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24226"/>
  <mc:AlternateContent xmlns:mc="http://schemas.openxmlformats.org/markup-compatibility/2006">
    <mc:Choice Requires="x15">
      <x15ac:absPath xmlns:x15ac="http://schemas.microsoft.com/office/spreadsheetml/2010/11/ac" url="C:\kerr\docs-ces\akcigit\networks2\replication\"/>
    </mc:Choice>
  </mc:AlternateContent>
  <bookViews>
    <workbookView xWindow="15" yWindow="120" windowWidth="14010" windowHeight="11760" tabRatio="835"/>
  </bookViews>
  <sheets>
    <sheet name="Core=&gt;" sheetId="636" r:id="rId1"/>
    <sheet name="F1a" sheetId="730" r:id="rId2"/>
    <sheet name="F1b" sheetId="731" r:id="rId3"/>
    <sheet name="F2" sheetId="786" r:id="rId4"/>
    <sheet name="Corr" sheetId="543" r:id="rId5"/>
    <sheet name="TR1" sheetId="638" r:id="rId6"/>
    <sheet name="TR2" sheetId="639" r:id="rId7"/>
    <sheet name="FED1" sheetId="641" r:id="rId8"/>
    <sheet name="FED2" sheetId="642" r:id="rId9"/>
    <sheet name="TFP1" sheetId="644" r:id="rId10"/>
    <sheet name="TFP2" sheetId="645" r:id="rId11"/>
    <sheet name="PAT1" sheetId="647" r:id="rId12"/>
    <sheet name="PAT2" sheetId="648" r:id="rId13"/>
    <sheet name="VAR" sheetId="720" r:id="rId14"/>
    <sheet name="Full2" sheetId="659" r:id="rId15"/>
    <sheet name="Geo2" sheetId="670" r:id="rId16"/>
    <sheet name="App=&gt;" sheetId="741" r:id="rId17"/>
    <sheet name="AF1" sheetId="732" r:id="rId18"/>
    <sheet name="AF2" sheetId="733" r:id="rId19"/>
    <sheet name="AF3" sheetId="734" r:id="rId20"/>
    <sheet name="FS" sheetId="682" r:id="rId21"/>
    <sheet name="TR5" sheetId="776" r:id="rId22"/>
    <sheet name="TR4" sheetId="718" r:id="rId23"/>
    <sheet name="TR3" sheetId="640" r:id="rId24"/>
    <sheet name="FED5" sheetId="752" r:id="rId25"/>
    <sheet name="FED4" sheetId="742" r:id="rId26"/>
    <sheet name="FED3" sheetId="643" r:id="rId27"/>
    <sheet name="TFP5" sheetId="777" r:id="rId28"/>
    <sheet name="TFP4" sheetId="743" r:id="rId29"/>
    <sheet name="TFP3" sheetId="646" r:id="rId30"/>
    <sheet name="PAT5" sheetId="778" r:id="rId31"/>
    <sheet name="PAT4" sheetId="719" r:id="rId32"/>
    <sheet name="PAT3" sheetId="649" r:id="rId33"/>
    <sheet name="Comp1" sheetId="727" r:id="rId34"/>
    <sheet name="Lags1" sheetId="664" r:id="rId35"/>
    <sheet name="Full1" sheetId="651" r:id="rId36"/>
    <sheet name="Geo3a" sheetId="605" r:id="rId37"/>
    <sheet name="Geo3b" sheetId="672" r:id="rId38"/>
    <sheet name="Geo1a" sheetId="675" r:id="rId39"/>
    <sheet name="Geo1b" sheetId="676" r:id="rId40"/>
    <sheet name="Full3" sheetId="683" r:id="rId41"/>
    <sheet name="Figures=&gt;" sheetId="665" r:id="rId42"/>
    <sheet name="ZCalc1a" sheetId="736" r:id="rId43"/>
    <sheet name="ZCalc1b" sheetId="737" r:id="rId44"/>
    <sheet name="ZCalc23" sheetId="738" r:id="rId45"/>
    <sheet name="ZCalc4a" sheetId="739" r:id="rId46"/>
    <sheet name="ZCalc4b" sheetId="740" r:id="rId47"/>
  </sheets>
  <externalReferences>
    <externalReference r:id="rId48"/>
  </externalReferences>
  <definedNames>
    <definedName name="_xlnm.Print_Area" localSheetId="17">'AF1'!$A$1:$I$39</definedName>
    <definedName name="_xlnm.Print_Area" localSheetId="18">'AF2'!$A$1:$I$31</definedName>
    <definedName name="_xlnm.Print_Area" localSheetId="19">'AF3'!$A$1:$I$31</definedName>
    <definedName name="_xlnm.Print_Area" localSheetId="16">'App=&gt;'!$A$1:$G$31</definedName>
    <definedName name="_xlnm.Print_Area" localSheetId="33">Comp1!$A$1:$J$37</definedName>
    <definedName name="_xlnm.Print_Area" localSheetId="0">'Core=&gt;'!#REF!</definedName>
    <definedName name="_xlnm.Print_Area" localSheetId="4">Corr!$A$1:$K$24</definedName>
    <definedName name="_xlnm.Print_Area" localSheetId="1">F1a!$A$1:$I$31</definedName>
    <definedName name="_xlnm.Print_Area" localSheetId="2">F1b!$A$1:$I$31</definedName>
    <definedName name="_xlnm.Print_Area" localSheetId="3">'F2'!$A$1:$I$25</definedName>
    <definedName name="_xlnm.Print_Area" localSheetId="7">'FED1'!$A$1:$G$22</definedName>
    <definedName name="_xlnm.Print_Area" localSheetId="8">'FED2'!$A$1:$I$33</definedName>
    <definedName name="_xlnm.Print_Area" localSheetId="26">'FED3'!$A$1:$F$33</definedName>
    <definedName name="_xlnm.Print_Area" localSheetId="25">'FED4'!$A$1:$L$24</definedName>
    <definedName name="_xlnm.Print_Area" localSheetId="24">'FED5'!$A$1:$I$20</definedName>
    <definedName name="_xlnm.Print_Area" localSheetId="20">FS!$A$1:$H$22</definedName>
    <definedName name="_xlnm.Print_Area" localSheetId="35">Full1!$A$1:$F$33</definedName>
    <definedName name="_xlnm.Print_Area" localSheetId="14">Full2!$A$1:$F$39</definedName>
    <definedName name="_xlnm.Print_Area" localSheetId="40">Full3!$A$1:$F$47</definedName>
    <definedName name="_xlnm.Print_Area" localSheetId="38">Geo1a!$A$1:$J$43</definedName>
    <definedName name="_xlnm.Print_Area" localSheetId="39">Geo1b!$A$1:$J$43</definedName>
    <definedName name="_xlnm.Print_Area" localSheetId="15">'Geo2'!$A$1:$F$43</definedName>
    <definedName name="_xlnm.Print_Area" localSheetId="36">Geo3a!$A$1:$I$29</definedName>
    <definedName name="_xlnm.Print_Area" localSheetId="37">Geo3b!$A$1:$I$29</definedName>
    <definedName name="_xlnm.Print_Area" localSheetId="34">Lags1!$A$1:$I$31</definedName>
    <definedName name="_xlnm.Print_Area" localSheetId="11">'PAT1'!$A$1:$G$22</definedName>
    <definedName name="_xlnm.Print_Area" localSheetId="12">'PAT2'!$A$1:$H$33</definedName>
    <definedName name="_xlnm.Print_Area" localSheetId="32">'PAT3'!$A$1:$F$33</definedName>
    <definedName name="_xlnm.Print_Area" localSheetId="31">'PAT4'!$A$1:$L$24</definedName>
    <definedName name="_xlnm.Print_Area" localSheetId="30">'PAT5'!$A$1:$H$20</definedName>
    <definedName name="_xlnm.Print_Area" localSheetId="9">'TFP1'!$A$1:$G$22</definedName>
    <definedName name="_xlnm.Print_Area" localSheetId="10">'TFP2'!$A$1:$H$33</definedName>
    <definedName name="_xlnm.Print_Area" localSheetId="29">'TFP3'!$A$1:$F$33</definedName>
    <definedName name="_xlnm.Print_Area" localSheetId="28">'TFP4'!$A$1:$L$24</definedName>
    <definedName name="_xlnm.Print_Area" localSheetId="27">'TFP5'!$A$1:$H$20</definedName>
    <definedName name="_xlnm.Print_Area" localSheetId="5">'TR1'!$A$1:$G$22</definedName>
    <definedName name="_xlnm.Print_Area" localSheetId="6">'TR2'!$A$1:$I$33</definedName>
    <definedName name="_xlnm.Print_Area" localSheetId="23">'TR3'!$A$1:$F$33</definedName>
    <definedName name="_xlnm.Print_Area" localSheetId="22">'TR4'!$A$1:$L$24</definedName>
    <definedName name="_xlnm.Print_Area" localSheetId="21">'TR5'!$A$1:$I$20</definedName>
    <definedName name="_xlnm.Print_Area" localSheetId="13">VAR!$A$1:$I$31</definedName>
    <definedName name="_xlnm.Print_Area" localSheetId="42">ZCalc1a!$A$2:$L$35</definedName>
    <definedName name="_xlnm.Print_Area" localSheetId="43">ZCalc1b!$A$2:$L$38</definedName>
    <definedName name="_xlnm.Print_Area" localSheetId="44">ZCalc23!$A$2:$L$60</definedName>
    <definedName name="_xlnm.Print_Area" localSheetId="45">ZCalc4a!$A$2:$L$27</definedName>
    <definedName name="_xlnm.Print_Area" localSheetId="46">ZCalc4b!$A$2:$L$27</definedName>
  </definedNames>
  <calcPr calcId="152511"/>
</workbook>
</file>

<file path=xl/calcChain.xml><?xml version="1.0" encoding="utf-8"?>
<calcChain xmlns="http://schemas.openxmlformats.org/spreadsheetml/2006/main">
  <c r="E3" i="736" l="1"/>
  <c r="B3" i="736" s="1"/>
  <c r="G13" i="736" l="1"/>
  <c r="B19" i="740" l="1"/>
  <c r="B3" i="740"/>
  <c r="B19" i="739"/>
  <c r="B3" i="739"/>
  <c r="C39" i="738"/>
  <c r="B39" i="738"/>
  <c r="C3" i="738"/>
  <c r="B3" i="738"/>
  <c r="B19" i="737"/>
  <c r="B3" i="737"/>
  <c r="B19" i="736"/>
  <c r="H18" i="778" l="1"/>
  <c r="G18" i="778"/>
  <c r="F18" i="778"/>
  <c r="E18" i="778"/>
  <c r="D18" i="778"/>
  <c r="B18" i="778"/>
  <c r="H17" i="778"/>
  <c r="G17" i="778"/>
  <c r="F17" i="778"/>
  <c r="E17" i="778"/>
  <c r="D17" i="778"/>
  <c r="C17" i="778"/>
  <c r="B17" i="778"/>
  <c r="H16" i="778"/>
  <c r="G16" i="778"/>
  <c r="F16" i="778"/>
  <c r="E16" i="778"/>
  <c r="D16" i="778"/>
  <c r="C16" i="778"/>
  <c r="B16" i="778"/>
  <c r="H15" i="778"/>
  <c r="G15" i="778"/>
  <c r="F15" i="778"/>
  <c r="E15" i="778"/>
  <c r="D15" i="778"/>
  <c r="C15" i="778"/>
  <c r="B15" i="778"/>
  <c r="H14" i="778"/>
  <c r="G14" i="778"/>
  <c r="F14" i="778"/>
  <c r="E14" i="778"/>
  <c r="D14" i="778"/>
  <c r="C14" i="778"/>
  <c r="B14" i="778"/>
  <c r="H13" i="778"/>
  <c r="G13" i="778"/>
  <c r="F13" i="778"/>
  <c r="E13" i="778"/>
  <c r="D13" i="778"/>
  <c r="C13" i="778"/>
  <c r="B13" i="778"/>
  <c r="H12" i="778"/>
  <c r="G12" i="778"/>
  <c r="F12" i="778"/>
  <c r="E12" i="778"/>
  <c r="D12" i="778"/>
  <c r="C12" i="778"/>
  <c r="B12" i="778"/>
  <c r="H11" i="778"/>
  <c r="G11" i="778"/>
  <c r="F11" i="778"/>
  <c r="E11" i="778"/>
  <c r="D11" i="778"/>
  <c r="C11" i="778"/>
  <c r="B11" i="778"/>
  <c r="H10" i="778"/>
  <c r="G10" i="778"/>
  <c r="F10" i="778"/>
  <c r="E10" i="778"/>
  <c r="D10" i="778"/>
  <c r="C10" i="778"/>
  <c r="B10" i="778"/>
  <c r="H9" i="778"/>
  <c r="G9" i="778"/>
  <c r="F9" i="778"/>
  <c r="E9" i="778"/>
  <c r="D9" i="778"/>
  <c r="C9" i="778"/>
  <c r="B9" i="778"/>
  <c r="H18" i="777"/>
  <c r="G18" i="777"/>
  <c r="F18" i="777"/>
  <c r="E18" i="777"/>
  <c r="D18" i="777"/>
  <c r="B18" i="777"/>
  <c r="H17" i="777"/>
  <c r="G17" i="777"/>
  <c r="F17" i="777"/>
  <c r="E17" i="777"/>
  <c r="D17" i="777"/>
  <c r="C17" i="777"/>
  <c r="B17" i="777"/>
  <c r="H16" i="777"/>
  <c r="G16" i="777"/>
  <c r="F16" i="777"/>
  <c r="E16" i="777"/>
  <c r="D16" i="777"/>
  <c r="C16" i="777"/>
  <c r="B16" i="777"/>
  <c r="H15" i="777"/>
  <c r="G15" i="777"/>
  <c r="F15" i="777"/>
  <c r="E15" i="777"/>
  <c r="D15" i="777"/>
  <c r="C15" i="777"/>
  <c r="B15" i="777"/>
  <c r="H14" i="777"/>
  <c r="G14" i="777"/>
  <c r="F14" i="777"/>
  <c r="E14" i="777"/>
  <c r="D14" i="777"/>
  <c r="C14" i="777"/>
  <c r="B14" i="777"/>
  <c r="H13" i="777"/>
  <c r="G13" i="777"/>
  <c r="F13" i="777"/>
  <c r="E13" i="777"/>
  <c r="D13" i="777"/>
  <c r="C13" i="777"/>
  <c r="B13" i="777"/>
  <c r="H12" i="777"/>
  <c r="G12" i="777"/>
  <c r="F12" i="777"/>
  <c r="E12" i="777"/>
  <c r="D12" i="777"/>
  <c r="C12" i="777"/>
  <c r="B12" i="777"/>
  <c r="H11" i="777"/>
  <c r="G11" i="777"/>
  <c r="F11" i="777"/>
  <c r="E11" i="777"/>
  <c r="D11" i="777"/>
  <c r="C11" i="777"/>
  <c r="B11" i="777"/>
  <c r="H10" i="777"/>
  <c r="G10" i="777"/>
  <c r="F10" i="777"/>
  <c r="E10" i="777"/>
  <c r="D10" i="777"/>
  <c r="C10" i="777"/>
  <c r="B10" i="777"/>
  <c r="H9" i="777"/>
  <c r="G9" i="777"/>
  <c r="F9" i="777"/>
  <c r="E9" i="777"/>
  <c r="D9" i="777"/>
  <c r="C9" i="777"/>
  <c r="B9" i="777"/>
  <c r="H18" i="776"/>
  <c r="G18" i="776"/>
  <c r="F18" i="776"/>
  <c r="E18" i="776"/>
  <c r="D18" i="776"/>
  <c r="B18" i="776"/>
  <c r="H17" i="776"/>
  <c r="G17" i="776"/>
  <c r="F17" i="776"/>
  <c r="E17" i="776"/>
  <c r="D17" i="776"/>
  <c r="C17" i="776"/>
  <c r="B17" i="776"/>
  <c r="H16" i="776"/>
  <c r="G16" i="776"/>
  <c r="F16" i="776"/>
  <c r="E16" i="776"/>
  <c r="D16" i="776"/>
  <c r="C16" i="776"/>
  <c r="B16" i="776"/>
  <c r="H15" i="776"/>
  <c r="G15" i="776"/>
  <c r="F15" i="776"/>
  <c r="E15" i="776"/>
  <c r="D15" i="776"/>
  <c r="C15" i="776"/>
  <c r="B15" i="776"/>
  <c r="H14" i="776"/>
  <c r="G14" i="776"/>
  <c r="F14" i="776"/>
  <c r="E14" i="776"/>
  <c r="D14" i="776"/>
  <c r="C14" i="776"/>
  <c r="B14" i="776"/>
  <c r="H13" i="776"/>
  <c r="G13" i="776"/>
  <c r="F13" i="776"/>
  <c r="E13" i="776"/>
  <c r="D13" i="776"/>
  <c r="C13" i="776"/>
  <c r="B13" i="776"/>
  <c r="H12" i="776"/>
  <c r="G12" i="776"/>
  <c r="F12" i="776"/>
  <c r="E12" i="776"/>
  <c r="D12" i="776"/>
  <c r="C12" i="776"/>
  <c r="B12" i="776"/>
  <c r="H11" i="776"/>
  <c r="G11" i="776"/>
  <c r="F11" i="776"/>
  <c r="E11" i="776"/>
  <c r="D11" i="776"/>
  <c r="C11" i="776"/>
  <c r="B11" i="776"/>
  <c r="H10" i="776"/>
  <c r="G10" i="776"/>
  <c r="F10" i="776"/>
  <c r="E10" i="776"/>
  <c r="D10" i="776"/>
  <c r="C10" i="776"/>
  <c r="B10" i="776"/>
  <c r="H9" i="776"/>
  <c r="G9" i="776"/>
  <c r="F9" i="776"/>
  <c r="E9" i="776"/>
  <c r="D9" i="776"/>
  <c r="C9" i="776"/>
  <c r="B9" i="776"/>
  <c r="H18" i="752" l="1"/>
  <c r="G18" i="752"/>
  <c r="F18" i="752"/>
  <c r="E18" i="752"/>
  <c r="D18" i="752"/>
  <c r="B18" i="752"/>
  <c r="H17" i="752"/>
  <c r="G17" i="752"/>
  <c r="F17" i="752"/>
  <c r="E17" i="752"/>
  <c r="D17" i="752"/>
  <c r="C17" i="752"/>
  <c r="B17" i="752"/>
  <c r="H16" i="752"/>
  <c r="G16" i="752"/>
  <c r="F16" i="752"/>
  <c r="E16" i="752"/>
  <c r="D16" i="752"/>
  <c r="C16" i="752"/>
  <c r="B16" i="752"/>
  <c r="H15" i="752"/>
  <c r="G15" i="752"/>
  <c r="F15" i="752"/>
  <c r="E15" i="752"/>
  <c r="D15" i="752"/>
  <c r="C15" i="752"/>
  <c r="B15" i="752"/>
  <c r="H14" i="752"/>
  <c r="G14" i="752"/>
  <c r="F14" i="752"/>
  <c r="E14" i="752"/>
  <c r="D14" i="752"/>
  <c r="C14" i="752"/>
  <c r="B14" i="752"/>
  <c r="H13" i="752"/>
  <c r="G13" i="752"/>
  <c r="F13" i="752"/>
  <c r="E13" i="752"/>
  <c r="D13" i="752"/>
  <c r="C13" i="752"/>
  <c r="B13" i="752"/>
  <c r="H12" i="752"/>
  <c r="G12" i="752"/>
  <c r="F12" i="752"/>
  <c r="E12" i="752"/>
  <c r="D12" i="752"/>
  <c r="C12" i="752"/>
  <c r="B12" i="752"/>
  <c r="H11" i="752"/>
  <c r="G11" i="752"/>
  <c r="F11" i="752"/>
  <c r="E11" i="752"/>
  <c r="D11" i="752"/>
  <c r="C11" i="752"/>
  <c r="B11" i="752"/>
  <c r="H10" i="752"/>
  <c r="G10" i="752"/>
  <c r="F10" i="752"/>
  <c r="E10" i="752"/>
  <c r="D10" i="752"/>
  <c r="C10" i="752"/>
  <c r="B10" i="752"/>
  <c r="H9" i="752"/>
  <c r="G9" i="752"/>
  <c r="F9" i="752"/>
  <c r="E9" i="752"/>
  <c r="D9" i="752"/>
  <c r="C9" i="752"/>
  <c r="B9" i="752"/>
  <c r="B6" i="739" l="1"/>
  <c r="B22" i="740"/>
  <c r="B6" i="740"/>
  <c r="B40" i="737"/>
  <c r="B39" i="737"/>
  <c r="B4" i="737"/>
  <c r="B6" i="737"/>
  <c r="B30" i="736"/>
  <c r="B22" i="736"/>
  <c r="B4" i="736"/>
  <c r="G68" i="738"/>
  <c r="G67" i="738"/>
  <c r="B67" i="738" s="1"/>
  <c r="G66" i="738"/>
  <c r="G65" i="738"/>
  <c r="G59" i="738"/>
  <c r="G58" i="738"/>
  <c r="G57" i="738"/>
  <c r="G56" i="738"/>
  <c r="G42" i="738"/>
  <c r="G41" i="738"/>
  <c r="G40" i="738"/>
  <c r="B40" i="738" s="1"/>
  <c r="G32" i="738"/>
  <c r="G31" i="738"/>
  <c r="G30" i="738"/>
  <c r="G29" i="738"/>
  <c r="G23" i="738"/>
  <c r="B23" i="738" s="1"/>
  <c r="G22" i="738"/>
  <c r="G21" i="738"/>
  <c r="G20" i="738"/>
  <c r="G6" i="738"/>
  <c r="B6" i="738" s="1"/>
  <c r="G4" i="738"/>
  <c r="B4" i="738" s="1"/>
  <c r="G5" i="738"/>
  <c r="B5" i="738" s="1"/>
  <c r="G13" i="738"/>
  <c r="G12" i="738"/>
  <c r="X2" i="738"/>
  <c r="Y2" i="738"/>
  <c r="Z2" i="738"/>
  <c r="AA2" i="738"/>
  <c r="AB2" i="738"/>
  <c r="X3" i="738"/>
  <c r="Y3" i="738"/>
  <c r="Z3" i="738"/>
  <c r="AA3" i="738"/>
  <c r="AB3" i="738"/>
  <c r="X4" i="738"/>
  <c r="Y4" i="738"/>
  <c r="Z4" i="738"/>
  <c r="AA4" i="738"/>
  <c r="AB4" i="738"/>
  <c r="X5" i="738"/>
  <c r="Y5" i="738"/>
  <c r="Z5" i="738"/>
  <c r="AA5" i="738"/>
  <c r="AB5" i="738"/>
  <c r="X6" i="738"/>
  <c r="Y6" i="738"/>
  <c r="Z6" i="738"/>
  <c r="AA6" i="738"/>
  <c r="AB6" i="738"/>
  <c r="X7" i="738"/>
  <c r="Y7" i="738"/>
  <c r="Z7" i="738"/>
  <c r="AA7" i="738"/>
  <c r="AB7" i="738"/>
  <c r="X8" i="738"/>
  <c r="Y8" i="738"/>
  <c r="Z8" i="738"/>
  <c r="AA8" i="738"/>
  <c r="AB8" i="738"/>
  <c r="X9" i="738"/>
  <c r="Y9" i="738"/>
  <c r="Z9" i="738"/>
  <c r="AA9" i="738"/>
  <c r="AB9" i="738"/>
  <c r="X10" i="738"/>
  <c r="Y10" i="738"/>
  <c r="Z10" i="738"/>
  <c r="AA10" i="738"/>
  <c r="AB10" i="738"/>
  <c r="X11" i="738"/>
  <c r="Y11" i="738"/>
  <c r="Z11" i="738"/>
  <c r="AA11" i="738"/>
  <c r="AB11" i="738"/>
  <c r="X12" i="738"/>
  <c r="Y12" i="738"/>
  <c r="Z12" i="738"/>
  <c r="AA12" i="738"/>
  <c r="AB12" i="738"/>
  <c r="X13" i="738"/>
  <c r="Y13" i="738"/>
  <c r="Z13" i="738"/>
  <c r="AA13" i="738"/>
  <c r="AB13" i="738"/>
  <c r="X14" i="738"/>
  <c r="Y14" i="738"/>
  <c r="Z14" i="738"/>
  <c r="AA14" i="738"/>
  <c r="AB14" i="738"/>
  <c r="X15" i="738"/>
  <c r="Y15" i="738"/>
  <c r="Z15" i="738"/>
  <c r="AA15" i="738"/>
  <c r="AB15" i="738"/>
  <c r="X16" i="738"/>
  <c r="Y16" i="738"/>
  <c r="Z16" i="738"/>
  <c r="AA16" i="738"/>
  <c r="AB16" i="738"/>
  <c r="X17" i="738"/>
  <c r="Y17" i="738"/>
  <c r="Z17" i="738"/>
  <c r="AA17" i="738"/>
  <c r="AB17" i="738"/>
  <c r="X18" i="738"/>
  <c r="Y18" i="738"/>
  <c r="Z18" i="738"/>
  <c r="AA18" i="738"/>
  <c r="AB18" i="738"/>
  <c r="X19" i="738"/>
  <c r="Y19" i="738"/>
  <c r="Z19" i="738"/>
  <c r="AA19" i="738"/>
  <c r="AB19" i="738"/>
  <c r="X20" i="738"/>
  <c r="Y20" i="738"/>
  <c r="Z20" i="738"/>
  <c r="AA20" i="738"/>
  <c r="AB20" i="738"/>
  <c r="X21" i="738"/>
  <c r="Y21" i="738"/>
  <c r="Z21" i="738"/>
  <c r="AA21" i="738"/>
  <c r="AB21" i="738"/>
  <c r="X22" i="738"/>
  <c r="Y22" i="738"/>
  <c r="Z22" i="738"/>
  <c r="AA22" i="738"/>
  <c r="AB22" i="738"/>
  <c r="X23" i="738"/>
  <c r="Y23" i="738"/>
  <c r="Z23" i="738"/>
  <c r="AA23" i="738"/>
  <c r="AB23" i="738"/>
  <c r="X24" i="738"/>
  <c r="Y24" i="738"/>
  <c r="Z24" i="738"/>
  <c r="AA24" i="738"/>
  <c r="AB24" i="738"/>
  <c r="X25" i="738"/>
  <c r="Y25" i="738"/>
  <c r="Z25" i="738"/>
  <c r="AA25" i="738"/>
  <c r="AB25" i="738"/>
  <c r="X26" i="738"/>
  <c r="Y26" i="738"/>
  <c r="Z26" i="738"/>
  <c r="AA26" i="738"/>
  <c r="AB26" i="738"/>
  <c r="X27" i="738"/>
  <c r="Y27" i="738"/>
  <c r="Z27" i="738"/>
  <c r="AA27" i="738"/>
  <c r="AB27" i="738"/>
  <c r="X28" i="738"/>
  <c r="Y28" i="738"/>
  <c r="Z28" i="738"/>
  <c r="AA28" i="738"/>
  <c r="AB28" i="738"/>
  <c r="X29" i="738"/>
  <c r="Y29" i="738"/>
  <c r="Z29" i="738"/>
  <c r="AA29" i="738"/>
  <c r="AB29" i="738"/>
  <c r="X30" i="738"/>
  <c r="Y30" i="738"/>
  <c r="Z30" i="738"/>
  <c r="AA30" i="738"/>
  <c r="AB30" i="738"/>
  <c r="X31" i="738"/>
  <c r="Y31" i="738"/>
  <c r="Z31" i="738"/>
  <c r="AA31" i="738"/>
  <c r="AB31" i="738"/>
  <c r="X32" i="738"/>
  <c r="Y32" i="738"/>
  <c r="Z32" i="738"/>
  <c r="AA32" i="738"/>
  <c r="AB32" i="738"/>
  <c r="X33" i="738"/>
  <c r="Y33" i="738"/>
  <c r="Z33" i="738"/>
  <c r="AA33" i="738"/>
  <c r="AB33" i="738"/>
  <c r="X34" i="738"/>
  <c r="Y34" i="738"/>
  <c r="Z34" i="738"/>
  <c r="AA34" i="738"/>
  <c r="AB34" i="738"/>
  <c r="X35" i="738"/>
  <c r="Y35" i="738"/>
  <c r="Z35" i="738"/>
  <c r="AA35" i="738"/>
  <c r="AB35" i="738"/>
  <c r="X36" i="738"/>
  <c r="Y36" i="738"/>
  <c r="Z36" i="738"/>
  <c r="AA36" i="738"/>
  <c r="AB36" i="738"/>
  <c r="X37" i="738"/>
  <c r="Y37" i="738"/>
  <c r="Z37" i="738"/>
  <c r="AA37" i="738"/>
  <c r="AB37" i="738"/>
  <c r="X38" i="738"/>
  <c r="Y38" i="738"/>
  <c r="Z38" i="738"/>
  <c r="AA38" i="738"/>
  <c r="AB38" i="738"/>
  <c r="X39" i="738"/>
  <c r="Y39" i="738"/>
  <c r="Z39" i="738"/>
  <c r="AA39" i="738"/>
  <c r="AB39" i="738"/>
  <c r="X40" i="738"/>
  <c r="Y40" i="738"/>
  <c r="Z40" i="738"/>
  <c r="AA40" i="738"/>
  <c r="AB40" i="738"/>
  <c r="X41" i="738"/>
  <c r="Y41" i="738"/>
  <c r="Z41" i="738"/>
  <c r="AA41" i="738"/>
  <c r="AB41" i="738"/>
  <c r="Y1" i="738"/>
  <c r="Z1" i="738"/>
  <c r="AA1" i="738"/>
  <c r="AB1" i="738"/>
  <c r="X1" i="738"/>
  <c r="H15" i="737"/>
  <c r="I15" i="737" s="1"/>
  <c r="G28" i="737"/>
  <c r="H33" i="737" s="1"/>
  <c r="H31" i="736"/>
  <c r="G28" i="736"/>
  <c r="H33" i="736" s="1"/>
  <c r="I33" i="736" s="1"/>
  <c r="J33" i="736" s="1"/>
  <c r="G20" i="736"/>
  <c r="G5" i="736"/>
  <c r="B5" i="736" s="1"/>
  <c r="H7" i="736"/>
  <c r="I7" i="736" s="1"/>
  <c r="C9" i="683"/>
  <c r="D9" i="683"/>
  <c r="E9" i="683"/>
  <c r="F9" i="683"/>
  <c r="C10" i="683"/>
  <c r="D10" i="683"/>
  <c r="E10" i="683"/>
  <c r="F10" i="683"/>
  <c r="C11" i="683"/>
  <c r="D11" i="683"/>
  <c r="E11" i="683"/>
  <c r="F11" i="683"/>
  <c r="C12" i="683"/>
  <c r="D12" i="683"/>
  <c r="E12" i="683"/>
  <c r="F12" i="683"/>
  <c r="C13" i="683"/>
  <c r="D13" i="683"/>
  <c r="E13" i="683"/>
  <c r="F13" i="683"/>
  <c r="C14" i="683"/>
  <c r="D14" i="683"/>
  <c r="E14" i="683"/>
  <c r="F14" i="683"/>
  <c r="C15" i="683"/>
  <c r="D15" i="683"/>
  <c r="E15" i="683"/>
  <c r="F15" i="683"/>
  <c r="C16" i="683"/>
  <c r="D16" i="683"/>
  <c r="E16" i="683"/>
  <c r="F16" i="683"/>
  <c r="C17" i="683"/>
  <c r="D17" i="683"/>
  <c r="E17" i="683"/>
  <c r="F17" i="683"/>
  <c r="C18" i="683"/>
  <c r="D18" i="683"/>
  <c r="E18" i="683"/>
  <c r="F18" i="683"/>
  <c r="C19" i="683"/>
  <c r="D19" i="683"/>
  <c r="E19" i="683"/>
  <c r="F19" i="683"/>
  <c r="C20" i="683"/>
  <c r="D20" i="683"/>
  <c r="E20" i="683"/>
  <c r="F20" i="683"/>
  <c r="C21" i="683"/>
  <c r="D21" i="683"/>
  <c r="E21" i="683"/>
  <c r="F21" i="683"/>
  <c r="C22" i="683"/>
  <c r="D22" i="683"/>
  <c r="E22" i="683"/>
  <c r="F22" i="683"/>
  <c r="C23" i="683"/>
  <c r="D23" i="683"/>
  <c r="E23" i="683"/>
  <c r="F23" i="683"/>
  <c r="C24" i="683"/>
  <c r="D24" i="683"/>
  <c r="E24" i="683"/>
  <c r="F24" i="683"/>
  <c r="C25" i="683"/>
  <c r="D25" i="683"/>
  <c r="E25" i="683"/>
  <c r="F25" i="683"/>
  <c r="C26" i="683"/>
  <c r="D26" i="683"/>
  <c r="E26" i="683"/>
  <c r="F26" i="683"/>
  <c r="C27" i="683"/>
  <c r="D27" i="683"/>
  <c r="E27" i="683"/>
  <c r="F27" i="683"/>
  <c r="C28" i="683"/>
  <c r="D28" i="683"/>
  <c r="E28" i="683"/>
  <c r="F28" i="683"/>
  <c r="C29" i="683"/>
  <c r="D29" i="683"/>
  <c r="E29" i="683"/>
  <c r="F29" i="683"/>
  <c r="C30" i="683"/>
  <c r="D30" i="683"/>
  <c r="E30" i="683"/>
  <c r="F30" i="683"/>
  <c r="C31" i="683"/>
  <c r="D31" i="683"/>
  <c r="E31" i="683"/>
  <c r="F31" i="683"/>
  <c r="C32" i="683"/>
  <c r="D32" i="683"/>
  <c r="E32" i="683"/>
  <c r="F32" i="683"/>
  <c r="C33" i="683"/>
  <c r="D33" i="683"/>
  <c r="E33" i="683"/>
  <c r="F33" i="683"/>
  <c r="C34" i="683"/>
  <c r="D34" i="683"/>
  <c r="E34" i="683"/>
  <c r="F34" i="683"/>
  <c r="C35" i="683"/>
  <c r="D35" i="683"/>
  <c r="E35" i="683"/>
  <c r="F35" i="683"/>
  <c r="C36" i="683"/>
  <c r="D36" i="683"/>
  <c r="E36" i="683"/>
  <c r="F36" i="683"/>
  <c r="C37" i="683"/>
  <c r="D37" i="683"/>
  <c r="E37" i="683"/>
  <c r="F37" i="683"/>
  <c r="C38" i="683"/>
  <c r="D38" i="683"/>
  <c r="E38" i="683"/>
  <c r="F38" i="683"/>
  <c r="C39" i="683"/>
  <c r="D39" i="683"/>
  <c r="E39" i="683"/>
  <c r="F39" i="683"/>
  <c r="C40" i="683"/>
  <c r="D40" i="683"/>
  <c r="E40" i="683"/>
  <c r="F40" i="683"/>
  <c r="C41" i="683"/>
  <c r="D41" i="683"/>
  <c r="E41" i="683"/>
  <c r="F41" i="683"/>
  <c r="C42" i="683"/>
  <c r="D42" i="683"/>
  <c r="E42" i="683"/>
  <c r="F42" i="683"/>
  <c r="C43" i="683"/>
  <c r="D43" i="683"/>
  <c r="E43" i="683"/>
  <c r="F43" i="683"/>
  <c r="C44" i="683"/>
  <c r="D44" i="683"/>
  <c r="E44" i="683"/>
  <c r="F44" i="683"/>
  <c r="C45" i="683"/>
  <c r="D45" i="683"/>
  <c r="E45" i="683"/>
  <c r="F45" i="683"/>
  <c r="C8" i="683"/>
  <c r="D8" i="683"/>
  <c r="E8" i="683"/>
  <c r="F8" i="683"/>
  <c r="D7" i="683"/>
  <c r="E7" i="683"/>
  <c r="F7" i="683"/>
  <c r="C7" i="683"/>
  <c r="B28" i="737" l="1"/>
  <c r="H62" i="738"/>
  <c r="H26" i="738"/>
  <c r="H35" i="738"/>
  <c r="I35" i="738" s="1"/>
  <c r="H9" i="738"/>
  <c r="B30" i="738"/>
  <c r="B28" i="736"/>
  <c r="H9" i="736"/>
  <c r="V30" i="738"/>
  <c r="C10" i="672"/>
  <c r="D10" i="672"/>
  <c r="E10" i="672"/>
  <c r="F10" i="672"/>
  <c r="G10" i="672"/>
  <c r="H10" i="672"/>
  <c r="I10" i="672"/>
  <c r="C11" i="672"/>
  <c r="D11" i="672"/>
  <c r="E11" i="672"/>
  <c r="F11" i="672"/>
  <c r="G11" i="672"/>
  <c r="H11" i="672"/>
  <c r="I11" i="672"/>
  <c r="C12" i="672"/>
  <c r="D12" i="672"/>
  <c r="E12" i="672"/>
  <c r="F12" i="672"/>
  <c r="G12" i="672"/>
  <c r="H12" i="672"/>
  <c r="I12" i="672"/>
  <c r="C13" i="672"/>
  <c r="D13" i="672"/>
  <c r="E13" i="672"/>
  <c r="F13" i="672"/>
  <c r="G13" i="672"/>
  <c r="H13" i="672"/>
  <c r="I13" i="672"/>
  <c r="C14" i="672"/>
  <c r="D14" i="672"/>
  <c r="E14" i="672"/>
  <c r="F14" i="672"/>
  <c r="G14" i="672"/>
  <c r="H14" i="672"/>
  <c r="I14" i="672"/>
  <c r="C15" i="672"/>
  <c r="D15" i="672"/>
  <c r="E15" i="672"/>
  <c r="F15" i="672"/>
  <c r="G15" i="672"/>
  <c r="H15" i="672"/>
  <c r="I15" i="672"/>
  <c r="C16" i="672"/>
  <c r="D16" i="672"/>
  <c r="E16" i="672"/>
  <c r="F16" i="672"/>
  <c r="G16" i="672"/>
  <c r="H16" i="672"/>
  <c r="I16" i="672"/>
  <c r="C17" i="672"/>
  <c r="D17" i="672"/>
  <c r="E17" i="672"/>
  <c r="F17" i="672"/>
  <c r="G17" i="672"/>
  <c r="H17" i="672"/>
  <c r="I17" i="672"/>
  <c r="C18" i="672"/>
  <c r="D18" i="672"/>
  <c r="E18" i="672"/>
  <c r="F18" i="672"/>
  <c r="G18" i="672"/>
  <c r="H18" i="672"/>
  <c r="I18" i="672"/>
  <c r="C19" i="672"/>
  <c r="D19" i="672"/>
  <c r="E19" i="672"/>
  <c r="F19" i="672"/>
  <c r="G19" i="672"/>
  <c r="H19" i="672"/>
  <c r="I19" i="672"/>
  <c r="C20" i="672"/>
  <c r="D20" i="672"/>
  <c r="E20" i="672"/>
  <c r="F20" i="672"/>
  <c r="G20" i="672"/>
  <c r="H20" i="672"/>
  <c r="I20" i="672"/>
  <c r="C21" i="672"/>
  <c r="D21" i="672"/>
  <c r="E21" i="672"/>
  <c r="F21" i="672"/>
  <c r="G21" i="672"/>
  <c r="H21" i="672"/>
  <c r="I21" i="672"/>
  <c r="C22" i="672"/>
  <c r="D22" i="672"/>
  <c r="E22" i="672"/>
  <c r="F22" i="672"/>
  <c r="G22" i="672"/>
  <c r="H22" i="672"/>
  <c r="I22" i="672"/>
  <c r="C23" i="672"/>
  <c r="D23" i="672"/>
  <c r="E23" i="672"/>
  <c r="F23" i="672"/>
  <c r="G23" i="672"/>
  <c r="H23" i="672"/>
  <c r="I23" i="672"/>
  <c r="C24" i="672"/>
  <c r="D24" i="672"/>
  <c r="E24" i="672"/>
  <c r="F24" i="672"/>
  <c r="G24" i="672"/>
  <c r="H24" i="672"/>
  <c r="I24" i="672"/>
  <c r="C25" i="672"/>
  <c r="D25" i="672"/>
  <c r="E25" i="672"/>
  <c r="F25" i="672"/>
  <c r="G25" i="672"/>
  <c r="H25" i="672"/>
  <c r="I25" i="672"/>
  <c r="C26" i="672"/>
  <c r="D26" i="672"/>
  <c r="E26" i="672"/>
  <c r="F26" i="672"/>
  <c r="G26" i="672"/>
  <c r="H26" i="672"/>
  <c r="I26" i="672"/>
  <c r="C27" i="672"/>
  <c r="D27" i="672"/>
  <c r="E27" i="672"/>
  <c r="F27" i="672"/>
  <c r="G27" i="672"/>
  <c r="H27" i="672"/>
  <c r="I27" i="672"/>
  <c r="D9" i="672"/>
  <c r="E9" i="672"/>
  <c r="F9" i="672"/>
  <c r="G9" i="672"/>
  <c r="H9" i="672"/>
  <c r="I9" i="672"/>
  <c r="C9" i="672"/>
  <c r="D9" i="605"/>
  <c r="E9" i="605"/>
  <c r="F9" i="605"/>
  <c r="G9" i="605"/>
  <c r="H9" i="605"/>
  <c r="I9" i="605"/>
  <c r="D10" i="605"/>
  <c r="E10" i="605"/>
  <c r="F10" i="605"/>
  <c r="G10" i="605"/>
  <c r="H10" i="605"/>
  <c r="I10" i="605"/>
  <c r="D11" i="605"/>
  <c r="E11" i="605"/>
  <c r="F11" i="605"/>
  <c r="G11" i="605"/>
  <c r="H11" i="605"/>
  <c r="I11" i="605"/>
  <c r="D12" i="605"/>
  <c r="E12" i="605"/>
  <c r="F12" i="605"/>
  <c r="G12" i="605"/>
  <c r="H12" i="605"/>
  <c r="I12" i="605"/>
  <c r="D13" i="605"/>
  <c r="E13" i="605"/>
  <c r="F13" i="605"/>
  <c r="G13" i="605"/>
  <c r="H13" i="605"/>
  <c r="I13" i="605"/>
  <c r="D14" i="605"/>
  <c r="E14" i="605"/>
  <c r="F14" i="605"/>
  <c r="G14" i="605"/>
  <c r="H14" i="605"/>
  <c r="I14" i="605"/>
  <c r="D15" i="605"/>
  <c r="E15" i="605"/>
  <c r="F15" i="605"/>
  <c r="G15" i="605"/>
  <c r="H15" i="605"/>
  <c r="I15" i="605"/>
  <c r="D16" i="605"/>
  <c r="E16" i="605"/>
  <c r="F16" i="605"/>
  <c r="G16" i="605"/>
  <c r="H16" i="605"/>
  <c r="I16" i="605"/>
  <c r="D17" i="605"/>
  <c r="E17" i="605"/>
  <c r="F17" i="605"/>
  <c r="G17" i="605"/>
  <c r="H17" i="605"/>
  <c r="I17" i="605"/>
  <c r="D18" i="605"/>
  <c r="E18" i="605"/>
  <c r="F18" i="605"/>
  <c r="G18" i="605"/>
  <c r="H18" i="605"/>
  <c r="I18" i="605"/>
  <c r="D19" i="605"/>
  <c r="E19" i="605"/>
  <c r="F19" i="605"/>
  <c r="G19" i="605"/>
  <c r="H19" i="605"/>
  <c r="I19" i="605"/>
  <c r="D20" i="605"/>
  <c r="E20" i="605"/>
  <c r="F20" i="605"/>
  <c r="G20" i="605"/>
  <c r="H20" i="605"/>
  <c r="I20" i="605"/>
  <c r="D21" i="605"/>
  <c r="E21" i="605"/>
  <c r="F21" i="605"/>
  <c r="G21" i="605"/>
  <c r="H21" i="605"/>
  <c r="I21" i="605"/>
  <c r="D22" i="605"/>
  <c r="E22" i="605"/>
  <c r="F22" i="605"/>
  <c r="G22" i="605"/>
  <c r="H22" i="605"/>
  <c r="I22" i="605"/>
  <c r="D23" i="605"/>
  <c r="E23" i="605"/>
  <c r="F23" i="605"/>
  <c r="G23" i="605"/>
  <c r="H23" i="605"/>
  <c r="I23" i="605"/>
  <c r="D24" i="605"/>
  <c r="E24" i="605"/>
  <c r="F24" i="605"/>
  <c r="G24" i="605"/>
  <c r="H24" i="605"/>
  <c r="I24" i="605"/>
  <c r="D25" i="605"/>
  <c r="E25" i="605"/>
  <c r="F25" i="605"/>
  <c r="G25" i="605"/>
  <c r="H25" i="605"/>
  <c r="I25" i="605"/>
  <c r="D26" i="605"/>
  <c r="E26" i="605"/>
  <c r="F26" i="605"/>
  <c r="G26" i="605"/>
  <c r="H26" i="605"/>
  <c r="I26" i="605"/>
  <c r="D27" i="605"/>
  <c r="E27" i="605"/>
  <c r="F27" i="605"/>
  <c r="G27" i="605"/>
  <c r="H27" i="605"/>
  <c r="I27" i="605"/>
  <c r="C10" i="605"/>
  <c r="C11" i="605"/>
  <c r="C12" i="605"/>
  <c r="C13" i="605"/>
  <c r="C14" i="605"/>
  <c r="C15" i="605"/>
  <c r="C16" i="605"/>
  <c r="C17" i="605"/>
  <c r="C18" i="605"/>
  <c r="C19" i="605"/>
  <c r="C20" i="605"/>
  <c r="C21" i="605"/>
  <c r="C22" i="605"/>
  <c r="C23" i="605"/>
  <c r="C24" i="605"/>
  <c r="C25" i="605"/>
  <c r="C26" i="605"/>
  <c r="C27" i="605"/>
  <c r="C9" i="605"/>
  <c r="C8" i="676"/>
  <c r="D8" i="676"/>
  <c r="E8" i="676"/>
  <c r="F8" i="676"/>
  <c r="G8" i="676"/>
  <c r="H8" i="676"/>
  <c r="I8" i="676"/>
  <c r="J8" i="676"/>
  <c r="C9" i="676"/>
  <c r="D9" i="676"/>
  <c r="E9" i="676"/>
  <c r="F9" i="676"/>
  <c r="G9" i="676"/>
  <c r="H9" i="676"/>
  <c r="I9" i="676"/>
  <c r="J9" i="676"/>
  <c r="C10" i="676"/>
  <c r="D10" i="676"/>
  <c r="E10" i="676"/>
  <c r="F10" i="676"/>
  <c r="G10" i="676"/>
  <c r="H10" i="676"/>
  <c r="I10" i="676"/>
  <c r="J10" i="676"/>
  <c r="C11" i="676"/>
  <c r="D11" i="676"/>
  <c r="E11" i="676"/>
  <c r="F11" i="676"/>
  <c r="G11" i="676"/>
  <c r="H11" i="676"/>
  <c r="I11" i="676"/>
  <c r="J11" i="676"/>
  <c r="C12" i="676"/>
  <c r="D12" i="676"/>
  <c r="E12" i="676"/>
  <c r="F12" i="676"/>
  <c r="G12" i="676"/>
  <c r="H12" i="676"/>
  <c r="I12" i="676"/>
  <c r="J12" i="676"/>
  <c r="C13" i="676"/>
  <c r="D13" i="676"/>
  <c r="E13" i="676"/>
  <c r="F13" i="676"/>
  <c r="G13" i="676"/>
  <c r="H13" i="676"/>
  <c r="I13" i="676"/>
  <c r="J13" i="676"/>
  <c r="C14" i="676"/>
  <c r="D14" i="676"/>
  <c r="E14" i="676"/>
  <c r="F14" i="676"/>
  <c r="G14" i="676"/>
  <c r="H14" i="676"/>
  <c r="I14" i="676"/>
  <c r="J14" i="676"/>
  <c r="C15" i="676"/>
  <c r="D15" i="676"/>
  <c r="E15" i="676"/>
  <c r="F15" i="676"/>
  <c r="G15" i="676"/>
  <c r="H15" i="676"/>
  <c r="I15" i="676"/>
  <c r="J15" i="676"/>
  <c r="C16" i="676"/>
  <c r="D16" i="676"/>
  <c r="E16" i="676"/>
  <c r="F16" i="676"/>
  <c r="G16" i="676"/>
  <c r="H16" i="676"/>
  <c r="I16" i="676"/>
  <c r="J16" i="676"/>
  <c r="C17" i="676"/>
  <c r="D17" i="676"/>
  <c r="E17" i="676"/>
  <c r="F17" i="676"/>
  <c r="G17" i="676"/>
  <c r="H17" i="676"/>
  <c r="I17" i="676"/>
  <c r="J17" i="676"/>
  <c r="C18" i="676"/>
  <c r="D18" i="676"/>
  <c r="E18" i="676"/>
  <c r="F18" i="676"/>
  <c r="G18" i="676"/>
  <c r="H18" i="676"/>
  <c r="I18" i="676"/>
  <c r="J18" i="676"/>
  <c r="C19" i="676"/>
  <c r="D19" i="676"/>
  <c r="E19" i="676"/>
  <c r="F19" i="676"/>
  <c r="G19" i="676"/>
  <c r="H19" i="676"/>
  <c r="I19" i="676"/>
  <c r="J19" i="676"/>
  <c r="C20" i="676"/>
  <c r="D20" i="676"/>
  <c r="E20" i="676"/>
  <c r="F20" i="676"/>
  <c r="G20" i="676"/>
  <c r="H20" i="676"/>
  <c r="I20" i="676"/>
  <c r="J20" i="676"/>
  <c r="C21" i="676"/>
  <c r="D21" i="676"/>
  <c r="E21" i="676"/>
  <c r="F21" i="676"/>
  <c r="G21" i="676"/>
  <c r="H21" i="676"/>
  <c r="I21" i="676"/>
  <c r="J21" i="676"/>
  <c r="C22" i="676"/>
  <c r="D22" i="676"/>
  <c r="E22" i="676"/>
  <c r="F22" i="676"/>
  <c r="G22" i="676"/>
  <c r="H22" i="676"/>
  <c r="I22" i="676"/>
  <c r="J22" i="676"/>
  <c r="C23" i="676"/>
  <c r="D23" i="676"/>
  <c r="E23" i="676"/>
  <c r="F23" i="676"/>
  <c r="G23" i="676"/>
  <c r="H23" i="676"/>
  <c r="I23" i="676"/>
  <c r="J23" i="676"/>
  <c r="C24" i="676"/>
  <c r="D24" i="676"/>
  <c r="E24" i="676"/>
  <c r="F24" i="676"/>
  <c r="G24" i="676"/>
  <c r="H24" i="676"/>
  <c r="I24" i="676"/>
  <c r="J24" i="676"/>
  <c r="C25" i="676"/>
  <c r="D25" i="676"/>
  <c r="E25" i="676"/>
  <c r="F25" i="676"/>
  <c r="G25" i="676"/>
  <c r="H25" i="676"/>
  <c r="I25" i="676"/>
  <c r="J25" i="676"/>
  <c r="C26" i="676"/>
  <c r="D26" i="676"/>
  <c r="E26" i="676"/>
  <c r="F26" i="676"/>
  <c r="G26" i="676"/>
  <c r="H26" i="676"/>
  <c r="I26" i="676"/>
  <c r="J26" i="676"/>
  <c r="C27" i="676"/>
  <c r="D27" i="676"/>
  <c r="E27" i="676"/>
  <c r="F27" i="676"/>
  <c r="G27" i="676"/>
  <c r="H27" i="676"/>
  <c r="I27" i="676"/>
  <c r="J27" i="676"/>
  <c r="C28" i="676"/>
  <c r="D28" i="676"/>
  <c r="E28" i="676"/>
  <c r="F28" i="676"/>
  <c r="G28" i="676"/>
  <c r="H28" i="676"/>
  <c r="I28" i="676"/>
  <c r="J28" i="676"/>
  <c r="C29" i="676"/>
  <c r="D29" i="676"/>
  <c r="E29" i="676"/>
  <c r="F29" i="676"/>
  <c r="G29" i="676"/>
  <c r="H29" i="676"/>
  <c r="I29" i="676"/>
  <c r="J29" i="676"/>
  <c r="C30" i="676"/>
  <c r="D30" i="676"/>
  <c r="E30" i="676"/>
  <c r="F30" i="676"/>
  <c r="G30" i="676"/>
  <c r="H30" i="676"/>
  <c r="I30" i="676"/>
  <c r="J30" i="676"/>
  <c r="C31" i="676"/>
  <c r="D31" i="676"/>
  <c r="E31" i="676"/>
  <c r="F31" i="676"/>
  <c r="G31" i="676"/>
  <c r="H31" i="676"/>
  <c r="I31" i="676"/>
  <c r="J31" i="676"/>
  <c r="C32" i="676"/>
  <c r="D32" i="676"/>
  <c r="E32" i="676"/>
  <c r="F32" i="676"/>
  <c r="G32" i="676"/>
  <c r="H32" i="676"/>
  <c r="I32" i="676"/>
  <c r="J32" i="676"/>
  <c r="C33" i="676"/>
  <c r="D33" i="676"/>
  <c r="E33" i="676"/>
  <c r="F33" i="676"/>
  <c r="G33" i="676"/>
  <c r="H33" i="676"/>
  <c r="I33" i="676"/>
  <c r="J33" i="676"/>
  <c r="C34" i="676"/>
  <c r="D34" i="676"/>
  <c r="E34" i="676"/>
  <c r="F34" i="676"/>
  <c r="G34" i="676"/>
  <c r="H34" i="676"/>
  <c r="I34" i="676"/>
  <c r="J34" i="676"/>
  <c r="C35" i="676"/>
  <c r="D35" i="676"/>
  <c r="E35" i="676"/>
  <c r="F35" i="676"/>
  <c r="G35" i="676"/>
  <c r="H35" i="676"/>
  <c r="I35" i="676"/>
  <c r="J35" i="676"/>
  <c r="C36" i="676"/>
  <c r="D36" i="676"/>
  <c r="E36" i="676"/>
  <c r="F36" i="676"/>
  <c r="G36" i="676"/>
  <c r="H36" i="676"/>
  <c r="I36" i="676"/>
  <c r="J36" i="676"/>
  <c r="C37" i="676"/>
  <c r="D37" i="676"/>
  <c r="E37" i="676"/>
  <c r="F37" i="676"/>
  <c r="G37" i="676"/>
  <c r="H37" i="676"/>
  <c r="I37" i="676"/>
  <c r="J37" i="676"/>
  <c r="C38" i="676"/>
  <c r="D38" i="676"/>
  <c r="E38" i="676"/>
  <c r="F38" i="676"/>
  <c r="G38" i="676"/>
  <c r="H38" i="676"/>
  <c r="I38" i="676"/>
  <c r="J38" i="676"/>
  <c r="C39" i="676"/>
  <c r="D39" i="676"/>
  <c r="E39" i="676"/>
  <c r="F39" i="676"/>
  <c r="G39" i="676"/>
  <c r="H39" i="676"/>
  <c r="I39" i="676"/>
  <c r="J39" i="676"/>
  <c r="C40" i="676"/>
  <c r="D40" i="676"/>
  <c r="E40" i="676"/>
  <c r="F40" i="676"/>
  <c r="G40" i="676"/>
  <c r="H40" i="676"/>
  <c r="I40" i="676"/>
  <c r="J40" i="676"/>
  <c r="C41" i="676"/>
  <c r="D41" i="676"/>
  <c r="E41" i="676"/>
  <c r="F41" i="676"/>
  <c r="G41" i="676"/>
  <c r="H41" i="676"/>
  <c r="I41" i="676"/>
  <c r="J41" i="676"/>
  <c r="D7" i="676"/>
  <c r="E7" i="676"/>
  <c r="F7" i="676"/>
  <c r="G7" i="676"/>
  <c r="H7" i="676"/>
  <c r="I7" i="676"/>
  <c r="J7" i="676"/>
  <c r="C7" i="676"/>
  <c r="C8" i="675"/>
  <c r="D8" i="675"/>
  <c r="E8" i="675"/>
  <c r="F8" i="675"/>
  <c r="G8" i="675"/>
  <c r="H8" i="675"/>
  <c r="I8" i="675"/>
  <c r="J8" i="675"/>
  <c r="C9" i="675"/>
  <c r="D9" i="675"/>
  <c r="E9" i="675"/>
  <c r="F9" i="675"/>
  <c r="G9" i="675"/>
  <c r="H9" i="675"/>
  <c r="I9" i="675"/>
  <c r="J9" i="675"/>
  <c r="C10" i="675"/>
  <c r="D10" i="675"/>
  <c r="E10" i="675"/>
  <c r="F10" i="675"/>
  <c r="G10" i="675"/>
  <c r="H10" i="675"/>
  <c r="I10" i="675"/>
  <c r="J10" i="675"/>
  <c r="C11" i="675"/>
  <c r="D11" i="675"/>
  <c r="E11" i="675"/>
  <c r="F11" i="675"/>
  <c r="G11" i="675"/>
  <c r="H11" i="675"/>
  <c r="I11" i="675"/>
  <c r="J11" i="675"/>
  <c r="C12" i="675"/>
  <c r="D12" i="675"/>
  <c r="E12" i="675"/>
  <c r="F12" i="675"/>
  <c r="G12" i="675"/>
  <c r="H12" i="675"/>
  <c r="I12" i="675"/>
  <c r="J12" i="675"/>
  <c r="C13" i="675"/>
  <c r="D13" i="675"/>
  <c r="E13" i="675"/>
  <c r="F13" i="675"/>
  <c r="G13" i="675"/>
  <c r="H13" i="675"/>
  <c r="I13" i="675"/>
  <c r="J13" i="675"/>
  <c r="C14" i="675"/>
  <c r="D14" i="675"/>
  <c r="E14" i="675"/>
  <c r="F14" i="675"/>
  <c r="G14" i="675"/>
  <c r="H14" i="675"/>
  <c r="I14" i="675"/>
  <c r="J14" i="675"/>
  <c r="C15" i="675"/>
  <c r="D15" i="675"/>
  <c r="E15" i="675"/>
  <c r="F15" i="675"/>
  <c r="G15" i="675"/>
  <c r="H15" i="675"/>
  <c r="I15" i="675"/>
  <c r="J15" i="675"/>
  <c r="C16" i="675"/>
  <c r="D16" i="675"/>
  <c r="E16" i="675"/>
  <c r="F16" i="675"/>
  <c r="G16" i="675"/>
  <c r="H16" i="675"/>
  <c r="I16" i="675"/>
  <c r="J16" i="675"/>
  <c r="C17" i="675"/>
  <c r="D17" i="675"/>
  <c r="E17" i="675"/>
  <c r="F17" i="675"/>
  <c r="G17" i="675"/>
  <c r="H17" i="675"/>
  <c r="I17" i="675"/>
  <c r="J17" i="675"/>
  <c r="C18" i="675"/>
  <c r="D18" i="675"/>
  <c r="E18" i="675"/>
  <c r="F18" i="675"/>
  <c r="G18" i="675"/>
  <c r="H18" i="675"/>
  <c r="I18" i="675"/>
  <c r="J18" i="675"/>
  <c r="C19" i="675"/>
  <c r="D19" i="675"/>
  <c r="E19" i="675"/>
  <c r="F19" i="675"/>
  <c r="G19" i="675"/>
  <c r="H19" i="675"/>
  <c r="I19" i="675"/>
  <c r="J19" i="675"/>
  <c r="C20" i="675"/>
  <c r="D20" i="675"/>
  <c r="E20" i="675"/>
  <c r="F20" i="675"/>
  <c r="G20" i="675"/>
  <c r="H20" i="675"/>
  <c r="I20" i="675"/>
  <c r="J20" i="675"/>
  <c r="C21" i="675"/>
  <c r="D21" i="675"/>
  <c r="E21" i="675"/>
  <c r="F21" i="675"/>
  <c r="G21" i="675"/>
  <c r="H21" i="675"/>
  <c r="I21" i="675"/>
  <c r="J21" i="675"/>
  <c r="C22" i="675"/>
  <c r="D22" i="675"/>
  <c r="E22" i="675"/>
  <c r="F22" i="675"/>
  <c r="G22" i="675"/>
  <c r="H22" i="675"/>
  <c r="I22" i="675"/>
  <c r="J22" i="675"/>
  <c r="C23" i="675"/>
  <c r="D23" i="675"/>
  <c r="E23" i="675"/>
  <c r="F23" i="675"/>
  <c r="G23" i="675"/>
  <c r="H23" i="675"/>
  <c r="I23" i="675"/>
  <c r="J23" i="675"/>
  <c r="C24" i="675"/>
  <c r="D24" i="675"/>
  <c r="E24" i="675"/>
  <c r="F24" i="675"/>
  <c r="G24" i="675"/>
  <c r="H24" i="675"/>
  <c r="I24" i="675"/>
  <c r="J24" i="675"/>
  <c r="C25" i="675"/>
  <c r="D25" i="675"/>
  <c r="E25" i="675"/>
  <c r="F25" i="675"/>
  <c r="G25" i="675"/>
  <c r="H25" i="675"/>
  <c r="I25" i="675"/>
  <c r="J25" i="675"/>
  <c r="C26" i="675"/>
  <c r="D26" i="675"/>
  <c r="E26" i="675"/>
  <c r="F26" i="675"/>
  <c r="G26" i="675"/>
  <c r="H26" i="675"/>
  <c r="I26" i="675"/>
  <c r="J26" i="675"/>
  <c r="C27" i="675"/>
  <c r="D27" i="675"/>
  <c r="E27" i="675"/>
  <c r="F27" i="675"/>
  <c r="G27" i="675"/>
  <c r="H27" i="675"/>
  <c r="I27" i="675"/>
  <c r="J27" i="675"/>
  <c r="C28" i="675"/>
  <c r="D28" i="675"/>
  <c r="E28" i="675"/>
  <c r="F28" i="675"/>
  <c r="G28" i="675"/>
  <c r="H28" i="675"/>
  <c r="I28" i="675"/>
  <c r="J28" i="675"/>
  <c r="C29" i="675"/>
  <c r="D29" i="675"/>
  <c r="E29" i="675"/>
  <c r="F29" i="675"/>
  <c r="G29" i="675"/>
  <c r="H29" i="675"/>
  <c r="I29" i="675"/>
  <c r="J29" i="675"/>
  <c r="C30" i="675"/>
  <c r="D30" i="675"/>
  <c r="E30" i="675"/>
  <c r="F30" i="675"/>
  <c r="G30" i="675"/>
  <c r="H30" i="675"/>
  <c r="I30" i="675"/>
  <c r="J30" i="675"/>
  <c r="C31" i="675"/>
  <c r="D31" i="675"/>
  <c r="E31" i="675"/>
  <c r="F31" i="675"/>
  <c r="G31" i="675"/>
  <c r="H31" i="675"/>
  <c r="I31" i="675"/>
  <c r="J31" i="675"/>
  <c r="C32" i="675"/>
  <c r="D32" i="675"/>
  <c r="E32" i="675"/>
  <c r="F32" i="675"/>
  <c r="G32" i="675"/>
  <c r="H32" i="675"/>
  <c r="I32" i="675"/>
  <c r="J32" i="675"/>
  <c r="C33" i="675"/>
  <c r="D33" i="675"/>
  <c r="E33" i="675"/>
  <c r="F33" i="675"/>
  <c r="G33" i="675"/>
  <c r="H33" i="675"/>
  <c r="I33" i="675"/>
  <c r="J33" i="675"/>
  <c r="C34" i="675"/>
  <c r="D34" i="675"/>
  <c r="E34" i="675"/>
  <c r="F34" i="675"/>
  <c r="G34" i="675"/>
  <c r="H34" i="675"/>
  <c r="I34" i="675"/>
  <c r="J34" i="675"/>
  <c r="C35" i="675"/>
  <c r="D35" i="675"/>
  <c r="E35" i="675"/>
  <c r="F35" i="675"/>
  <c r="G35" i="675"/>
  <c r="H35" i="675"/>
  <c r="I35" i="675"/>
  <c r="J35" i="675"/>
  <c r="C36" i="675"/>
  <c r="D36" i="675"/>
  <c r="E36" i="675"/>
  <c r="F36" i="675"/>
  <c r="G36" i="675"/>
  <c r="H36" i="675"/>
  <c r="I36" i="675"/>
  <c r="J36" i="675"/>
  <c r="C37" i="675"/>
  <c r="D37" i="675"/>
  <c r="E37" i="675"/>
  <c r="F37" i="675"/>
  <c r="G37" i="675"/>
  <c r="H37" i="675"/>
  <c r="I37" i="675"/>
  <c r="J37" i="675"/>
  <c r="C38" i="675"/>
  <c r="D38" i="675"/>
  <c r="E38" i="675"/>
  <c r="F38" i="675"/>
  <c r="G38" i="675"/>
  <c r="H38" i="675"/>
  <c r="I38" i="675"/>
  <c r="J38" i="675"/>
  <c r="C39" i="675"/>
  <c r="D39" i="675"/>
  <c r="E39" i="675"/>
  <c r="F39" i="675"/>
  <c r="G39" i="675"/>
  <c r="H39" i="675"/>
  <c r="I39" i="675"/>
  <c r="J39" i="675"/>
  <c r="C40" i="675"/>
  <c r="D40" i="675"/>
  <c r="E40" i="675"/>
  <c r="F40" i="675"/>
  <c r="G40" i="675"/>
  <c r="H40" i="675"/>
  <c r="I40" i="675"/>
  <c r="J40" i="675"/>
  <c r="C41" i="675"/>
  <c r="D41" i="675"/>
  <c r="E41" i="675"/>
  <c r="F41" i="675"/>
  <c r="G41" i="675"/>
  <c r="H41" i="675"/>
  <c r="I41" i="675"/>
  <c r="J41" i="675"/>
  <c r="D7" i="675"/>
  <c r="E7" i="675"/>
  <c r="F7" i="675"/>
  <c r="G7" i="675"/>
  <c r="H7" i="675"/>
  <c r="I7" i="675"/>
  <c r="J7" i="675"/>
  <c r="C7" i="675"/>
  <c r="D7" i="651"/>
  <c r="E7" i="651"/>
  <c r="F7" i="651"/>
  <c r="D8" i="651"/>
  <c r="E8" i="651"/>
  <c r="F8" i="651"/>
  <c r="D9" i="651"/>
  <c r="E9" i="651"/>
  <c r="F9" i="651"/>
  <c r="D10" i="651"/>
  <c r="E10" i="651"/>
  <c r="F10" i="651"/>
  <c r="D11" i="651"/>
  <c r="E11" i="651"/>
  <c r="F11" i="651"/>
  <c r="D12" i="651"/>
  <c r="E12" i="651"/>
  <c r="F12" i="651"/>
  <c r="D13" i="651"/>
  <c r="E13" i="651"/>
  <c r="F13" i="651"/>
  <c r="D14" i="651"/>
  <c r="E14" i="651"/>
  <c r="F14" i="651"/>
  <c r="D15" i="651"/>
  <c r="E15" i="651"/>
  <c r="F15" i="651"/>
  <c r="D16" i="651"/>
  <c r="E16" i="651"/>
  <c r="F16" i="651"/>
  <c r="D17" i="651"/>
  <c r="E17" i="651"/>
  <c r="F17" i="651"/>
  <c r="D18" i="651"/>
  <c r="E18" i="651"/>
  <c r="F18" i="651"/>
  <c r="D19" i="651"/>
  <c r="E19" i="651"/>
  <c r="F19" i="651"/>
  <c r="D20" i="651"/>
  <c r="E20" i="651"/>
  <c r="F20" i="651"/>
  <c r="D21" i="651"/>
  <c r="E21" i="651"/>
  <c r="F21" i="651"/>
  <c r="D22" i="651"/>
  <c r="E22" i="651"/>
  <c r="F22" i="651"/>
  <c r="D23" i="651"/>
  <c r="E23" i="651"/>
  <c r="F23" i="651"/>
  <c r="D24" i="651"/>
  <c r="E24" i="651"/>
  <c r="F24" i="651"/>
  <c r="D25" i="651"/>
  <c r="E25" i="651"/>
  <c r="F25" i="651"/>
  <c r="D26" i="651"/>
  <c r="E26" i="651"/>
  <c r="F26" i="651"/>
  <c r="D27" i="651"/>
  <c r="E27" i="651"/>
  <c r="F27" i="651"/>
  <c r="D28" i="651"/>
  <c r="E28" i="651"/>
  <c r="F28" i="651"/>
  <c r="D29" i="651"/>
  <c r="E29" i="651"/>
  <c r="F29" i="651"/>
  <c r="D30" i="651"/>
  <c r="E30" i="651"/>
  <c r="F30" i="651"/>
  <c r="D31" i="651"/>
  <c r="E31" i="651"/>
  <c r="F31" i="651"/>
  <c r="C8" i="651"/>
  <c r="C9" i="651"/>
  <c r="C10" i="651"/>
  <c r="C11" i="651"/>
  <c r="C12" i="651"/>
  <c r="C13" i="651"/>
  <c r="C14" i="651"/>
  <c r="C15" i="651"/>
  <c r="C16" i="651"/>
  <c r="C17" i="651"/>
  <c r="C18" i="651"/>
  <c r="C19" i="651"/>
  <c r="C20" i="651"/>
  <c r="C21" i="651"/>
  <c r="C22" i="651"/>
  <c r="C23" i="651"/>
  <c r="C24" i="651"/>
  <c r="C25" i="651"/>
  <c r="C26" i="651"/>
  <c r="C27" i="651"/>
  <c r="C28" i="651"/>
  <c r="C29" i="651"/>
  <c r="C30" i="651"/>
  <c r="C31" i="651"/>
  <c r="C7" i="651"/>
  <c r="H27" i="727"/>
  <c r="I27" i="727"/>
  <c r="J27" i="727"/>
  <c r="H28" i="727"/>
  <c r="I28" i="727"/>
  <c r="J28" i="727"/>
  <c r="H29" i="727"/>
  <c r="I29" i="727"/>
  <c r="J29" i="727"/>
  <c r="H30" i="727"/>
  <c r="I30" i="727"/>
  <c r="J30" i="727"/>
  <c r="H31" i="727"/>
  <c r="I31" i="727"/>
  <c r="J31" i="727"/>
  <c r="H32" i="727"/>
  <c r="I32" i="727"/>
  <c r="J32" i="727"/>
  <c r="H33" i="727"/>
  <c r="I33" i="727"/>
  <c r="J33" i="727"/>
  <c r="H34" i="727"/>
  <c r="I34" i="727"/>
  <c r="J34" i="727"/>
  <c r="H35" i="727"/>
  <c r="I35" i="727"/>
  <c r="J35" i="727"/>
  <c r="G28" i="727"/>
  <c r="G29" i="727"/>
  <c r="G30" i="727"/>
  <c r="G31" i="727"/>
  <c r="G32" i="727"/>
  <c r="G33" i="727"/>
  <c r="G34" i="727"/>
  <c r="G35" i="727"/>
  <c r="G27" i="727"/>
  <c r="C27" i="727"/>
  <c r="D27" i="727"/>
  <c r="E27" i="727"/>
  <c r="C28" i="727"/>
  <c r="D28" i="727"/>
  <c r="E28" i="727"/>
  <c r="C29" i="727"/>
  <c r="D29" i="727"/>
  <c r="E29" i="727"/>
  <c r="C30" i="727"/>
  <c r="D30" i="727"/>
  <c r="E30" i="727"/>
  <c r="C31" i="727"/>
  <c r="D31" i="727"/>
  <c r="E31" i="727"/>
  <c r="C32" i="727"/>
  <c r="D32" i="727"/>
  <c r="E32" i="727"/>
  <c r="C33" i="727"/>
  <c r="D33" i="727"/>
  <c r="E33" i="727"/>
  <c r="C34" i="727"/>
  <c r="D34" i="727"/>
  <c r="E34" i="727"/>
  <c r="C35" i="727"/>
  <c r="D35" i="727"/>
  <c r="E35" i="727"/>
  <c r="B28" i="727"/>
  <c r="B29" i="727"/>
  <c r="B30" i="727"/>
  <c r="B31" i="727"/>
  <c r="B32" i="727"/>
  <c r="B33" i="727"/>
  <c r="B34" i="727"/>
  <c r="B35" i="727"/>
  <c r="B27" i="727"/>
  <c r="H8" i="727"/>
  <c r="I8" i="727"/>
  <c r="J8" i="727"/>
  <c r="H9" i="727"/>
  <c r="I9" i="727"/>
  <c r="J9" i="727"/>
  <c r="H10" i="727"/>
  <c r="I10" i="727"/>
  <c r="J10" i="727"/>
  <c r="H11" i="727"/>
  <c r="I11" i="727"/>
  <c r="J11" i="727"/>
  <c r="H12" i="727"/>
  <c r="I12" i="727"/>
  <c r="J12" i="727"/>
  <c r="H13" i="727"/>
  <c r="I13" i="727"/>
  <c r="J13" i="727"/>
  <c r="H14" i="727"/>
  <c r="I14" i="727"/>
  <c r="J14" i="727"/>
  <c r="H15" i="727"/>
  <c r="I15" i="727"/>
  <c r="J15" i="727"/>
  <c r="H16" i="727"/>
  <c r="I16" i="727"/>
  <c r="J16" i="727"/>
  <c r="G9" i="727"/>
  <c r="G10" i="727"/>
  <c r="G11" i="727"/>
  <c r="G12" i="727"/>
  <c r="G13" i="727"/>
  <c r="G14" i="727"/>
  <c r="G15" i="727"/>
  <c r="G16" i="727"/>
  <c r="G8" i="727"/>
  <c r="C8" i="727"/>
  <c r="D8" i="727"/>
  <c r="E8" i="727"/>
  <c r="C9" i="727"/>
  <c r="D9" i="727"/>
  <c r="E9" i="727"/>
  <c r="C10" i="727"/>
  <c r="D10" i="727"/>
  <c r="E10" i="727"/>
  <c r="C11" i="727"/>
  <c r="D11" i="727"/>
  <c r="E11" i="727"/>
  <c r="C12" i="727"/>
  <c r="D12" i="727"/>
  <c r="E12" i="727"/>
  <c r="C13" i="727"/>
  <c r="D13" i="727"/>
  <c r="E13" i="727"/>
  <c r="C14" i="727"/>
  <c r="D14" i="727"/>
  <c r="E14" i="727"/>
  <c r="C15" i="727"/>
  <c r="D15" i="727"/>
  <c r="E15" i="727"/>
  <c r="C16" i="727"/>
  <c r="D16" i="727"/>
  <c r="E16" i="727"/>
  <c r="B9" i="727"/>
  <c r="B10" i="727"/>
  <c r="B11" i="727"/>
  <c r="B12" i="727"/>
  <c r="B13" i="727"/>
  <c r="B14" i="727"/>
  <c r="B15" i="727"/>
  <c r="B16" i="727"/>
  <c r="B8" i="727"/>
  <c r="C17" i="719"/>
  <c r="D17" i="719"/>
  <c r="E17" i="719"/>
  <c r="F17" i="719"/>
  <c r="G17" i="719"/>
  <c r="H17" i="719"/>
  <c r="I17" i="719"/>
  <c r="J17" i="719"/>
  <c r="K17" i="719"/>
  <c r="L17" i="719"/>
  <c r="C18" i="719"/>
  <c r="D18" i="719"/>
  <c r="E18" i="719"/>
  <c r="F18" i="719"/>
  <c r="G18" i="719"/>
  <c r="H18" i="719"/>
  <c r="I18" i="719"/>
  <c r="J18" i="719"/>
  <c r="K18" i="719"/>
  <c r="L18" i="719"/>
  <c r="C19" i="719"/>
  <c r="D19" i="719"/>
  <c r="E19" i="719"/>
  <c r="F19" i="719"/>
  <c r="G19" i="719"/>
  <c r="H19" i="719"/>
  <c r="I19" i="719"/>
  <c r="J19" i="719"/>
  <c r="K19" i="719"/>
  <c r="L19" i="719"/>
  <c r="C20" i="719"/>
  <c r="D20" i="719"/>
  <c r="E20" i="719"/>
  <c r="F20" i="719"/>
  <c r="G20" i="719"/>
  <c r="H20" i="719"/>
  <c r="I20" i="719"/>
  <c r="J20" i="719"/>
  <c r="K20" i="719"/>
  <c r="L20" i="719"/>
  <c r="C21" i="719"/>
  <c r="D21" i="719"/>
  <c r="E21" i="719"/>
  <c r="F21" i="719"/>
  <c r="G21" i="719"/>
  <c r="H21" i="719"/>
  <c r="I21" i="719"/>
  <c r="J21" i="719"/>
  <c r="K21" i="719"/>
  <c r="L21" i="719"/>
  <c r="C22" i="719"/>
  <c r="D22" i="719"/>
  <c r="E22" i="719"/>
  <c r="F22" i="719"/>
  <c r="G22" i="719"/>
  <c r="H22" i="719"/>
  <c r="I22" i="719"/>
  <c r="J22" i="719"/>
  <c r="K22" i="719"/>
  <c r="L22" i="719"/>
  <c r="B18" i="719"/>
  <c r="B19" i="719"/>
  <c r="B20" i="719"/>
  <c r="B21" i="719"/>
  <c r="B22" i="719"/>
  <c r="B17" i="719"/>
  <c r="C8" i="719"/>
  <c r="D8" i="719"/>
  <c r="E8" i="719"/>
  <c r="F8" i="719"/>
  <c r="G8" i="719"/>
  <c r="H8" i="719"/>
  <c r="I8" i="719"/>
  <c r="J8" i="719"/>
  <c r="K8" i="719"/>
  <c r="L8" i="719"/>
  <c r="C9" i="719"/>
  <c r="D9" i="719"/>
  <c r="E9" i="719"/>
  <c r="F9" i="719"/>
  <c r="G9" i="719"/>
  <c r="H9" i="719"/>
  <c r="I9" i="719"/>
  <c r="J9" i="719"/>
  <c r="K9" i="719"/>
  <c r="L9" i="719"/>
  <c r="C10" i="719"/>
  <c r="D10" i="719"/>
  <c r="E10" i="719"/>
  <c r="F10" i="719"/>
  <c r="G10" i="719"/>
  <c r="H10" i="719"/>
  <c r="I10" i="719"/>
  <c r="J10" i="719"/>
  <c r="K10" i="719"/>
  <c r="L10" i="719"/>
  <c r="C11" i="719"/>
  <c r="D11" i="719"/>
  <c r="E11" i="719"/>
  <c r="F11" i="719"/>
  <c r="G11" i="719"/>
  <c r="H11" i="719"/>
  <c r="I11" i="719"/>
  <c r="J11" i="719"/>
  <c r="K11" i="719"/>
  <c r="L11" i="719"/>
  <c r="C12" i="719"/>
  <c r="D12" i="719"/>
  <c r="E12" i="719"/>
  <c r="F12" i="719"/>
  <c r="G12" i="719"/>
  <c r="H12" i="719"/>
  <c r="I12" i="719"/>
  <c r="J12" i="719"/>
  <c r="K12" i="719"/>
  <c r="L12" i="719"/>
  <c r="C13" i="719"/>
  <c r="D13" i="719"/>
  <c r="E13" i="719"/>
  <c r="F13" i="719"/>
  <c r="G13" i="719"/>
  <c r="H13" i="719"/>
  <c r="I13" i="719"/>
  <c r="J13" i="719"/>
  <c r="K13" i="719"/>
  <c r="L13" i="719"/>
  <c r="B9" i="719"/>
  <c r="B10" i="719"/>
  <c r="B11" i="719"/>
  <c r="B12" i="719"/>
  <c r="B13" i="719"/>
  <c r="B8" i="719"/>
  <c r="C31" i="649"/>
  <c r="D31" i="649"/>
  <c r="E31" i="649"/>
  <c r="F31" i="649"/>
  <c r="B31" i="649"/>
  <c r="C22" i="649"/>
  <c r="D22" i="649"/>
  <c r="E22" i="649"/>
  <c r="F22" i="649"/>
  <c r="C23" i="649"/>
  <c r="D23" i="649"/>
  <c r="E23" i="649"/>
  <c r="F23" i="649"/>
  <c r="C24" i="649"/>
  <c r="D24" i="649"/>
  <c r="E24" i="649"/>
  <c r="F24" i="649"/>
  <c r="C25" i="649"/>
  <c r="D25" i="649"/>
  <c r="E25" i="649"/>
  <c r="F25" i="649"/>
  <c r="C26" i="649"/>
  <c r="D26" i="649"/>
  <c r="E26" i="649"/>
  <c r="F26" i="649"/>
  <c r="C27" i="649"/>
  <c r="D27" i="649"/>
  <c r="E27" i="649"/>
  <c r="F27" i="649"/>
  <c r="C28" i="649"/>
  <c r="D28" i="649"/>
  <c r="E28" i="649"/>
  <c r="F28" i="649"/>
  <c r="C29" i="649"/>
  <c r="D29" i="649"/>
  <c r="E29" i="649"/>
  <c r="F29" i="649"/>
  <c r="C30" i="649"/>
  <c r="D30" i="649"/>
  <c r="E30" i="649"/>
  <c r="F30" i="649"/>
  <c r="B23" i="649"/>
  <c r="B24" i="649"/>
  <c r="B25" i="649"/>
  <c r="B26" i="649"/>
  <c r="B27" i="649"/>
  <c r="B28" i="649"/>
  <c r="B29" i="649"/>
  <c r="B30" i="649"/>
  <c r="B22" i="649"/>
  <c r="C18" i="649"/>
  <c r="D18" i="649"/>
  <c r="E18" i="649"/>
  <c r="F18" i="649"/>
  <c r="B18" i="649"/>
  <c r="C9" i="649"/>
  <c r="D9" i="649"/>
  <c r="E9" i="649"/>
  <c r="F9" i="649"/>
  <c r="C10" i="649"/>
  <c r="D10" i="649"/>
  <c r="E10" i="649"/>
  <c r="F10" i="649"/>
  <c r="C11" i="649"/>
  <c r="D11" i="649"/>
  <c r="E11" i="649"/>
  <c r="F11" i="649"/>
  <c r="C12" i="649"/>
  <c r="D12" i="649"/>
  <c r="E12" i="649"/>
  <c r="F12" i="649"/>
  <c r="C13" i="649"/>
  <c r="D13" i="649"/>
  <c r="E13" i="649"/>
  <c r="F13" i="649"/>
  <c r="C14" i="649"/>
  <c r="D14" i="649"/>
  <c r="E14" i="649"/>
  <c r="F14" i="649"/>
  <c r="C15" i="649"/>
  <c r="D15" i="649"/>
  <c r="E15" i="649"/>
  <c r="F15" i="649"/>
  <c r="C16" i="649"/>
  <c r="D16" i="649"/>
  <c r="E16" i="649"/>
  <c r="F16" i="649"/>
  <c r="C17" i="649"/>
  <c r="D17" i="649"/>
  <c r="E17" i="649"/>
  <c r="F17" i="649"/>
  <c r="B10" i="649"/>
  <c r="B11" i="649"/>
  <c r="B12" i="649"/>
  <c r="B13" i="649"/>
  <c r="B14" i="649"/>
  <c r="B15" i="649"/>
  <c r="B16" i="649"/>
  <c r="B17" i="649"/>
  <c r="B9" i="649"/>
  <c r="D31" i="648"/>
  <c r="E31" i="648"/>
  <c r="F31" i="648"/>
  <c r="G31" i="648"/>
  <c r="H31" i="648"/>
  <c r="B31" i="648"/>
  <c r="C22" i="648"/>
  <c r="D22" i="648"/>
  <c r="E22" i="648"/>
  <c r="F22" i="648"/>
  <c r="G22" i="648"/>
  <c r="H22" i="648"/>
  <c r="C23" i="648"/>
  <c r="D23" i="648"/>
  <c r="E23" i="648"/>
  <c r="F23" i="648"/>
  <c r="G23" i="648"/>
  <c r="H23" i="648"/>
  <c r="C24" i="648"/>
  <c r="D24" i="648"/>
  <c r="E24" i="648"/>
  <c r="F24" i="648"/>
  <c r="G24" i="648"/>
  <c r="H24" i="648"/>
  <c r="C25" i="648"/>
  <c r="D25" i="648"/>
  <c r="E25" i="648"/>
  <c r="F25" i="648"/>
  <c r="G25" i="648"/>
  <c r="H25" i="648"/>
  <c r="C26" i="648"/>
  <c r="D26" i="648"/>
  <c r="E26" i="648"/>
  <c r="F26" i="648"/>
  <c r="G26" i="648"/>
  <c r="H26" i="648"/>
  <c r="C27" i="648"/>
  <c r="D27" i="648"/>
  <c r="E27" i="648"/>
  <c r="F27" i="648"/>
  <c r="G27" i="648"/>
  <c r="H27" i="648"/>
  <c r="C28" i="648"/>
  <c r="D28" i="648"/>
  <c r="E28" i="648"/>
  <c r="F28" i="648"/>
  <c r="G28" i="648"/>
  <c r="H28" i="648"/>
  <c r="C29" i="648"/>
  <c r="D29" i="648"/>
  <c r="E29" i="648"/>
  <c r="F29" i="648"/>
  <c r="G29" i="648"/>
  <c r="H29" i="648"/>
  <c r="C30" i="648"/>
  <c r="D30" i="648"/>
  <c r="E30" i="648"/>
  <c r="F30" i="648"/>
  <c r="G30" i="648"/>
  <c r="H30" i="648"/>
  <c r="B23" i="648"/>
  <c r="B24" i="648"/>
  <c r="B25" i="648"/>
  <c r="B26" i="648"/>
  <c r="B27" i="648"/>
  <c r="B28" i="648"/>
  <c r="B29" i="648"/>
  <c r="B30" i="648"/>
  <c r="B22" i="648"/>
  <c r="D18" i="648"/>
  <c r="E18" i="648"/>
  <c r="F18" i="648"/>
  <c r="G18" i="648"/>
  <c r="H18" i="648"/>
  <c r="B18" i="648"/>
  <c r="C9" i="648"/>
  <c r="D9" i="648"/>
  <c r="E9" i="648"/>
  <c r="F9" i="648"/>
  <c r="G9" i="648"/>
  <c r="H9" i="648"/>
  <c r="C10" i="648"/>
  <c r="D10" i="648"/>
  <c r="E10" i="648"/>
  <c r="F10" i="648"/>
  <c r="G10" i="648"/>
  <c r="H10" i="648"/>
  <c r="C11" i="648"/>
  <c r="D11" i="648"/>
  <c r="E11" i="648"/>
  <c r="F11" i="648"/>
  <c r="G11" i="648"/>
  <c r="H11" i="648"/>
  <c r="C12" i="648"/>
  <c r="D12" i="648"/>
  <c r="E12" i="648"/>
  <c r="F12" i="648"/>
  <c r="G12" i="648"/>
  <c r="H12" i="648"/>
  <c r="C13" i="648"/>
  <c r="D13" i="648"/>
  <c r="E13" i="648"/>
  <c r="F13" i="648"/>
  <c r="G13" i="648"/>
  <c r="H13" i="648"/>
  <c r="C14" i="648"/>
  <c r="D14" i="648"/>
  <c r="E14" i="648"/>
  <c r="F14" i="648"/>
  <c r="G14" i="648"/>
  <c r="H14" i="648"/>
  <c r="C15" i="648"/>
  <c r="D15" i="648"/>
  <c r="E15" i="648"/>
  <c r="F15" i="648"/>
  <c r="G15" i="648"/>
  <c r="H15" i="648"/>
  <c r="C16" i="648"/>
  <c r="D16" i="648"/>
  <c r="E16" i="648"/>
  <c r="F16" i="648"/>
  <c r="G16" i="648"/>
  <c r="H16" i="648"/>
  <c r="C17" i="648"/>
  <c r="D17" i="648"/>
  <c r="E17" i="648"/>
  <c r="F17" i="648"/>
  <c r="G17" i="648"/>
  <c r="H17" i="648"/>
  <c r="B10" i="648"/>
  <c r="B11" i="648"/>
  <c r="B12" i="648"/>
  <c r="B13" i="648"/>
  <c r="B14" i="648"/>
  <c r="B15" i="648"/>
  <c r="B16" i="648"/>
  <c r="B17" i="648"/>
  <c r="B9" i="648"/>
  <c r="C17" i="743"/>
  <c r="D17" i="743"/>
  <c r="E17" i="743"/>
  <c r="F17" i="743"/>
  <c r="G17" i="743"/>
  <c r="H17" i="743"/>
  <c r="I17" i="743"/>
  <c r="J17" i="743"/>
  <c r="K17" i="743"/>
  <c r="L17" i="743"/>
  <c r="C18" i="743"/>
  <c r="D18" i="743"/>
  <c r="E18" i="743"/>
  <c r="F18" i="743"/>
  <c r="G18" i="743"/>
  <c r="H18" i="743"/>
  <c r="I18" i="743"/>
  <c r="J18" i="743"/>
  <c r="K18" i="743"/>
  <c r="L18" i="743"/>
  <c r="C19" i="743"/>
  <c r="D19" i="743"/>
  <c r="E19" i="743"/>
  <c r="F19" i="743"/>
  <c r="G19" i="743"/>
  <c r="H19" i="743"/>
  <c r="I19" i="743"/>
  <c r="J19" i="743"/>
  <c r="K19" i="743"/>
  <c r="L19" i="743"/>
  <c r="C20" i="743"/>
  <c r="D20" i="743"/>
  <c r="E20" i="743"/>
  <c r="F20" i="743"/>
  <c r="G20" i="743"/>
  <c r="H20" i="743"/>
  <c r="I20" i="743"/>
  <c r="J20" i="743"/>
  <c r="K20" i="743"/>
  <c r="L20" i="743"/>
  <c r="C21" i="743"/>
  <c r="D21" i="743"/>
  <c r="E21" i="743"/>
  <c r="F21" i="743"/>
  <c r="G21" i="743"/>
  <c r="H21" i="743"/>
  <c r="I21" i="743"/>
  <c r="J21" i="743"/>
  <c r="K21" i="743"/>
  <c r="L21" i="743"/>
  <c r="C22" i="743"/>
  <c r="D22" i="743"/>
  <c r="E22" i="743"/>
  <c r="F22" i="743"/>
  <c r="G22" i="743"/>
  <c r="H22" i="743"/>
  <c r="I22" i="743"/>
  <c r="J22" i="743"/>
  <c r="K22" i="743"/>
  <c r="L22" i="743"/>
  <c r="B18" i="743"/>
  <c r="B19" i="743"/>
  <c r="B20" i="743"/>
  <c r="B21" i="743"/>
  <c r="B22" i="743"/>
  <c r="B17" i="743"/>
  <c r="C8" i="743"/>
  <c r="D8" i="743"/>
  <c r="E8" i="743"/>
  <c r="F8" i="743"/>
  <c r="G8" i="743"/>
  <c r="H8" i="743"/>
  <c r="I8" i="743"/>
  <c r="J8" i="743"/>
  <c r="K8" i="743"/>
  <c r="L8" i="743"/>
  <c r="C9" i="743"/>
  <c r="D9" i="743"/>
  <c r="E9" i="743"/>
  <c r="F9" i="743"/>
  <c r="G9" i="743"/>
  <c r="H9" i="743"/>
  <c r="I9" i="743"/>
  <c r="J9" i="743"/>
  <c r="K9" i="743"/>
  <c r="L9" i="743"/>
  <c r="C10" i="743"/>
  <c r="D10" i="743"/>
  <c r="E10" i="743"/>
  <c r="F10" i="743"/>
  <c r="G10" i="743"/>
  <c r="H10" i="743"/>
  <c r="I10" i="743"/>
  <c r="J10" i="743"/>
  <c r="K10" i="743"/>
  <c r="L10" i="743"/>
  <c r="C11" i="743"/>
  <c r="D11" i="743"/>
  <c r="E11" i="743"/>
  <c r="F11" i="743"/>
  <c r="G11" i="743"/>
  <c r="H11" i="743"/>
  <c r="I11" i="743"/>
  <c r="J11" i="743"/>
  <c r="K11" i="743"/>
  <c r="L11" i="743"/>
  <c r="C12" i="743"/>
  <c r="D12" i="743"/>
  <c r="E12" i="743"/>
  <c r="F12" i="743"/>
  <c r="G12" i="743"/>
  <c r="H12" i="743"/>
  <c r="I12" i="743"/>
  <c r="J12" i="743"/>
  <c r="K12" i="743"/>
  <c r="L12" i="743"/>
  <c r="C13" i="743"/>
  <c r="D13" i="743"/>
  <c r="E13" i="743"/>
  <c r="F13" i="743"/>
  <c r="G13" i="743"/>
  <c r="H13" i="743"/>
  <c r="I13" i="743"/>
  <c r="J13" i="743"/>
  <c r="K13" i="743"/>
  <c r="L13" i="743"/>
  <c r="B9" i="743"/>
  <c r="B10" i="743"/>
  <c r="B11" i="743"/>
  <c r="B12" i="743"/>
  <c r="B13" i="743"/>
  <c r="B8" i="743"/>
  <c r="C31" i="646"/>
  <c r="D31" i="646"/>
  <c r="E31" i="646"/>
  <c r="F31" i="646"/>
  <c r="B31" i="646"/>
  <c r="C22" i="646"/>
  <c r="D22" i="646"/>
  <c r="E22" i="646"/>
  <c r="F22" i="646"/>
  <c r="C23" i="646"/>
  <c r="D23" i="646"/>
  <c r="E23" i="646"/>
  <c r="F23" i="646"/>
  <c r="C24" i="646"/>
  <c r="D24" i="646"/>
  <c r="E24" i="646"/>
  <c r="F24" i="646"/>
  <c r="C25" i="646"/>
  <c r="D25" i="646"/>
  <c r="E25" i="646"/>
  <c r="F25" i="646"/>
  <c r="C26" i="646"/>
  <c r="D26" i="646"/>
  <c r="E26" i="646"/>
  <c r="F26" i="646"/>
  <c r="C27" i="646"/>
  <c r="D27" i="646"/>
  <c r="E27" i="646"/>
  <c r="F27" i="646"/>
  <c r="C28" i="646"/>
  <c r="D28" i="646"/>
  <c r="E28" i="646"/>
  <c r="F28" i="646"/>
  <c r="C29" i="646"/>
  <c r="D29" i="646"/>
  <c r="E29" i="646"/>
  <c r="F29" i="646"/>
  <c r="C30" i="646"/>
  <c r="D30" i="646"/>
  <c r="E30" i="646"/>
  <c r="F30" i="646"/>
  <c r="B23" i="646"/>
  <c r="B24" i="646"/>
  <c r="B25" i="646"/>
  <c r="B26" i="646"/>
  <c r="B27" i="646"/>
  <c r="B28" i="646"/>
  <c r="B29" i="646"/>
  <c r="B30" i="646"/>
  <c r="B22" i="646"/>
  <c r="C18" i="646"/>
  <c r="D18" i="646"/>
  <c r="E18" i="646"/>
  <c r="F18" i="646"/>
  <c r="B18" i="646"/>
  <c r="C9" i="646"/>
  <c r="D9" i="646"/>
  <c r="E9" i="646"/>
  <c r="F9" i="646"/>
  <c r="C10" i="646"/>
  <c r="D10" i="646"/>
  <c r="E10" i="646"/>
  <c r="F10" i="646"/>
  <c r="C11" i="646"/>
  <c r="D11" i="646"/>
  <c r="E11" i="646"/>
  <c r="F11" i="646"/>
  <c r="C12" i="646"/>
  <c r="D12" i="646"/>
  <c r="E12" i="646"/>
  <c r="F12" i="646"/>
  <c r="C13" i="646"/>
  <c r="D13" i="646"/>
  <c r="E13" i="646"/>
  <c r="F13" i="646"/>
  <c r="C14" i="646"/>
  <c r="D14" i="646"/>
  <c r="E14" i="646"/>
  <c r="F14" i="646"/>
  <c r="C15" i="646"/>
  <c r="D15" i="646"/>
  <c r="E15" i="646"/>
  <c r="F15" i="646"/>
  <c r="C16" i="646"/>
  <c r="D16" i="646"/>
  <c r="E16" i="646"/>
  <c r="F16" i="646"/>
  <c r="C17" i="646"/>
  <c r="D17" i="646"/>
  <c r="E17" i="646"/>
  <c r="F17" i="646"/>
  <c r="B10" i="646"/>
  <c r="B11" i="646"/>
  <c r="B12" i="646"/>
  <c r="B13" i="646"/>
  <c r="B14" i="646"/>
  <c r="B15" i="646"/>
  <c r="B16" i="646"/>
  <c r="B17" i="646"/>
  <c r="B9" i="646"/>
  <c r="D31" i="645"/>
  <c r="E31" i="645"/>
  <c r="F31" i="645"/>
  <c r="G31" i="645"/>
  <c r="H31" i="645"/>
  <c r="B31" i="645"/>
  <c r="C22" i="645"/>
  <c r="D22" i="645"/>
  <c r="E22" i="645"/>
  <c r="F22" i="645"/>
  <c r="G22" i="645"/>
  <c r="H22" i="645"/>
  <c r="C23" i="645"/>
  <c r="D23" i="645"/>
  <c r="E23" i="645"/>
  <c r="F23" i="645"/>
  <c r="G23" i="645"/>
  <c r="H23" i="645"/>
  <c r="C24" i="645"/>
  <c r="D24" i="645"/>
  <c r="E24" i="645"/>
  <c r="F24" i="645"/>
  <c r="G24" i="645"/>
  <c r="H24" i="645"/>
  <c r="C25" i="645"/>
  <c r="D25" i="645"/>
  <c r="E25" i="645"/>
  <c r="F25" i="645"/>
  <c r="G25" i="645"/>
  <c r="H25" i="645"/>
  <c r="C26" i="645"/>
  <c r="D26" i="645"/>
  <c r="E26" i="645"/>
  <c r="F26" i="645"/>
  <c r="G26" i="645"/>
  <c r="H26" i="645"/>
  <c r="C27" i="645"/>
  <c r="D27" i="645"/>
  <c r="E27" i="645"/>
  <c r="F27" i="645"/>
  <c r="G27" i="645"/>
  <c r="H27" i="645"/>
  <c r="C28" i="645"/>
  <c r="D28" i="645"/>
  <c r="E28" i="645"/>
  <c r="F28" i="645"/>
  <c r="G28" i="645"/>
  <c r="H28" i="645"/>
  <c r="C29" i="645"/>
  <c r="D29" i="645"/>
  <c r="E29" i="645"/>
  <c r="F29" i="645"/>
  <c r="G29" i="645"/>
  <c r="H29" i="645"/>
  <c r="C30" i="645"/>
  <c r="D30" i="645"/>
  <c r="E30" i="645"/>
  <c r="F30" i="645"/>
  <c r="G30" i="645"/>
  <c r="H30" i="645"/>
  <c r="B23" i="645"/>
  <c r="B24" i="645"/>
  <c r="B25" i="645"/>
  <c r="B26" i="645"/>
  <c r="B27" i="645"/>
  <c r="B28" i="645"/>
  <c r="B29" i="645"/>
  <c r="B30" i="645"/>
  <c r="B22" i="645"/>
  <c r="D18" i="645"/>
  <c r="E18" i="645"/>
  <c r="F18" i="645"/>
  <c r="G18" i="645"/>
  <c r="H18" i="645"/>
  <c r="B18" i="645"/>
  <c r="C9" i="645"/>
  <c r="D9" i="645"/>
  <c r="E9" i="645"/>
  <c r="F9" i="645"/>
  <c r="G9" i="645"/>
  <c r="H9" i="645"/>
  <c r="C10" i="645"/>
  <c r="D10" i="645"/>
  <c r="E10" i="645"/>
  <c r="F10" i="645"/>
  <c r="G10" i="645"/>
  <c r="H10" i="645"/>
  <c r="C11" i="645"/>
  <c r="D11" i="645"/>
  <c r="E11" i="645"/>
  <c r="F11" i="645"/>
  <c r="G11" i="645"/>
  <c r="H11" i="645"/>
  <c r="C12" i="645"/>
  <c r="D12" i="645"/>
  <c r="E12" i="645"/>
  <c r="F12" i="645"/>
  <c r="G12" i="645"/>
  <c r="H12" i="645"/>
  <c r="C13" i="645"/>
  <c r="D13" i="645"/>
  <c r="E13" i="645"/>
  <c r="F13" i="645"/>
  <c r="G13" i="645"/>
  <c r="H13" i="645"/>
  <c r="C14" i="645"/>
  <c r="D14" i="645"/>
  <c r="E14" i="645"/>
  <c r="F14" i="645"/>
  <c r="G14" i="645"/>
  <c r="H14" i="645"/>
  <c r="C15" i="645"/>
  <c r="D15" i="645"/>
  <c r="E15" i="645"/>
  <c r="F15" i="645"/>
  <c r="G15" i="645"/>
  <c r="H15" i="645"/>
  <c r="C16" i="645"/>
  <c r="D16" i="645"/>
  <c r="E16" i="645"/>
  <c r="F16" i="645"/>
  <c r="G16" i="645"/>
  <c r="H16" i="645"/>
  <c r="C17" i="645"/>
  <c r="D17" i="645"/>
  <c r="E17" i="645"/>
  <c r="F17" i="645"/>
  <c r="G17" i="645"/>
  <c r="H17" i="645"/>
  <c r="B10" i="645"/>
  <c r="B11" i="645"/>
  <c r="B12" i="645"/>
  <c r="B13" i="645"/>
  <c r="B14" i="645"/>
  <c r="B15" i="645"/>
  <c r="B16" i="645"/>
  <c r="B17" i="645"/>
  <c r="B9" i="645"/>
  <c r="C17" i="742"/>
  <c r="D17" i="742"/>
  <c r="E17" i="742"/>
  <c r="F17" i="742"/>
  <c r="G17" i="742"/>
  <c r="H17" i="742"/>
  <c r="I17" i="742"/>
  <c r="J17" i="742"/>
  <c r="K17" i="742"/>
  <c r="L17" i="742"/>
  <c r="C18" i="742"/>
  <c r="D18" i="742"/>
  <c r="E18" i="742"/>
  <c r="F18" i="742"/>
  <c r="G18" i="742"/>
  <c r="H18" i="742"/>
  <c r="I18" i="742"/>
  <c r="J18" i="742"/>
  <c r="K18" i="742"/>
  <c r="L18" i="742"/>
  <c r="C19" i="742"/>
  <c r="D19" i="742"/>
  <c r="E19" i="742"/>
  <c r="F19" i="742"/>
  <c r="G19" i="742"/>
  <c r="H19" i="742"/>
  <c r="I19" i="742"/>
  <c r="J19" i="742"/>
  <c r="K19" i="742"/>
  <c r="L19" i="742"/>
  <c r="C20" i="742"/>
  <c r="D20" i="742"/>
  <c r="E20" i="742"/>
  <c r="F20" i="742"/>
  <c r="G20" i="742"/>
  <c r="H20" i="742"/>
  <c r="I20" i="742"/>
  <c r="J20" i="742"/>
  <c r="K20" i="742"/>
  <c r="L20" i="742"/>
  <c r="C21" i="742"/>
  <c r="D21" i="742"/>
  <c r="E21" i="742"/>
  <c r="F21" i="742"/>
  <c r="G21" i="742"/>
  <c r="H21" i="742"/>
  <c r="I21" i="742"/>
  <c r="J21" i="742"/>
  <c r="K21" i="742"/>
  <c r="L21" i="742"/>
  <c r="C22" i="742"/>
  <c r="D22" i="742"/>
  <c r="E22" i="742"/>
  <c r="F22" i="742"/>
  <c r="G22" i="742"/>
  <c r="H22" i="742"/>
  <c r="I22" i="742"/>
  <c r="J22" i="742"/>
  <c r="K22" i="742"/>
  <c r="L22" i="742"/>
  <c r="B18" i="742"/>
  <c r="B19" i="742"/>
  <c r="B20" i="742"/>
  <c r="B21" i="742"/>
  <c r="B22" i="742"/>
  <c r="B17" i="742"/>
  <c r="C8" i="742"/>
  <c r="D8" i="742"/>
  <c r="E8" i="742"/>
  <c r="F8" i="742"/>
  <c r="G8" i="742"/>
  <c r="H8" i="742"/>
  <c r="I8" i="742"/>
  <c r="J8" i="742"/>
  <c r="K8" i="742"/>
  <c r="L8" i="742"/>
  <c r="C9" i="742"/>
  <c r="D9" i="742"/>
  <c r="E9" i="742"/>
  <c r="F9" i="742"/>
  <c r="G9" i="742"/>
  <c r="H9" i="742"/>
  <c r="I9" i="742"/>
  <c r="J9" i="742"/>
  <c r="K9" i="742"/>
  <c r="L9" i="742"/>
  <c r="C10" i="742"/>
  <c r="D10" i="742"/>
  <c r="E10" i="742"/>
  <c r="F10" i="742"/>
  <c r="G10" i="742"/>
  <c r="H10" i="742"/>
  <c r="I10" i="742"/>
  <c r="J10" i="742"/>
  <c r="K10" i="742"/>
  <c r="L10" i="742"/>
  <c r="C11" i="742"/>
  <c r="D11" i="742"/>
  <c r="E11" i="742"/>
  <c r="F11" i="742"/>
  <c r="G11" i="742"/>
  <c r="H11" i="742"/>
  <c r="I11" i="742"/>
  <c r="J11" i="742"/>
  <c r="K11" i="742"/>
  <c r="L11" i="742"/>
  <c r="C12" i="742"/>
  <c r="D12" i="742"/>
  <c r="E12" i="742"/>
  <c r="F12" i="742"/>
  <c r="G12" i="742"/>
  <c r="H12" i="742"/>
  <c r="I12" i="742"/>
  <c r="J12" i="742"/>
  <c r="K12" i="742"/>
  <c r="L12" i="742"/>
  <c r="C13" i="742"/>
  <c r="D13" i="742"/>
  <c r="E13" i="742"/>
  <c r="F13" i="742"/>
  <c r="G13" i="742"/>
  <c r="H13" i="742"/>
  <c r="I13" i="742"/>
  <c r="J13" i="742"/>
  <c r="K13" i="742"/>
  <c r="L13" i="742"/>
  <c r="B9" i="742"/>
  <c r="B10" i="742"/>
  <c r="B11" i="742"/>
  <c r="B12" i="742"/>
  <c r="B13" i="742"/>
  <c r="B8" i="742"/>
  <c r="C31" i="643"/>
  <c r="D31" i="643"/>
  <c r="E31" i="643"/>
  <c r="F31" i="643"/>
  <c r="B31" i="643"/>
  <c r="C22" i="643"/>
  <c r="D22" i="643"/>
  <c r="E22" i="643"/>
  <c r="F22" i="643"/>
  <c r="C23" i="643"/>
  <c r="D23" i="643"/>
  <c r="E23" i="643"/>
  <c r="F23" i="643"/>
  <c r="C24" i="643"/>
  <c r="D24" i="643"/>
  <c r="E24" i="643"/>
  <c r="F24" i="643"/>
  <c r="C25" i="643"/>
  <c r="D25" i="643"/>
  <c r="E25" i="643"/>
  <c r="F25" i="643"/>
  <c r="C26" i="643"/>
  <c r="D26" i="643"/>
  <c r="E26" i="643"/>
  <c r="F26" i="643"/>
  <c r="C27" i="643"/>
  <c r="D27" i="643"/>
  <c r="E27" i="643"/>
  <c r="F27" i="643"/>
  <c r="C28" i="643"/>
  <c r="D28" i="643"/>
  <c r="E28" i="643"/>
  <c r="F28" i="643"/>
  <c r="C29" i="643"/>
  <c r="D29" i="643"/>
  <c r="E29" i="643"/>
  <c r="F29" i="643"/>
  <c r="C30" i="643"/>
  <c r="D30" i="643"/>
  <c r="E30" i="643"/>
  <c r="F30" i="643"/>
  <c r="B23" i="643"/>
  <c r="B24" i="643"/>
  <c r="B25" i="643"/>
  <c r="B26" i="643"/>
  <c r="B27" i="643"/>
  <c r="B28" i="643"/>
  <c r="B29" i="643"/>
  <c r="B30" i="643"/>
  <c r="B22" i="643"/>
  <c r="C18" i="643"/>
  <c r="D18" i="643"/>
  <c r="E18" i="643"/>
  <c r="F18" i="643"/>
  <c r="B18" i="643"/>
  <c r="C9" i="643"/>
  <c r="D9" i="643"/>
  <c r="E9" i="643"/>
  <c r="F9" i="643"/>
  <c r="C10" i="643"/>
  <c r="D10" i="643"/>
  <c r="E10" i="643"/>
  <c r="F10" i="643"/>
  <c r="C11" i="643"/>
  <c r="D11" i="643"/>
  <c r="E11" i="643"/>
  <c r="F11" i="643"/>
  <c r="C12" i="643"/>
  <c r="D12" i="643"/>
  <c r="E12" i="643"/>
  <c r="F12" i="643"/>
  <c r="C13" i="643"/>
  <c r="D13" i="643"/>
  <c r="E13" i="643"/>
  <c r="F13" i="643"/>
  <c r="C14" i="643"/>
  <c r="D14" i="643"/>
  <c r="E14" i="643"/>
  <c r="F14" i="643"/>
  <c r="C15" i="643"/>
  <c r="D15" i="643"/>
  <c r="E15" i="643"/>
  <c r="F15" i="643"/>
  <c r="C16" i="643"/>
  <c r="D16" i="643"/>
  <c r="E16" i="643"/>
  <c r="F16" i="643"/>
  <c r="C17" i="643"/>
  <c r="D17" i="643"/>
  <c r="E17" i="643"/>
  <c r="F17" i="643"/>
  <c r="B10" i="643"/>
  <c r="B11" i="643"/>
  <c r="B12" i="643"/>
  <c r="B13" i="643"/>
  <c r="B14" i="643"/>
  <c r="B15" i="643"/>
  <c r="B16" i="643"/>
  <c r="B17" i="643"/>
  <c r="B9" i="643"/>
  <c r="D31" i="642"/>
  <c r="E31" i="642"/>
  <c r="F31" i="642"/>
  <c r="G31" i="642"/>
  <c r="H31" i="642"/>
  <c r="B31" i="642"/>
  <c r="C22" i="642"/>
  <c r="D22" i="642"/>
  <c r="E22" i="642"/>
  <c r="F22" i="642"/>
  <c r="G22" i="642"/>
  <c r="H22" i="642"/>
  <c r="C23" i="642"/>
  <c r="D23" i="642"/>
  <c r="E23" i="642"/>
  <c r="F23" i="642"/>
  <c r="G23" i="642"/>
  <c r="H23" i="642"/>
  <c r="C24" i="642"/>
  <c r="D24" i="642"/>
  <c r="E24" i="642"/>
  <c r="F24" i="642"/>
  <c r="G24" i="642"/>
  <c r="H24" i="642"/>
  <c r="C25" i="642"/>
  <c r="D25" i="642"/>
  <c r="E25" i="642"/>
  <c r="F25" i="642"/>
  <c r="G25" i="642"/>
  <c r="H25" i="642"/>
  <c r="C26" i="642"/>
  <c r="D26" i="642"/>
  <c r="E26" i="642"/>
  <c r="F26" i="642"/>
  <c r="G26" i="642"/>
  <c r="H26" i="642"/>
  <c r="C27" i="642"/>
  <c r="D27" i="642"/>
  <c r="E27" i="642"/>
  <c r="F27" i="642"/>
  <c r="G27" i="642"/>
  <c r="H27" i="642"/>
  <c r="C28" i="642"/>
  <c r="D28" i="642"/>
  <c r="E28" i="642"/>
  <c r="F28" i="642"/>
  <c r="G28" i="642"/>
  <c r="H28" i="642"/>
  <c r="C29" i="642"/>
  <c r="D29" i="642"/>
  <c r="E29" i="642"/>
  <c r="F29" i="642"/>
  <c r="G29" i="642"/>
  <c r="H29" i="642"/>
  <c r="C30" i="642"/>
  <c r="D30" i="642"/>
  <c r="E30" i="642"/>
  <c r="F30" i="642"/>
  <c r="G30" i="642"/>
  <c r="H30" i="642"/>
  <c r="B23" i="642"/>
  <c r="B24" i="642"/>
  <c r="B25" i="642"/>
  <c r="B26" i="642"/>
  <c r="B27" i="642"/>
  <c r="B28" i="642"/>
  <c r="B29" i="642"/>
  <c r="B30" i="642"/>
  <c r="B22" i="642"/>
  <c r="D18" i="642"/>
  <c r="E18" i="642"/>
  <c r="F18" i="642"/>
  <c r="G18" i="642"/>
  <c r="H18" i="642"/>
  <c r="B18" i="642"/>
  <c r="C9" i="642"/>
  <c r="D9" i="642"/>
  <c r="E9" i="642"/>
  <c r="F9" i="642"/>
  <c r="G9" i="642"/>
  <c r="H9" i="642"/>
  <c r="C10" i="642"/>
  <c r="D10" i="642"/>
  <c r="E10" i="642"/>
  <c r="F10" i="642"/>
  <c r="G10" i="642"/>
  <c r="H10" i="642"/>
  <c r="C11" i="642"/>
  <c r="D11" i="642"/>
  <c r="E11" i="642"/>
  <c r="F11" i="642"/>
  <c r="G11" i="642"/>
  <c r="H11" i="642"/>
  <c r="C12" i="642"/>
  <c r="D12" i="642"/>
  <c r="E12" i="642"/>
  <c r="F12" i="642"/>
  <c r="G12" i="642"/>
  <c r="H12" i="642"/>
  <c r="C13" i="642"/>
  <c r="D13" i="642"/>
  <c r="E13" i="642"/>
  <c r="F13" i="642"/>
  <c r="G13" i="642"/>
  <c r="H13" i="642"/>
  <c r="C14" i="642"/>
  <c r="D14" i="642"/>
  <c r="E14" i="642"/>
  <c r="F14" i="642"/>
  <c r="G14" i="642"/>
  <c r="H14" i="642"/>
  <c r="C15" i="642"/>
  <c r="D15" i="642"/>
  <c r="E15" i="642"/>
  <c r="F15" i="642"/>
  <c r="G15" i="642"/>
  <c r="H15" i="642"/>
  <c r="C16" i="642"/>
  <c r="D16" i="642"/>
  <c r="E16" i="642"/>
  <c r="F16" i="642"/>
  <c r="G16" i="642"/>
  <c r="H16" i="642"/>
  <c r="C17" i="642"/>
  <c r="D17" i="642"/>
  <c r="E17" i="642"/>
  <c r="F17" i="642"/>
  <c r="G17" i="642"/>
  <c r="H17" i="642"/>
  <c r="B10" i="642"/>
  <c r="B11" i="642"/>
  <c r="B12" i="642"/>
  <c r="B13" i="642"/>
  <c r="B14" i="642"/>
  <c r="B15" i="642"/>
  <c r="B16" i="642"/>
  <c r="B17" i="642"/>
  <c r="B9" i="642"/>
  <c r="K17" i="718"/>
  <c r="L17" i="718"/>
  <c r="K18" i="718"/>
  <c r="L18" i="718"/>
  <c r="K19" i="718"/>
  <c r="L19" i="718"/>
  <c r="K20" i="718"/>
  <c r="L20" i="718"/>
  <c r="K21" i="718"/>
  <c r="L21" i="718"/>
  <c r="K22" i="718"/>
  <c r="L22" i="718"/>
  <c r="C17" i="718"/>
  <c r="D17" i="718"/>
  <c r="E17" i="718"/>
  <c r="F17" i="718"/>
  <c r="G17" i="718"/>
  <c r="H17" i="718"/>
  <c r="I17" i="718"/>
  <c r="J17" i="718"/>
  <c r="C18" i="718"/>
  <c r="D18" i="718"/>
  <c r="E18" i="718"/>
  <c r="F18" i="718"/>
  <c r="G18" i="718"/>
  <c r="H18" i="718"/>
  <c r="I18" i="718"/>
  <c r="J18" i="718"/>
  <c r="C19" i="718"/>
  <c r="D19" i="718"/>
  <c r="E19" i="718"/>
  <c r="F19" i="718"/>
  <c r="G19" i="718"/>
  <c r="H19" i="718"/>
  <c r="I19" i="718"/>
  <c r="J19" i="718"/>
  <c r="C20" i="718"/>
  <c r="D20" i="718"/>
  <c r="E20" i="718"/>
  <c r="F20" i="718"/>
  <c r="G20" i="718"/>
  <c r="H20" i="718"/>
  <c r="I20" i="718"/>
  <c r="J20" i="718"/>
  <c r="C21" i="718"/>
  <c r="D21" i="718"/>
  <c r="E21" i="718"/>
  <c r="F21" i="718"/>
  <c r="G21" i="718"/>
  <c r="H21" i="718"/>
  <c r="I21" i="718"/>
  <c r="J21" i="718"/>
  <c r="C22" i="718"/>
  <c r="D22" i="718"/>
  <c r="E22" i="718"/>
  <c r="F22" i="718"/>
  <c r="G22" i="718"/>
  <c r="H22" i="718"/>
  <c r="I22" i="718"/>
  <c r="J22" i="718"/>
  <c r="B18" i="718"/>
  <c r="B19" i="718"/>
  <c r="B20" i="718"/>
  <c r="B21" i="718"/>
  <c r="B22" i="718"/>
  <c r="B17" i="718"/>
  <c r="C8" i="718"/>
  <c r="D8" i="718"/>
  <c r="E8" i="718"/>
  <c r="F8" i="718"/>
  <c r="G8" i="718"/>
  <c r="H8" i="718"/>
  <c r="I8" i="718"/>
  <c r="J8" i="718"/>
  <c r="K8" i="718"/>
  <c r="L8" i="718"/>
  <c r="C9" i="718"/>
  <c r="D9" i="718"/>
  <c r="E9" i="718"/>
  <c r="F9" i="718"/>
  <c r="G9" i="718"/>
  <c r="H9" i="718"/>
  <c r="I9" i="718"/>
  <c r="J9" i="718"/>
  <c r="K9" i="718"/>
  <c r="L9" i="718"/>
  <c r="C10" i="718"/>
  <c r="D10" i="718"/>
  <c r="E10" i="718"/>
  <c r="F10" i="718"/>
  <c r="G10" i="718"/>
  <c r="H10" i="718"/>
  <c r="I10" i="718"/>
  <c r="J10" i="718"/>
  <c r="K10" i="718"/>
  <c r="L10" i="718"/>
  <c r="C11" i="718"/>
  <c r="D11" i="718"/>
  <c r="E11" i="718"/>
  <c r="F11" i="718"/>
  <c r="G11" i="718"/>
  <c r="H11" i="718"/>
  <c r="I11" i="718"/>
  <c r="J11" i="718"/>
  <c r="K11" i="718"/>
  <c r="L11" i="718"/>
  <c r="C12" i="718"/>
  <c r="D12" i="718"/>
  <c r="E12" i="718"/>
  <c r="F12" i="718"/>
  <c r="G12" i="718"/>
  <c r="H12" i="718"/>
  <c r="I12" i="718"/>
  <c r="J12" i="718"/>
  <c r="K12" i="718"/>
  <c r="L12" i="718"/>
  <c r="C13" i="718"/>
  <c r="D13" i="718"/>
  <c r="E13" i="718"/>
  <c r="F13" i="718"/>
  <c r="G13" i="718"/>
  <c r="H13" i="718"/>
  <c r="I13" i="718"/>
  <c r="J13" i="718"/>
  <c r="K13" i="718"/>
  <c r="L13" i="718"/>
  <c r="B9" i="718"/>
  <c r="B10" i="718"/>
  <c r="B11" i="718"/>
  <c r="B12" i="718"/>
  <c r="B13" i="718"/>
  <c r="B8" i="718"/>
  <c r="C31" i="640"/>
  <c r="D31" i="640"/>
  <c r="E31" i="640"/>
  <c r="F31" i="640"/>
  <c r="B31" i="640"/>
  <c r="C22" i="640"/>
  <c r="D22" i="640"/>
  <c r="E22" i="640"/>
  <c r="F22" i="640"/>
  <c r="C23" i="640"/>
  <c r="D23" i="640"/>
  <c r="E23" i="640"/>
  <c r="F23" i="640"/>
  <c r="C24" i="640"/>
  <c r="D24" i="640"/>
  <c r="E24" i="640"/>
  <c r="F24" i="640"/>
  <c r="C25" i="640"/>
  <c r="D25" i="640"/>
  <c r="E25" i="640"/>
  <c r="F25" i="640"/>
  <c r="C26" i="640"/>
  <c r="D26" i="640"/>
  <c r="E26" i="640"/>
  <c r="F26" i="640"/>
  <c r="C27" i="640"/>
  <c r="D27" i="640"/>
  <c r="E27" i="640"/>
  <c r="F27" i="640"/>
  <c r="C28" i="640"/>
  <c r="D28" i="640"/>
  <c r="E28" i="640"/>
  <c r="F28" i="640"/>
  <c r="C29" i="640"/>
  <c r="D29" i="640"/>
  <c r="E29" i="640"/>
  <c r="F29" i="640"/>
  <c r="C30" i="640"/>
  <c r="D30" i="640"/>
  <c r="E30" i="640"/>
  <c r="F30" i="640"/>
  <c r="B23" i="640"/>
  <c r="B24" i="640"/>
  <c r="B25" i="640"/>
  <c r="B26" i="640"/>
  <c r="B27" i="640"/>
  <c r="B28" i="640"/>
  <c r="B29" i="640"/>
  <c r="B30" i="640"/>
  <c r="B22" i="640"/>
  <c r="C18" i="640"/>
  <c r="D18" i="640"/>
  <c r="E18" i="640"/>
  <c r="F18" i="640"/>
  <c r="B18" i="640"/>
  <c r="B10" i="640"/>
  <c r="C10" i="640"/>
  <c r="D10" i="640"/>
  <c r="E10" i="640"/>
  <c r="F10" i="640"/>
  <c r="B11" i="640"/>
  <c r="C11" i="640"/>
  <c r="D11" i="640"/>
  <c r="E11" i="640"/>
  <c r="F11" i="640"/>
  <c r="B12" i="640"/>
  <c r="C12" i="640"/>
  <c r="D12" i="640"/>
  <c r="E12" i="640"/>
  <c r="F12" i="640"/>
  <c r="B13" i="640"/>
  <c r="C13" i="640"/>
  <c r="D13" i="640"/>
  <c r="E13" i="640"/>
  <c r="F13" i="640"/>
  <c r="B14" i="640"/>
  <c r="C14" i="640"/>
  <c r="D14" i="640"/>
  <c r="E14" i="640"/>
  <c r="F14" i="640"/>
  <c r="B15" i="640"/>
  <c r="C15" i="640"/>
  <c r="D15" i="640"/>
  <c r="E15" i="640"/>
  <c r="F15" i="640"/>
  <c r="B16" i="640"/>
  <c r="C16" i="640"/>
  <c r="D16" i="640"/>
  <c r="E16" i="640"/>
  <c r="F16" i="640"/>
  <c r="B17" i="640"/>
  <c r="C17" i="640"/>
  <c r="D17" i="640"/>
  <c r="E17" i="640"/>
  <c r="F17" i="640"/>
  <c r="C9" i="640"/>
  <c r="D9" i="640"/>
  <c r="E9" i="640"/>
  <c r="F9" i="640"/>
  <c r="B9" i="640"/>
  <c r="D31" i="639"/>
  <c r="E31" i="639"/>
  <c r="F31" i="639"/>
  <c r="G31" i="639"/>
  <c r="H31" i="639"/>
  <c r="B31" i="639"/>
  <c r="C22" i="639"/>
  <c r="D22" i="639"/>
  <c r="E22" i="639"/>
  <c r="F22" i="639"/>
  <c r="G22" i="639"/>
  <c r="H22" i="639"/>
  <c r="C23" i="639"/>
  <c r="D23" i="639"/>
  <c r="E23" i="639"/>
  <c r="F23" i="639"/>
  <c r="G23" i="639"/>
  <c r="H23" i="639"/>
  <c r="C24" i="639"/>
  <c r="D24" i="639"/>
  <c r="E24" i="639"/>
  <c r="F24" i="639"/>
  <c r="G24" i="639"/>
  <c r="H24" i="639"/>
  <c r="C25" i="639"/>
  <c r="D25" i="639"/>
  <c r="E25" i="639"/>
  <c r="F25" i="639"/>
  <c r="G25" i="639"/>
  <c r="H25" i="639"/>
  <c r="C26" i="639"/>
  <c r="D26" i="639"/>
  <c r="E26" i="639"/>
  <c r="F26" i="639"/>
  <c r="G26" i="639"/>
  <c r="H26" i="639"/>
  <c r="C27" i="639"/>
  <c r="D27" i="639"/>
  <c r="E27" i="639"/>
  <c r="F27" i="639"/>
  <c r="G27" i="639"/>
  <c r="H27" i="639"/>
  <c r="C28" i="639"/>
  <c r="D28" i="639"/>
  <c r="E28" i="639"/>
  <c r="F28" i="639"/>
  <c r="G28" i="639"/>
  <c r="H28" i="639"/>
  <c r="C29" i="639"/>
  <c r="D29" i="639"/>
  <c r="E29" i="639"/>
  <c r="F29" i="639"/>
  <c r="G29" i="639"/>
  <c r="H29" i="639"/>
  <c r="C30" i="639"/>
  <c r="D30" i="639"/>
  <c r="E30" i="639"/>
  <c r="F30" i="639"/>
  <c r="G30" i="639"/>
  <c r="H30" i="639"/>
  <c r="B23" i="639"/>
  <c r="B24" i="639"/>
  <c r="B25" i="639"/>
  <c r="B26" i="639"/>
  <c r="B27" i="639"/>
  <c r="B28" i="639"/>
  <c r="B29" i="639"/>
  <c r="B30" i="639"/>
  <c r="B22" i="639"/>
  <c r="D18" i="639"/>
  <c r="E18" i="639"/>
  <c r="F18" i="639"/>
  <c r="G18" i="639"/>
  <c r="H18" i="639"/>
  <c r="B18" i="639"/>
  <c r="C9" i="639"/>
  <c r="D9" i="639"/>
  <c r="E9" i="639"/>
  <c r="F9" i="639"/>
  <c r="G9" i="639"/>
  <c r="H9" i="639"/>
  <c r="C10" i="639"/>
  <c r="D10" i="639"/>
  <c r="E10" i="639"/>
  <c r="F10" i="639"/>
  <c r="G10" i="639"/>
  <c r="H10" i="639"/>
  <c r="C11" i="639"/>
  <c r="D11" i="639"/>
  <c r="E11" i="639"/>
  <c r="F11" i="639"/>
  <c r="G11" i="639"/>
  <c r="H11" i="639"/>
  <c r="C12" i="639"/>
  <c r="D12" i="639"/>
  <c r="E12" i="639"/>
  <c r="F12" i="639"/>
  <c r="G12" i="639"/>
  <c r="H12" i="639"/>
  <c r="C13" i="639"/>
  <c r="D13" i="639"/>
  <c r="E13" i="639"/>
  <c r="F13" i="639"/>
  <c r="G13" i="639"/>
  <c r="H13" i="639"/>
  <c r="C14" i="639"/>
  <c r="D14" i="639"/>
  <c r="E14" i="639"/>
  <c r="F14" i="639"/>
  <c r="G14" i="639"/>
  <c r="H14" i="639"/>
  <c r="C15" i="639"/>
  <c r="D15" i="639"/>
  <c r="E15" i="639"/>
  <c r="F15" i="639"/>
  <c r="G15" i="639"/>
  <c r="H15" i="639"/>
  <c r="C16" i="639"/>
  <c r="D16" i="639"/>
  <c r="E16" i="639"/>
  <c r="F16" i="639"/>
  <c r="G16" i="639"/>
  <c r="H16" i="639"/>
  <c r="C17" i="639"/>
  <c r="D17" i="639"/>
  <c r="E17" i="639"/>
  <c r="F17" i="639"/>
  <c r="G17" i="639"/>
  <c r="H17" i="639"/>
  <c r="B10" i="639"/>
  <c r="B11" i="639"/>
  <c r="B12" i="639"/>
  <c r="B13" i="639"/>
  <c r="B14" i="639"/>
  <c r="B15" i="639"/>
  <c r="B16" i="639"/>
  <c r="B17" i="639"/>
  <c r="B9" i="639"/>
  <c r="C8" i="670"/>
  <c r="D8" i="670"/>
  <c r="E8" i="670"/>
  <c r="F8" i="670"/>
  <c r="C9" i="670"/>
  <c r="D9" i="670"/>
  <c r="E9" i="670"/>
  <c r="F9" i="670"/>
  <c r="C10" i="670"/>
  <c r="D10" i="670"/>
  <c r="E10" i="670"/>
  <c r="F10" i="670"/>
  <c r="C11" i="670"/>
  <c r="D11" i="670"/>
  <c r="E11" i="670"/>
  <c r="F11" i="670"/>
  <c r="C12" i="670"/>
  <c r="D12" i="670"/>
  <c r="E12" i="670"/>
  <c r="F12" i="670"/>
  <c r="C13" i="670"/>
  <c r="D13" i="670"/>
  <c r="E13" i="670"/>
  <c r="F13" i="670"/>
  <c r="C14" i="670"/>
  <c r="D14" i="670"/>
  <c r="E14" i="670"/>
  <c r="F14" i="670"/>
  <c r="C15" i="670"/>
  <c r="D15" i="670"/>
  <c r="E15" i="670"/>
  <c r="F15" i="670"/>
  <c r="C16" i="670"/>
  <c r="D16" i="670"/>
  <c r="E16" i="670"/>
  <c r="F16" i="670"/>
  <c r="C17" i="670"/>
  <c r="D17" i="670"/>
  <c r="E17" i="670"/>
  <c r="F17" i="670"/>
  <c r="C18" i="670"/>
  <c r="D18" i="670"/>
  <c r="E18" i="670"/>
  <c r="F18" i="670"/>
  <c r="C19" i="670"/>
  <c r="D19" i="670"/>
  <c r="E19" i="670"/>
  <c r="F19" i="670"/>
  <c r="C20" i="670"/>
  <c r="D20" i="670"/>
  <c r="E20" i="670"/>
  <c r="F20" i="670"/>
  <c r="C21" i="670"/>
  <c r="D21" i="670"/>
  <c r="E21" i="670"/>
  <c r="F21" i="670"/>
  <c r="C22" i="670"/>
  <c r="D22" i="670"/>
  <c r="E22" i="670"/>
  <c r="F22" i="670"/>
  <c r="C23" i="670"/>
  <c r="D23" i="670"/>
  <c r="E23" i="670"/>
  <c r="F23" i="670"/>
  <c r="C24" i="670"/>
  <c r="D24" i="670"/>
  <c r="E24" i="670"/>
  <c r="F24" i="670"/>
  <c r="C25" i="670"/>
  <c r="D25" i="670"/>
  <c r="E25" i="670"/>
  <c r="F25" i="670"/>
  <c r="C26" i="670"/>
  <c r="D26" i="670"/>
  <c r="E26" i="670"/>
  <c r="F26" i="670"/>
  <c r="C27" i="670"/>
  <c r="D27" i="670"/>
  <c r="E27" i="670"/>
  <c r="F27" i="670"/>
  <c r="C28" i="670"/>
  <c r="D28" i="670"/>
  <c r="E28" i="670"/>
  <c r="F28" i="670"/>
  <c r="C29" i="670"/>
  <c r="D29" i="670"/>
  <c r="E29" i="670"/>
  <c r="F29" i="670"/>
  <c r="C30" i="670"/>
  <c r="D30" i="670"/>
  <c r="E30" i="670"/>
  <c r="F30" i="670"/>
  <c r="C31" i="670"/>
  <c r="D31" i="670"/>
  <c r="E31" i="670"/>
  <c r="F31" i="670"/>
  <c r="C32" i="670"/>
  <c r="D32" i="670"/>
  <c r="E32" i="670"/>
  <c r="F32" i="670"/>
  <c r="C33" i="670"/>
  <c r="D33" i="670"/>
  <c r="E33" i="670"/>
  <c r="F33" i="670"/>
  <c r="C34" i="670"/>
  <c r="D34" i="670"/>
  <c r="E34" i="670"/>
  <c r="F34" i="670"/>
  <c r="C35" i="670"/>
  <c r="D35" i="670"/>
  <c r="E35" i="670"/>
  <c r="F35" i="670"/>
  <c r="C36" i="670"/>
  <c r="D36" i="670"/>
  <c r="E36" i="670"/>
  <c r="F36" i="670"/>
  <c r="C37" i="670"/>
  <c r="D37" i="670"/>
  <c r="E37" i="670"/>
  <c r="F37" i="670"/>
  <c r="C38" i="670"/>
  <c r="D38" i="670"/>
  <c r="E38" i="670"/>
  <c r="F38" i="670"/>
  <c r="C39" i="670"/>
  <c r="D39" i="670"/>
  <c r="E39" i="670"/>
  <c r="F39" i="670"/>
  <c r="C40" i="670"/>
  <c r="D40" i="670"/>
  <c r="E40" i="670"/>
  <c r="F40" i="670"/>
  <c r="C41" i="670"/>
  <c r="D41" i="670"/>
  <c r="E41" i="670"/>
  <c r="F41" i="670"/>
  <c r="D7" i="670"/>
  <c r="E7" i="670"/>
  <c r="F7" i="670"/>
  <c r="C7" i="670"/>
  <c r="C8" i="659"/>
  <c r="D8" i="659"/>
  <c r="E8" i="659"/>
  <c r="F8" i="659"/>
  <c r="C9" i="659"/>
  <c r="D9" i="659"/>
  <c r="E9" i="659"/>
  <c r="F9" i="659"/>
  <c r="C10" i="659"/>
  <c r="D10" i="659"/>
  <c r="E10" i="659"/>
  <c r="F10" i="659"/>
  <c r="C11" i="659"/>
  <c r="D11" i="659"/>
  <c r="E11" i="659"/>
  <c r="F11" i="659"/>
  <c r="C12" i="659"/>
  <c r="D12" i="659"/>
  <c r="E12" i="659"/>
  <c r="F12" i="659"/>
  <c r="C13" i="659"/>
  <c r="D13" i="659"/>
  <c r="E13" i="659"/>
  <c r="F13" i="659"/>
  <c r="C14" i="659"/>
  <c r="D14" i="659"/>
  <c r="E14" i="659"/>
  <c r="F14" i="659"/>
  <c r="C15" i="659"/>
  <c r="D15" i="659"/>
  <c r="E15" i="659"/>
  <c r="F15" i="659"/>
  <c r="C16" i="659"/>
  <c r="D16" i="659"/>
  <c r="E16" i="659"/>
  <c r="F16" i="659"/>
  <c r="C17" i="659"/>
  <c r="D17" i="659"/>
  <c r="E17" i="659"/>
  <c r="F17" i="659"/>
  <c r="C18" i="659"/>
  <c r="D18" i="659"/>
  <c r="E18" i="659"/>
  <c r="F18" i="659"/>
  <c r="C19" i="659"/>
  <c r="D19" i="659"/>
  <c r="E19" i="659"/>
  <c r="F19" i="659"/>
  <c r="C20" i="659"/>
  <c r="D20" i="659"/>
  <c r="E20" i="659"/>
  <c r="F20" i="659"/>
  <c r="C21" i="659"/>
  <c r="D21" i="659"/>
  <c r="E21" i="659"/>
  <c r="F21" i="659"/>
  <c r="C22" i="659"/>
  <c r="D22" i="659"/>
  <c r="E22" i="659"/>
  <c r="F22" i="659"/>
  <c r="C23" i="659"/>
  <c r="D23" i="659"/>
  <c r="E23" i="659"/>
  <c r="F23" i="659"/>
  <c r="C24" i="659"/>
  <c r="D24" i="659"/>
  <c r="E24" i="659"/>
  <c r="F24" i="659"/>
  <c r="C25" i="659"/>
  <c r="D25" i="659"/>
  <c r="E25" i="659"/>
  <c r="F25" i="659"/>
  <c r="C26" i="659"/>
  <c r="D26" i="659"/>
  <c r="E26" i="659"/>
  <c r="F26" i="659"/>
  <c r="C27" i="659"/>
  <c r="D27" i="659"/>
  <c r="E27" i="659"/>
  <c r="F27" i="659"/>
  <c r="C28" i="659"/>
  <c r="D28" i="659"/>
  <c r="E28" i="659"/>
  <c r="F28" i="659"/>
  <c r="C29" i="659"/>
  <c r="D29" i="659"/>
  <c r="E29" i="659"/>
  <c r="F29" i="659"/>
  <c r="C30" i="659"/>
  <c r="D30" i="659"/>
  <c r="E30" i="659"/>
  <c r="F30" i="659"/>
  <c r="C31" i="659"/>
  <c r="D31" i="659"/>
  <c r="E31" i="659"/>
  <c r="F31" i="659"/>
  <c r="C32" i="659"/>
  <c r="D32" i="659"/>
  <c r="E32" i="659"/>
  <c r="F32" i="659"/>
  <c r="C33" i="659"/>
  <c r="D33" i="659"/>
  <c r="E33" i="659"/>
  <c r="F33" i="659"/>
  <c r="C34" i="659"/>
  <c r="D34" i="659"/>
  <c r="E34" i="659"/>
  <c r="F34" i="659"/>
  <c r="C35" i="659"/>
  <c r="D35" i="659"/>
  <c r="E35" i="659"/>
  <c r="F35" i="659"/>
  <c r="C36" i="659"/>
  <c r="D36" i="659"/>
  <c r="E36" i="659"/>
  <c r="F36" i="659"/>
  <c r="C37" i="659"/>
  <c r="D37" i="659"/>
  <c r="E37" i="659"/>
  <c r="F37" i="659"/>
  <c r="D7" i="659"/>
  <c r="E7" i="659"/>
  <c r="F7" i="659"/>
  <c r="C7" i="659"/>
  <c r="C21" i="720"/>
  <c r="D21" i="720"/>
  <c r="E21" i="720"/>
  <c r="F21" i="720"/>
  <c r="G21" i="720"/>
  <c r="H21" i="720"/>
  <c r="I21" i="720"/>
  <c r="C22" i="720"/>
  <c r="D22" i="720"/>
  <c r="E22" i="720"/>
  <c r="F22" i="720"/>
  <c r="G22" i="720"/>
  <c r="H22" i="720"/>
  <c r="I22" i="720"/>
  <c r="C23" i="720"/>
  <c r="D23" i="720"/>
  <c r="E23" i="720"/>
  <c r="F23" i="720"/>
  <c r="G23" i="720"/>
  <c r="H23" i="720"/>
  <c r="I23" i="720"/>
  <c r="C24" i="720"/>
  <c r="D24" i="720"/>
  <c r="E24" i="720"/>
  <c r="F24" i="720"/>
  <c r="G24" i="720"/>
  <c r="H24" i="720"/>
  <c r="I24" i="720"/>
  <c r="C25" i="720"/>
  <c r="D25" i="720"/>
  <c r="E25" i="720"/>
  <c r="F25" i="720"/>
  <c r="G25" i="720"/>
  <c r="H25" i="720"/>
  <c r="I25" i="720"/>
  <c r="C26" i="720"/>
  <c r="D26" i="720"/>
  <c r="E26" i="720"/>
  <c r="F26" i="720"/>
  <c r="G26" i="720"/>
  <c r="H26" i="720"/>
  <c r="I26" i="720"/>
  <c r="C27" i="720"/>
  <c r="D27" i="720"/>
  <c r="E27" i="720"/>
  <c r="F27" i="720"/>
  <c r="G27" i="720"/>
  <c r="H27" i="720"/>
  <c r="I27" i="720"/>
  <c r="C28" i="720"/>
  <c r="D28" i="720"/>
  <c r="E28" i="720"/>
  <c r="F28" i="720"/>
  <c r="G28" i="720"/>
  <c r="H28" i="720"/>
  <c r="I28" i="720"/>
  <c r="C29" i="720"/>
  <c r="D29" i="720"/>
  <c r="E29" i="720"/>
  <c r="F29" i="720"/>
  <c r="G29" i="720"/>
  <c r="H29" i="720"/>
  <c r="I29" i="720"/>
  <c r="B22" i="720"/>
  <c r="B23" i="720"/>
  <c r="B24" i="720"/>
  <c r="B25" i="720"/>
  <c r="B26" i="720"/>
  <c r="B27" i="720"/>
  <c r="B28" i="720"/>
  <c r="B29" i="720"/>
  <c r="B21" i="720"/>
  <c r="C9" i="720"/>
  <c r="D9" i="720"/>
  <c r="E9" i="720"/>
  <c r="F9" i="720"/>
  <c r="G9" i="720"/>
  <c r="H9" i="720"/>
  <c r="I9" i="720"/>
  <c r="C10" i="720"/>
  <c r="D10" i="720"/>
  <c r="E10" i="720"/>
  <c r="F10" i="720"/>
  <c r="G10" i="720"/>
  <c r="H10" i="720"/>
  <c r="I10" i="720"/>
  <c r="C11" i="720"/>
  <c r="D11" i="720"/>
  <c r="E11" i="720"/>
  <c r="F11" i="720"/>
  <c r="G11" i="720"/>
  <c r="H11" i="720"/>
  <c r="I11" i="720"/>
  <c r="C12" i="720"/>
  <c r="D12" i="720"/>
  <c r="E12" i="720"/>
  <c r="F12" i="720"/>
  <c r="G12" i="720"/>
  <c r="H12" i="720"/>
  <c r="I12" i="720"/>
  <c r="C13" i="720"/>
  <c r="D13" i="720"/>
  <c r="E13" i="720"/>
  <c r="F13" i="720"/>
  <c r="G13" i="720"/>
  <c r="H13" i="720"/>
  <c r="I13" i="720"/>
  <c r="C14" i="720"/>
  <c r="D14" i="720"/>
  <c r="E14" i="720"/>
  <c r="F14" i="720"/>
  <c r="G14" i="720"/>
  <c r="H14" i="720"/>
  <c r="I14" i="720"/>
  <c r="C15" i="720"/>
  <c r="D15" i="720"/>
  <c r="E15" i="720"/>
  <c r="F15" i="720"/>
  <c r="G15" i="720"/>
  <c r="H15" i="720"/>
  <c r="I15" i="720"/>
  <c r="C16" i="720"/>
  <c r="D16" i="720"/>
  <c r="E16" i="720"/>
  <c r="F16" i="720"/>
  <c r="G16" i="720"/>
  <c r="H16" i="720"/>
  <c r="I16" i="720"/>
  <c r="C17" i="720"/>
  <c r="D17" i="720"/>
  <c r="E17" i="720"/>
  <c r="F17" i="720"/>
  <c r="G17" i="720"/>
  <c r="H17" i="720"/>
  <c r="I17" i="720"/>
  <c r="B10" i="720"/>
  <c r="B11" i="720"/>
  <c r="B12" i="720"/>
  <c r="B13" i="720"/>
  <c r="B14" i="720"/>
  <c r="B15" i="720"/>
  <c r="B16" i="720"/>
  <c r="B17" i="720"/>
  <c r="B9" i="720"/>
  <c r="C20" i="647"/>
  <c r="D20" i="647"/>
  <c r="E20" i="647"/>
  <c r="F20" i="647"/>
  <c r="G20" i="647"/>
  <c r="B20" i="647"/>
  <c r="C7" i="647"/>
  <c r="D7" i="647"/>
  <c r="E7" i="647"/>
  <c r="F7" i="647"/>
  <c r="G7" i="647"/>
  <c r="C8" i="647"/>
  <c r="D8" i="647"/>
  <c r="E8" i="647"/>
  <c r="F8" i="647"/>
  <c r="G8" i="647"/>
  <c r="C9" i="647"/>
  <c r="D9" i="647"/>
  <c r="E9" i="647"/>
  <c r="F9" i="647"/>
  <c r="G9" i="647"/>
  <c r="C10" i="647"/>
  <c r="D10" i="647"/>
  <c r="E10" i="647"/>
  <c r="F10" i="647"/>
  <c r="G10" i="647"/>
  <c r="C11" i="647"/>
  <c r="D11" i="647"/>
  <c r="E11" i="647"/>
  <c r="F11" i="647"/>
  <c r="G11" i="647"/>
  <c r="C12" i="647"/>
  <c r="D12" i="647"/>
  <c r="E12" i="647"/>
  <c r="F12" i="647"/>
  <c r="G12" i="647"/>
  <c r="C13" i="647"/>
  <c r="D13" i="647"/>
  <c r="E13" i="647"/>
  <c r="F13" i="647"/>
  <c r="G13" i="647"/>
  <c r="C14" i="647"/>
  <c r="D14" i="647"/>
  <c r="E14" i="647"/>
  <c r="F14" i="647"/>
  <c r="G14" i="647"/>
  <c r="C15" i="647"/>
  <c r="D15" i="647"/>
  <c r="E15" i="647"/>
  <c r="F15" i="647"/>
  <c r="G15" i="647"/>
  <c r="C16" i="647"/>
  <c r="D16" i="647"/>
  <c r="E16" i="647"/>
  <c r="F16" i="647"/>
  <c r="G16" i="647"/>
  <c r="C17" i="647"/>
  <c r="D17" i="647"/>
  <c r="E17" i="647"/>
  <c r="F17" i="647"/>
  <c r="G17" i="647"/>
  <c r="C18" i="647"/>
  <c r="D18" i="647"/>
  <c r="E18" i="647"/>
  <c r="F18" i="647"/>
  <c r="G18" i="647"/>
  <c r="C19" i="647"/>
  <c r="D19" i="647"/>
  <c r="E19" i="647"/>
  <c r="F19" i="647"/>
  <c r="G19" i="647"/>
  <c r="B8" i="647"/>
  <c r="B9" i="647"/>
  <c r="B10" i="647"/>
  <c r="B11" i="647"/>
  <c r="B12" i="647"/>
  <c r="B13" i="647"/>
  <c r="B14" i="647"/>
  <c r="B15" i="647"/>
  <c r="B16" i="647"/>
  <c r="B17" i="647"/>
  <c r="B18" i="647"/>
  <c r="B19" i="647"/>
  <c r="B7" i="647"/>
  <c r="C20" i="644"/>
  <c r="D20" i="644"/>
  <c r="E20" i="644"/>
  <c r="F20" i="644"/>
  <c r="G20" i="644"/>
  <c r="B20" i="644"/>
  <c r="C7" i="644"/>
  <c r="D7" i="644"/>
  <c r="E7" i="644"/>
  <c r="F7" i="644"/>
  <c r="G7" i="644"/>
  <c r="C8" i="644"/>
  <c r="D8" i="644"/>
  <c r="E8" i="644"/>
  <c r="F8" i="644"/>
  <c r="G8" i="644"/>
  <c r="C9" i="644"/>
  <c r="D9" i="644"/>
  <c r="E9" i="644"/>
  <c r="F9" i="644"/>
  <c r="G9" i="644"/>
  <c r="C10" i="644"/>
  <c r="D10" i="644"/>
  <c r="E10" i="644"/>
  <c r="F10" i="644"/>
  <c r="G10" i="644"/>
  <c r="C11" i="644"/>
  <c r="D11" i="644"/>
  <c r="E11" i="644"/>
  <c r="F11" i="644"/>
  <c r="G11" i="644"/>
  <c r="C12" i="644"/>
  <c r="D12" i="644"/>
  <c r="E12" i="644"/>
  <c r="F12" i="644"/>
  <c r="G12" i="644"/>
  <c r="C13" i="644"/>
  <c r="D13" i="644"/>
  <c r="E13" i="644"/>
  <c r="F13" i="644"/>
  <c r="G13" i="644"/>
  <c r="C14" i="644"/>
  <c r="D14" i="644"/>
  <c r="E14" i="644"/>
  <c r="F14" i="644"/>
  <c r="G14" i="644"/>
  <c r="C15" i="644"/>
  <c r="D15" i="644"/>
  <c r="E15" i="644"/>
  <c r="F15" i="644"/>
  <c r="G15" i="644"/>
  <c r="C16" i="644"/>
  <c r="D16" i="644"/>
  <c r="E16" i="644"/>
  <c r="F16" i="644"/>
  <c r="G16" i="644"/>
  <c r="C17" i="644"/>
  <c r="D17" i="644"/>
  <c r="E17" i="644"/>
  <c r="F17" i="644"/>
  <c r="G17" i="644"/>
  <c r="C18" i="644"/>
  <c r="D18" i="644"/>
  <c r="E18" i="644"/>
  <c r="F18" i="644"/>
  <c r="G18" i="644"/>
  <c r="C19" i="644"/>
  <c r="D19" i="644"/>
  <c r="E19" i="644"/>
  <c r="F19" i="644"/>
  <c r="G19" i="644"/>
  <c r="B8" i="644"/>
  <c r="B9" i="644"/>
  <c r="B10" i="644"/>
  <c r="B11" i="644"/>
  <c r="B12" i="644"/>
  <c r="B13" i="644"/>
  <c r="B14" i="644"/>
  <c r="B15" i="644"/>
  <c r="B16" i="644"/>
  <c r="B17" i="644"/>
  <c r="B18" i="644"/>
  <c r="B19" i="644"/>
  <c r="B7" i="644"/>
  <c r="C20" i="641"/>
  <c r="D20" i="641"/>
  <c r="E20" i="641"/>
  <c r="F20" i="641"/>
  <c r="G20" i="641"/>
  <c r="B20" i="641"/>
  <c r="C7" i="641"/>
  <c r="D7" i="641"/>
  <c r="E7" i="641"/>
  <c r="F7" i="641"/>
  <c r="G7" i="641"/>
  <c r="C8" i="641"/>
  <c r="D8" i="641"/>
  <c r="E8" i="641"/>
  <c r="F8" i="641"/>
  <c r="G8" i="641"/>
  <c r="C9" i="641"/>
  <c r="D9" i="641"/>
  <c r="E9" i="641"/>
  <c r="F9" i="641"/>
  <c r="G9" i="641"/>
  <c r="C10" i="641"/>
  <c r="D10" i="641"/>
  <c r="E10" i="641"/>
  <c r="F10" i="641"/>
  <c r="G10" i="641"/>
  <c r="C11" i="641"/>
  <c r="D11" i="641"/>
  <c r="E11" i="641"/>
  <c r="F11" i="641"/>
  <c r="G11" i="641"/>
  <c r="C12" i="641"/>
  <c r="D12" i="641"/>
  <c r="E12" i="641"/>
  <c r="F12" i="641"/>
  <c r="G12" i="641"/>
  <c r="C13" i="641"/>
  <c r="D13" i="641"/>
  <c r="E13" i="641"/>
  <c r="F13" i="641"/>
  <c r="G13" i="641"/>
  <c r="C14" i="641"/>
  <c r="D14" i="641"/>
  <c r="E14" i="641"/>
  <c r="F14" i="641"/>
  <c r="G14" i="641"/>
  <c r="C15" i="641"/>
  <c r="D15" i="641"/>
  <c r="E15" i="641"/>
  <c r="F15" i="641"/>
  <c r="G15" i="641"/>
  <c r="C16" i="641"/>
  <c r="D16" i="641"/>
  <c r="E16" i="641"/>
  <c r="F16" i="641"/>
  <c r="G16" i="641"/>
  <c r="C17" i="641"/>
  <c r="D17" i="641"/>
  <c r="E17" i="641"/>
  <c r="F17" i="641"/>
  <c r="G17" i="641"/>
  <c r="C18" i="641"/>
  <c r="D18" i="641"/>
  <c r="E18" i="641"/>
  <c r="F18" i="641"/>
  <c r="G18" i="641"/>
  <c r="C19" i="641"/>
  <c r="D19" i="641"/>
  <c r="E19" i="641"/>
  <c r="F19" i="641"/>
  <c r="G19" i="641"/>
  <c r="B8" i="641"/>
  <c r="B9" i="641"/>
  <c r="B10" i="641"/>
  <c r="B11" i="641"/>
  <c r="B12" i="641"/>
  <c r="B13" i="641"/>
  <c r="B14" i="641"/>
  <c r="B15" i="641"/>
  <c r="B16" i="641"/>
  <c r="B17" i="641"/>
  <c r="B18" i="641"/>
  <c r="B19" i="641"/>
  <c r="B7" i="641"/>
  <c r="C20" i="638"/>
  <c r="D20" i="638"/>
  <c r="E20" i="638"/>
  <c r="F20" i="638"/>
  <c r="G20" i="638"/>
  <c r="B20" i="638"/>
  <c r="F7" i="638"/>
  <c r="G7" i="638"/>
  <c r="F8" i="638"/>
  <c r="G8" i="638"/>
  <c r="F9" i="638"/>
  <c r="G9" i="638"/>
  <c r="F10" i="638"/>
  <c r="G10" i="638"/>
  <c r="F11" i="638"/>
  <c r="G11" i="638"/>
  <c r="F12" i="638"/>
  <c r="G12" i="638"/>
  <c r="F13" i="638"/>
  <c r="G13" i="638"/>
  <c r="F14" i="638"/>
  <c r="G14" i="638"/>
  <c r="F15" i="638"/>
  <c r="G15" i="638"/>
  <c r="F16" i="638"/>
  <c r="G16" i="638"/>
  <c r="F17" i="638"/>
  <c r="G17" i="638"/>
  <c r="F18" i="638"/>
  <c r="G18" i="638"/>
  <c r="F19" i="638"/>
  <c r="G19" i="638"/>
  <c r="C7" i="638"/>
  <c r="D7" i="638"/>
  <c r="E7" i="638"/>
  <c r="C8" i="638"/>
  <c r="D8" i="638"/>
  <c r="E8" i="638"/>
  <c r="C9" i="638"/>
  <c r="D9" i="638"/>
  <c r="E9" i="638"/>
  <c r="C10" i="638"/>
  <c r="D10" i="638"/>
  <c r="E10" i="638"/>
  <c r="C11" i="638"/>
  <c r="D11" i="638"/>
  <c r="E11" i="638"/>
  <c r="C12" i="638"/>
  <c r="D12" i="638"/>
  <c r="E12" i="638"/>
  <c r="C13" i="638"/>
  <c r="D13" i="638"/>
  <c r="E13" i="638"/>
  <c r="C14" i="638"/>
  <c r="D14" i="638"/>
  <c r="E14" i="638"/>
  <c r="C15" i="638"/>
  <c r="D15" i="638"/>
  <c r="E15" i="638"/>
  <c r="C16" i="638"/>
  <c r="D16" i="638"/>
  <c r="E16" i="638"/>
  <c r="C17" i="638"/>
  <c r="D17" i="638"/>
  <c r="E17" i="638"/>
  <c r="C18" i="638"/>
  <c r="D18" i="638"/>
  <c r="E18" i="638"/>
  <c r="C19" i="638"/>
  <c r="D19" i="638"/>
  <c r="E19" i="638"/>
  <c r="B19" i="638"/>
  <c r="B8" i="638"/>
  <c r="B9" i="638"/>
  <c r="B10" i="638"/>
  <c r="B11" i="638"/>
  <c r="B12" i="638"/>
  <c r="B13" i="638"/>
  <c r="B14" i="638"/>
  <c r="B15" i="638"/>
  <c r="B16" i="638"/>
  <c r="B17" i="638"/>
  <c r="B18" i="638"/>
  <c r="B7" i="638"/>
  <c r="H25" i="736" l="1"/>
  <c r="I25" i="736" s="1"/>
  <c r="B65" i="738"/>
  <c r="B56" i="738"/>
  <c r="G49" i="738"/>
  <c r="B49" i="738" s="1"/>
  <c r="G48" i="738"/>
  <c r="B48" i="738" s="1"/>
  <c r="B20" i="738"/>
  <c r="B13" i="738"/>
  <c r="G20" i="740"/>
  <c r="G13" i="740"/>
  <c r="G5" i="740"/>
  <c r="B5" i="740" s="1"/>
  <c r="G20" i="739"/>
  <c r="B20" i="739" s="1"/>
  <c r="G13" i="739"/>
  <c r="B13" i="739" s="1"/>
  <c r="G5" i="739"/>
  <c r="H9" i="739" s="1"/>
  <c r="I9" i="739" s="1"/>
  <c r="J9" i="739" s="1"/>
  <c r="K9" i="739" s="1"/>
  <c r="L9" i="739" s="1"/>
  <c r="M9" i="739" s="1"/>
  <c r="N9" i="739" s="1"/>
  <c r="O9" i="739" s="1"/>
  <c r="P9" i="739" s="1"/>
  <c r="Q9" i="739" s="1"/>
  <c r="G20" i="737"/>
  <c r="H25" i="737" s="1"/>
  <c r="I25" i="737" s="1"/>
  <c r="J25" i="737" s="1"/>
  <c r="K25" i="737" s="1"/>
  <c r="L25" i="737" s="1"/>
  <c r="M25" i="737" s="1"/>
  <c r="N25" i="737" s="1"/>
  <c r="O25" i="737" s="1"/>
  <c r="P25" i="737" s="1"/>
  <c r="Q25" i="737" s="1"/>
  <c r="G13" i="737"/>
  <c r="H17" i="737" s="1"/>
  <c r="I17" i="737" s="1"/>
  <c r="J17" i="737" s="1"/>
  <c r="K17" i="737" s="1"/>
  <c r="L17" i="737" s="1"/>
  <c r="M17" i="737" s="1"/>
  <c r="G5" i="737"/>
  <c r="B5" i="737" s="1"/>
  <c r="E26" i="740"/>
  <c r="F26" i="740" s="1"/>
  <c r="G26" i="740" s="1"/>
  <c r="F24" i="740"/>
  <c r="G24" i="740" s="1"/>
  <c r="E24" i="740"/>
  <c r="H23" i="740"/>
  <c r="I23" i="740" s="1"/>
  <c r="J23" i="740" s="1"/>
  <c r="K23" i="740" s="1"/>
  <c r="L23" i="740" s="1"/>
  <c r="M23" i="740" s="1"/>
  <c r="N23" i="740" s="1"/>
  <c r="O23" i="740" s="1"/>
  <c r="P23" i="740" s="1"/>
  <c r="Q23" i="740" s="1"/>
  <c r="B21" i="740"/>
  <c r="E18" i="740"/>
  <c r="F18" i="740" s="1"/>
  <c r="G18" i="740" s="1"/>
  <c r="F16" i="740"/>
  <c r="G16" i="740" s="1"/>
  <c r="H16" i="740" s="1"/>
  <c r="I16" i="740" s="1"/>
  <c r="J16" i="740" s="1"/>
  <c r="K16" i="740" s="1"/>
  <c r="L16" i="740" s="1"/>
  <c r="M16" i="740" s="1"/>
  <c r="N16" i="740" s="1"/>
  <c r="O16" i="740" s="1"/>
  <c r="P16" i="740" s="1"/>
  <c r="Q16" i="740" s="1"/>
  <c r="E16" i="740"/>
  <c r="H15" i="740"/>
  <c r="I15" i="740" s="1"/>
  <c r="J15" i="740" s="1"/>
  <c r="K15" i="740" s="1"/>
  <c r="L15" i="740" s="1"/>
  <c r="M15" i="740" s="1"/>
  <c r="N15" i="740" s="1"/>
  <c r="O15" i="740" s="1"/>
  <c r="P15" i="740" s="1"/>
  <c r="Q15" i="740" s="1"/>
  <c r="B14" i="740"/>
  <c r="B12" i="740"/>
  <c r="E10" i="740"/>
  <c r="F10" i="740" s="1"/>
  <c r="G10" i="740" s="1"/>
  <c r="E8" i="740"/>
  <c r="F8" i="740" s="1"/>
  <c r="G8" i="740" s="1"/>
  <c r="H8" i="740" s="1"/>
  <c r="I8" i="740" s="1"/>
  <c r="J8" i="740" s="1"/>
  <c r="K8" i="740" s="1"/>
  <c r="L8" i="740" s="1"/>
  <c r="M8" i="740" s="1"/>
  <c r="N8" i="740" s="1"/>
  <c r="O8" i="740" s="1"/>
  <c r="P8" i="740" s="1"/>
  <c r="Q8" i="740" s="1"/>
  <c r="H7" i="740"/>
  <c r="I7" i="740" s="1"/>
  <c r="J7" i="740" s="1"/>
  <c r="K7" i="740" s="1"/>
  <c r="L7" i="740" s="1"/>
  <c r="M7" i="740" s="1"/>
  <c r="N7" i="740" s="1"/>
  <c r="O7" i="740" s="1"/>
  <c r="P7" i="740" s="1"/>
  <c r="Q7" i="740" s="1"/>
  <c r="B4" i="740"/>
  <c r="B13" i="736"/>
  <c r="E26" i="739"/>
  <c r="F26" i="739" s="1"/>
  <c r="G26" i="739" s="1"/>
  <c r="E24" i="739"/>
  <c r="F24" i="739" s="1"/>
  <c r="G24" i="739" s="1"/>
  <c r="H24" i="739" s="1"/>
  <c r="I24" i="739" s="1"/>
  <c r="J24" i="739" s="1"/>
  <c r="K24" i="739" s="1"/>
  <c r="L24" i="739" s="1"/>
  <c r="M24" i="739" s="1"/>
  <c r="N24" i="739" s="1"/>
  <c r="O24" i="739" s="1"/>
  <c r="P24" i="739" s="1"/>
  <c r="Q24" i="739" s="1"/>
  <c r="J23" i="739"/>
  <c r="K23" i="739" s="1"/>
  <c r="L23" i="739" s="1"/>
  <c r="M23" i="739" s="1"/>
  <c r="N23" i="739" s="1"/>
  <c r="O23" i="739" s="1"/>
  <c r="P23" i="739" s="1"/>
  <c r="Q23" i="739" s="1"/>
  <c r="H23" i="739"/>
  <c r="I23" i="739" s="1"/>
  <c r="B22" i="739"/>
  <c r="B21" i="739"/>
  <c r="G18" i="739"/>
  <c r="E18" i="739"/>
  <c r="F18" i="739" s="1"/>
  <c r="H17" i="739"/>
  <c r="I17" i="739" s="1"/>
  <c r="J17" i="739" s="1"/>
  <c r="K17" i="739" s="1"/>
  <c r="L17" i="739" s="1"/>
  <c r="M17" i="739" s="1"/>
  <c r="N17" i="739" s="1"/>
  <c r="O17" i="739" s="1"/>
  <c r="P17" i="739" s="1"/>
  <c r="Q17" i="739" s="1"/>
  <c r="F16" i="739"/>
  <c r="G16" i="739" s="1"/>
  <c r="H16" i="739" s="1"/>
  <c r="E16" i="739"/>
  <c r="H15" i="739"/>
  <c r="I15" i="739" s="1"/>
  <c r="J15" i="739" s="1"/>
  <c r="K15" i="739" s="1"/>
  <c r="L15" i="739" s="1"/>
  <c r="M15" i="739" s="1"/>
  <c r="N15" i="739" s="1"/>
  <c r="O15" i="739" s="1"/>
  <c r="P15" i="739" s="1"/>
  <c r="Q15" i="739" s="1"/>
  <c r="B14" i="739"/>
  <c r="B12" i="739"/>
  <c r="E10" i="739"/>
  <c r="F10" i="739" s="1"/>
  <c r="G10" i="739" s="1"/>
  <c r="E8" i="739"/>
  <c r="F8" i="739" s="1"/>
  <c r="G8" i="739" s="1"/>
  <c r="H8" i="739" s="1"/>
  <c r="I8" i="739" s="1"/>
  <c r="J8" i="739" s="1"/>
  <c r="K8" i="739" s="1"/>
  <c r="L8" i="739" s="1"/>
  <c r="M8" i="739" s="1"/>
  <c r="N8" i="739" s="1"/>
  <c r="O8" i="739" s="1"/>
  <c r="P8" i="739" s="1"/>
  <c r="Q8" i="739" s="1"/>
  <c r="J7" i="739"/>
  <c r="K7" i="739" s="1"/>
  <c r="L7" i="739" s="1"/>
  <c r="M7" i="739" s="1"/>
  <c r="N7" i="739" s="1"/>
  <c r="O7" i="739" s="1"/>
  <c r="P7" i="739" s="1"/>
  <c r="Q7" i="739" s="1"/>
  <c r="H7" i="739"/>
  <c r="I7" i="739" s="1"/>
  <c r="B4" i="739"/>
  <c r="E72" i="738"/>
  <c r="F72" i="738" s="1"/>
  <c r="G72" i="738" s="1"/>
  <c r="S70" i="738"/>
  <c r="E70" i="738"/>
  <c r="F70" i="738" s="1"/>
  <c r="G70" i="738" s="1"/>
  <c r="S69" i="738"/>
  <c r="H69" i="738"/>
  <c r="I69" i="738" s="1"/>
  <c r="J69" i="738" s="1"/>
  <c r="K69" i="738" s="1"/>
  <c r="L69" i="738" s="1"/>
  <c r="M69" i="738" s="1"/>
  <c r="N69" i="738" s="1"/>
  <c r="O69" i="738" s="1"/>
  <c r="P69" i="738" s="1"/>
  <c r="Q69" i="738" s="1"/>
  <c r="S68" i="738"/>
  <c r="B68" i="738"/>
  <c r="U67" i="738"/>
  <c r="S67" i="738"/>
  <c r="U66" i="738"/>
  <c r="S66" i="738"/>
  <c r="B66" i="738"/>
  <c r="U65" i="738"/>
  <c r="S65" i="738"/>
  <c r="E63" i="738"/>
  <c r="F63" i="738" s="1"/>
  <c r="G63" i="738" s="1"/>
  <c r="U61" i="738"/>
  <c r="S61" i="738"/>
  <c r="E61" i="738"/>
  <c r="F61" i="738" s="1"/>
  <c r="G61" i="738" s="1"/>
  <c r="U60" i="738"/>
  <c r="S60" i="738"/>
  <c r="U59" i="738"/>
  <c r="S59" i="738"/>
  <c r="U58" i="738"/>
  <c r="S58" i="738"/>
  <c r="B58" i="738"/>
  <c r="U57" i="738"/>
  <c r="S57" i="738"/>
  <c r="B57" i="738"/>
  <c r="U56" i="738"/>
  <c r="S56" i="738"/>
  <c r="F54" i="738"/>
  <c r="G54" i="738" s="1"/>
  <c r="E54" i="738"/>
  <c r="E52" i="738"/>
  <c r="F52" i="738" s="1"/>
  <c r="G52" i="738" s="1"/>
  <c r="G50" i="738"/>
  <c r="H51" i="738" s="1"/>
  <c r="I51" i="738" s="1"/>
  <c r="J51" i="738" s="1"/>
  <c r="K51" i="738" s="1"/>
  <c r="E46" i="738"/>
  <c r="F46" i="738" s="1"/>
  <c r="G46" i="738" s="1"/>
  <c r="E44" i="738"/>
  <c r="F44" i="738" s="1"/>
  <c r="G44" i="738" s="1"/>
  <c r="H44" i="738" s="1"/>
  <c r="I44" i="738" s="1"/>
  <c r="H43" i="738"/>
  <c r="I43" i="738" s="1"/>
  <c r="J43" i="738" s="1"/>
  <c r="K43" i="738" s="1"/>
  <c r="L43" i="738" s="1"/>
  <c r="M43" i="738" s="1"/>
  <c r="N43" i="738" s="1"/>
  <c r="O43" i="738" s="1"/>
  <c r="P43" i="738" s="1"/>
  <c r="Q43" i="738" s="1"/>
  <c r="B42" i="738"/>
  <c r="B41" i="738"/>
  <c r="V61" i="738"/>
  <c r="V25" i="738"/>
  <c r="E36" i="738"/>
  <c r="F36" i="738" s="1"/>
  <c r="G36" i="738" s="1"/>
  <c r="V60" i="738"/>
  <c r="V24" i="738"/>
  <c r="E34" i="738"/>
  <c r="F34" i="738" s="1"/>
  <c r="G34" i="738" s="1"/>
  <c r="V59" i="738"/>
  <c r="V23" i="738"/>
  <c r="H33" i="738"/>
  <c r="I33" i="738" s="1"/>
  <c r="J33" i="738" s="1"/>
  <c r="K33" i="738" s="1"/>
  <c r="L33" i="738" s="1"/>
  <c r="M33" i="738" s="1"/>
  <c r="N33" i="738" s="1"/>
  <c r="O33" i="738" s="1"/>
  <c r="P33" i="738" s="1"/>
  <c r="Q33" i="738" s="1"/>
  <c r="B32" i="738"/>
  <c r="V58" i="738"/>
  <c r="V67" i="738"/>
  <c r="V22" i="738"/>
  <c r="V31" i="738"/>
  <c r="B31" i="738"/>
  <c r="V57" i="738"/>
  <c r="V66" i="738"/>
  <c r="V21" i="738"/>
  <c r="E27" i="738"/>
  <c r="F27" i="738" s="1"/>
  <c r="G27" i="738" s="1"/>
  <c r="V56" i="738"/>
  <c r="V65" i="738"/>
  <c r="V20" i="738"/>
  <c r="V29" i="738"/>
  <c r="G25" i="738"/>
  <c r="E25" i="738"/>
  <c r="F25" i="738" s="1"/>
  <c r="T61" i="738"/>
  <c r="T70" i="738"/>
  <c r="T25" i="738"/>
  <c r="T34" i="738"/>
  <c r="H24" i="738"/>
  <c r="I24" i="738" s="1"/>
  <c r="J24" i="738" s="1"/>
  <c r="K24" i="738" s="1"/>
  <c r="L24" i="738" s="1"/>
  <c r="M24" i="738" s="1"/>
  <c r="N24" i="738" s="1"/>
  <c r="O24" i="738" s="1"/>
  <c r="P24" i="738" s="1"/>
  <c r="Q24" i="738" s="1"/>
  <c r="B22" i="738"/>
  <c r="T60" i="738"/>
  <c r="T69" i="738"/>
  <c r="T24" i="738"/>
  <c r="T33" i="738"/>
  <c r="B21" i="738"/>
  <c r="E18" i="738"/>
  <c r="F18" i="738" s="1"/>
  <c r="G18" i="738" s="1"/>
  <c r="T59" i="738"/>
  <c r="T68" i="738"/>
  <c r="T23" i="738"/>
  <c r="T32" i="738"/>
  <c r="E16" i="738"/>
  <c r="F16" i="738" s="1"/>
  <c r="G16" i="738" s="1"/>
  <c r="T58" i="738"/>
  <c r="T67" i="738"/>
  <c r="T22" i="738"/>
  <c r="T31" i="738"/>
  <c r="G14" i="738"/>
  <c r="H15" i="738" s="1"/>
  <c r="I15" i="738" s="1"/>
  <c r="J15" i="738" s="1"/>
  <c r="K15" i="738" s="1"/>
  <c r="L15" i="738" s="1"/>
  <c r="M15" i="738" s="1"/>
  <c r="N15" i="738" s="1"/>
  <c r="O15" i="738" s="1"/>
  <c r="P15" i="738" s="1"/>
  <c r="Q15" i="738" s="1"/>
  <c r="T57" i="738"/>
  <c r="T66" i="738"/>
  <c r="T21" i="738"/>
  <c r="T30" i="738"/>
  <c r="B12" i="738"/>
  <c r="E10" i="738"/>
  <c r="F10" i="738" s="1"/>
  <c r="G10" i="738" s="1"/>
  <c r="T56" i="738"/>
  <c r="T65" i="738"/>
  <c r="T20" i="738"/>
  <c r="T29" i="738"/>
  <c r="E8" i="738"/>
  <c r="F8" i="738" s="1"/>
  <c r="G8" i="738" s="1"/>
  <c r="D58" i="738"/>
  <c r="D67" i="738"/>
  <c r="D22" i="738"/>
  <c r="D31" i="738"/>
  <c r="H7" i="738"/>
  <c r="I7" i="738" s="1"/>
  <c r="J7" i="738" s="1"/>
  <c r="K7" i="738" s="1"/>
  <c r="L7" i="738" s="1"/>
  <c r="M7" i="738" s="1"/>
  <c r="N7" i="738" s="1"/>
  <c r="O7" i="738" s="1"/>
  <c r="P7" i="738" s="1"/>
  <c r="Q7" i="738" s="1"/>
  <c r="D57" i="738"/>
  <c r="D66" i="738"/>
  <c r="D21" i="738"/>
  <c r="D30" i="738"/>
  <c r="D56" i="738"/>
  <c r="D65" i="738"/>
  <c r="D20" i="738"/>
  <c r="D29" i="738"/>
  <c r="B41" i="737"/>
  <c r="E34" i="737"/>
  <c r="F34" i="737" s="1"/>
  <c r="G34" i="737" s="1"/>
  <c r="H34" i="737" s="1"/>
  <c r="I33" i="737"/>
  <c r="J33" i="737" s="1"/>
  <c r="K33" i="737" s="1"/>
  <c r="E32" i="737"/>
  <c r="F32" i="737" s="1"/>
  <c r="G32" i="737" s="1"/>
  <c r="H32" i="737" s="1"/>
  <c r="I32" i="737" s="1"/>
  <c r="H31" i="737"/>
  <c r="I31" i="737" s="1"/>
  <c r="J31" i="737" s="1"/>
  <c r="K31" i="737" s="1"/>
  <c r="L31" i="737" s="1"/>
  <c r="M31" i="737" s="1"/>
  <c r="N31" i="737" s="1"/>
  <c r="O31" i="737" s="1"/>
  <c r="P31" i="737" s="1"/>
  <c r="Q31" i="737" s="1"/>
  <c r="B30" i="737"/>
  <c r="B29" i="737"/>
  <c r="E26" i="737"/>
  <c r="F26" i="737" s="1"/>
  <c r="G26" i="737" s="1"/>
  <c r="H24" i="737"/>
  <c r="F24" i="737"/>
  <c r="G24" i="737" s="1"/>
  <c r="E24" i="737"/>
  <c r="I23" i="737"/>
  <c r="J23" i="737" s="1"/>
  <c r="K23" i="737" s="1"/>
  <c r="L23" i="737" s="1"/>
  <c r="M23" i="737" s="1"/>
  <c r="N23" i="737" s="1"/>
  <c r="O23" i="737" s="1"/>
  <c r="P23" i="737" s="1"/>
  <c r="Q23" i="737" s="1"/>
  <c r="H23" i="737"/>
  <c r="B22" i="737"/>
  <c r="B21" i="737"/>
  <c r="F18" i="737"/>
  <c r="G18" i="737" s="1"/>
  <c r="E18" i="737"/>
  <c r="E16" i="737"/>
  <c r="F16" i="737" s="1"/>
  <c r="G16" i="737" s="1"/>
  <c r="J15" i="737"/>
  <c r="K15" i="737" s="1"/>
  <c r="L15" i="737" s="1"/>
  <c r="B14" i="737"/>
  <c r="B12" i="737"/>
  <c r="E10" i="737"/>
  <c r="F10" i="737" s="1"/>
  <c r="G10" i="737" s="1"/>
  <c r="H9" i="737"/>
  <c r="E8" i="737"/>
  <c r="F8" i="737" s="1"/>
  <c r="G8" i="737" s="1"/>
  <c r="H8" i="737" s="1"/>
  <c r="I8" i="737" s="1"/>
  <c r="J8" i="737" s="1"/>
  <c r="K8" i="737" s="1"/>
  <c r="L8" i="737" s="1"/>
  <c r="M8" i="737" s="1"/>
  <c r="N8" i="737" s="1"/>
  <c r="O8" i="737" s="1"/>
  <c r="P8" i="737" s="1"/>
  <c r="Q8" i="737" s="1"/>
  <c r="K7" i="737"/>
  <c r="L7" i="737" s="1"/>
  <c r="M7" i="737" s="1"/>
  <c r="N7" i="737" s="1"/>
  <c r="O7" i="737" s="1"/>
  <c r="P7" i="737" s="1"/>
  <c r="Q7" i="737" s="1"/>
  <c r="J7" i="737"/>
  <c r="H7" i="737"/>
  <c r="I7" i="737" s="1"/>
  <c r="E34" i="736"/>
  <c r="F34" i="736" s="1"/>
  <c r="G34" i="736" s="1"/>
  <c r="H34" i="736" s="1"/>
  <c r="I34" i="736" s="1"/>
  <c r="K33" i="736"/>
  <c r="L33" i="736" s="1"/>
  <c r="M33" i="736" s="1"/>
  <c r="N33" i="736" s="1"/>
  <c r="O33" i="736" s="1"/>
  <c r="P33" i="736" s="1"/>
  <c r="Q33" i="736" s="1"/>
  <c r="E32" i="736"/>
  <c r="F32" i="736" s="1"/>
  <c r="G32" i="736" s="1"/>
  <c r="H32" i="736" s="1"/>
  <c r="I31" i="736"/>
  <c r="J31" i="736" s="1"/>
  <c r="K31" i="736" s="1"/>
  <c r="L31" i="736" s="1"/>
  <c r="M31" i="736" s="1"/>
  <c r="N31" i="736" s="1"/>
  <c r="O31" i="736" s="1"/>
  <c r="P31" i="736" s="1"/>
  <c r="Q31" i="736" s="1"/>
  <c r="B29" i="736"/>
  <c r="F26" i="736"/>
  <c r="G26" i="736" s="1"/>
  <c r="E26" i="736"/>
  <c r="E24" i="736"/>
  <c r="F24" i="736" s="1"/>
  <c r="G24" i="736" s="1"/>
  <c r="H23" i="736"/>
  <c r="I23" i="736" s="1"/>
  <c r="J23" i="736" s="1"/>
  <c r="K23" i="736" s="1"/>
  <c r="L23" i="736" s="1"/>
  <c r="M23" i="736" s="1"/>
  <c r="N23" i="736" s="1"/>
  <c r="O23" i="736" s="1"/>
  <c r="P23" i="736" s="1"/>
  <c r="Q23" i="736" s="1"/>
  <c r="B21" i="736"/>
  <c r="B20" i="736"/>
  <c r="E18" i="736"/>
  <c r="F18" i="736" s="1"/>
  <c r="G18" i="736" s="1"/>
  <c r="E16" i="736"/>
  <c r="F16" i="736" s="1"/>
  <c r="G16" i="736" s="1"/>
  <c r="H16" i="736" s="1"/>
  <c r="I15" i="736"/>
  <c r="J15" i="736" s="1"/>
  <c r="K15" i="736" s="1"/>
  <c r="L15" i="736" s="1"/>
  <c r="M15" i="736" s="1"/>
  <c r="N15" i="736" s="1"/>
  <c r="O15" i="736" s="1"/>
  <c r="P15" i="736" s="1"/>
  <c r="Q15" i="736" s="1"/>
  <c r="H15" i="736"/>
  <c r="B14" i="736"/>
  <c r="B12" i="736"/>
  <c r="F10" i="736"/>
  <c r="G10" i="736" s="1"/>
  <c r="H10" i="736" s="1"/>
  <c r="E10" i="736"/>
  <c r="E8" i="736"/>
  <c r="F8" i="736" s="1"/>
  <c r="G8" i="736" s="1"/>
  <c r="H8" i="736" s="1"/>
  <c r="J7" i="736"/>
  <c r="K7" i="736" s="1"/>
  <c r="L7" i="736" s="1"/>
  <c r="M7" i="736" s="1"/>
  <c r="B6" i="736"/>
  <c r="H16" i="737" l="1"/>
  <c r="I16" i="737" s="1"/>
  <c r="J16" i="737" s="1"/>
  <c r="K16" i="737" s="1"/>
  <c r="L16" i="737" s="1"/>
  <c r="M16" i="737" s="1"/>
  <c r="N7" i="736"/>
  <c r="O7" i="736" s="1"/>
  <c r="P7" i="736" s="1"/>
  <c r="Q7" i="736" s="1"/>
  <c r="L51" i="738"/>
  <c r="M51" i="738" s="1"/>
  <c r="N51" i="738" s="1"/>
  <c r="O51" i="738" s="1"/>
  <c r="P51" i="738" s="1"/>
  <c r="Q51" i="738" s="1"/>
  <c r="B14" i="738"/>
  <c r="H17" i="738"/>
  <c r="I17" i="738" s="1"/>
  <c r="J17" i="738" s="1"/>
  <c r="K17" i="738" s="1"/>
  <c r="L17" i="738" s="1"/>
  <c r="M17" i="738" s="1"/>
  <c r="N17" i="738" s="1"/>
  <c r="O17" i="738" s="1"/>
  <c r="P17" i="738" s="1"/>
  <c r="Q17" i="738" s="1"/>
  <c r="I16" i="736"/>
  <c r="J16" i="736" s="1"/>
  <c r="M15" i="737"/>
  <c r="N15" i="737" s="1"/>
  <c r="O15" i="737" s="1"/>
  <c r="P15" i="737" s="1"/>
  <c r="Q15" i="737" s="1"/>
  <c r="I24" i="737"/>
  <c r="J24" i="737" s="1"/>
  <c r="K24" i="737" s="1"/>
  <c r="L24" i="737" s="1"/>
  <c r="M24" i="737" s="1"/>
  <c r="N24" i="737" s="1"/>
  <c r="O24" i="737" s="1"/>
  <c r="P24" i="737" s="1"/>
  <c r="Q24" i="737" s="1"/>
  <c r="I32" i="736"/>
  <c r="J32" i="736" s="1"/>
  <c r="K32" i="736" s="1"/>
  <c r="L32" i="736" s="1"/>
  <c r="M32" i="736" s="1"/>
  <c r="N32" i="736" s="1"/>
  <c r="O32" i="736" s="1"/>
  <c r="P32" i="736" s="1"/>
  <c r="Q32" i="736" s="1"/>
  <c r="H24" i="740"/>
  <c r="I24" i="740" s="1"/>
  <c r="H26" i="737"/>
  <c r="B13" i="737"/>
  <c r="H18" i="737"/>
  <c r="I18" i="737" s="1"/>
  <c r="J18" i="737" s="1"/>
  <c r="K18" i="737" s="1"/>
  <c r="L18" i="737" s="1"/>
  <c r="M18" i="737" s="1"/>
  <c r="H9" i="740"/>
  <c r="I9" i="740" s="1"/>
  <c r="J9" i="740" s="1"/>
  <c r="K9" i="740" s="1"/>
  <c r="L9" i="740" s="1"/>
  <c r="M9" i="740" s="1"/>
  <c r="N9" i="740" s="1"/>
  <c r="O9" i="740" s="1"/>
  <c r="P9" i="740" s="1"/>
  <c r="Q9" i="740" s="1"/>
  <c r="B5" i="739"/>
  <c r="H26" i="736"/>
  <c r="I26" i="736" s="1"/>
  <c r="H25" i="739"/>
  <c r="I25" i="739" s="1"/>
  <c r="J25" i="739" s="1"/>
  <c r="K25" i="739" s="1"/>
  <c r="L25" i="739" s="1"/>
  <c r="M25" i="739" s="1"/>
  <c r="N25" i="739" s="1"/>
  <c r="O25" i="739" s="1"/>
  <c r="P25" i="739" s="1"/>
  <c r="Q25" i="739" s="1"/>
  <c r="H25" i="740"/>
  <c r="I25" i="740" s="1"/>
  <c r="J25" i="740" s="1"/>
  <c r="K25" i="740" s="1"/>
  <c r="L25" i="740" s="1"/>
  <c r="M25" i="740" s="1"/>
  <c r="N25" i="740" s="1"/>
  <c r="O25" i="740" s="1"/>
  <c r="P25" i="740" s="1"/>
  <c r="Q25" i="740" s="1"/>
  <c r="B20" i="740"/>
  <c r="B13" i="740"/>
  <c r="H17" i="740"/>
  <c r="I17" i="740" s="1"/>
  <c r="J17" i="740" s="1"/>
  <c r="K17" i="740" s="1"/>
  <c r="L17" i="740" s="1"/>
  <c r="M17" i="740" s="1"/>
  <c r="N17" i="740" s="1"/>
  <c r="O17" i="740" s="1"/>
  <c r="P17" i="740" s="1"/>
  <c r="Q17" i="740" s="1"/>
  <c r="I26" i="737"/>
  <c r="J26" i="737" s="1"/>
  <c r="K26" i="737" s="1"/>
  <c r="L26" i="737" s="1"/>
  <c r="M26" i="737" s="1"/>
  <c r="N26" i="737" s="1"/>
  <c r="O26" i="737" s="1"/>
  <c r="P26" i="737" s="1"/>
  <c r="Q26" i="737" s="1"/>
  <c r="B20" i="737"/>
  <c r="L33" i="737"/>
  <c r="M33" i="737" s="1"/>
  <c r="N33" i="737" s="1"/>
  <c r="O33" i="737" s="1"/>
  <c r="P33" i="737" s="1"/>
  <c r="Q33" i="737" s="1"/>
  <c r="N17" i="737"/>
  <c r="O17" i="737" s="1"/>
  <c r="P17" i="737" s="1"/>
  <c r="Q17" i="737" s="1"/>
  <c r="I9" i="737"/>
  <c r="J9" i="737" s="1"/>
  <c r="K9" i="737" s="1"/>
  <c r="L9" i="737" s="1"/>
  <c r="M9" i="737" s="1"/>
  <c r="N9" i="737" s="1"/>
  <c r="O9" i="737" s="1"/>
  <c r="P9" i="737" s="1"/>
  <c r="Q9" i="737" s="1"/>
  <c r="E37" i="737"/>
  <c r="J25" i="736"/>
  <c r="K25" i="736" s="1"/>
  <c r="L25" i="736" s="1"/>
  <c r="M25" i="736" s="1"/>
  <c r="N25" i="736" s="1"/>
  <c r="O25" i="736" s="1"/>
  <c r="P25" i="736" s="1"/>
  <c r="Q25" i="736" s="1"/>
  <c r="H17" i="736"/>
  <c r="E37" i="736" s="1"/>
  <c r="H25" i="738"/>
  <c r="H8" i="738"/>
  <c r="H34" i="738"/>
  <c r="I34" i="738" s="1"/>
  <c r="J34" i="738" s="1"/>
  <c r="K34" i="738" s="1"/>
  <c r="L34" i="738" s="1"/>
  <c r="M34" i="738" s="1"/>
  <c r="N34" i="738" s="1"/>
  <c r="O34" i="738" s="1"/>
  <c r="P34" i="738" s="1"/>
  <c r="Q34" i="738" s="1"/>
  <c r="H52" i="738"/>
  <c r="I52" i="738" s="1"/>
  <c r="J52" i="738" s="1"/>
  <c r="K52" i="738" s="1"/>
  <c r="L52" i="738" s="1"/>
  <c r="I62" i="738"/>
  <c r="J62" i="738" s="1"/>
  <c r="K62" i="738" s="1"/>
  <c r="L62" i="738" s="1"/>
  <c r="M62" i="738" s="1"/>
  <c r="N62" i="738" s="1"/>
  <c r="O62" i="738" s="1"/>
  <c r="P62" i="738" s="1"/>
  <c r="Q62" i="738" s="1"/>
  <c r="H10" i="738"/>
  <c r="H16" i="738"/>
  <c r="I16" i="738" s="1"/>
  <c r="J16" i="738" s="1"/>
  <c r="K16" i="738" s="1"/>
  <c r="H53" i="738"/>
  <c r="I53" i="738" s="1"/>
  <c r="J53" i="738" s="1"/>
  <c r="K53" i="738" s="1"/>
  <c r="L53" i="738" s="1"/>
  <c r="M53" i="738" s="1"/>
  <c r="N53" i="738" s="1"/>
  <c r="O53" i="738" s="1"/>
  <c r="P53" i="738" s="1"/>
  <c r="Q53" i="738" s="1"/>
  <c r="H71" i="738"/>
  <c r="I71" i="738" s="1"/>
  <c r="J71" i="738" s="1"/>
  <c r="K71" i="738" s="1"/>
  <c r="L71" i="738" s="1"/>
  <c r="M71" i="738" s="1"/>
  <c r="N71" i="738" s="1"/>
  <c r="O71" i="738" s="1"/>
  <c r="P71" i="738" s="1"/>
  <c r="Q71" i="738" s="1"/>
  <c r="H10" i="739"/>
  <c r="I10" i="739" s="1"/>
  <c r="J10" i="739" s="1"/>
  <c r="K10" i="739" s="1"/>
  <c r="L10" i="739" s="1"/>
  <c r="M10" i="739" s="1"/>
  <c r="N10" i="739" s="1"/>
  <c r="O10" i="739" s="1"/>
  <c r="P10" i="739" s="1"/>
  <c r="Q10" i="739" s="1"/>
  <c r="I34" i="737"/>
  <c r="J34" i="737" s="1"/>
  <c r="K34" i="737" s="1"/>
  <c r="H10" i="737"/>
  <c r="J24" i="740"/>
  <c r="K24" i="740" s="1"/>
  <c r="L24" i="740" s="1"/>
  <c r="M24" i="740" s="1"/>
  <c r="N24" i="740" s="1"/>
  <c r="O24" i="740" s="1"/>
  <c r="P24" i="740" s="1"/>
  <c r="Q24" i="740" s="1"/>
  <c r="I9" i="736"/>
  <c r="J9" i="736" s="1"/>
  <c r="K9" i="736" s="1"/>
  <c r="K16" i="736"/>
  <c r="L16" i="736" s="1"/>
  <c r="M16" i="736" s="1"/>
  <c r="N16" i="736" s="1"/>
  <c r="O16" i="736" s="1"/>
  <c r="P16" i="736" s="1"/>
  <c r="Q16" i="736" s="1"/>
  <c r="J34" i="736"/>
  <c r="K34" i="736" s="1"/>
  <c r="L34" i="736" s="1"/>
  <c r="M34" i="736" s="1"/>
  <c r="N34" i="736" s="1"/>
  <c r="O34" i="736" s="1"/>
  <c r="P34" i="736" s="1"/>
  <c r="Q34" i="736" s="1"/>
  <c r="J32" i="737"/>
  <c r="K32" i="737" s="1"/>
  <c r="L32" i="737" s="1"/>
  <c r="M32" i="737" s="1"/>
  <c r="N32" i="737" s="1"/>
  <c r="O32" i="737" s="1"/>
  <c r="P32" i="737" s="1"/>
  <c r="Q32" i="737" s="1"/>
  <c r="I8" i="738"/>
  <c r="J8" i="738" s="1"/>
  <c r="K8" i="738" s="1"/>
  <c r="L8" i="738" s="1"/>
  <c r="M8" i="738" s="1"/>
  <c r="N8" i="738" s="1"/>
  <c r="O8" i="738" s="1"/>
  <c r="P8" i="738" s="1"/>
  <c r="Q8" i="738" s="1"/>
  <c r="I8" i="736"/>
  <c r="J8" i="736" s="1"/>
  <c r="H24" i="736"/>
  <c r="I24" i="736" s="1"/>
  <c r="J24" i="736" s="1"/>
  <c r="K24" i="736" s="1"/>
  <c r="L24" i="736" s="1"/>
  <c r="M24" i="736" s="1"/>
  <c r="N24" i="736" s="1"/>
  <c r="O24" i="736" s="1"/>
  <c r="P24" i="736" s="1"/>
  <c r="Q24" i="736" s="1"/>
  <c r="I25" i="738"/>
  <c r="J25" i="738" s="1"/>
  <c r="K25" i="738" s="1"/>
  <c r="L25" i="738" s="1"/>
  <c r="M25" i="738" s="1"/>
  <c r="N25" i="738" s="1"/>
  <c r="O25" i="738" s="1"/>
  <c r="P25" i="738" s="1"/>
  <c r="Q25" i="738" s="1"/>
  <c r="J35" i="738"/>
  <c r="K35" i="738" s="1"/>
  <c r="B29" i="738"/>
  <c r="L16" i="738"/>
  <c r="M16" i="738" s="1"/>
  <c r="N16" i="738" s="1"/>
  <c r="O16" i="738" s="1"/>
  <c r="P16" i="738" s="1"/>
  <c r="Q16" i="738" s="1"/>
  <c r="H18" i="738"/>
  <c r="I16" i="739"/>
  <c r="J16" i="739" s="1"/>
  <c r="K16" i="739" s="1"/>
  <c r="L16" i="739" s="1"/>
  <c r="M16" i="739" s="1"/>
  <c r="N16" i="739" s="1"/>
  <c r="O16" i="739" s="1"/>
  <c r="P16" i="739" s="1"/>
  <c r="Q16" i="739" s="1"/>
  <c r="J44" i="738"/>
  <c r="K44" i="738" s="1"/>
  <c r="L44" i="738" s="1"/>
  <c r="M44" i="738" s="1"/>
  <c r="N44" i="738" s="1"/>
  <c r="O44" i="738" s="1"/>
  <c r="P44" i="738" s="1"/>
  <c r="Q44" i="738" s="1"/>
  <c r="H70" i="738"/>
  <c r="I70" i="738" s="1"/>
  <c r="J70" i="738" s="1"/>
  <c r="K70" i="738" s="1"/>
  <c r="L70" i="738" s="1"/>
  <c r="M70" i="738" s="1"/>
  <c r="N70" i="738" s="1"/>
  <c r="O70" i="738" s="1"/>
  <c r="P70" i="738" s="1"/>
  <c r="Q70" i="738" s="1"/>
  <c r="H18" i="739"/>
  <c r="I18" i="739" s="1"/>
  <c r="J18" i="739" s="1"/>
  <c r="K18" i="739" s="1"/>
  <c r="L18" i="739" s="1"/>
  <c r="M18" i="739" s="1"/>
  <c r="N18" i="739" s="1"/>
  <c r="O18" i="739" s="1"/>
  <c r="P18" i="739" s="1"/>
  <c r="Q18" i="739" s="1"/>
  <c r="H45" i="738"/>
  <c r="I45" i="738" s="1"/>
  <c r="J45" i="738" s="1"/>
  <c r="K45" i="738" s="1"/>
  <c r="L45" i="738" s="1"/>
  <c r="M45" i="738" s="1"/>
  <c r="N45" i="738" s="1"/>
  <c r="O45" i="738" s="1"/>
  <c r="P45" i="738" s="1"/>
  <c r="Q45" i="738" s="1"/>
  <c r="B59" i="738"/>
  <c r="H60" i="738"/>
  <c r="I60" i="738" s="1"/>
  <c r="J60" i="738" s="1"/>
  <c r="K60" i="738" s="1"/>
  <c r="L60" i="738" s="1"/>
  <c r="M60" i="738" s="1"/>
  <c r="N60" i="738" s="1"/>
  <c r="O60" i="738" s="1"/>
  <c r="P60" i="738" s="1"/>
  <c r="Q60" i="738" s="1"/>
  <c r="B50" i="738"/>
  <c r="N16" i="737" l="1"/>
  <c r="O16" i="737" s="1"/>
  <c r="P16" i="737" s="1"/>
  <c r="Q16" i="737" s="1"/>
  <c r="H10" i="740"/>
  <c r="I10" i="740" s="1"/>
  <c r="J10" i="740" s="1"/>
  <c r="K10" i="740" s="1"/>
  <c r="L10" i="740" s="1"/>
  <c r="M10" i="740" s="1"/>
  <c r="N10" i="740" s="1"/>
  <c r="O10" i="740" s="1"/>
  <c r="P10" i="740" s="1"/>
  <c r="Q10" i="740" s="1"/>
  <c r="N18" i="737"/>
  <c r="K8" i="736"/>
  <c r="L8" i="736" s="1"/>
  <c r="M8" i="736" s="1"/>
  <c r="N8" i="736" s="1"/>
  <c r="O8" i="736" s="1"/>
  <c r="P8" i="736" s="1"/>
  <c r="Q8" i="736" s="1"/>
  <c r="M52" i="738"/>
  <c r="N52" i="738" s="1"/>
  <c r="O52" i="738" s="1"/>
  <c r="P52" i="738" s="1"/>
  <c r="Q52" i="738" s="1"/>
  <c r="J26" i="736"/>
  <c r="K26" i="736" s="1"/>
  <c r="L26" i="736" s="1"/>
  <c r="M26" i="736" s="1"/>
  <c r="N26" i="736" s="1"/>
  <c r="O26" i="736" s="1"/>
  <c r="P26" i="736" s="1"/>
  <c r="Q26" i="736" s="1"/>
  <c r="Q28" i="736" s="1"/>
  <c r="L34" i="737"/>
  <c r="M34" i="737" s="1"/>
  <c r="N34" i="737" s="1"/>
  <c r="O34" i="737" s="1"/>
  <c r="P34" i="737" s="1"/>
  <c r="Q34" i="737" s="1"/>
  <c r="I10" i="737"/>
  <c r="J10" i="737" s="1"/>
  <c r="K10" i="737" s="1"/>
  <c r="L10" i="737" s="1"/>
  <c r="M10" i="737" s="1"/>
  <c r="N10" i="737" s="1"/>
  <c r="O10" i="737" s="1"/>
  <c r="P10" i="737" s="1"/>
  <c r="Q10" i="737" s="1"/>
  <c r="Q11" i="737" s="1"/>
  <c r="O18" i="737"/>
  <c r="P18" i="737" s="1"/>
  <c r="Q18" i="737" s="1"/>
  <c r="Q20" i="737" s="1"/>
  <c r="H26" i="739"/>
  <c r="I26" i="739" s="1"/>
  <c r="J26" i="739" s="1"/>
  <c r="K26" i="739" s="1"/>
  <c r="L26" i="739" s="1"/>
  <c r="M26" i="739" s="1"/>
  <c r="N26" i="739" s="1"/>
  <c r="O26" i="739" s="1"/>
  <c r="P26" i="739" s="1"/>
  <c r="Q26" i="739" s="1"/>
  <c r="H26" i="740"/>
  <c r="I26" i="740" s="1"/>
  <c r="J26" i="740" s="1"/>
  <c r="K26" i="740" s="1"/>
  <c r="L26" i="740" s="1"/>
  <c r="M26" i="740" s="1"/>
  <c r="N26" i="740" s="1"/>
  <c r="O26" i="740" s="1"/>
  <c r="P26" i="740" s="1"/>
  <c r="Q26" i="740" s="1"/>
  <c r="H18" i="740"/>
  <c r="I18" i="740" s="1"/>
  <c r="J18" i="740" s="1"/>
  <c r="K18" i="740" s="1"/>
  <c r="L18" i="740" s="1"/>
  <c r="M18" i="740" s="1"/>
  <c r="N18" i="740" s="1"/>
  <c r="O18" i="740" s="1"/>
  <c r="P18" i="740" s="1"/>
  <c r="Q18" i="740" s="1"/>
  <c r="L35" i="738"/>
  <c r="M35" i="738" s="1"/>
  <c r="N35" i="738" s="1"/>
  <c r="O35" i="738" s="1"/>
  <c r="P35" i="738" s="1"/>
  <c r="Q35" i="738" s="1"/>
  <c r="Q28" i="737"/>
  <c r="Q27" i="737"/>
  <c r="Q12" i="737"/>
  <c r="Q35" i="736"/>
  <c r="Q36" i="736"/>
  <c r="I17" i="736"/>
  <c r="J17" i="736" s="1"/>
  <c r="K17" i="736" s="1"/>
  <c r="L17" i="736" s="1"/>
  <c r="M17" i="736" s="1"/>
  <c r="N17" i="736" s="1"/>
  <c r="O17" i="736" s="1"/>
  <c r="P17" i="736" s="1"/>
  <c r="Q17" i="736" s="1"/>
  <c r="H18" i="736"/>
  <c r="L9" i="736"/>
  <c r="M9" i="736" s="1"/>
  <c r="N9" i="736" s="1"/>
  <c r="O9" i="736" s="1"/>
  <c r="P9" i="736" s="1"/>
  <c r="Q9" i="736" s="1"/>
  <c r="I18" i="738"/>
  <c r="J18" i="738" s="1"/>
  <c r="K18" i="738" s="1"/>
  <c r="L18" i="738" s="1"/>
  <c r="M18" i="738" s="1"/>
  <c r="N18" i="738" s="1"/>
  <c r="O18" i="738" s="1"/>
  <c r="P18" i="738" s="1"/>
  <c r="Q18" i="738" s="1"/>
  <c r="Q19" i="738" s="1"/>
  <c r="I9" i="738"/>
  <c r="J9" i="738" s="1"/>
  <c r="K9" i="738" s="1"/>
  <c r="L9" i="738" s="1"/>
  <c r="M9" i="738" s="1"/>
  <c r="N9" i="738" s="1"/>
  <c r="O9" i="738" s="1"/>
  <c r="P9" i="738" s="1"/>
  <c r="Q9" i="738" s="1"/>
  <c r="H72" i="738"/>
  <c r="I72" i="738" s="1"/>
  <c r="J72" i="738" s="1"/>
  <c r="K72" i="738" s="1"/>
  <c r="L72" i="738" s="1"/>
  <c r="M72" i="738" s="1"/>
  <c r="N72" i="738" s="1"/>
  <c r="O72" i="738" s="1"/>
  <c r="P72" i="738" s="1"/>
  <c r="Q72" i="738" s="1"/>
  <c r="H54" i="738"/>
  <c r="I54" i="738" s="1"/>
  <c r="J54" i="738" s="1"/>
  <c r="K54" i="738" s="1"/>
  <c r="L54" i="738" s="1"/>
  <c r="M54" i="738" s="1"/>
  <c r="N54" i="738" s="1"/>
  <c r="O54" i="738" s="1"/>
  <c r="P54" i="738" s="1"/>
  <c r="Q54" i="738" s="1"/>
  <c r="Q55" i="738" s="1"/>
  <c r="H63" i="738"/>
  <c r="I63" i="738" s="1"/>
  <c r="J63" i="738" s="1"/>
  <c r="K63" i="738" s="1"/>
  <c r="L63" i="738" s="1"/>
  <c r="M63" i="738" s="1"/>
  <c r="N63" i="738" s="1"/>
  <c r="O63" i="738" s="1"/>
  <c r="P63" i="738" s="1"/>
  <c r="Q63" i="738" s="1"/>
  <c r="I10" i="736"/>
  <c r="H46" i="738"/>
  <c r="I46" i="738" s="1"/>
  <c r="J46" i="738" s="1"/>
  <c r="K46" i="738" s="1"/>
  <c r="L46" i="738" s="1"/>
  <c r="M46" i="738" s="1"/>
  <c r="N46" i="738" s="1"/>
  <c r="O46" i="738" s="1"/>
  <c r="P46" i="738" s="1"/>
  <c r="Q46" i="738" s="1"/>
  <c r="H61" i="738"/>
  <c r="I61" i="738" s="1"/>
  <c r="J61" i="738" s="1"/>
  <c r="K61" i="738" s="1"/>
  <c r="L61" i="738" s="1"/>
  <c r="M61" i="738" s="1"/>
  <c r="N61" i="738" s="1"/>
  <c r="O61" i="738" s="1"/>
  <c r="P61" i="738" s="1"/>
  <c r="Q61" i="738" s="1"/>
  <c r="I26" i="738"/>
  <c r="H27" i="738"/>
  <c r="H36" i="738"/>
  <c r="I36" i="738" s="1"/>
  <c r="J36" i="738" s="1"/>
  <c r="K36" i="738" s="1"/>
  <c r="Q19" i="737" l="1"/>
  <c r="L36" i="738"/>
  <c r="M36" i="738" s="1"/>
  <c r="N36" i="738" s="1"/>
  <c r="O36" i="738" s="1"/>
  <c r="P36" i="738" s="1"/>
  <c r="Q36" i="738" s="1"/>
  <c r="R12" i="737"/>
  <c r="J26" i="738"/>
  <c r="K26" i="738" s="1"/>
  <c r="L26" i="738" s="1"/>
  <c r="M26" i="738" s="1"/>
  <c r="N26" i="738" s="1"/>
  <c r="O26" i="738" s="1"/>
  <c r="P26" i="738" s="1"/>
  <c r="Q26" i="738" s="1"/>
  <c r="Q35" i="737"/>
  <c r="Q36" i="737"/>
  <c r="Q27" i="736"/>
  <c r="I18" i="736"/>
  <c r="J18" i="736" s="1"/>
  <c r="K18" i="736" s="1"/>
  <c r="L18" i="736" s="1"/>
  <c r="M18" i="736" s="1"/>
  <c r="N18" i="736" s="1"/>
  <c r="O18" i="736" s="1"/>
  <c r="P18" i="736" s="1"/>
  <c r="Q18" i="736" s="1"/>
  <c r="J10" i="736"/>
  <c r="K10" i="736" s="1"/>
  <c r="L10" i="736" s="1"/>
  <c r="M10" i="736" s="1"/>
  <c r="N10" i="736" s="1"/>
  <c r="O10" i="736" s="1"/>
  <c r="P10" i="736" s="1"/>
  <c r="Q10" i="736" s="1"/>
  <c r="I10" i="738"/>
  <c r="J10" i="738" s="1"/>
  <c r="K10" i="738" s="1"/>
  <c r="L10" i="738" s="1"/>
  <c r="M10" i="738" s="1"/>
  <c r="N10" i="738" s="1"/>
  <c r="O10" i="738" s="1"/>
  <c r="P10" i="738" s="1"/>
  <c r="Q10" i="738" s="1"/>
  <c r="I27" i="738"/>
  <c r="F37" i="736" l="1"/>
  <c r="J27" i="738"/>
  <c r="K27" i="738" s="1"/>
  <c r="L27" i="738" s="1"/>
  <c r="M27" i="738" s="1"/>
  <c r="N27" i="738" s="1"/>
  <c r="O27" i="738" s="1"/>
  <c r="P27" i="738" s="1"/>
  <c r="Q27" i="738" s="1"/>
  <c r="Q12" i="736"/>
  <c r="Q11" i="736"/>
  <c r="Q19" i="736"/>
  <c r="Q20" i="736"/>
  <c r="D4" i="739"/>
  <c r="F14" i="739"/>
  <c r="F21" i="739"/>
  <c r="D4" i="740"/>
  <c r="D20" i="740"/>
  <c r="F5" i="740"/>
  <c r="F22" i="739"/>
  <c r="F13" i="739"/>
  <c r="F20" i="739"/>
  <c r="D12" i="739"/>
  <c r="F22" i="740"/>
  <c r="F13" i="740"/>
  <c r="F20" i="740"/>
  <c r="D12" i="740"/>
  <c r="F12" i="739"/>
  <c r="D20" i="739"/>
  <c r="F14" i="740"/>
  <c r="F5" i="739"/>
  <c r="F6" i="739"/>
  <c r="F6" i="740"/>
  <c r="R12" i="736" l="1"/>
  <c r="D41" i="738"/>
  <c r="D42" i="738"/>
  <c r="T12" i="738"/>
  <c r="T13" i="738"/>
  <c r="T14" i="738"/>
  <c r="T15" i="738"/>
  <c r="V12" i="738"/>
  <c r="V13" i="738"/>
  <c r="F28" i="736"/>
  <c r="F28" i="737"/>
  <c r="F29" i="736"/>
  <c r="F29" i="737"/>
  <c r="F30" i="736"/>
  <c r="F30" i="737"/>
  <c r="F20" i="736"/>
  <c r="F20" i="737"/>
  <c r="F21" i="736"/>
  <c r="F21" i="737"/>
  <c r="F22" i="736"/>
  <c r="F22" i="737"/>
  <c r="F12" i="736"/>
  <c r="F12" i="737"/>
  <c r="F13" i="736"/>
  <c r="F13" i="737"/>
  <c r="F14" i="736"/>
  <c r="F14" i="737"/>
  <c r="F4" i="736"/>
  <c r="F4" i="737"/>
  <c r="F5" i="736"/>
  <c r="F5" i="737"/>
  <c r="F6" i="736"/>
  <c r="F6" i="737"/>
  <c r="D28" i="736" l="1"/>
  <c r="D48" i="738"/>
  <c r="D6" i="736"/>
  <c r="D12" i="736"/>
  <c r="D22" i="737"/>
  <c r="D14" i="738"/>
  <c r="V7" i="738"/>
  <c r="V6" i="738"/>
  <c r="V5" i="738"/>
  <c r="V4" i="738"/>
  <c r="T7" i="738"/>
  <c r="T6" i="738"/>
  <c r="T5" i="738"/>
  <c r="T4" i="738"/>
  <c r="D5" i="738"/>
  <c r="D4" i="736"/>
  <c r="D30" i="737"/>
  <c r="D29" i="736"/>
  <c r="D28" i="737"/>
  <c r="D12" i="738"/>
  <c r="D4" i="738"/>
  <c r="D4" i="737"/>
  <c r="D30" i="736"/>
  <c r="D29" i="737"/>
  <c r="D40" i="738"/>
  <c r="D5" i="736"/>
  <c r="D14" i="736"/>
  <c r="D13" i="737"/>
  <c r="D21" i="736"/>
  <c r="D20" i="737"/>
  <c r="D13" i="738"/>
  <c r="D6" i="738"/>
  <c r="D6" i="737"/>
  <c r="D5" i="737"/>
  <c r="D14" i="737"/>
  <c r="D13" i="736"/>
  <c r="D12" i="737"/>
  <c r="D22" i="736"/>
  <c r="D21" i="737"/>
  <c r="D20" i="736"/>
  <c r="V49" i="738"/>
  <c r="V48" i="738"/>
  <c r="T51" i="738"/>
  <c r="T50" i="738"/>
  <c r="T49" i="738"/>
  <c r="T48" i="738"/>
  <c r="D50" i="738"/>
  <c r="D49" i="738"/>
  <c r="V43" i="738"/>
  <c r="V42" i="738"/>
  <c r="V41" i="738"/>
  <c r="V40" i="738"/>
  <c r="T43" i="738"/>
  <c r="T42" i="738"/>
  <c r="T41" i="738"/>
  <c r="T40" i="738"/>
</calcChain>
</file>

<file path=xl/sharedStrings.xml><?xml version="1.0" encoding="utf-8"?>
<sst xmlns="http://schemas.openxmlformats.org/spreadsheetml/2006/main" count="1356" uniqueCount="336">
  <si>
    <t>(1)</t>
  </si>
  <si>
    <t>(2)</t>
  </si>
  <si>
    <t>(3)</t>
  </si>
  <si>
    <t>(4)</t>
  </si>
  <si>
    <t>(5)</t>
  </si>
  <si>
    <t>(6)</t>
  </si>
  <si>
    <t>(7)</t>
  </si>
  <si>
    <t>(8)</t>
  </si>
  <si>
    <t>`</t>
  </si>
  <si>
    <r>
      <rPr>
        <sz val="11"/>
        <rFont val="Calibri"/>
        <family val="2"/>
      </rPr>
      <t xml:space="preserve">Δ </t>
    </r>
    <r>
      <rPr>
        <sz val="11"/>
        <rFont val="Times New Roman"/>
        <family val="1"/>
      </rPr>
      <t>Dependent variable t-1</t>
    </r>
  </si>
  <si>
    <r>
      <rPr>
        <sz val="11"/>
        <rFont val="Calibri"/>
        <family val="2"/>
      </rPr>
      <t xml:space="preserve">Δ </t>
    </r>
    <r>
      <rPr>
        <sz val="11"/>
        <rFont val="Times New Roman"/>
        <family val="1"/>
      </rPr>
      <t>Dependent variable t-2</t>
    </r>
  </si>
  <si>
    <r>
      <rPr>
        <sz val="11"/>
        <rFont val="Calibri"/>
        <family val="2"/>
      </rPr>
      <t xml:space="preserve">Δ </t>
    </r>
    <r>
      <rPr>
        <sz val="11"/>
        <rFont val="Times New Roman"/>
        <family val="1"/>
      </rPr>
      <t>Dependent variable t-3</t>
    </r>
  </si>
  <si>
    <t>Observations</t>
  </si>
  <si>
    <t>Δ Log employment</t>
  </si>
  <si>
    <t>Adding SIC4 fixed effects</t>
  </si>
  <si>
    <t>Adding SIC2 fixed effects</t>
  </si>
  <si>
    <t>Adding SIC3 fixed effects</t>
  </si>
  <si>
    <t>Δ Log real value added</t>
  </si>
  <si>
    <t>Δ Log real labor productivity</t>
  </si>
  <si>
    <t>Baseline annual analysis</t>
  </si>
  <si>
    <t>Using two-year periods</t>
  </si>
  <si>
    <t>Using three-year periods</t>
  </si>
  <si>
    <t>Using four-year periods</t>
  </si>
  <si>
    <t>Using five-year periods</t>
  </si>
  <si>
    <t>B. Δ Log employment</t>
  </si>
  <si>
    <t>A. Δ Log real value added</t>
  </si>
  <si>
    <t>Excluding own lagged shock</t>
  </si>
  <si>
    <t>p-value: Downstream=Own</t>
  </si>
  <si>
    <t>Baseline estimation</t>
  </si>
  <si>
    <t>Weighting by 1991 employees</t>
  </si>
  <si>
    <t>p-value: Upstream=Own</t>
  </si>
  <si>
    <t>TFP</t>
  </si>
  <si>
    <t>Trade:</t>
  </si>
  <si>
    <t>Federal:</t>
  </si>
  <si>
    <t>TFP:</t>
  </si>
  <si>
    <t>Patent:</t>
  </si>
  <si>
    <t>Include 3 lags of DV</t>
  </si>
  <si>
    <t>Yes</t>
  </si>
  <si>
    <t>Include 3 lags of own shock</t>
  </si>
  <si>
    <t>Include 3 lags of network shocks</t>
  </si>
  <si>
    <t xml:space="preserve">Notes: Table documents the sum of coefficients across variations of lag structure. Columns 1 and 5 are baseline specifications from respective tables. </t>
  </si>
  <si>
    <t>Time</t>
  </si>
  <si>
    <t>Upstream Leontief</t>
  </si>
  <si>
    <t>Downstream Leontief</t>
  </si>
  <si>
    <t>Geographic overlay</t>
  </si>
  <si>
    <t>EMPL</t>
  </si>
  <si>
    <t>LDV2</t>
  </si>
  <si>
    <t>LDV3</t>
  </si>
  <si>
    <t>Downstream effects t-1</t>
  </si>
  <si>
    <t>Upstream effects t-1</t>
  </si>
  <si>
    <t>Own effects t-1</t>
  </si>
  <si>
    <t>Geographic effects t-1</t>
  </si>
  <si>
    <t>Downstream effects</t>
  </si>
  <si>
    <t>Upstream effects</t>
  </si>
  <si>
    <t>Own effects</t>
  </si>
  <si>
    <t>Baseline</t>
  </si>
  <si>
    <t>Own only Growth</t>
  </si>
  <si>
    <t>Own only Level</t>
  </si>
  <si>
    <t>Own + Network Growth</t>
  </si>
  <si>
    <t>Own + Network Level</t>
  </si>
  <si>
    <t>A. Value-added, without foreign patenting</t>
  </si>
  <si>
    <t>B. Employment, without foreign patenting</t>
  </si>
  <si>
    <t>C. Value-added, with foreign patenting</t>
  </si>
  <si>
    <t>D. Employment, with foreign patenting</t>
  </si>
  <si>
    <t>Geo, With Foreign</t>
  </si>
  <si>
    <t>Geo, Without Foreign</t>
  </si>
  <si>
    <t>Geographic effects</t>
  </si>
  <si>
    <t>Federal spending</t>
  </si>
  <si>
    <t>Foreign patenting</t>
  </si>
  <si>
    <t>Notes: See Table 7.</t>
  </si>
  <si>
    <t>0.013***</t>
  </si>
  <si>
    <t>0.020**</t>
  </si>
  <si>
    <t>0.010***</t>
  </si>
  <si>
    <t>0.042*</t>
  </si>
  <si>
    <t>0.018**</t>
  </si>
  <si>
    <t>0.008**</t>
  </si>
  <si>
    <t>0.036*</t>
  </si>
  <si>
    <t>0.009***</t>
  </si>
  <si>
    <t>0.011**</t>
  </si>
  <si>
    <t>0.007***</t>
  </si>
  <si>
    <t>0.006***</t>
  </si>
  <si>
    <t>0.048**</t>
  </si>
  <si>
    <t>0.019*</t>
  </si>
  <si>
    <t>0.085**</t>
  </si>
  <si>
    <t>0.087**</t>
  </si>
  <si>
    <t>0.005*</t>
  </si>
  <si>
    <t>0.014*</t>
  </si>
  <si>
    <t>0.006*</t>
  </si>
  <si>
    <t>0.043***</t>
  </si>
  <si>
    <t>0.037*</t>
  </si>
  <si>
    <t>-0.014**</t>
  </si>
  <si>
    <t>-0.007*</t>
  </si>
  <si>
    <t>0.018***</t>
  </si>
  <si>
    <t>0.022**</t>
  </si>
  <si>
    <t>-0.009**</t>
  </si>
  <si>
    <t>-0.006**</t>
  </si>
  <si>
    <t>0.021**</t>
  </si>
  <si>
    <t>Notes: Estimations consider network structures and the propagation of trade shocks. Baseline trade shocks for manufacturing industries are the lagged change in imports from China relative to 1991 US market volume, following Autor et al. (2013). A negative value is taken such that positive coefficients correspond to likely beneficial outcomes, similar to other shocks. Explanatory variables aggregate these industry-level components by the indicated network connecting industries. These network explanatory variables are expressed as lagged changes in non-log values. Downstream and upstream flows use the Leontief inverse to provide the full chain of material interconnections within manufacturing. All trade analyses instrument the direct and network effects from US imports with the rise in Chinese imports in eight other advanced countries. Upstream=Own test uses the exact formula discussed in the text and is calculated through unreported auxiliary regressions. Variables are winsorized at the 0.1% level and initial shocks are transformed to have unit standard deviation for interpretation. Estimations include year fixed effects, report standard errors clustered by industry, and are unweighted. *, **, and *** indicate statistical significance at the 10%, 5%, and 1% levels, respectively.</t>
  </si>
  <si>
    <t>0.079***</t>
  </si>
  <si>
    <t>0.042***</t>
  </si>
  <si>
    <t>-0.191*</t>
  </si>
  <si>
    <t>0.030***</t>
  </si>
  <si>
    <t>-0.225**</t>
  </si>
  <si>
    <t>0.074***</t>
  </si>
  <si>
    <t>0.046***</t>
  </si>
  <si>
    <t>0.045***</t>
  </si>
  <si>
    <t>0.029***</t>
  </si>
  <si>
    <t>0.038***</t>
  </si>
  <si>
    <t>-0.065*</t>
  </si>
  <si>
    <t>0.032***</t>
  </si>
  <si>
    <t>B. Federal government spending</t>
  </si>
  <si>
    <t>C. TFP</t>
  </si>
  <si>
    <t>D. Foreign patenting</t>
  </si>
  <si>
    <t>A. Chinese imports (reduction)</t>
  </si>
  <si>
    <t>Trade</t>
  </si>
  <si>
    <t>Federal Spending</t>
  </si>
  <si>
    <t>Foreign Patenting</t>
  </si>
  <si>
    <t>EMP</t>
  </si>
  <si>
    <t>VADD</t>
  </si>
  <si>
    <r>
      <rPr>
        <sz val="11"/>
        <rFont val="Calibri"/>
        <family val="2"/>
      </rPr>
      <t xml:space="preserve">Δ </t>
    </r>
    <r>
      <rPr>
        <sz val="11"/>
        <rFont val="Times New Roman"/>
        <family val="1"/>
      </rPr>
      <t>Log real value added t-1</t>
    </r>
  </si>
  <si>
    <r>
      <rPr>
        <sz val="11"/>
        <rFont val="Calibri"/>
        <family val="2"/>
      </rPr>
      <t xml:space="preserve">Δ </t>
    </r>
    <r>
      <rPr>
        <sz val="11"/>
        <rFont val="Times New Roman"/>
        <family val="1"/>
      </rPr>
      <t>Log real value added t-2</t>
    </r>
  </si>
  <si>
    <r>
      <rPr>
        <sz val="11"/>
        <rFont val="Calibri"/>
        <family val="2"/>
      </rPr>
      <t xml:space="preserve">Δ </t>
    </r>
    <r>
      <rPr>
        <sz val="11"/>
        <rFont val="Times New Roman"/>
        <family val="1"/>
      </rPr>
      <t>Log real value added t-3</t>
    </r>
  </si>
  <si>
    <t>IV Downstream effects t-1</t>
  </si>
  <si>
    <t>IV Upstream effects t-1</t>
  </si>
  <si>
    <t>IV Own effects t-1</t>
  </si>
  <si>
    <t>0.638***</t>
  </si>
  <si>
    <t>-0.012***</t>
  </si>
  <si>
    <t>(0.004)</t>
  </si>
  <si>
    <t>(0.041)</t>
  </si>
  <si>
    <t>(0.009)</t>
  </si>
  <si>
    <t>(0.002)</t>
  </si>
  <si>
    <t>(0.010)</t>
  </si>
  <si>
    <t>0.101**</t>
  </si>
  <si>
    <t>(0.044)</t>
  </si>
  <si>
    <t>(0.045)</t>
  </si>
  <si>
    <t>0.886***</t>
  </si>
  <si>
    <t>(0.003)</t>
  </si>
  <si>
    <t>-0.008***</t>
  </si>
  <si>
    <t>0.832**</t>
  </si>
  <si>
    <t>(0.368)</t>
  </si>
  <si>
    <t>(0.084)</t>
  </si>
  <si>
    <t>-0.244**</t>
  </si>
  <si>
    <t>(0.076)</t>
  </si>
  <si>
    <t>0.461***</t>
  </si>
  <si>
    <t>(0.075)</t>
  </si>
  <si>
    <t>Shea's Partial R-Squared</t>
  </si>
  <si>
    <t>Real value-added growth, one lag</t>
  </si>
  <si>
    <t>Real value-added growth, three lags</t>
  </si>
  <si>
    <t>-0.013***</t>
  </si>
  <si>
    <t>(0.005)</t>
  </si>
  <si>
    <t>0.640***</t>
  </si>
  <si>
    <t>-0.015</t>
  </si>
  <si>
    <t>(0.011)</t>
  </si>
  <si>
    <t>0.032**</t>
  </si>
  <si>
    <t>(0.015)</t>
  </si>
  <si>
    <t>(0.013)</t>
  </si>
  <si>
    <t>0.110**</t>
  </si>
  <si>
    <t>0.879***</t>
  </si>
  <si>
    <t>-0.009***</t>
  </si>
  <si>
    <t>(0.082)</t>
  </si>
  <si>
    <t>(0.068)</t>
  </si>
  <si>
    <t>(0.080)</t>
  </si>
  <si>
    <t>0.835**</t>
  </si>
  <si>
    <t>(0.364)</t>
  </si>
  <si>
    <t>(0.077)</t>
  </si>
  <si>
    <t>-0.237***</t>
  </si>
  <si>
    <t>0.458***</t>
  </si>
  <si>
    <t>(0.073)</t>
  </si>
  <si>
    <t>LDV1</t>
  </si>
  <si>
    <t>Tr Up</t>
  </si>
  <si>
    <t>Tr Own</t>
  </si>
  <si>
    <t>Gov Up</t>
  </si>
  <si>
    <t>Gov Own</t>
  </si>
  <si>
    <t>TFP Dw</t>
  </si>
  <si>
    <t>TFP own</t>
  </si>
  <si>
    <t>Pat Dw</t>
  </si>
  <si>
    <t>Pat Own</t>
  </si>
  <si>
    <t>No Geo, With Foreign FULL2</t>
  </si>
  <si>
    <t>No Geo, Without Foreign FULL1</t>
  </si>
  <si>
    <t>Tr Geo</t>
  </si>
  <si>
    <t>TFP Geo</t>
  </si>
  <si>
    <t>Gov Geo</t>
  </si>
  <si>
    <t>Pat Geo</t>
  </si>
  <si>
    <t>Average</t>
  </si>
  <si>
    <t>Own shock t-1</t>
  </si>
  <si>
    <t>Δ Downstream real value added t-1</t>
  </si>
  <si>
    <t>Δ Upstream real value added t-1</t>
  </si>
  <si>
    <t>Δ Downstream employment t-1</t>
  </si>
  <si>
    <t>Δ Upstream employment t-1</t>
  </si>
  <si>
    <t>Table 1a: Correlation matrix of network interconnections</t>
  </si>
  <si>
    <t>Table 1b: Correlation matrix of shocks</t>
  </si>
  <si>
    <t>China trade shock</t>
  </si>
  <si>
    <t>Federal spending shock</t>
  </si>
  <si>
    <t>TFP shock</t>
  </si>
  <si>
    <t>Foreign patenting shock</t>
  </si>
  <si>
    <t>Table 6: VAR estimations for intermediated shocks</t>
  </si>
  <si>
    <t xml:space="preserve">China trade </t>
  </si>
  <si>
    <t>Δ Dependent variable t-1</t>
  </si>
  <si>
    <t xml:space="preserve">Notes: Downstream networks represent inputs from supplier industries into the focal industry's production, expressed as a share of the focal industry's sales (e.g., rubber inputs into the tire industry as a share of the tire industry's sales). Upstream networks represent sales from the focal industry to industrial customers, expressed as a share of the focal industry's sales (e.g., sales of tires to car manufacturers as a share of the tire industry's sales). Both networks are measured from the 1991 BEA Input-Output Matrix. Shares allow for flows to non-manufacturing industries and customers and thus do not sum to 100% within manufacturing. Leontief connections provide the full chain of interconnections in the network matrix. Geographic overlay is measured as the sum across regions of the interaction of a focal industry's employment share in the region times the share of regional activity for other industries. Regions are defined through commuting zones and use 1991 industrial activity from the County Business Patterns database. Correlations are statistically significant at the 1% level. </t>
  </si>
  <si>
    <t>A. Chinese imports (reduction), value added</t>
  </si>
  <si>
    <t>B. Chinese imports (reduction), employment</t>
  </si>
  <si>
    <t>C. TFP, value added</t>
  </si>
  <si>
    <t>D. TFP, employment</t>
  </si>
  <si>
    <t>E. Federal government spending, value added</t>
  </si>
  <si>
    <t>Correlation Coefficient</t>
  </si>
  <si>
    <t>Notes: Baseline trade shocks for manufacturing industries are the lagged change in imports from China relative to 1991 US market volume, following Autor et al. (2013). A negative value is taken such that positive coefficients correspond to likely beneficial outcomes, similar to other shocks.  All trade analyses instrument US imports with the rise in Chinese imports in eight other advanced countries, and this table reports the correlation of the IV component. Baseline federal spending shocks for manufacturing industries are the lagged log change in national federal spending interacted with the 1992 share of sales from industries that went to the federal government. Baseline TFP shocks for manufacturing industries are the lagged log change in four-factor TFP taken from the NBER Productivity Database. Baseline patent shocks for manufacturing industries are the lagged change in USPTO patents filed by overseas inventors associated with the industry. These correlations are presented after year fixed effects are removed from each shock. The Correlation Coefficient column presents the average pairwise correlation of the given shock series between any two industries.</t>
  </si>
  <si>
    <t>Appendix Table 1: First-stage relationships for Chinese imports instruments</t>
  </si>
  <si>
    <t>TRADE and GEO</t>
  </si>
  <si>
    <t>Δ Log nominal value added</t>
  </si>
  <si>
    <t>China trade shocks</t>
  </si>
  <si>
    <t>Federal spending shocks</t>
  </si>
  <si>
    <t>TFP shocks</t>
  </si>
  <si>
    <t>Foreign patenting shocks</t>
  </si>
  <si>
    <t>Δ Log real shipments</t>
  </si>
  <si>
    <t>Δ Log nominal shipments</t>
  </si>
  <si>
    <t>Appendix Table 7: Summed coefficients over deeper lags</t>
  </si>
  <si>
    <t>Appendix Table 8: Joint analysis without foreign patenting shocks</t>
  </si>
  <si>
    <t>Notes: See Table 8.</t>
  </si>
  <si>
    <t>Appendix Table 9a, continued</t>
  </si>
  <si>
    <t>Appendix Table 9b, continued</t>
  </si>
  <si>
    <t>Table 7: Joint analysis of shocks</t>
  </si>
  <si>
    <t>Table 8: Geographic and networks analysis</t>
  </si>
  <si>
    <t>Notes: Figure plots estimated response to a one standard-deviation shock taken in isolation. Trade shocks are presented in positive terms to be visually comparable to the other shocks considered. Network effects focus on upstream contributions for the demand-side shocks of trade and federal spending and downstream contributions for the productivity shocks of TFP and foreign patenting. Responses are measured through log growth rates per the estimating equation and translated into levels off of a base initial level of one. The lag structure for the dependent variables includes three lags.</t>
  </si>
  <si>
    <t>Appendix Table 9c: Joint estimates with three lags of dependent variable</t>
  </si>
  <si>
    <t>0.069***</t>
  </si>
  <si>
    <t>-0.124</t>
  </si>
  <si>
    <t>-0.044</t>
  </si>
  <si>
    <t>0.076***</t>
  </si>
  <si>
    <t>0.039***</t>
  </si>
  <si>
    <t>0.031***</t>
  </si>
  <si>
    <t>0.023</t>
  </si>
  <si>
    <t>0.013</t>
  </si>
  <si>
    <t>0.047**</t>
  </si>
  <si>
    <t>0.011</t>
  </si>
  <si>
    <t>0.020*</t>
  </si>
  <si>
    <t>0.008</t>
  </si>
  <si>
    <t>0.007</t>
  </si>
  <si>
    <t>0.044***</t>
  </si>
  <si>
    <t>0.000</t>
  </si>
  <si>
    <t>-0.000</t>
  </si>
  <si>
    <t>ACEMOGLU, AKCIGIT, AND KERR</t>
  </si>
  <si>
    <t>NBER MACRO ANNUAL</t>
  </si>
  <si>
    <t>Appendix Table 2b: Variations in psi parameter for China trade shock analysis</t>
  </si>
  <si>
    <t>Appendix Table 2c: Longer changes on China trade shock analysis</t>
  </si>
  <si>
    <t>Appendix Table 3b: Variations in psi parameter for federal spending shock analysis</t>
  </si>
  <si>
    <t>Appendix Table 3c: Longer changes on federal spending shock analysis</t>
  </si>
  <si>
    <t>Appendix Table 4b: Variations in psi parameter for TFP shock analysis</t>
  </si>
  <si>
    <t>Appendix Table 4c: Longer changes on TFP shock analysis</t>
  </si>
  <si>
    <t>Appendix Table 5b: Variations in psi parameter for foreign patenting shock analysis</t>
  </si>
  <si>
    <t>Appendix Table 5c: Longer changes on foreign patent shock analysis</t>
  </si>
  <si>
    <t>Appendix Table 6: Comparison of alternatives to real value added growth</t>
  </si>
  <si>
    <t>Appendix Table 6, continued</t>
  </si>
  <si>
    <t>Appendix Table 9a: Robustness checks on joint geographic analysis</t>
  </si>
  <si>
    <t>Appendix Table 9b: Geographic effects and networks analysis with single shocks</t>
  </si>
  <si>
    <t>Table 2a: China trade shock analysis</t>
  </si>
  <si>
    <t>Table 2b: Robustness checks on China trade shock analysis</t>
  </si>
  <si>
    <t>Notes: See Table 2a.</t>
  </si>
  <si>
    <t>Table 3a: Federal spending shock analysis</t>
  </si>
  <si>
    <t>Notes: See Table 2a. Estimations consider network structures and the propagation of federal spending shocks. Baseline federal spending shocks for manufacturing industries are the lagged log change in national federal spending interacted with the 1992 share of sales from industries that went to the federal government.</t>
  </si>
  <si>
    <t>Table 3b: Robustness checks on federal spending shock analysis</t>
  </si>
  <si>
    <t>Notes: See Table 3a.</t>
  </si>
  <si>
    <t>Table 4a: TFP shock analysis</t>
  </si>
  <si>
    <t>Notes: See Table 2a. Estimations consider network structures and the propagation of TFP shocks. Baseline TFP shocks for manufacturing industries are the lagged log change in four-factor TFP taken from the NBER Productivity Database.</t>
  </si>
  <si>
    <t>Table 4b: Robustness checks on TFP shock analysis</t>
  </si>
  <si>
    <t>Notes: See Table 4a.</t>
  </si>
  <si>
    <t>Table 5a: Foreign patent shock analysis</t>
  </si>
  <si>
    <t xml:space="preserve">Notes: See Table 2a. Estimations consider network structures and the propagation of foreign patent shocks. Baseline patent shocks for manufacturing industries are the lagged change in USPTO patents filed by overseas inventors associated with the industry. </t>
  </si>
  <si>
    <t>Table 5b: Robustness checks on foreign patent shock analysis</t>
  </si>
  <si>
    <t>Notes: See Table 5a.</t>
  </si>
  <si>
    <t>Notes: See Tables 2a-5a. Rather than model network shocks directly, estimations consider intermediated approaches where the shock indicated by the column header instruments for changes in upstream and downstream economic activity in terms of real value added or employment. Estimations control for own shock and use two lags of upstream and downstream components. In each estimation pair, the first specification considers the focal network element for the shock in question. The second specification adds in the non-focal element where the first stage fit can be weak.</t>
  </si>
  <si>
    <t xml:space="preserve">Notes: See Table 2a. Estimations include additional effects from indicated shocks and the geographic overlay of industries. Geographic overlay is measured as the sum across regions of the interaction of a focal industry's employment share in the region times the share of regional activity for other industries. Regions are defined through commuting zones and use 1991 industrial activity from the County Business Patterns database. </t>
  </si>
  <si>
    <t>Notes: See Table 2a. Estimations impose the psi parameter for the lagged dependent variable dependence given in the column header.</t>
  </si>
  <si>
    <t>Notes: See Table 3a. Estimations impose the psi parameter for the lagged dependent variable dependence given in the column header.</t>
  </si>
  <si>
    <t xml:space="preserve">Notes: See Table 3a. </t>
  </si>
  <si>
    <t>Notes: See Table 4a. Estimations impose the psi parameter for the lagged dependent variable dependence given in the column header.</t>
  </si>
  <si>
    <t xml:space="preserve">Notes: See Table 4a. </t>
  </si>
  <si>
    <t>Notes: See Table 5a. Estimations impose the psi parameter for the lagged dependent variable dependence given in the column header.</t>
  </si>
  <si>
    <t>Notes: See Tables 2a-5a.</t>
  </si>
  <si>
    <t>Table 2a: Imports</t>
  </si>
  <si>
    <t>Table 3a: Federal Spending</t>
  </si>
  <si>
    <t>Table 4a: TFP</t>
  </si>
  <si>
    <t>Table 5a: Foreign Patent</t>
  </si>
  <si>
    <t>Appendix Table 2a: Robustness checks on China trade shock analysis using real shipments growth</t>
  </si>
  <si>
    <t>Appendix Table 3a: Robustness checks on federal spending shock analysis using real shipments growth</t>
  </si>
  <si>
    <t>Appendix Table 4a: Robustness checks on TFP shock analysis using real shipments growth</t>
  </si>
  <si>
    <t>Appendix Table 5a: Robustness checks on foreign patent shock analysis using real shipments growth</t>
  </si>
  <si>
    <t>Figure 1a: Responses to a one standard-deviation shock taken in isolation, value-added</t>
  </si>
  <si>
    <t>Notes: See Figure 1a.</t>
  </si>
  <si>
    <t>Notes: See Figure 1a. Figure plots estimated response to joint one-time standard-deviation shocks. Panels A and B exclude foreign patenting, which has a negative own effect, while Panels C and D include it.</t>
  </si>
  <si>
    <t>Notes: See Figure 1a. Figure plots estimated intermediated network effects akin to a VAR analysis. Estimations use upstream and downstream shocks in instrumental variable specifications where the endogenous regressor is the lagged actual value-added or employment change in the network. Results with foreign patenting and employment for federal spending are excluded.</t>
  </si>
  <si>
    <t>Weighting by 1991 log value added</t>
  </si>
  <si>
    <t>Figure 2: Theoretical examples</t>
  </si>
  <si>
    <t>A. Complete cycle</t>
  </si>
  <si>
    <t>B. Incomplete cycle</t>
  </si>
  <si>
    <t>Figure 1b: Responses to a one standard-deviation shock taken in isolation, employment</t>
  </si>
  <si>
    <t>APPENDIX B</t>
  </si>
  <si>
    <t xml:space="preserve">Notes: See Table 2a. All sample periods start with 1991 and extend as far as data allow. For example, Column 5 effectively considers 1996-2001 and 2001-2006, with lags extending back to 1991-1996. </t>
  </si>
  <si>
    <t>Adding resource constraints</t>
  </si>
  <si>
    <t>0.019</t>
  </si>
  <si>
    <t>(0.025)</t>
  </si>
  <si>
    <t>0.017</t>
  </si>
  <si>
    <t>(0.021)</t>
  </si>
  <si>
    <t>0.022*</t>
  </si>
  <si>
    <t>(0.012)</t>
  </si>
  <si>
    <t>0.004</t>
  </si>
  <si>
    <t>0.158***</t>
  </si>
  <si>
    <t>0.009</t>
  </si>
  <si>
    <t>(0.014)</t>
  </si>
  <si>
    <t>0.006</t>
  </si>
  <si>
    <t>(0.007)</t>
  </si>
  <si>
    <t>0.003</t>
  </si>
  <si>
    <t>0.018</t>
  </si>
  <si>
    <t>0.146***</t>
  </si>
  <si>
    <t>(0.020)</t>
  </si>
  <si>
    <t>0.084***</t>
  </si>
  <si>
    <t>0.021***</t>
  </si>
  <si>
    <t>-0.166*</t>
  </si>
  <si>
    <t>(0.091)</t>
  </si>
  <si>
    <t>0.109***</t>
  </si>
  <si>
    <t>-0.084*</t>
  </si>
  <si>
    <t>(0.046)</t>
  </si>
  <si>
    <t>(0.027)</t>
  </si>
  <si>
    <t>0.017*</t>
  </si>
  <si>
    <t>(0.006)</t>
  </si>
  <si>
    <t>0.178***</t>
  </si>
  <si>
    <t>(0.026)</t>
  </si>
  <si>
    <t>(0.018)</t>
  </si>
  <si>
    <t>0.173***</t>
  </si>
  <si>
    <t>-0.176</t>
  </si>
  <si>
    <t>(0.067)</t>
  </si>
  <si>
    <t>0.098***</t>
  </si>
  <si>
    <t>(0.037)</t>
  </si>
  <si>
    <t>Appendix Figure 1: VAR responses to a one standard-deviation shock taken in isolation</t>
  </si>
  <si>
    <t>Appendix Figure 2: Combined response to joint one standard-deviation shocks</t>
  </si>
  <si>
    <t>Appendix Figure 3: Combined response to joint one standard-deviation shocks with geographic effects</t>
  </si>
  <si>
    <t xml:space="preserve">Notes: See Figures 1a and Appendix Figure 2. Figure plots estimated response to joint one-time standard-deviation shocks that includes geographic effects.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</si>
</sst>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
    <numFmt numFmtId="166" formatCode="0.0000"/>
  </numFmts>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Times New Roman"/>
      <family val="1"/>
    </font>
    <font>
      <sz val="11"/>
      <name val="Times New Roman"/>
      <family val="1"/>
    </font>
    <font>
      <sz val="5"/>
      <name val="Times New Roman"/>
      <family val="1"/>
    </font>
    <font>
      <b/>
      <sz val="14"/>
      <name val="Times New Roman"/>
      <family val="1"/>
    </font>
    <font>
      <sz val="11"/>
      <name val="Calibri"/>
      <family val="2"/>
    </font>
    <font>
      <u/>
      <sz val="11"/>
      <name val="Times New Roman"/>
      <family val="1"/>
    </font>
    <font>
      <b/>
      <sz val="11"/>
      <name val="Times New Roman"/>
      <family val="1"/>
    </font>
    <font>
      <b/>
      <sz val="10"/>
      <name val="Times New Roman"/>
      <family val="1"/>
    </font>
    <font>
      <sz val="16"/>
      <name val="Arial"/>
      <family val="2"/>
    </font>
    <font>
      <u/>
      <sz val="10"/>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3" tint="0.59999389629810485"/>
        <bgColor indexed="64"/>
      </patternFill>
    </fill>
  </fills>
  <borders count="6">
    <border>
      <left/>
      <right/>
      <top/>
      <bottom/>
      <diagonal/>
    </border>
    <border>
      <left/>
      <right/>
      <top style="thick">
        <color indexed="64"/>
      </top>
      <bottom/>
      <diagonal/>
    </border>
    <border>
      <left/>
      <right/>
      <top/>
      <bottom style="medium">
        <color indexed="64"/>
      </bottom>
      <diagonal/>
    </border>
    <border>
      <left/>
      <right/>
      <top/>
      <bottom style="thick">
        <color indexed="64"/>
      </bottom>
      <diagonal/>
    </border>
    <border>
      <left/>
      <right/>
      <top/>
      <bottom style="thin">
        <color indexed="64"/>
      </bottom>
      <diagonal/>
    </border>
    <border>
      <left/>
      <right/>
      <top style="medium">
        <color indexed="64"/>
      </top>
      <bottom style="medium">
        <color indexed="64"/>
      </bottom>
      <diagonal/>
    </border>
  </borders>
  <cellStyleXfs count="10">
    <xf numFmtId="0" fontId="0" fillId="0" borderId="0"/>
    <xf numFmtId="0" fontId="5" fillId="0" borderId="0"/>
    <xf numFmtId="0" fontId="5" fillId="0" borderId="0"/>
    <xf numFmtId="0" fontId="5" fillId="0" borderId="0"/>
    <xf numFmtId="0" fontId="5" fillId="0" borderId="0"/>
    <xf numFmtId="0" fontId="4" fillId="0" borderId="0"/>
    <xf numFmtId="0" fontId="3" fillId="0" borderId="0"/>
    <xf numFmtId="0" fontId="2" fillId="0" borderId="0"/>
    <xf numFmtId="0" fontId="1" fillId="0" borderId="0"/>
    <xf numFmtId="9" fontId="1" fillId="0" borderId="0" applyFont="0" applyFill="0" applyBorder="0" applyAlignment="0" applyProtection="0"/>
  </cellStyleXfs>
  <cellXfs count="113">
    <xf numFmtId="0" fontId="0" fillId="0" borderId="0" xfId="0"/>
    <xf numFmtId="0" fontId="6" fillId="0" borderId="0" xfId="0" applyFont="1"/>
    <xf numFmtId="0" fontId="6" fillId="0" borderId="0" xfId="0" applyFont="1" applyBorder="1"/>
    <xf numFmtId="0" fontId="8" fillId="0" borderId="0" xfId="0" applyFont="1" applyBorder="1"/>
    <xf numFmtId="2" fontId="8" fillId="0" borderId="0" xfId="0" applyNumberFormat="1" applyFont="1" applyBorder="1" applyAlignment="1">
      <alignment horizontal="center" vertical="top" wrapText="1"/>
    </xf>
    <xf numFmtId="0" fontId="7" fillId="0" borderId="0" xfId="0" applyFont="1" applyBorder="1" applyAlignment="1">
      <alignment horizontal="center" vertical="center" textRotation="90"/>
    </xf>
    <xf numFmtId="0" fontId="7" fillId="0" borderId="3" xfId="0" applyFont="1" applyBorder="1" applyAlignment="1">
      <alignment horizontal="center" vertical="center" textRotation="90"/>
    </xf>
    <xf numFmtId="2" fontId="8" fillId="0" borderId="3" xfId="0" applyNumberFormat="1" applyFont="1" applyBorder="1" applyAlignment="1">
      <alignment horizontal="center" vertical="top" wrapText="1"/>
    </xf>
    <xf numFmtId="0" fontId="6" fillId="0" borderId="0" xfId="0" applyFont="1" applyAlignment="1">
      <alignment horizontal="center"/>
    </xf>
    <xf numFmtId="0" fontId="7" fillId="0" borderId="2" xfId="0" applyFont="1" applyBorder="1" applyAlignment="1">
      <alignment horizontal="center" vertical="top" wrapText="1"/>
    </xf>
    <xf numFmtId="0" fontId="6" fillId="0" borderId="2" xfId="0" applyFont="1" applyBorder="1" applyAlignment="1">
      <alignment vertical="top" wrapText="1"/>
    </xf>
    <xf numFmtId="0" fontId="7" fillId="0" borderId="2" xfId="0" quotePrefix="1" applyFont="1" applyBorder="1" applyAlignment="1">
      <alignment horizontal="center" vertical="top" wrapText="1"/>
    </xf>
    <xf numFmtId="0" fontId="8" fillId="0" borderId="0" xfId="0" applyFont="1" applyAlignment="1">
      <alignment vertical="top" wrapText="1"/>
    </xf>
    <xf numFmtId="2" fontId="8" fillId="0" borderId="0" xfId="0" applyNumberFormat="1" applyFont="1" applyAlignment="1">
      <alignment horizontal="center" vertical="top" wrapText="1"/>
    </xf>
    <xf numFmtId="0" fontId="8" fillId="0" borderId="0" xfId="0" applyFont="1"/>
    <xf numFmtId="165" fontId="6" fillId="0" borderId="0" xfId="0" applyNumberFormat="1" applyFont="1"/>
    <xf numFmtId="0" fontId="7" fillId="0" borderId="0" xfId="0" applyFont="1" applyAlignment="1">
      <alignment vertical="top" wrapText="1"/>
    </xf>
    <xf numFmtId="0" fontId="6" fillId="0" borderId="0" xfId="0" applyFont="1" applyBorder="1" applyAlignment="1">
      <alignment vertical="top" wrapText="1"/>
    </xf>
    <xf numFmtId="0" fontId="7" fillId="0" borderId="0" xfId="0" applyFont="1" applyBorder="1" applyAlignment="1">
      <alignment horizontal="center" vertical="center" wrapText="1"/>
    </xf>
    <xf numFmtId="0" fontId="0" fillId="0" borderId="4" xfId="0" applyBorder="1"/>
    <xf numFmtId="165" fontId="6" fillId="0" borderId="0" xfId="0" applyNumberFormat="1" applyFont="1" applyBorder="1"/>
    <xf numFmtId="0" fontId="7" fillId="0" borderId="0" xfId="0" applyFont="1" applyAlignment="1">
      <alignment vertical="center" wrapText="1"/>
    </xf>
    <xf numFmtId="0" fontId="6" fillId="0" borderId="0" xfId="0" applyFont="1" applyAlignment="1">
      <alignment vertical="center"/>
    </xf>
    <xf numFmtId="0" fontId="7" fillId="0" borderId="0" xfId="0" applyFont="1" applyBorder="1" applyAlignment="1">
      <alignment vertical="top" wrapText="1"/>
    </xf>
    <xf numFmtId="1" fontId="7" fillId="0" borderId="0" xfId="0" applyNumberFormat="1" applyFont="1" applyAlignment="1">
      <alignment horizontal="center" vertical="top" wrapText="1"/>
    </xf>
    <xf numFmtId="0" fontId="7" fillId="0" borderId="0" xfId="0" applyFont="1" applyBorder="1" applyAlignment="1">
      <alignment horizontal="center" wrapText="1"/>
    </xf>
    <xf numFmtId="164" fontId="7" fillId="0" borderId="0" xfId="0" applyNumberFormat="1" applyFont="1" applyAlignment="1">
      <alignment horizontal="center" vertical="top" wrapText="1"/>
    </xf>
    <xf numFmtId="0" fontId="6" fillId="0" borderId="0" xfId="0" applyFont="1" applyBorder="1" applyAlignment="1"/>
    <xf numFmtId="0" fontId="6" fillId="0" borderId="0" xfId="0" applyFont="1" applyAlignment="1"/>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Alignment="1">
      <alignment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Alignment="1">
      <alignment wrapText="1"/>
    </xf>
    <xf numFmtId="0" fontId="7" fillId="0" borderId="0" xfId="0" applyFont="1" applyAlignment="1"/>
    <xf numFmtId="0" fontId="7" fillId="0" borderId="0" xfId="0" applyFont="1" applyBorder="1" applyAlignment="1">
      <alignment vertical="top"/>
    </xf>
    <xf numFmtId="0" fontId="7" fillId="0" borderId="0" xfId="0" applyFont="1" applyAlignment="1">
      <alignment wrapText="1"/>
    </xf>
    <xf numFmtId="0" fontId="7" fillId="0" borderId="0" xfId="0" quotePrefix="1" applyFont="1" applyAlignment="1">
      <alignment vertical="top" wrapText="1"/>
    </xf>
    <xf numFmtId="0" fontId="11" fillId="0" borderId="0" xfId="0" applyFont="1" applyBorder="1" applyAlignment="1">
      <alignment vertical="top" wrapText="1"/>
    </xf>
    <xf numFmtId="164" fontId="7" fillId="0" borderId="0" xfId="0" quotePrefix="1" applyNumberFormat="1" applyFont="1" applyAlignment="1">
      <alignment horizontal="center" vertical="top" wrapText="1"/>
    </xf>
    <xf numFmtId="0" fontId="7" fillId="2" borderId="0" xfId="0" quotePrefix="1" applyFont="1" applyFill="1" applyAlignment="1">
      <alignment vertical="top" wrapText="1"/>
    </xf>
    <xf numFmtId="0" fontId="7" fillId="0" borderId="0" xfId="0" quotePrefix="1" applyFont="1" applyAlignment="1">
      <alignment vertical="top" wrapText="1"/>
    </xf>
    <xf numFmtId="0" fontId="7" fillId="0" borderId="0" xfId="0" applyFont="1" applyBorder="1" applyAlignment="1">
      <alignment horizontal="center"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Alignment="1">
      <alignment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Alignment="1">
      <alignment wrapText="1"/>
    </xf>
    <xf numFmtId="0" fontId="7" fillId="0" borderId="0" xfId="0" applyFont="1" applyAlignment="1">
      <alignment vertical="top"/>
    </xf>
    <xf numFmtId="0" fontId="0" fillId="0" borderId="0" xfId="0" applyAlignment="1">
      <alignment vertical="top"/>
    </xf>
    <xf numFmtId="166" fontId="12" fillId="0" borderId="0" xfId="0" applyNumberFormat="1" applyFont="1" applyAlignment="1">
      <alignment horizontal="center" vertical="top" wrapText="1"/>
    </xf>
    <xf numFmtId="165" fontId="13" fillId="0" borderId="0" xfId="0" applyNumberFormat="1" applyFont="1" applyBorder="1"/>
    <xf numFmtId="0" fontId="7" fillId="0" borderId="0" xfId="0" quotePrefix="1" applyFont="1" applyAlignment="1">
      <alignment vertical="top" wrapText="1"/>
    </xf>
    <xf numFmtId="164" fontId="7" fillId="0" borderId="0" xfId="0" applyNumberFormat="1" applyFont="1" applyAlignment="1">
      <alignment horizontal="left" vertical="top"/>
    </xf>
    <xf numFmtId="0" fontId="7" fillId="0" borderId="0" xfId="0" applyFont="1" applyBorder="1" applyAlignment="1">
      <alignment horizontal="center" wrapText="1"/>
    </xf>
    <xf numFmtId="0" fontId="7" fillId="0" borderId="0" xfId="0" applyFont="1" applyAlignment="1">
      <alignment wrapText="1"/>
    </xf>
    <xf numFmtId="165" fontId="6" fillId="2" borderId="0" xfId="0" applyNumberFormat="1" applyFont="1" applyFill="1" applyBorder="1"/>
    <xf numFmtId="165" fontId="6" fillId="4" borderId="0" xfId="0" applyNumberFormat="1" applyFont="1" applyFill="1" applyBorder="1"/>
    <xf numFmtId="1" fontId="7" fillId="4" borderId="0" xfId="0" applyNumberFormat="1" applyFont="1" applyFill="1" applyAlignment="1">
      <alignment horizontal="center" vertical="top" wrapText="1"/>
    </xf>
    <xf numFmtId="166" fontId="7" fillId="4" borderId="0" xfId="0" applyNumberFormat="1" applyFont="1" applyFill="1" applyAlignment="1">
      <alignment horizontal="center" vertical="top" wrapText="1"/>
    </xf>
    <xf numFmtId="164" fontId="7" fillId="4" borderId="0" xfId="0" applyNumberFormat="1" applyFont="1" applyFill="1" applyAlignment="1">
      <alignment horizontal="center" vertical="top" wrapText="1"/>
    </xf>
    <xf numFmtId="166" fontId="12" fillId="4" borderId="0" xfId="0" applyNumberFormat="1" applyFont="1" applyFill="1" applyAlignment="1">
      <alignment horizontal="center" vertical="top" wrapText="1"/>
    </xf>
    <xf numFmtId="0" fontId="6" fillId="4" borderId="0" xfId="0" applyFont="1" applyFill="1" applyAlignment="1">
      <alignment horizontal="center"/>
    </xf>
    <xf numFmtId="164" fontId="7" fillId="3" borderId="0" xfId="0" applyNumberFormat="1" applyFont="1" applyFill="1" applyAlignment="1">
      <alignment horizontal="center" vertical="top" wrapText="1"/>
    </xf>
    <xf numFmtId="0" fontId="7" fillId="0" borderId="0" xfId="0" quotePrefix="1" applyFont="1" applyAlignment="1">
      <alignment horizontal="center" vertical="top" wrapText="1"/>
    </xf>
    <xf numFmtId="3" fontId="7" fillId="3" borderId="0" xfId="0" applyNumberFormat="1" applyFont="1" applyFill="1" applyAlignment="1">
      <alignment horizontal="center" vertical="top" wrapText="1"/>
    </xf>
    <xf numFmtId="166" fontId="7" fillId="3" borderId="0" xfId="0" quotePrefix="1" applyNumberFormat="1" applyFont="1" applyFill="1" applyAlignment="1">
      <alignment horizontal="center" vertical="top" wrapText="1"/>
    </xf>
    <xf numFmtId="165" fontId="7" fillId="0" borderId="0" xfId="0" applyNumberFormat="1" applyFont="1" applyAlignment="1">
      <alignment horizontal="center" vertical="top" wrapText="1"/>
    </xf>
    <xf numFmtId="0" fontId="7" fillId="0" borderId="0" xfId="0" applyFont="1" applyBorder="1" applyAlignment="1">
      <alignment horizontal="center" wrapText="1"/>
    </xf>
    <xf numFmtId="0" fontId="7" fillId="0" borderId="0" xfId="0" applyFont="1" applyBorder="1" applyAlignment="1">
      <alignment horizontal="center" vertical="top" wrapText="1"/>
    </xf>
    <xf numFmtId="0" fontId="7" fillId="0" borderId="0" xfId="0" applyFont="1" applyBorder="1" applyAlignment="1">
      <alignment horizontal="center" vertical="top" wrapText="1"/>
    </xf>
    <xf numFmtId="3" fontId="6" fillId="0" borderId="0" xfId="0" applyNumberFormat="1" applyFont="1" applyAlignment="1">
      <alignment horizontal="center"/>
    </xf>
    <xf numFmtId="3" fontId="7" fillId="3" borderId="4" xfId="0" applyNumberFormat="1" applyFont="1" applyFill="1" applyBorder="1" applyAlignment="1">
      <alignment horizontal="center" vertical="top" wrapText="1"/>
    </xf>
    <xf numFmtId="0" fontId="7" fillId="0" borderId="0" xfId="0" applyFont="1" applyBorder="1" applyAlignment="1">
      <alignment horizontal="center" wrapText="1"/>
    </xf>
    <xf numFmtId="0" fontId="7" fillId="0" borderId="0" xfId="0" applyFont="1" applyBorder="1" applyAlignment="1">
      <alignment horizontal="center" wrapText="1"/>
    </xf>
    <xf numFmtId="3" fontId="7" fillId="0" borderId="0" xfId="0" applyNumberFormat="1" applyFont="1" applyAlignment="1">
      <alignment horizontal="center" vertical="top" wrapText="1"/>
    </xf>
    <xf numFmtId="166" fontId="7" fillId="0" borderId="0" xfId="0" applyNumberFormat="1" applyFont="1" applyAlignment="1">
      <alignment horizontal="center" vertical="top" wrapText="1"/>
    </xf>
    <xf numFmtId="0" fontId="7" fillId="0" borderId="0" xfId="0" quotePrefix="1" applyFont="1" applyAlignment="1">
      <alignment vertical="top"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164" fontId="7" fillId="5" borderId="0" xfId="0" applyNumberFormat="1" applyFont="1" applyFill="1" applyAlignment="1">
      <alignment horizontal="center" vertical="top" wrapText="1"/>
    </xf>
    <xf numFmtId="166" fontId="7" fillId="0" borderId="0" xfId="0" quotePrefix="1" applyNumberFormat="1" applyFont="1" applyAlignment="1">
      <alignment horizontal="center" vertical="top"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Border="1" applyAlignment="1">
      <alignment horizontal="center" wrapText="1"/>
    </xf>
    <xf numFmtId="164" fontId="7" fillId="0" borderId="0" xfId="0" applyNumberFormat="1" applyFont="1" applyFill="1" applyAlignment="1">
      <alignment horizontal="center" vertical="top" wrapText="1"/>
    </xf>
    <xf numFmtId="0" fontId="7" fillId="0" borderId="0" xfId="0" applyFont="1" applyBorder="1" applyAlignment="1">
      <alignment horizontal="center" wrapText="1"/>
    </xf>
    <xf numFmtId="0" fontId="7" fillId="0" borderId="0" xfId="0" quotePrefix="1" applyFont="1" applyAlignment="1">
      <alignment horizontal="right" vertical="top"/>
    </xf>
    <xf numFmtId="0" fontId="15" fillId="0" borderId="0" xfId="0" applyFont="1"/>
    <xf numFmtId="0" fontId="16" fillId="0" borderId="0" xfId="0" applyFont="1"/>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7" fillId="0" borderId="0" xfId="0" applyFont="1" applyBorder="1" applyAlignment="1">
      <alignment horizontal="center" wrapText="1"/>
    </xf>
    <xf numFmtId="165" fontId="7" fillId="0" borderId="0" xfId="0" applyNumberFormat="1" applyFont="1" applyAlignment="1">
      <alignment horizontal="center" vertical="top" wrapText="1"/>
    </xf>
    <xf numFmtId="0" fontId="6" fillId="0" borderId="1" xfId="0" applyFont="1" applyBorder="1" applyAlignment="1">
      <alignment vertical="top" wrapText="1"/>
    </xf>
    <xf numFmtId="0" fontId="9" fillId="0" borderId="3" xfId="0" applyFont="1" applyBorder="1" applyAlignment="1">
      <alignment horizontal="center"/>
    </xf>
    <xf numFmtId="0" fontId="0" fillId="0" borderId="3" xfId="0" applyBorder="1" applyAlignment="1">
      <alignment horizontal="center"/>
    </xf>
    <xf numFmtId="0" fontId="7" fillId="0" borderId="0" xfId="0" applyFont="1" applyBorder="1" applyAlignment="1">
      <alignment horizontal="center" vertical="top" wrapText="1"/>
    </xf>
    <xf numFmtId="1" fontId="7" fillId="0" borderId="0" xfId="0" applyNumberFormat="1" applyFont="1" applyAlignment="1">
      <alignment horizontal="center" vertical="center" wrapText="1"/>
    </xf>
    <xf numFmtId="0" fontId="7" fillId="0" borderId="0" xfId="0" applyFont="1" applyBorder="1" applyAlignment="1">
      <alignment horizontal="center" wrapText="1"/>
    </xf>
    <xf numFmtId="0" fontId="7" fillId="0" borderId="5" xfId="0" quotePrefix="1" applyFont="1" applyBorder="1" applyAlignment="1">
      <alignment horizontal="center" vertical="top" wrapText="1"/>
    </xf>
    <xf numFmtId="164" fontId="7" fillId="0" borderId="0" xfId="0" applyNumberFormat="1" applyFont="1" applyBorder="1" applyAlignment="1">
      <alignment horizontal="center" vertical="center" wrapText="1"/>
    </xf>
    <xf numFmtId="0" fontId="7" fillId="0" borderId="0" xfId="0" quotePrefix="1" applyFont="1" applyBorder="1" applyAlignment="1">
      <alignment horizontal="center" vertical="top" wrapText="1"/>
    </xf>
    <xf numFmtId="164" fontId="7" fillId="0" borderId="0" xfId="0" quotePrefix="1" applyNumberFormat="1" applyFont="1" applyAlignment="1">
      <alignment horizontal="center" vertical="center" wrapText="1"/>
    </xf>
    <xf numFmtId="164" fontId="7" fillId="0" borderId="0" xfId="0" applyNumberFormat="1" applyFont="1" applyAlignment="1">
      <alignment horizontal="center" vertical="center" wrapText="1"/>
    </xf>
    <xf numFmtId="0" fontId="6" fillId="0" borderId="0" xfId="0" applyFont="1" applyBorder="1" applyAlignment="1">
      <alignment horizontal="left" vertical="top" wrapText="1"/>
    </xf>
    <xf numFmtId="0" fontId="6" fillId="0" borderId="1" xfId="0" applyFont="1" applyBorder="1" applyAlignment="1">
      <alignment horizontal="left" vertical="top" wrapText="1"/>
    </xf>
    <xf numFmtId="165" fontId="7" fillId="0" borderId="0" xfId="0" applyNumberFormat="1" applyFont="1" applyAlignment="1">
      <alignment horizontal="center" vertical="top" wrapText="1"/>
    </xf>
    <xf numFmtId="0" fontId="0" fillId="0" borderId="1" xfId="0" applyBorder="1" applyAlignment="1">
      <alignment vertical="top" wrapText="1"/>
    </xf>
    <xf numFmtId="0" fontId="14" fillId="0" borderId="0" xfId="0" applyFont="1" applyAlignment="1">
      <alignment horizontal="center"/>
    </xf>
    <xf numFmtId="0" fontId="7" fillId="0" borderId="4" xfId="0" applyFont="1" applyBorder="1" applyAlignment="1">
      <alignment horizontal="center" wrapText="1"/>
    </xf>
  </cellXfs>
  <cellStyles count="10">
    <cellStyle name="Normal" xfId="0" builtinId="0"/>
    <cellStyle name="Normal 2" xfId="1"/>
    <cellStyle name="Normal 2 2" xfId="2"/>
    <cellStyle name="Normal 3" xfId="3"/>
    <cellStyle name="Normal 3 2" xfId="4"/>
    <cellStyle name="Normal 4" xfId="5"/>
    <cellStyle name="Normal 5" xfId="6"/>
    <cellStyle name="Normal 6" xfId="7"/>
    <cellStyle name="Normal 7" xfId="8"/>
    <cellStyle name="Percent 2" xfId="9"/>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ZCalc1a!$D$8:$Q$8</c:f>
              <c:numCache>
                <c:formatCode>0.0000</c:formatCode>
                <c:ptCount val="14"/>
                <c:pt idx="0">
                  <c:v>1</c:v>
                </c:pt>
                <c:pt idx="1">
                  <c:v>1</c:v>
                </c:pt>
                <c:pt idx="2">
                  <c:v>1</c:v>
                </c:pt>
                <c:pt idx="3">
                  <c:v>1</c:v>
                </c:pt>
                <c:pt idx="4">
                  <c:v>1.0309999999999999</c:v>
                </c:pt>
                <c:pt idx="5">
                  <c:v>1.03163922</c:v>
                </c:pt>
                <c:pt idx="6">
                  <c:v>1.033155110669868</c:v>
                </c:pt>
                <c:pt idx="7">
                  <c:v>1.0342724968504007</c:v>
                </c:pt>
                <c:pt idx="8">
                  <c:v>1.0343874586793087</c:v>
                </c:pt>
                <c:pt idx="9">
                  <c:v>1.0344924956191737</c:v>
                </c:pt>
                <c:pt idx="10">
                  <c:v>1.034536922402352</c:v>
                </c:pt>
                <c:pt idx="11">
                  <c:v>1.0345465431359553</c:v>
                </c:pt>
                <c:pt idx="12">
                  <c:v>1.0345522904724231</c:v>
                </c:pt>
                <c:pt idx="13">
                  <c:v>1.0345543237695738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ZCalc1a!$D$10:$Q$10</c:f>
              <c:numCache>
                <c:formatCode>0.0000</c:formatCode>
                <c:ptCount val="14"/>
                <c:pt idx="0">
                  <c:v>1</c:v>
                </c:pt>
                <c:pt idx="1">
                  <c:v>1</c:v>
                </c:pt>
                <c:pt idx="2">
                  <c:v>1</c:v>
                </c:pt>
                <c:pt idx="3">
                  <c:v>1</c:v>
                </c:pt>
                <c:pt idx="4">
                  <c:v>1.1948878864532968</c:v>
                </c:pt>
                <c:pt idx="5">
                  <c:v>1.1995452699480875</c:v>
                </c:pt>
                <c:pt idx="6">
                  <c:v>1.2106262922761994</c:v>
                </c:pt>
                <c:pt idx="7">
                  <c:v>1.2188576413779955</c:v>
                </c:pt>
                <c:pt idx="8">
                  <c:v>1.2197093574144975</c:v>
                </c:pt>
                <c:pt idx="9">
                  <c:v>1.220488000303614</c:v>
                </c:pt>
                <c:pt idx="10">
                  <c:v>1.2208175145451698</c:v>
                </c:pt>
                <c:pt idx="11">
                  <c:v>1.2208888878977826</c:v>
                </c:pt>
                <c:pt idx="12">
                  <c:v>1.2209315277687569</c:v>
                </c:pt>
                <c:pt idx="13">
                  <c:v>1.2209466133784086</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007000"/>
        <c:axId val="171009432"/>
      </c:lineChart>
      <c:catAx>
        <c:axId val="171007000"/>
        <c:scaling>
          <c:orientation val="minMax"/>
        </c:scaling>
        <c:delete val="0"/>
        <c:axPos val="b"/>
        <c:numFmt formatCode="0" sourceLinked="1"/>
        <c:majorTickMark val="out"/>
        <c:minorTickMark val="none"/>
        <c:tickLblPos val="nextTo"/>
        <c:crossAx val="171009432"/>
        <c:crosses val="autoZero"/>
        <c:auto val="1"/>
        <c:lblAlgn val="ctr"/>
        <c:lblOffset val="100"/>
        <c:noMultiLvlLbl val="0"/>
      </c:catAx>
      <c:valAx>
        <c:axId val="171009432"/>
        <c:scaling>
          <c:orientation val="minMax"/>
          <c:max val="1.3"/>
          <c:min val="0.95000000000000007"/>
        </c:scaling>
        <c:delete val="0"/>
        <c:axPos val="l"/>
        <c:numFmt formatCode="0.00" sourceLinked="0"/>
        <c:majorTickMark val="out"/>
        <c:minorTickMark val="none"/>
        <c:tickLblPos val="nextTo"/>
        <c:crossAx val="171007000"/>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ZCalc4b!$D$8:$Q$8</c:f>
              <c:numCache>
                <c:formatCode>0.0000</c:formatCode>
                <c:ptCount val="14"/>
                <c:pt idx="0">
                  <c:v>1</c:v>
                </c:pt>
                <c:pt idx="1">
                  <c:v>1</c:v>
                </c:pt>
                <c:pt idx="2">
                  <c:v>1</c:v>
                </c:pt>
                <c:pt idx="3">
                  <c:v>1</c:v>
                </c:pt>
                <c:pt idx="4">
                  <c:v>1.026</c:v>
                </c:pt>
                <c:pt idx="5">
                  <c:v>1.0295212320000002</c:v>
                </c:pt>
                <c:pt idx="6">
                  <c:v>1.0299876298266057</c:v>
                </c:pt>
                <c:pt idx="7">
                  <c:v>1.0300492222299198</c:v>
                </c:pt>
                <c:pt idx="8">
                  <c:v>1.0300573529133361</c:v>
                </c:pt>
                <c:pt idx="9">
                  <c:v>1.0300584261720189</c:v>
                </c:pt>
                <c:pt idx="10">
                  <c:v>1.0300585678423126</c:v>
                </c:pt>
                <c:pt idx="11">
                  <c:v>1.030058586542794</c:v>
                </c:pt>
                <c:pt idx="12">
                  <c:v>1.0300585890112575</c:v>
                </c:pt>
                <c:pt idx="13">
                  <c:v>1.0300585893370946</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ZCalc4b!$D$10:$Q$10</c:f>
              <c:numCache>
                <c:formatCode>0.0000</c:formatCode>
                <c:ptCount val="14"/>
                <c:pt idx="0">
                  <c:v>1</c:v>
                </c:pt>
                <c:pt idx="1">
                  <c:v>1</c:v>
                </c:pt>
                <c:pt idx="2">
                  <c:v>1</c:v>
                </c:pt>
                <c:pt idx="3">
                  <c:v>1</c:v>
                </c:pt>
                <c:pt idx="4">
                  <c:v>1.1402902366055887</c:v>
                </c:pt>
                <c:pt idx="5">
                  <c:v>1.1614064861017908</c:v>
                </c:pt>
                <c:pt idx="6">
                  <c:v>1.1642454479562787</c:v>
                </c:pt>
                <c:pt idx="7">
                  <c:v>1.1646211069491759</c:v>
                </c:pt>
                <c:pt idx="8">
                  <c:v>1.1646707099361271</c:v>
                </c:pt>
                <c:pt idx="9">
                  <c:v>1.1646772578092768</c:v>
                </c:pt>
                <c:pt idx="10">
                  <c:v>1.1646781221333917</c:v>
                </c:pt>
                <c:pt idx="11">
                  <c:v>1.1646782362242596</c:v>
                </c:pt>
                <c:pt idx="12">
                  <c:v>1.1646782512842557</c:v>
                </c:pt>
                <c:pt idx="13">
                  <c:v>1.1646782532721751</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501008"/>
        <c:axId val="171501400"/>
      </c:lineChart>
      <c:catAx>
        <c:axId val="171501008"/>
        <c:scaling>
          <c:orientation val="minMax"/>
        </c:scaling>
        <c:delete val="0"/>
        <c:axPos val="b"/>
        <c:numFmt formatCode="0" sourceLinked="1"/>
        <c:majorTickMark val="out"/>
        <c:minorTickMark val="none"/>
        <c:tickLblPos val="nextTo"/>
        <c:crossAx val="171501400"/>
        <c:crosses val="autoZero"/>
        <c:auto val="1"/>
        <c:lblAlgn val="ctr"/>
        <c:lblOffset val="100"/>
        <c:noMultiLvlLbl val="0"/>
      </c:catAx>
      <c:valAx>
        <c:axId val="171501400"/>
        <c:scaling>
          <c:orientation val="minMax"/>
          <c:max val="1.5"/>
          <c:min val="0.9"/>
        </c:scaling>
        <c:delete val="0"/>
        <c:axPos val="l"/>
        <c:numFmt formatCode="0.00" sourceLinked="0"/>
        <c:majorTickMark val="out"/>
        <c:minorTickMark val="none"/>
        <c:tickLblPos val="nextTo"/>
        <c:crossAx val="171501008"/>
        <c:crosses val="autoZero"/>
        <c:crossBetween val="between"/>
        <c:majorUnit val="0.1"/>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ZCalc4a!$D$16:$Q$16</c:f>
              <c:numCache>
                <c:formatCode>0.0000</c:formatCode>
                <c:ptCount val="14"/>
                <c:pt idx="0">
                  <c:v>1</c:v>
                </c:pt>
                <c:pt idx="1">
                  <c:v>1</c:v>
                </c:pt>
                <c:pt idx="2">
                  <c:v>1</c:v>
                </c:pt>
                <c:pt idx="3">
                  <c:v>1</c:v>
                </c:pt>
                <c:pt idx="4">
                  <c:v>1.006</c:v>
                </c:pt>
                <c:pt idx="5">
                  <c:v>1.0058491000000001</c:v>
                </c:pt>
                <c:pt idx="6">
                  <c:v>1.0058528719341251</c:v>
                </c:pt>
                <c:pt idx="7">
                  <c:v>1.0058527776354185</c:v>
                </c:pt>
                <c:pt idx="8">
                  <c:v>1.005852779992886</c:v>
                </c:pt>
                <c:pt idx="9">
                  <c:v>1.0058527799339494</c:v>
                </c:pt>
                <c:pt idx="10">
                  <c:v>1.0058527799354229</c:v>
                </c:pt>
                <c:pt idx="11">
                  <c:v>1.005852779935386</c:v>
                </c:pt>
                <c:pt idx="12">
                  <c:v>1.0058527799353869</c:v>
                </c:pt>
                <c:pt idx="13">
                  <c:v>1.0058527799353869</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ZCalc4a!$D$18:$Q$18</c:f>
              <c:numCache>
                <c:formatCode>0.0000</c:formatCode>
                <c:ptCount val="14"/>
                <c:pt idx="0">
                  <c:v>1</c:v>
                </c:pt>
                <c:pt idx="1">
                  <c:v>1</c:v>
                </c:pt>
                <c:pt idx="2">
                  <c:v>1</c:v>
                </c:pt>
                <c:pt idx="3">
                  <c:v>1</c:v>
                </c:pt>
                <c:pt idx="4">
                  <c:v>1.2496754101213492</c:v>
                </c:pt>
                <c:pt idx="5">
                  <c:v>1.2418750796078339</c:v>
                </c:pt>
                <c:pt idx="6">
                  <c:v>1.2420688706514718</c:v>
                </c:pt>
                <c:pt idx="7">
                  <c:v>1.2420640251193673</c:v>
                </c:pt>
                <c:pt idx="8">
                  <c:v>1.2420641462571975</c:v>
                </c:pt>
                <c:pt idx="9">
                  <c:v>1.2420641432287516</c:v>
                </c:pt>
                <c:pt idx="10">
                  <c:v>1.2420641433044628</c:v>
                </c:pt>
                <c:pt idx="11">
                  <c:v>1.2420641433025701</c:v>
                </c:pt>
                <c:pt idx="12">
                  <c:v>1.2420641433026176</c:v>
                </c:pt>
                <c:pt idx="13">
                  <c:v>1.2420641433026163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502184"/>
        <c:axId val="171502576"/>
      </c:lineChart>
      <c:catAx>
        <c:axId val="171502184"/>
        <c:scaling>
          <c:orientation val="minMax"/>
        </c:scaling>
        <c:delete val="0"/>
        <c:axPos val="b"/>
        <c:numFmt formatCode="0" sourceLinked="1"/>
        <c:majorTickMark val="out"/>
        <c:minorTickMark val="none"/>
        <c:tickLblPos val="nextTo"/>
        <c:crossAx val="171502576"/>
        <c:crosses val="autoZero"/>
        <c:auto val="1"/>
        <c:lblAlgn val="ctr"/>
        <c:lblOffset val="100"/>
        <c:noMultiLvlLbl val="0"/>
      </c:catAx>
      <c:valAx>
        <c:axId val="171502576"/>
        <c:scaling>
          <c:orientation val="minMax"/>
          <c:max val="1.5"/>
          <c:min val="0.9"/>
        </c:scaling>
        <c:delete val="0"/>
        <c:axPos val="l"/>
        <c:numFmt formatCode="0.00" sourceLinked="0"/>
        <c:majorTickMark val="out"/>
        <c:minorTickMark val="none"/>
        <c:tickLblPos val="nextTo"/>
        <c:crossAx val="171502184"/>
        <c:crosses val="autoZero"/>
        <c:crossBetween val="between"/>
        <c:majorUnit val="0.1"/>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ZCalc4a!$D$24:$Q$24</c:f>
              <c:numCache>
                <c:formatCode>0.0000</c:formatCode>
                <c:ptCount val="14"/>
                <c:pt idx="0">
                  <c:v>1</c:v>
                </c:pt>
                <c:pt idx="1">
                  <c:v>1</c:v>
                </c:pt>
                <c:pt idx="2">
                  <c:v>1</c:v>
                </c:pt>
                <c:pt idx="3">
                  <c:v>1</c:v>
                </c:pt>
                <c:pt idx="4">
                  <c:v>1.0089999999999999</c:v>
                </c:pt>
                <c:pt idx="5">
                  <c:v>1.0084823829999998</c:v>
                </c:pt>
                <c:pt idx="6">
                  <c:v>1.0085118720333612</c:v>
                </c:pt>
                <c:pt idx="7">
                  <c:v>1.0085101911093093</c:v>
                </c:pt>
                <c:pt idx="8">
                  <c:v>1.0085102869218208</c:v>
                </c:pt>
                <c:pt idx="9">
                  <c:v>1.0085102814605071</c:v>
                </c:pt>
                <c:pt idx="10">
                  <c:v>1.0085102817718019</c:v>
                </c:pt>
                <c:pt idx="11">
                  <c:v>1.0085102817540581</c:v>
                </c:pt>
                <c:pt idx="12">
                  <c:v>1.0085102817550693</c:v>
                </c:pt>
                <c:pt idx="13">
                  <c:v>1.0085102817550116</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ZCalc4a!$D$26:$Q$26</c:f>
              <c:numCache>
                <c:formatCode>0.0000</c:formatCode>
                <c:ptCount val="14"/>
                <c:pt idx="0">
                  <c:v>1</c:v>
                </c:pt>
                <c:pt idx="1">
                  <c:v>1</c:v>
                </c:pt>
                <c:pt idx="2">
                  <c:v>1</c:v>
                </c:pt>
                <c:pt idx="3">
                  <c:v>1</c:v>
                </c:pt>
                <c:pt idx="4">
                  <c:v>1.1966085015978529</c:v>
                </c:pt>
                <c:pt idx="5">
                  <c:v>1.1831984875414439</c:v>
                </c:pt>
                <c:pt idx="6">
                  <c:v>1.1839542922801793</c:v>
                </c:pt>
                <c:pt idx="7">
                  <c:v>1.1839111838908292</c:v>
                </c:pt>
                <c:pt idx="8">
                  <c:v>1.183913640979555</c:v>
                </c:pt>
                <c:pt idx="9">
                  <c:v>1.1839135009252069</c:v>
                </c:pt>
                <c:pt idx="10">
                  <c:v>1.1839135089083037</c:v>
                </c:pt>
                <c:pt idx="11">
                  <c:v>1.1839135084532673</c:v>
                </c:pt>
                <c:pt idx="12">
                  <c:v>1.1839135084792043</c:v>
                </c:pt>
                <c:pt idx="13">
                  <c:v>1.1839135084777259</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769872"/>
        <c:axId val="185770264"/>
      </c:lineChart>
      <c:catAx>
        <c:axId val="185769872"/>
        <c:scaling>
          <c:orientation val="minMax"/>
        </c:scaling>
        <c:delete val="0"/>
        <c:axPos val="b"/>
        <c:numFmt formatCode="0" sourceLinked="1"/>
        <c:majorTickMark val="out"/>
        <c:minorTickMark val="none"/>
        <c:tickLblPos val="nextTo"/>
        <c:crossAx val="185770264"/>
        <c:crosses val="autoZero"/>
        <c:auto val="1"/>
        <c:lblAlgn val="ctr"/>
        <c:lblOffset val="100"/>
        <c:noMultiLvlLbl val="0"/>
      </c:catAx>
      <c:valAx>
        <c:axId val="185770264"/>
        <c:scaling>
          <c:orientation val="minMax"/>
          <c:max val="1.5"/>
          <c:min val="0.9"/>
        </c:scaling>
        <c:delete val="0"/>
        <c:axPos val="l"/>
        <c:numFmt formatCode="0.00" sourceLinked="0"/>
        <c:majorTickMark val="out"/>
        <c:minorTickMark val="none"/>
        <c:tickLblPos val="nextTo"/>
        <c:crossAx val="185769872"/>
        <c:crosses val="autoZero"/>
        <c:crossBetween val="between"/>
        <c:majorUnit val="0.1"/>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ZCalc4b!$D$24:$Q$24</c:f>
              <c:numCache>
                <c:formatCode>0.0000</c:formatCode>
                <c:ptCount val="14"/>
                <c:pt idx="0">
                  <c:v>1</c:v>
                </c:pt>
                <c:pt idx="1">
                  <c:v>1</c:v>
                </c:pt>
                <c:pt idx="2">
                  <c:v>1</c:v>
                </c:pt>
                <c:pt idx="3">
                  <c:v>1</c:v>
                </c:pt>
                <c:pt idx="4">
                  <c:v>1.0069999999999999</c:v>
                </c:pt>
                <c:pt idx="5">
                  <c:v>1.0076273609999999</c:v>
                </c:pt>
                <c:pt idx="6">
                  <c:v>1.0076832309142854</c:v>
                </c:pt>
                <c:pt idx="7">
                  <c:v>1.0076882036123627</c:v>
                </c:pt>
                <c:pt idx="8">
                  <c:v>1.0076886461846755</c:v>
                </c:pt>
                <c:pt idx="9">
                  <c:v>1.0076886855736285</c:v>
                </c:pt>
                <c:pt idx="10">
                  <c:v>1.0076886890792454</c:v>
                </c:pt>
                <c:pt idx="11">
                  <c:v>1.0076886893912453</c:v>
                </c:pt>
                <c:pt idx="12">
                  <c:v>1.0076886894190134</c:v>
                </c:pt>
                <c:pt idx="13">
                  <c:v>1.0076886894214847</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ZCalc4b!$D$26:$Q$26</c:f>
              <c:numCache>
                <c:formatCode>0.0000</c:formatCode>
                <c:ptCount val="14"/>
                <c:pt idx="0">
                  <c:v>1</c:v>
                </c:pt>
                <c:pt idx="1">
                  <c:v>1</c:v>
                </c:pt>
                <c:pt idx="2">
                  <c:v>1</c:v>
                </c:pt>
                <c:pt idx="3">
                  <c:v>1</c:v>
                </c:pt>
                <c:pt idx="4">
                  <c:v>1.2118598580666211</c:v>
                </c:pt>
                <c:pt idx="5">
                  <c:v>1.234710114786491</c:v>
                </c:pt>
                <c:pt idx="6">
                  <c:v>1.2367821336086036</c:v>
                </c:pt>
                <c:pt idx="7">
                  <c:v>1.2369668527493807</c:v>
                </c:pt>
                <c:pt idx="8">
                  <c:v>1.2369832952083006</c:v>
                </c:pt>
                <c:pt idx="9">
                  <c:v>1.2369847586065965</c:v>
                </c:pt>
                <c:pt idx="10">
                  <c:v>1.236984888849199</c:v>
                </c:pt>
                <c:pt idx="11">
                  <c:v>1.2369849004407918</c:v>
                </c:pt>
                <c:pt idx="12">
                  <c:v>1.2369849014724434</c:v>
                </c:pt>
                <c:pt idx="13">
                  <c:v>1.2369849015642604</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ZCalc4b!$D$1:$Q$1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771048"/>
        <c:axId val="185771440"/>
      </c:lineChart>
      <c:catAx>
        <c:axId val="185771048"/>
        <c:scaling>
          <c:orientation val="minMax"/>
        </c:scaling>
        <c:delete val="0"/>
        <c:axPos val="b"/>
        <c:numFmt formatCode="0" sourceLinked="1"/>
        <c:majorTickMark val="out"/>
        <c:minorTickMark val="none"/>
        <c:tickLblPos val="nextTo"/>
        <c:crossAx val="185771440"/>
        <c:crosses val="autoZero"/>
        <c:auto val="1"/>
        <c:lblAlgn val="ctr"/>
        <c:lblOffset val="100"/>
        <c:noMultiLvlLbl val="0"/>
      </c:catAx>
      <c:valAx>
        <c:axId val="185771440"/>
        <c:scaling>
          <c:orientation val="minMax"/>
          <c:max val="1.5"/>
          <c:min val="0.9"/>
        </c:scaling>
        <c:delete val="0"/>
        <c:axPos val="l"/>
        <c:numFmt formatCode="0.00" sourceLinked="0"/>
        <c:majorTickMark val="out"/>
        <c:minorTickMark val="none"/>
        <c:tickLblPos val="nextTo"/>
        <c:crossAx val="185771048"/>
        <c:crosses val="autoZero"/>
        <c:crossBetween val="between"/>
        <c:majorUnit val="0.1"/>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ZCalc23!$D$16:$Q$16</c:f>
              <c:numCache>
                <c:formatCode>0.0000</c:formatCode>
                <c:ptCount val="14"/>
                <c:pt idx="0">
                  <c:v>1</c:v>
                </c:pt>
                <c:pt idx="1">
                  <c:v>1</c:v>
                </c:pt>
                <c:pt idx="2">
                  <c:v>1</c:v>
                </c:pt>
                <c:pt idx="3">
                  <c:v>1</c:v>
                </c:pt>
                <c:pt idx="4">
                  <c:v>1.0409999999999999</c:v>
                </c:pt>
                <c:pt idx="5">
                  <c:v>1.038951312</c:v>
                </c:pt>
                <c:pt idx="6">
                  <c:v>1.0407959326522089</c:v>
                </c:pt>
                <c:pt idx="7">
                  <c:v>1.0420314508128046</c:v>
                </c:pt>
                <c:pt idx="8">
                  <c:v>1.0419802555127897</c:v>
                </c:pt>
                <c:pt idx="9">
                  <c:v>1.0420944766011091</c:v>
                </c:pt>
                <c:pt idx="10">
                  <c:v>1.0421277172220234</c:v>
                </c:pt>
                <c:pt idx="11">
                  <c:v>1.042129115747719</c:v>
                </c:pt>
                <c:pt idx="12">
                  <c:v>1.0421341813635614</c:v>
                </c:pt>
                <c:pt idx="13">
                  <c:v>1.042135092535013</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ZCalc23!$D$18:$Q$18</c:f>
              <c:numCache>
                <c:formatCode>0.0000</c:formatCode>
                <c:ptCount val="14"/>
                <c:pt idx="0">
                  <c:v>1</c:v>
                </c:pt>
                <c:pt idx="1">
                  <c:v>1</c:v>
                </c:pt>
                <c:pt idx="2">
                  <c:v>1</c:v>
                </c:pt>
                <c:pt idx="3">
                  <c:v>1</c:v>
                </c:pt>
                <c:pt idx="4">
                  <c:v>1.4658146530434142</c:v>
                </c:pt>
                <c:pt idx="5">
                  <c:v>1.4330403517298123</c:v>
                </c:pt>
                <c:pt idx="6">
                  <c:v>1.4619471225651048</c:v>
                </c:pt>
                <c:pt idx="7">
                  <c:v>1.4816642889395233</c:v>
                </c:pt>
                <c:pt idx="8">
                  <c:v>1.4808372454102159</c:v>
                </c:pt>
                <c:pt idx="9">
                  <c:v>1.4826815108271567</c:v>
                </c:pt>
                <c:pt idx="10">
                  <c:v>1.4832188384838554</c:v>
                </c:pt>
                <c:pt idx="11">
                  <c:v>1.4832414528294815</c:v>
                </c:pt>
                <c:pt idx="12">
                  <c:v>1.48332336564717</c:v>
                </c:pt>
                <c:pt idx="13">
                  <c:v>1.4833381003570936</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772224"/>
        <c:axId val="185772616"/>
      </c:lineChart>
      <c:catAx>
        <c:axId val="185772224"/>
        <c:scaling>
          <c:orientation val="minMax"/>
        </c:scaling>
        <c:delete val="0"/>
        <c:axPos val="b"/>
        <c:numFmt formatCode="0" sourceLinked="1"/>
        <c:majorTickMark val="out"/>
        <c:minorTickMark val="none"/>
        <c:tickLblPos val="nextTo"/>
        <c:crossAx val="185772616"/>
        <c:crosses val="autoZero"/>
        <c:auto val="1"/>
        <c:lblAlgn val="ctr"/>
        <c:lblOffset val="100"/>
        <c:noMultiLvlLbl val="0"/>
      </c:catAx>
      <c:valAx>
        <c:axId val="185772616"/>
        <c:scaling>
          <c:orientation val="minMax"/>
          <c:max val="1.8"/>
          <c:min val="0.8"/>
        </c:scaling>
        <c:delete val="0"/>
        <c:axPos val="l"/>
        <c:numFmt formatCode="0.00" sourceLinked="0"/>
        <c:majorTickMark val="out"/>
        <c:minorTickMark val="none"/>
        <c:tickLblPos val="nextTo"/>
        <c:crossAx val="185772224"/>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ZCalc23!$D$52:$Q$52</c:f>
              <c:numCache>
                <c:formatCode>0.0000</c:formatCode>
                <c:ptCount val="14"/>
                <c:pt idx="0">
                  <c:v>1</c:v>
                </c:pt>
                <c:pt idx="1">
                  <c:v>1</c:v>
                </c:pt>
                <c:pt idx="2">
                  <c:v>1</c:v>
                </c:pt>
                <c:pt idx="3">
                  <c:v>1</c:v>
                </c:pt>
                <c:pt idx="4">
                  <c:v>1.0289999999999999</c:v>
                </c:pt>
                <c:pt idx="5">
                  <c:v>1.0321333049999999</c:v>
                </c:pt>
                <c:pt idx="6">
                  <c:v>1.035695945332201</c:v>
                </c:pt>
                <c:pt idx="7">
                  <c:v>1.0391150791647248</c:v>
                </c:pt>
                <c:pt idx="8">
                  <c:v>1.0401474107636195</c:v>
                </c:pt>
                <c:pt idx="9">
                  <c:v>1.0409498940995447</c:v>
                </c:pt>
                <c:pt idx="10">
                  <c:v>1.0414551916150694</c:v>
                </c:pt>
                <c:pt idx="11">
                  <c:v>1.0416881698563707</c:v>
                </c:pt>
                <c:pt idx="12">
                  <c:v>1.041839579364269</c:v>
                </c:pt>
                <c:pt idx="13">
                  <c:v>1.0419261662550368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ZCalc23!$D$54:$Q$54</c:f>
              <c:numCache>
                <c:formatCode>0.0000</c:formatCode>
                <c:ptCount val="14"/>
                <c:pt idx="0">
                  <c:v>1</c:v>
                </c:pt>
                <c:pt idx="1">
                  <c:v>1</c:v>
                </c:pt>
                <c:pt idx="2">
                  <c:v>1</c:v>
                </c:pt>
                <c:pt idx="3">
                  <c:v>1</c:v>
                </c:pt>
                <c:pt idx="4">
                  <c:v>1.2230777602736409</c:v>
                </c:pt>
                <c:pt idx="5">
                  <c:v>1.2517261122508874</c:v>
                </c:pt>
                <c:pt idx="6">
                  <c:v>1.2849617317113655</c:v>
                </c:pt>
                <c:pt idx="7">
                  <c:v>1.3175928754113932</c:v>
                </c:pt>
                <c:pt idx="8">
                  <c:v>1.3276620782417292</c:v>
                </c:pt>
                <c:pt idx="9">
                  <c:v>1.3355413659494686</c:v>
                </c:pt>
                <c:pt idx="10">
                  <c:v>1.3405282923548072</c:v>
                </c:pt>
                <c:pt idx="11">
                  <c:v>1.3428350875345108</c:v>
                </c:pt>
                <c:pt idx="12">
                  <c:v>1.3443364874050303</c:v>
                </c:pt>
                <c:pt idx="13">
                  <c:v>1.3451959313506354</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773400"/>
        <c:axId val="185953784"/>
      </c:lineChart>
      <c:catAx>
        <c:axId val="185773400"/>
        <c:scaling>
          <c:orientation val="minMax"/>
        </c:scaling>
        <c:delete val="0"/>
        <c:axPos val="b"/>
        <c:numFmt formatCode="0" sourceLinked="1"/>
        <c:majorTickMark val="out"/>
        <c:minorTickMark val="none"/>
        <c:tickLblPos val="nextTo"/>
        <c:crossAx val="185953784"/>
        <c:crosses val="autoZero"/>
        <c:auto val="1"/>
        <c:lblAlgn val="ctr"/>
        <c:lblOffset val="100"/>
        <c:noMultiLvlLbl val="0"/>
      </c:catAx>
      <c:valAx>
        <c:axId val="185953784"/>
        <c:scaling>
          <c:orientation val="minMax"/>
          <c:max val="1.8"/>
          <c:min val="0.8"/>
        </c:scaling>
        <c:delete val="0"/>
        <c:axPos val="l"/>
        <c:numFmt formatCode="0.00" sourceLinked="0"/>
        <c:majorTickMark val="out"/>
        <c:minorTickMark val="none"/>
        <c:tickLblPos val="nextTo"/>
        <c:crossAx val="185773400"/>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ZCalc23!$D$8:$Q$8</c:f>
              <c:numCache>
                <c:formatCode>0.0000</c:formatCode>
                <c:ptCount val="14"/>
                <c:pt idx="0">
                  <c:v>1</c:v>
                </c:pt>
                <c:pt idx="1">
                  <c:v>1</c:v>
                </c:pt>
                <c:pt idx="2">
                  <c:v>1</c:v>
                </c:pt>
                <c:pt idx="3">
                  <c:v>1</c:v>
                </c:pt>
                <c:pt idx="4">
                  <c:v>1.036</c:v>
                </c:pt>
                <c:pt idx="5">
                  <c:v>1.0341351999999999</c:v>
                </c:pt>
                <c:pt idx="6">
                  <c:v>1.0357174268559999</c:v>
                </c:pt>
                <c:pt idx="7">
                  <c:v>1.0367567692938497</c:v>
                </c:pt>
                <c:pt idx="8">
                  <c:v>1.0367084823473198</c:v>
                </c:pt>
                <c:pt idx="9">
                  <c:v>1.0368032673079752</c:v>
                </c:pt>
                <c:pt idx="10">
                  <c:v>1.0368298898886719</c:v>
                </c:pt>
                <c:pt idx="11">
                  <c:v>1.0368308052766206</c:v>
                </c:pt>
                <c:pt idx="12">
                  <c:v>1.0368348579153186</c:v>
                </c:pt>
                <c:pt idx="13">
                  <c:v>1.0368355438468249</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ZCalc23!$D$10:$Q$10</c:f>
              <c:numCache>
                <c:formatCode>0.0000</c:formatCode>
                <c:ptCount val="14"/>
                <c:pt idx="0">
                  <c:v>1</c:v>
                </c:pt>
                <c:pt idx="1">
                  <c:v>1</c:v>
                </c:pt>
                <c:pt idx="2">
                  <c:v>1</c:v>
                </c:pt>
                <c:pt idx="3">
                  <c:v>1</c:v>
                </c:pt>
                <c:pt idx="4">
                  <c:v>1.5556971136216386</c:v>
                </c:pt>
                <c:pt idx="5">
                  <c:v>1.5124722938361856</c:v>
                </c:pt>
                <c:pt idx="6">
                  <c:v>1.5481925445811779</c:v>
                </c:pt>
                <c:pt idx="7">
                  <c:v>1.5721741354090542</c:v>
                </c:pt>
                <c:pt idx="8">
                  <c:v>1.5710438473200818</c:v>
                </c:pt>
                <c:pt idx="9">
                  <c:v>1.5732610568094909</c:v>
                </c:pt>
                <c:pt idx="10">
                  <c:v>1.5738846340098445</c:v>
                </c:pt>
                <c:pt idx="11">
                  <c:v>1.5739060829687725</c:v>
                </c:pt>
                <c:pt idx="12">
                  <c:v>1.5740010437872476</c:v>
                </c:pt>
                <c:pt idx="13">
                  <c:v>1.5740171173377104</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954568"/>
        <c:axId val="185954960"/>
      </c:lineChart>
      <c:catAx>
        <c:axId val="185954568"/>
        <c:scaling>
          <c:orientation val="minMax"/>
        </c:scaling>
        <c:delete val="0"/>
        <c:axPos val="b"/>
        <c:numFmt formatCode="0" sourceLinked="1"/>
        <c:majorTickMark val="out"/>
        <c:minorTickMark val="none"/>
        <c:tickLblPos val="nextTo"/>
        <c:crossAx val="185954960"/>
        <c:crosses val="autoZero"/>
        <c:auto val="1"/>
        <c:lblAlgn val="ctr"/>
        <c:lblOffset val="100"/>
        <c:noMultiLvlLbl val="0"/>
      </c:catAx>
      <c:valAx>
        <c:axId val="185954960"/>
        <c:scaling>
          <c:orientation val="minMax"/>
          <c:max val="1.8"/>
          <c:min val="0.8"/>
        </c:scaling>
        <c:delete val="0"/>
        <c:axPos val="l"/>
        <c:numFmt formatCode="0.00" sourceLinked="0"/>
        <c:majorTickMark val="out"/>
        <c:minorTickMark val="none"/>
        <c:tickLblPos val="nextTo"/>
        <c:crossAx val="185954568"/>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ZCalc23!$D$44:$Q$44</c:f>
              <c:numCache>
                <c:formatCode>0.0000</c:formatCode>
                <c:ptCount val="14"/>
                <c:pt idx="0">
                  <c:v>1</c:v>
                </c:pt>
                <c:pt idx="1">
                  <c:v>1</c:v>
                </c:pt>
                <c:pt idx="2">
                  <c:v>1</c:v>
                </c:pt>
                <c:pt idx="3">
                  <c:v>1</c:v>
                </c:pt>
                <c:pt idx="4">
                  <c:v>1.024</c:v>
                </c:pt>
                <c:pt idx="5">
                  <c:v>1.02658048</c:v>
                </c:pt>
                <c:pt idx="6">
                  <c:v>1.029513009799168</c:v>
                </c:pt>
                <c:pt idx="7">
                  <c:v>1.0323010370695442</c:v>
                </c:pt>
                <c:pt idx="8">
                  <c:v>1.0331445752707435</c:v>
                </c:pt>
                <c:pt idx="9">
                  <c:v>1.0337980522359176</c:v>
                </c:pt>
                <c:pt idx="10">
                  <c:v>1.034207112169736</c:v>
                </c:pt>
                <c:pt idx="11">
                  <c:v>1.0343959420743229</c:v>
                </c:pt>
                <c:pt idx="12">
                  <c:v>1.0345182067514593</c:v>
                </c:pt>
                <c:pt idx="13">
                  <c:v>1.0345878775193156</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ZCalc23!$D$46:$Q$46</c:f>
              <c:numCache>
                <c:formatCode>0.0000</c:formatCode>
                <c:ptCount val="14"/>
                <c:pt idx="0">
                  <c:v>1</c:v>
                </c:pt>
                <c:pt idx="1">
                  <c:v>1</c:v>
                </c:pt>
                <c:pt idx="2">
                  <c:v>1</c:v>
                </c:pt>
                <c:pt idx="3">
                  <c:v>1</c:v>
                </c:pt>
                <c:pt idx="4">
                  <c:v>1.2547368927697733</c:v>
                </c:pt>
                <c:pt idx="5">
                  <c:v>1.2882978093870894</c:v>
                </c:pt>
                <c:pt idx="6">
                  <c:v>1.3273590745417319</c:v>
                </c:pt>
                <c:pt idx="7">
                  <c:v>1.3655125589820871</c:v>
                </c:pt>
                <c:pt idx="8">
                  <c:v>1.3773559125763537</c:v>
                </c:pt>
                <c:pt idx="9">
                  <c:v>1.3866028084410686</c:v>
                </c:pt>
                <c:pt idx="10">
                  <c:v>1.3924263062313258</c:v>
                </c:pt>
                <c:pt idx="11">
                  <c:v>1.3951247668138245</c:v>
                </c:pt>
                <c:pt idx="12">
                  <c:v>1.3968750481070149</c:v>
                </c:pt>
                <c:pt idx="13">
                  <c:v>1.397873553980399</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955744"/>
        <c:axId val="185956136"/>
      </c:lineChart>
      <c:catAx>
        <c:axId val="185955744"/>
        <c:scaling>
          <c:orientation val="minMax"/>
        </c:scaling>
        <c:delete val="0"/>
        <c:axPos val="b"/>
        <c:numFmt formatCode="0" sourceLinked="1"/>
        <c:majorTickMark val="out"/>
        <c:minorTickMark val="none"/>
        <c:tickLblPos val="nextTo"/>
        <c:crossAx val="185956136"/>
        <c:crosses val="autoZero"/>
        <c:auto val="1"/>
        <c:lblAlgn val="ctr"/>
        <c:lblOffset val="100"/>
        <c:noMultiLvlLbl val="0"/>
      </c:catAx>
      <c:valAx>
        <c:axId val="185956136"/>
        <c:scaling>
          <c:orientation val="minMax"/>
          <c:max val="1.8"/>
          <c:min val="0.8"/>
        </c:scaling>
        <c:delete val="0"/>
        <c:axPos val="l"/>
        <c:numFmt formatCode="0.00" sourceLinked="0"/>
        <c:majorTickMark val="out"/>
        <c:minorTickMark val="none"/>
        <c:tickLblPos val="nextTo"/>
        <c:crossAx val="185955744"/>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ZCalc23!$D$34:$Q$34</c:f>
              <c:numCache>
                <c:formatCode>0.0000</c:formatCode>
                <c:ptCount val="14"/>
                <c:pt idx="0">
                  <c:v>1</c:v>
                </c:pt>
                <c:pt idx="1">
                  <c:v>1</c:v>
                </c:pt>
                <c:pt idx="2">
                  <c:v>1</c:v>
                </c:pt>
                <c:pt idx="3">
                  <c:v>1</c:v>
                </c:pt>
                <c:pt idx="4">
                  <c:v>1.0389999999999999</c:v>
                </c:pt>
                <c:pt idx="5">
                  <c:v>1.036892908</c:v>
                </c:pt>
                <c:pt idx="6">
                  <c:v>1.0382962969276899</c:v>
                </c:pt>
                <c:pt idx="7">
                  <c:v>1.0390466988796199</c:v>
                </c:pt>
                <c:pt idx="8">
                  <c:v>1.0390062933968931</c:v>
                </c:pt>
                <c:pt idx="9">
                  <c:v>1.0390633611676061</c:v>
                </c:pt>
                <c:pt idx="10">
                  <c:v>1.0390756215235686</c:v>
                </c:pt>
                <c:pt idx="11">
                  <c:v>1.0390759213226868</c:v>
                </c:pt>
                <c:pt idx="12">
                  <c:v>1.0390775536443526</c:v>
                </c:pt>
                <c:pt idx="13">
                  <c:v>1.0390777480885978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ZCalc23!$D$36:$Q$36</c:f>
              <c:numCache>
                <c:formatCode>0.0000</c:formatCode>
                <c:ptCount val="14"/>
                <c:pt idx="0">
                  <c:v>1</c:v>
                </c:pt>
                <c:pt idx="1">
                  <c:v>1</c:v>
                </c:pt>
                <c:pt idx="2">
                  <c:v>1</c:v>
                </c:pt>
                <c:pt idx="3">
                  <c:v>1</c:v>
                </c:pt>
                <c:pt idx="4">
                  <c:v>2.2810976657513025</c:v>
                </c:pt>
                <c:pt idx="5">
                  <c:v>2.129137603214176</c:v>
                </c:pt>
                <c:pt idx="6">
                  <c:v>2.2237973862569032</c:v>
                </c:pt>
                <c:pt idx="7">
                  <c:v>2.2765914993290011</c:v>
                </c:pt>
                <c:pt idx="8">
                  <c:v>2.2736834084418089</c:v>
                </c:pt>
                <c:pt idx="9">
                  <c:v>2.2777856417355054</c:v>
                </c:pt>
                <c:pt idx="10">
                  <c:v>2.2786685011084638</c:v>
                </c:pt>
                <c:pt idx="11">
                  <c:v>2.2786900975390298</c:v>
                </c:pt>
                <c:pt idx="12">
                  <c:v>2.2788076850945149</c:v>
                </c:pt>
                <c:pt idx="13">
                  <c:v>2.2788216929753613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5956920"/>
        <c:axId val="185957312"/>
      </c:lineChart>
      <c:catAx>
        <c:axId val="185956920"/>
        <c:scaling>
          <c:orientation val="minMax"/>
        </c:scaling>
        <c:delete val="0"/>
        <c:axPos val="b"/>
        <c:numFmt formatCode="0" sourceLinked="1"/>
        <c:majorTickMark val="out"/>
        <c:minorTickMark val="none"/>
        <c:tickLblPos val="nextTo"/>
        <c:crossAx val="185957312"/>
        <c:crosses val="autoZero"/>
        <c:auto val="1"/>
        <c:lblAlgn val="ctr"/>
        <c:lblOffset val="100"/>
        <c:noMultiLvlLbl val="0"/>
      </c:catAx>
      <c:valAx>
        <c:axId val="185957312"/>
        <c:scaling>
          <c:orientation val="minMax"/>
          <c:max val="2.4"/>
          <c:min val="0.8"/>
        </c:scaling>
        <c:delete val="0"/>
        <c:axPos val="l"/>
        <c:numFmt formatCode="0.00" sourceLinked="0"/>
        <c:majorTickMark val="out"/>
        <c:minorTickMark val="none"/>
        <c:tickLblPos val="nextTo"/>
        <c:crossAx val="185956920"/>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ZCalc23!$D$70:$Q$70</c:f>
              <c:numCache>
                <c:formatCode>0.0000</c:formatCode>
                <c:ptCount val="14"/>
                <c:pt idx="0">
                  <c:v>1</c:v>
                </c:pt>
                <c:pt idx="1">
                  <c:v>1</c:v>
                </c:pt>
                <c:pt idx="2">
                  <c:v>1</c:v>
                </c:pt>
                <c:pt idx="3">
                  <c:v>1</c:v>
                </c:pt>
                <c:pt idx="4">
                  <c:v>1.028</c:v>
                </c:pt>
                <c:pt idx="5">
                  <c:v>1.030964752</c:v>
                </c:pt>
                <c:pt idx="6">
                  <c:v>1.034330905525447</c:v>
                </c:pt>
                <c:pt idx="7">
                  <c:v>1.0375725030889091</c:v>
                </c:pt>
                <c:pt idx="8">
                  <c:v>1.0385328531800733</c:v>
                </c:pt>
                <c:pt idx="9">
                  <c:v>1.0392786529165494</c:v>
                </c:pt>
                <c:pt idx="10">
                  <c:v>1.0397473721960395</c:v>
                </c:pt>
                <c:pt idx="11">
                  <c:v>1.0399604695939533</c:v>
                </c:pt>
                <c:pt idx="12">
                  <c:v>1.040098607383672</c:v>
                </c:pt>
                <c:pt idx="13">
                  <c:v>1.040177182348992</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ZCalc23!$D$72:$Q$72</c:f>
              <c:numCache>
                <c:formatCode>0.0000</c:formatCode>
                <c:ptCount val="14"/>
                <c:pt idx="0">
                  <c:v>1</c:v>
                </c:pt>
                <c:pt idx="1">
                  <c:v>1</c:v>
                </c:pt>
                <c:pt idx="2">
                  <c:v>1</c:v>
                </c:pt>
                <c:pt idx="3">
                  <c:v>1</c:v>
                </c:pt>
                <c:pt idx="4">
                  <c:v>1.5326021767114666</c:v>
                </c:pt>
                <c:pt idx="5">
                  <c:v>1.6166777040124403</c:v>
                </c:pt>
                <c:pt idx="6">
                  <c:v>1.7170834245124957</c:v>
                </c:pt>
                <c:pt idx="7">
                  <c:v>1.8194447491425949</c:v>
                </c:pt>
                <c:pt idx="8">
                  <c:v>1.8514775494013285</c:v>
                </c:pt>
                <c:pt idx="9">
                  <c:v>1.8767685109833356</c:v>
                </c:pt>
                <c:pt idx="10">
                  <c:v>1.8928689020318605</c:v>
                </c:pt>
                <c:pt idx="11">
                  <c:v>1.9002482120666424</c:v>
                </c:pt>
                <c:pt idx="12">
                  <c:v>1.9050494243619414</c:v>
                </c:pt>
                <c:pt idx="13">
                  <c:v>1.9077869666475729</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6073960"/>
        <c:axId val="186074352"/>
      </c:lineChart>
      <c:catAx>
        <c:axId val="186073960"/>
        <c:scaling>
          <c:orientation val="minMax"/>
        </c:scaling>
        <c:delete val="0"/>
        <c:axPos val="b"/>
        <c:numFmt formatCode="0" sourceLinked="1"/>
        <c:majorTickMark val="out"/>
        <c:minorTickMark val="none"/>
        <c:tickLblPos val="nextTo"/>
        <c:crossAx val="186074352"/>
        <c:crosses val="autoZero"/>
        <c:auto val="1"/>
        <c:lblAlgn val="ctr"/>
        <c:lblOffset val="100"/>
        <c:noMultiLvlLbl val="0"/>
      </c:catAx>
      <c:valAx>
        <c:axId val="186074352"/>
        <c:scaling>
          <c:orientation val="minMax"/>
          <c:max val="2.4"/>
          <c:min val="0.8"/>
        </c:scaling>
        <c:delete val="0"/>
        <c:axPos val="l"/>
        <c:numFmt formatCode="0.00" sourceLinked="0"/>
        <c:majorTickMark val="out"/>
        <c:minorTickMark val="none"/>
        <c:tickLblPos val="nextTo"/>
        <c:crossAx val="186073960"/>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ZCalc1a!$D$16:$Q$16</c:f>
              <c:numCache>
                <c:formatCode>0.0000</c:formatCode>
                <c:ptCount val="14"/>
                <c:pt idx="0">
                  <c:v>1</c:v>
                </c:pt>
                <c:pt idx="1">
                  <c:v>1</c:v>
                </c:pt>
                <c:pt idx="2">
                  <c:v>1</c:v>
                </c:pt>
                <c:pt idx="3">
                  <c:v>1</c:v>
                </c:pt>
                <c:pt idx="4">
                  <c:v>1.008</c:v>
                </c:pt>
                <c:pt idx="5">
                  <c:v>1.008145152</c:v>
                </c:pt>
                <c:pt idx="6">
                  <c:v>1.0085590883342499</c:v>
                </c:pt>
                <c:pt idx="7">
                  <c:v>1.0088805510683259</c:v>
                </c:pt>
                <c:pt idx="8">
                  <c:v>1.0089129859886627</c:v>
                </c:pt>
                <c:pt idx="9">
                  <c:v>1.0089457117490364</c:v>
                </c:pt>
                <c:pt idx="10">
                  <c:v>1.0089601753862518</c:v>
                </c:pt>
                <c:pt idx="11">
                  <c:v>1.008963337451545</c:v>
                </c:pt>
                <c:pt idx="12">
                  <c:v>1.00896537566824</c:v>
                </c:pt>
                <c:pt idx="13">
                  <c:v>1.0089661232513016</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ZCalc1a!$D$18:$Q$18</c:f>
              <c:numCache>
                <c:formatCode>0.0000</c:formatCode>
                <c:ptCount val="14"/>
                <c:pt idx="0">
                  <c:v>1</c:v>
                </c:pt>
                <c:pt idx="1">
                  <c:v>1</c:v>
                </c:pt>
                <c:pt idx="2">
                  <c:v>1</c:v>
                </c:pt>
                <c:pt idx="3">
                  <c:v>1</c:v>
                </c:pt>
                <c:pt idx="4">
                  <c:v>1.0511283911719203</c:v>
                </c:pt>
                <c:pt idx="5">
                  <c:v>1.0520957562359237</c:v>
                </c:pt>
                <c:pt idx="6">
                  <c:v>1.0548565749641898</c:v>
                </c:pt>
                <c:pt idx="7">
                  <c:v>1.0570053692543315</c:v>
                </c:pt>
                <c:pt idx="8">
                  <c:v>1.0572225505498067</c:v>
                </c:pt>
                <c:pt idx="9">
                  <c:v>1.0574417172618538</c:v>
                </c:pt>
                <c:pt idx="10">
                  <c:v>1.0575385981923402</c:v>
                </c:pt>
                <c:pt idx="11">
                  <c:v>1.0575597801051653</c:v>
                </c:pt>
                <c:pt idx="12">
                  <c:v>1.0575734338579439</c:v>
                </c:pt>
                <c:pt idx="13">
                  <c:v>1.0575784418757346</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064552"/>
        <c:axId val="171064936"/>
      </c:lineChart>
      <c:catAx>
        <c:axId val="171064552"/>
        <c:scaling>
          <c:orientation val="minMax"/>
        </c:scaling>
        <c:delete val="0"/>
        <c:axPos val="b"/>
        <c:numFmt formatCode="0" sourceLinked="1"/>
        <c:majorTickMark val="out"/>
        <c:minorTickMark val="none"/>
        <c:tickLblPos val="nextTo"/>
        <c:crossAx val="171064936"/>
        <c:crosses val="autoZero"/>
        <c:auto val="1"/>
        <c:lblAlgn val="ctr"/>
        <c:lblOffset val="100"/>
        <c:noMultiLvlLbl val="0"/>
      </c:catAx>
      <c:valAx>
        <c:axId val="171064936"/>
        <c:scaling>
          <c:orientation val="minMax"/>
          <c:max val="1.3"/>
          <c:min val="0.95000000000000007"/>
        </c:scaling>
        <c:delete val="0"/>
        <c:axPos val="l"/>
        <c:numFmt formatCode="0.00" sourceLinked="0"/>
        <c:majorTickMark val="out"/>
        <c:minorTickMark val="none"/>
        <c:tickLblPos val="nextTo"/>
        <c:crossAx val="171064552"/>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ZCalc23!$D$25:$Q$25</c:f>
              <c:numCache>
                <c:formatCode>0.0000</c:formatCode>
                <c:ptCount val="14"/>
                <c:pt idx="0">
                  <c:v>1</c:v>
                </c:pt>
                <c:pt idx="1">
                  <c:v>1</c:v>
                </c:pt>
                <c:pt idx="2">
                  <c:v>1</c:v>
                </c:pt>
                <c:pt idx="3">
                  <c:v>1</c:v>
                </c:pt>
                <c:pt idx="4">
                  <c:v>1.036</c:v>
                </c:pt>
                <c:pt idx="5">
                  <c:v>1.0339487200000002</c:v>
                </c:pt>
                <c:pt idx="6">
                  <c:v>1.0352896480949683</c:v>
                </c:pt>
                <c:pt idx="7">
                  <c:v>1.0360053754050307</c:v>
                </c:pt>
                <c:pt idx="8">
                  <c:v>1.0359631421512097</c:v>
                </c:pt>
                <c:pt idx="9">
                  <c:v>1.0360200006855194</c:v>
                </c:pt>
                <c:pt idx="10">
                  <c:v>1.0360319529186219</c:v>
                </c:pt>
                <c:pt idx="11">
                  <c:v>1.0360322006047222</c:v>
                </c:pt>
                <c:pt idx="12">
                  <c:v>1.0360338892437853</c:v>
                </c:pt>
                <c:pt idx="13">
                  <c:v>1.0360340794471887</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ZCalc23!$D$27:$Q$27</c:f>
              <c:numCache>
                <c:formatCode>0.0000</c:formatCode>
                <c:ptCount val="14"/>
                <c:pt idx="0">
                  <c:v>1</c:v>
                </c:pt>
                <c:pt idx="1">
                  <c:v>1</c:v>
                </c:pt>
                <c:pt idx="2">
                  <c:v>1</c:v>
                </c:pt>
                <c:pt idx="3">
                  <c:v>1</c:v>
                </c:pt>
                <c:pt idx="4">
                  <c:v>2.2047794007590382</c:v>
                </c:pt>
                <c:pt idx="5">
                  <c:v>2.0586843964701593</c:v>
                </c:pt>
                <c:pt idx="6">
                  <c:v>2.1480357829111245</c:v>
                </c:pt>
                <c:pt idx="7">
                  <c:v>2.1977330219384212</c:v>
                </c:pt>
                <c:pt idx="8">
                  <c:v>2.1947347397828221</c:v>
                </c:pt>
                <c:pt idx="9">
                  <c:v>2.1987659776672559</c:v>
                </c:pt>
                <c:pt idx="10">
                  <c:v>2.1996148941300402</c:v>
                </c:pt>
                <c:pt idx="11">
                  <c:v>2.1996324928130924</c:v>
                </c:pt>
                <c:pt idx="12">
                  <c:v>2.1997524755423932</c:v>
                </c:pt>
                <c:pt idx="13">
                  <c:v>2.1997659907639528</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6075136"/>
        <c:axId val="186075528"/>
      </c:lineChart>
      <c:catAx>
        <c:axId val="186075136"/>
        <c:scaling>
          <c:orientation val="minMax"/>
        </c:scaling>
        <c:delete val="0"/>
        <c:axPos val="b"/>
        <c:numFmt formatCode="0" sourceLinked="1"/>
        <c:majorTickMark val="out"/>
        <c:minorTickMark val="none"/>
        <c:tickLblPos val="nextTo"/>
        <c:crossAx val="186075528"/>
        <c:crosses val="autoZero"/>
        <c:auto val="1"/>
        <c:lblAlgn val="ctr"/>
        <c:lblOffset val="100"/>
        <c:noMultiLvlLbl val="0"/>
      </c:catAx>
      <c:valAx>
        <c:axId val="186075528"/>
        <c:scaling>
          <c:orientation val="minMax"/>
          <c:max val="2.4"/>
          <c:min val="0.8"/>
        </c:scaling>
        <c:delete val="0"/>
        <c:axPos val="l"/>
        <c:numFmt formatCode="0.00" sourceLinked="0"/>
        <c:majorTickMark val="out"/>
        <c:minorTickMark val="none"/>
        <c:tickLblPos val="nextTo"/>
        <c:crossAx val="186075136"/>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ZCalc23!$D$61:$Q$61</c:f>
              <c:numCache>
                <c:formatCode>0.0000</c:formatCode>
                <c:ptCount val="14"/>
                <c:pt idx="0">
                  <c:v>1</c:v>
                </c:pt>
                <c:pt idx="1">
                  <c:v>1</c:v>
                </c:pt>
                <c:pt idx="2">
                  <c:v>1</c:v>
                </c:pt>
                <c:pt idx="3">
                  <c:v>1</c:v>
                </c:pt>
                <c:pt idx="4">
                  <c:v>1.022</c:v>
                </c:pt>
                <c:pt idx="5">
                  <c:v>1.0243158520000002</c:v>
                </c:pt>
                <c:pt idx="6">
                  <c:v>1.0269436298380892</c:v>
                </c:pt>
                <c:pt idx="7">
                  <c:v>1.0294498159283805</c:v>
                </c:pt>
                <c:pt idx="8">
                  <c:v>1.0301938041316587</c:v>
                </c:pt>
                <c:pt idx="9">
                  <c:v>1.0307695582244802</c:v>
                </c:pt>
                <c:pt idx="10">
                  <c:v>1.0311292239144605</c:v>
                </c:pt>
                <c:pt idx="11">
                  <c:v>1.0312929455249542</c:v>
                </c:pt>
                <c:pt idx="12">
                  <c:v>1.0313986758672475</c:v>
                </c:pt>
                <c:pt idx="13">
                  <c:v>1.0314585961329992</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ZCalc23!$D$63:$Q$63</c:f>
              <c:numCache>
                <c:formatCode>0.0000</c:formatCode>
                <c:ptCount val="14"/>
                <c:pt idx="0">
                  <c:v>1</c:v>
                </c:pt>
                <c:pt idx="1">
                  <c:v>1</c:v>
                </c:pt>
                <c:pt idx="2">
                  <c:v>1</c:v>
                </c:pt>
                <c:pt idx="3">
                  <c:v>1</c:v>
                </c:pt>
                <c:pt idx="4">
                  <c:v>1.5330714353872548</c:v>
                </c:pt>
                <c:pt idx="5">
                  <c:v>1.6172468042204022</c:v>
                </c:pt>
                <c:pt idx="6">
                  <c:v>1.7177763647732023</c:v>
                </c:pt>
                <c:pt idx="7">
                  <c:v>1.8193535241456764</c:v>
                </c:pt>
                <c:pt idx="8">
                  <c:v>1.8512131518197201</c:v>
                </c:pt>
                <c:pt idx="9">
                  <c:v>1.8762821661159654</c:v>
                </c:pt>
                <c:pt idx="10">
                  <c:v>1.8921456403643273</c:v>
                </c:pt>
                <c:pt idx="11">
                  <c:v>1.8994252854235221</c:v>
                </c:pt>
                <c:pt idx="12">
                  <c:v>1.9041437699693444</c:v>
                </c:pt>
                <c:pt idx="13">
                  <c:v>1.9068242318049933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ZCalc23!$D$1:$Q$1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86076312"/>
        <c:axId val="186076704"/>
      </c:lineChart>
      <c:catAx>
        <c:axId val="186076312"/>
        <c:scaling>
          <c:orientation val="minMax"/>
        </c:scaling>
        <c:delete val="0"/>
        <c:axPos val="b"/>
        <c:numFmt formatCode="0" sourceLinked="1"/>
        <c:majorTickMark val="out"/>
        <c:minorTickMark val="none"/>
        <c:tickLblPos val="nextTo"/>
        <c:crossAx val="186076704"/>
        <c:crosses val="autoZero"/>
        <c:auto val="1"/>
        <c:lblAlgn val="ctr"/>
        <c:lblOffset val="100"/>
        <c:noMultiLvlLbl val="0"/>
      </c:catAx>
      <c:valAx>
        <c:axId val="186076704"/>
        <c:scaling>
          <c:orientation val="minMax"/>
          <c:max val="2.4"/>
          <c:min val="0.8"/>
        </c:scaling>
        <c:delete val="0"/>
        <c:axPos val="l"/>
        <c:numFmt formatCode="0.00" sourceLinked="0"/>
        <c:majorTickMark val="out"/>
        <c:minorTickMark val="none"/>
        <c:tickLblPos val="nextTo"/>
        <c:crossAx val="186076312"/>
        <c:crosses val="autoZero"/>
        <c:crossBetween val="between"/>
        <c:majorUnit val="0.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ZCalc1a!$D$24:$Q$24</c:f>
              <c:numCache>
                <c:formatCode>0.0000</c:formatCode>
                <c:ptCount val="14"/>
                <c:pt idx="0">
                  <c:v>1</c:v>
                </c:pt>
                <c:pt idx="1">
                  <c:v>1</c:v>
                </c:pt>
                <c:pt idx="2">
                  <c:v>1</c:v>
                </c:pt>
                <c:pt idx="3">
                  <c:v>1</c:v>
                </c:pt>
                <c:pt idx="4">
                  <c:v>1.0069999999999999</c:v>
                </c:pt>
                <c:pt idx="5">
                  <c:v>1.006781481</c:v>
                </c:pt>
                <c:pt idx="6">
                  <c:v>1.0071335796670056</c:v>
                </c:pt>
                <c:pt idx="7">
                  <c:v>1.0073727995368189</c:v>
                </c:pt>
                <c:pt idx="8">
                  <c:v>1.0073745567310883</c:v>
                </c:pt>
                <c:pt idx="9">
                  <c:v>1.0073992621612824</c:v>
                </c:pt>
                <c:pt idx="10">
                  <c:v>1.007407435849063</c:v>
                </c:pt>
                <c:pt idx="11">
                  <c:v>1.0074084580866998</c:v>
                </c:pt>
                <c:pt idx="12">
                  <c:v>1.0074097410433378</c:v>
                </c:pt>
                <c:pt idx="13">
                  <c:v>1.0074100537909838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ZCalc1a!$D$26:$Q$26</c:f>
              <c:numCache>
                <c:formatCode>0.0000</c:formatCode>
                <c:ptCount val="14"/>
                <c:pt idx="0">
                  <c:v>1</c:v>
                </c:pt>
                <c:pt idx="1">
                  <c:v>1</c:v>
                </c:pt>
                <c:pt idx="2">
                  <c:v>1</c:v>
                </c:pt>
                <c:pt idx="3">
                  <c:v>1</c:v>
                </c:pt>
                <c:pt idx="4">
                  <c:v>1.1083517192540124</c:v>
                </c:pt>
                <c:pt idx="5">
                  <c:v>1.1046288730101137</c:v>
                </c:pt>
                <c:pt idx="6">
                  <c:v>1.1106086270374633</c:v>
                </c:pt>
                <c:pt idx="7">
                  <c:v>1.1146919053570454</c:v>
                </c:pt>
                <c:pt idx="8">
                  <c:v>1.114722002285252</c:v>
                </c:pt>
                <c:pt idx="9">
                  <c:v>1.1151451634297078</c:v>
                </c:pt>
                <c:pt idx="10">
                  <c:v>1.1152852142277732</c:v>
                </c:pt>
                <c:pt idx="11">
                  <c:v>1.1153027316591992</c:v>
                </c:pt>
                <c:pt idx="12">
                  <c:v>1.1153247171881091</c:v>
                </c:pt>
                <c:pt idx="13">
                  <c:v>1.1153300767217027</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080944"/>
        <c:axId val="171363152"/>
      </c:lineChart>
      <c:catAx>
        <c:axId val="171080944"/>
        <c:scaling>
          <c:orientation val="minMax"/>
        </c:scaling>
        <c:delete val="0"/>
        <c:axPos val="b"/>
        <c:numFmt formatCode="0" sourceLinked="1"/>
        <c:majorTickMark val="out"/>
        <c:minorTickMark val="none"/>
        <c:tickLblPos val="nextTo"/>
        <c:crossAx val="171363152"/>
        <c:crosses val="autoZero"/>
        <c:auto val="1"/>
        <c:lblAlgn val="ctr"/>
        <c:lblOffset val="100"/>
        <c:noMultiLvlLbl val="0"/>
      </c:catAx>
      <c:valAx>
        <c:axId val="171363152"/>
        <c:scaling>
          <c:orientation val="minMax"/>
          <c:max val="1.3"/>
          <c:min val="0.95000000000000007"/>
        </c:scaling>
        <c:delete val="0"/>
        <c:axPos val="l"/>
        <c:numFmt formatCode="0.00" sourceLinked="0"/>
        <c:majorTickMark val="out"/>
        <c:minorTickMark val="none"/>
        <c:tickLblPos val="nextTo"/>
        <c:crossAx val="171080944"/>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ZCalc1a!$D$32:$Q$32</c:f>
              <c:numCache>
                <c:formatCode>0.0000</c:formatCode>
                <c:ptCount val="14"/>
                <c:pt idx="0">
                  <c:v>1</c:v>
                </c:pt>
                <c:pt idx="1">
                  <c:v>1</c:v>
                </c:pt>
                <c:pt idx="2">
                  <c:v>1</c:v>
                </c:pt>
                <c:pt idx="3">
                  <c:v>1</c:v>
                </c:pt>
                <c:pt idx="4">
                  <c:v>0.99299999999999999</c:v>
                </c:pt>
                <c:pt idx="5">
                  <c:v>0.99286098</c:v>
                </c:pt>
                <c:pt idx="6">
                  <c:v>0.99250374861939594</c:v>
                </c:pt>
                <c:pt idx="7">
                  <c:v>0.99223246161476331</c:v>
                </c:pt>
                <c:pt idx="8">
                  <c:v>0.99220369032634548</c:v>
                </c:pt>
                <c:pt idx="9">
                  <c:v>0.99217607465203173</c:v>
                </c:pt>
                <c:pt idx="10">
                  <c:v>0.99216402079633181</c:v>
                </c:pt>
                <c:pt idx="11">
                  <c:v>0.99216130691482296</c:v>
                </c:pt>
                <c:pt idx="12">
                  <c:v>0.99215961616354775</c:v>
                </c:pt>
                <c:pt idx="13">
                  <c:v>0.99215899795597473</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ZCalc1a!$D$34:$Q$34</c:f>
              <c:numCache>
                <c:formatCode>0.0000</c:formatCode>
                <c:ptCount val="14"/>
                <c:pt idx="0">
                  <c:v>1</c:v>
                </c:pt>
                <c:pt idx="1">
                  <c:v>1</c:v>
                </c:pt>
                <c:pt idx="2">
                  <c:v>1</c:v>
                </c:pt>
                <c:pt idx="3">
                  <c:v>1</c:v>
                </c:pt>
                <c:pt idx="4">
                  <c:v>1.0878824605782245</c:v>
                </c:pt>
                <c:pt idx="5">
                  <c:v>1.0897945763273347</c:v>
                </c:pt>
                <c:pt idx="6">
                  <c:v>1.0947173511324066</c:v>
                </c:pt>
                <c:pt idx="7">
                  <c:v>1.0984740207659729</c:v>
                </c:pt>
                <c:pt idx="8">
                  <c:v>1.0988739101156288</c:v>
                </c:pt>
                <c:pt idx="9">
                  <c:v>1.0992578885597695</c:v>
                </c:pt>
                <c:pt idx="10">
                  <c:v>1.099425553012914</c:v>
                </c:pt>
                <c:pt idx="11">
                  <c:v>1.0994633082674607</c:v>
                </c:pt>
                <c:pt idx="12">
                  <c:v>1.0994868307061956</c:v>
                </c:pt>
                <c:pt idx="13">
                  <c:v>1.0994954316671233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431128"/>
        <c:axId val="171431512"/>
      </c:lineChart>
      <c:catAx>
        <c:axId val="171431128"/>
        <c:scaling>
          <c:orientation val="minMax"/>
        </c:scaling>
        <c:delete val="0"/>
        <c:axPos val="b"/>
        <c:numFmt formatCode="0" sourceLinked="1"/>
        <c:majorTickMark val="out"/>
        <c:minorTickMark val="none"/>
        <c:tickLblPos val="nextTo"/>
        <c:crossAx val="171431512"/>
        <c:crosses val="autoZero"/>
        <c:auto val="1"/>
        <c:lblAlgn val="ctr"/>
        <c:lblOffset val="100"/>
        <c:noMultiLvlLbl val="0"/>
      </c:catAx>
      <c:valAx>
        <c:axId val="171431512"/>
        <c:scaling>
          <c:orientation val="minMax"/>
          <c:max val="1.3"/>
          <c:min val="0.95000000000000007"/>
        </c:scaling>
        <c:delete val="0"/>
        <c:axPos val="l"/>
        <c:numFmt formatCode="0.00" sourceLinked="0"/>
        <c:majorTickMark val="out"/>
        <c:minorTickMark val="none"/>
        <c:tickLblPos val="nextTo"/>
        <c:crossAx val="171431128"/>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ZCalc1b!$D$8:$Q$8</c:f>
              <c:numCache>
                <c:formatCode>0.0000</c:formatCode>
                <c:ptCount val="14"/>
                <c:pt idx="0">
                  <c:v>1</c:v>
                </c:pt>
                <c:pt idx="1">
                  <c:v>1</c:v>
                </c:pt>
                <c:pt idx="2">
                  <c:v>1</c:v>
                </c:pt>
                <c:pt idx="3">
                  <c:v>1</c:v>
                </c:pt>
                <c:pt idx="4">
                  <c:v>1.018</c:v>
                </c:pt>
                <c:pt idx="5">
                  <c:v>1.0204187679999999</c:v>
                </c:pt>
                <c:pt idx="6">
                  <c:v>1.0227408656018611</c:v>
                </c:pt>
                <c:pt idx="7">
                  <c:v>1.0249513843919664</c:v>
                </c:pt>
                <c:pt idx="8">
                  <c:v>1.025714776780321</c:v>
                </c:pt>
                <c:pt idx="9">
                  <c:v>1.0262650060911447</c:v>
                </c:pt>
                <c:pt idx="10">
                  <c:v>1.0266184058191146</c:v>
                </c:pt>
                <c:pt idx="11">
                  <c:v>1.0267931509042922</c:v>
                </c:pt>
                <c:pt idx="12">
                  <c:v>1.0269037834690464</c:v>
                </c:pt>
                <c:pt idx="13">
                  <c:v>1.0269689132028483</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ZCalc1b!$D$10:$Q$10</c:f>
              <c:numCache>
                <c:formatCode>0.0000</c:formatCode>
                <c:ptCount val="14"/>
                <c:pt idx="0">
                  <c:v>1</c:v>
                </c:pt>
                <c:pt idx="1">
                  <c:v>1</c:v>
                </c:pt>
                <c:pt idx="2">
                  <c:v>1</c:v>
                </c:pt>
                <c:pt idx="3">
                  <c:v>1</c:v>
                </c:pt>
                <c:pt idx="4">
                  <c:v>1.1021003627852444</c:v>
                </c:pt>
                <c:pt idx="5">
                  <c:v>1.1169536425715727</c:v>
                </c:pt>
                <c:pt idx="6">
                  <c:v>1.1313712090005801</c:v>
                </c:pt>
                <c:pt idx="7">
                  <c:v>1.1452415936294269</c:v>
                </c:pt>
                <c:pt idx="8">
                  <c:v>1.150079934385758</c:v>
                </c:pt>
                <c:pt idx="9">
                  <c:v>1.1535793853785454</c:v>
                </c:pt>
                <c:pt idx="10">
                  <c:v>1.1558326331857665</c:v>
                </c:pt>
                <c:pt idx="11">
                  <c:v>1.1569485855473058</c:v>
                </c:pt>
                <c:pt idx="12">
                  <c:v>1.157655666041991</c:v>
                </c:pt>
                <c:pt idx="13">
                  <c:v>1.1580721360497923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69832584"/>
        <c:axId val="171450656"/>
      </c:lineChart>
      <c:catAx>
        <c:axId val="169832584"/>
        <c:scaling>
          <c:orientation val="minMax"/>
        </c:scaling>
        <c:delete val="0"/>
        <c:axPos val="b"/>
        <c:numFmt formatCode="0" sourceLinked="1"/>
        <c:majorTickMark val="out"/>
        <c:minorTickMark val="none"/>
        <c:tickLblPos val="nextTo"/>
        <c:crossAx val="171450656"/>
        <c:crosses val="autoZero"/>
        <c:auto val="1"/>
        <c:lblAlgn val="ctr"/>
        <c:lblOffset val="100"/>
        <c:noMultiLvlLbl val="0"/>
      </c:catAx>
      <c:valAx>
        <c:axId val="171450656"/>
        <c:scaling>
          <c:orientation val="minMax"/>
          <c:max val="1.2"/>
          <c:min val="0.95000000000000007"/>
        </c:scaling>
        <c:delete val="0"/>
        <c:axPos val="l"/>
        <c:numFmt formatCode="0.00" sourceLinked="0"/>
        <c:majorTickMark val="out"/>
        <c:minorTickMark val="none"/>
        <c:tickLblPos val="nextTo"/>
        <c:crossAx val="169832584"/>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ZCalc1b!$D$16:$Q$16</c:f>
              <c:numCache>
                <c:formatCode>0.0000</c:formatCode>
                <c:ptCount val="14"/>
                <c:pt idx="0">
                  <c:v>1</c:v>
                </c:pt>
                <c:pt idx="1">
                  <c:v>1</c:v>
                </c:pt>
                <c:pt idx="2">
                  <c:v>1</c:v>
                </c:pt>
                <c:pt idx="3">
                  <c:v>1</c:v>
                </c:pt>
                <c:pt idx="4">
                  <c:v>1.006</c:v>
                </c:pt>
                <c:pt idx="5">
                  <c:v>1.00681486</c:v>
                </c:pt>
                <c:pt idx="6">
                  <c:v>1.0076256983475009</c:v>
                </c:pt>
                <c:pt idx="7">
                  <c:v>1.0084465931185884</c:v>
                </c:pt>
                <c:pt idx="8">
                  <c:v>1.0087350317397397</c:v>
                </c:pt>
                <c:pt idx="9">
                  <c:v>1.0089521739653273</c:v>
                </c:pt>
                <c:pt idx="10">
                  <c:v>1.0090988116241248</c:v>
                </c:pt>
                <c:pt idx="11">
                  <c:v>1.0091732479344342</c:v>
                </c:pt>
                <c:pt idx="12">
                  <c:v>1.0092224694018983</c:v>
                </c:pt>
                <c:pt idx="13">
                  <c:v>1.0092527113423564</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ZCalc1b!$D$18:$Q$18</c:f>
              <c:numCache>
                <c:formatCode>0.0000</c:formatCode>
                <c:ptCount val="14"/>
                <c:pt idx="0">
                  <c:v>1</c:v>
                </c:pt>
                <c:pt idx="1">
                  <c:v>1</c:v>
                </c:pt>
                <c:pt idx="2">
                  <c:v>1</c:v>
                </c:pt>
                <c:pt idx="3">
                  <c:v>1</c:v>
                </c:pt>
                <c:pt idx="4">
                  <c:v>1.0297206151445562</c:v>
                </c:pt>
                <c:pt idx="5">
                  <c:v>1.0338521457092882</c:v>
                </c:pt>
                <c:pt idx="6">
                  <c:v>1.0379764399347053</c:v>
                </c:pt>
                <c:pt idx="7">
                  <c:v>1.0421651692264227</c:v>
                </c:pt>
                <c:pt idx="8">
                  <c:v>1.0436417037490746</c:v>
                </c:pt>
                <c:pt idx="9">
                  <c:v>1.0447545243326657</c:v>
                </c:pt>
                <c:pt idx="10">
                  <c:v>1.0455066592342253</c:v>
                </c:pt>
                <c:pt idx="11">
                  <c:v>1.0458886778177707</c:v>
                </c:pt>
                <c:pt idx="12">
                  <c:v>1.0461413636156962</c:v>
                </c:pt>
                <c:pt idx="13">
                  <c:v>1.046296645095312</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451440"/>
        <c:axId val="171451832"/>
      </c:lineChart>
      <c:catAx>
        <c:axId val="171451440"/>
        <c:scaling>
          <c:orientation val="minMax"/>
        </c:scaling>
        <c:delete val="0"/>
        <c:axPos val="b"/>
        <c:numFmt formatCode="0" sourceLinked="1"/>
        <c:majorTickMark val="out"/>
        <c:minorTickMark val="none"/>
        <c:tickLblPos val="nextTo"/>
        <c:crossAx val="171451832"/>
        <c:crosses val="autoZero"/>
        <c:auto val="1"/>
        <c:lblAlgn val="ctr"/>
        <c:lblOffset val="100"/>
        <c:noMultiLvlLbl val="0"/>
      </c:catAx>
      <c:valAx>
        <c:axId val="171451832"/>
        <c:scaling>
          <c:orientation val="minMax"/>
          <c:max val="1.2"/>
          <c:min val="0.95000000000000007"/>
        </c:scaling>
        <c:delete val="0"/>
        <c:axPos val="l"/>
        <c:numFmt formatCode="0.00" sourceLinked="0"/>
        <c:majorTickMark val="out"/>
        <c:minorTickMark val="none"/>
        <c:tickLblPos val="nextTo"/>
        <c:crossAx val="171451440"/>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ZCalc1b!$D$24:$Q$24</c:f>
              <c:numCache>
                <c:formatCode>0.0000</c:formatCode>
                <c:ptCount val="14"/>
                <c:pt idx="0">
                  <c:v>1</c:v>
                </c:pt>
                <c:pt idx="1">
                  <c:v>1</c:v>
                </c:pt>
                <c:pt idx="2">
                  <c:v>1</c:v>
                </c:pt>
                <c:pt idx="3">
                  <c:v>1</c:v>
                </c:pt>
                <c:pt idx="4">
                  <c:v>1.0069999999999999</c:v>
                </c:pt>
                <c:pt idx="5">
                  <c:v>1.0078317819999998</c:v>
                </c:pt>
                <c:pt idx="6">
                  <c:v>1.0087624824000598</c:v>
                </c:pt>
                <c:pt idx="7">
                  <c:v>1.0096909849390354</c:v>
                </c:pt>
                <c:pt idx="8">
                  <c:v>1.0099957428127455</c:v>
                </c:pt>
                <c:pt idx="9">
                  <c:v>1.0102365476145188</c:v>
                </c:pt>
                <c:pt idx="10">
                  <c:v>1.0103957958668706</c:v>
                </c:pt>
                <c:pt idx="11">
                  <c:v>1.0104741233465031</c:v>
                </c:pt>
                <c:pt idx="12">
                  <c:v>1.0105267361420192</c:v>
                </c:pt>
                <c:pt idx="13">
                  <c:v>1.0105584366031228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ZCalc1b!$D$26:$Q$26</c:f>
              <c:numCache>
                <c:formatCode>0.0000</c:formatCode>
                <c:ptCount val="14"/>
                <c:pt idx="0">
                  <c:v>1</c:v>
                </c:pt>
                <c:pt idx="1">
                  <c:v>1</c:v>
                </c:pt>
                <c:pt idx="2">
                  <c:v>1</c:v>
                </c:pt>
                <c:pt idx="3">
                  <c:v>1</c:v>
                </c:pt>
                <c:pt idx="4">
                  <c:v>1.030720615144556</c:v>
                </c:pt>
                <c:pt idx="5">
                  <c:v>1.0344570109626072</c:v>
                </c:pt>
                <c:pt idx="6">
                  <c:v>1.0386494443014656</c:v>
                </c:pt>
                <c:pt idx="7">
                  <c:v>1.0428450535560481</c:v>
                </c:pt>
                <c:pt idx="8">
                  <c:v>1.0442264492865228</c:v>
                </c:pt>
                <c:pt idx="9">
                  <c:v>1.0453190768608529</c:v>
                </c:pt>
                <c:pt idx="10">
                  <c:v>1.0460422334418502</c:v>
                </c:pt>
                <c:pt idx="11">
                  <c:v>1.046398113545858</c:v>
                </c:pt>
                <c:pt idx="12">
                  <c:v>1.0466372220361793</c:v>
                </c:pt>
                <c:pt idx="13">
                  <c:v>1.0467813160086157</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452616"/>
        <c:axId val="171453008"/>
      </c:lineChart>
      <c:catAx>
        <c:axId val="171452616"/>
        <c:scaling>
          <c:orientation val="minMax"/>
        </c:scaling>
        <c:delete val="0"/>
        <c:axPos val="b"/>
        <c:numFmt formatCode="0" sourceLinked="1"/>
        <c:majorTickMark val="out"/>
        <c:minorTickMark val="none"/>
        <c:tickLblPos val="nextTo"/>
        <c:crossAx val="171453008"/>
        <c:crosses val="autoZero"/>
        <c:auto val="1"/>
        <c:lblAlgn val="ctr"/>
        <c:lblOffset val="100"/>
        <c:noMultiLvlLbl val="0"/>
      </c:catAx>
      <c:valAx>
        <c:axId val="171453008"/>
        <c:scaling>
          <c:orientation val="minMax"/>
          <c:max val="1.2"/>
          <c:min val="0.95000000000000007"/>
        </c:scaling>
        <c:delete val="0"/>
        <c:axPos val="l"/>
        <c:numFmt formatCode="0.00" sourceLinked="0"/>
        <c:majorTickMark val="out"/>
        <c:minorTickMark val="none"/>
        <c:tickLblPos val="nextTo"/>
        <c:crossAx val="171452616"/>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ZCalc1b!$D$32:$Q$32</c:f>
              <c:numCache>
                <c:formatCode>0.0000</c:formatCode>
                <c:ptCount val="14"/>
                <c:pt idx="0">
                  <c:v>1</c:v>
                </c:pt>
                <c:pt idx="1">
                  <c:v>1</c:v>
                </c:pt>
                <c:pt idx="2">
                  <c:v>1</c:v>
                </c:pt>
                <c:pt idx="3">
                  <c:v>1</c:v>
                </c:pt>
                <c:pt idx="4">
                  <c:v>0.99399999999999999</c:v>
                </c:pt>
                <c:pt idx="5">
                  <c:v>0.99317696799999999</c:v>
                </c:pt>
                <c:pt idx="6">
                  <c:v>0.99236627339539241</c:v>
                </c:pt>
                <c:pt idx="7">
                  <c:v>0.99156293262105111</c:v>
                </c:pt>
                <c:pt idx="8">
                  <c:v>0.99127536280393835</c:v>
                </c:pt>
                <c:pt idx="9">
                  <c:v>0.99106088789289792</c:v>
                </c:pt>
                <c:pt idx="10">
                  <c:v>0.9909174397219207</c:v>
                </c:pt>
                <c:pt idx="11">
                  <c:v>0.99084382397430326</c:v>
                </c:pt>
                <c:pt idx="12">
                  <c:v>0.99079544784156293</c:v>
                </c:pt>
                <c:pt idx="13">
                  <c:v>0.99076581930399998</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ZCalc1b!$D$34:$Q$34</c:f>
              <c:numCache>
                <c:formatCode>0.0000</c:formatCode>
                <c:ptCount val="14"/>
                <c:pt idx="0">
                  <c:v>1</c:v>
                </c:pt>
                <c:pt idx="1">
                  <c:v>1</c:v>
                </c:pt>
                <c:pt idx="2">
                  <c:v>1</c:v>
                </c:pt>
                <c:pt idx="3">
                  <c:v>1</c:v>
                </c:pt>
                <c:pt idx="4">
                  <c:v>1.0328155520547282</c:v>
                </c:pt>
                <c:pt idx="5">
                  <c:v>1.0374927049812992</c:v>
                </c:pt>
                <c:pt idx="6">
                  <c:v>1.0421244448385905</c:v>
                </c:pt>
                <c:pt idx="7">
                  <c:v>1.0467384264802804</c:v>
                </c:pt>
                <c:pt idx="8">
                  <c:v>1.04839873826332</c:v>
                </c:pt>
                <c:pt idx="9">
                  <c:v>1.0496393535781159</c:v>
                </c:pt>
                <c:pt idx="10">
                  <c:v>1.0504702812984772</c:v>
                </c:pt>
                <c:pt idx="11">
                  <c:v>1.0508971020143385</c:v>
                </c:pt>
                <c:pt idx="12">
                  <c:v>1.0511777194162131</c:v>
                </c:pt>
                <c:pt idx="13">
                  <c:v>1.0513496411667367</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ZCalc1a!$D$1:$Q$1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453792"/>
        <c:axId val="171454184"/>
      </c:lineChart>
      <c:catAx>
        <c:axId val="171453792"/>
        <c:scaling>
          <c:orientation val="minMax"/>
        </c:scaling>
        <c:delete val="0"/>
        <c:axPos val="b"/>
        <c:numFmt formatCode="0" sourceLinked="1"/>
        <c:majorTickMark val="out"/>
        <c:minorTickMark val="none"/>
        <c:tickLblPos val="nextTo"/>
        <c:crossAx val="171454184"/>
        <c:crosses val="autoZero"/>
        <c:auto val="1"/>
        <c:lblAlgn val="ctr"/>
        <c:lblOffset val="100"/>
        <c:noMultiLvlLbl val="0"/>
      </c:catAx>
      <c:valAx>
        <c:axId val="171454184"/>
        <c:scaling>
          <c:orientation val="minMax"/>
          <c:max val="1.2"/>
          <c:min val="0.95000000000000007"/>
        </c:scaling>
        <c:delete val="0"/>
        <c:axPos val="l"/>
        <c:numFmt formatCode="0.00" sourceLinked="0"/>
        <c:majorTickMark val="out"/>
        <c:minorTickMark val="none"/>
        <c:tickLblPos val="nextTo"/>
        <c:crossAx val="171453792"/>
        <c:crosses val="autoZero"/>
        <c:crossBetween val="between"/>
        <c:majorUnit val="5.000000000000001E-2"/>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Own</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ZCalc4a!$D$8:$Q$8</c:f>
              <c:numCache>
                <c:formatCode>0.0000</c:formatCode>
                <c:ptCount val="14"/>
                <c:pt idx="0">
                  <c:v>1</c:v>
                </c:pt>
                <c:pt idx="1">
                  <c:v>1</c:v>
                </c:pt>
                <c:pt idx="2">
                  <c:v>1</c:v>
                </c:pt>
                <c:pt idx="3">
                  <c:v>1</c:v>
                </c:pt>
                <c:pt idx="4">
                  <c:v>1.03</c:v>
                </c:pt>
                <c:pt idx="5">
                  <c:v>1.0286095</c:v>
                </c:pt>
                <c:pt idx="6">
                  <c:v>1.0286719880271251</c:v>
                </c:pt>
                <c:pt idx="7">
                  <c:v>1.0286691758950779</c:v>
                </c:pt>
                <c:pt idx="8">
                  <c:v>1.0286693024406741</c:v>
                </c:pt>
                <c:pt idx="9">
                  <c:v>1.0286692967461215</c:v>
                </c:pt>
                <c:pt idx="10">
                  <c:v>1.0286692970023763</c:v>
                </c:pt>
                <c:pt idx="11">
                  <c:v>1.0286692969908449</c:v>
                </c:pt>
                <c:pt idx="12">
                  <c:v>1.0286692969913638</c:v>
                </c:pt>
                <c:pt idx="13">
                  <c:v>1.0286692969913405</c:v>
                </c:pt>
              </c:numCache>
            </c:numRef>
          </c:val>
          <c:smooth val="0"/>
        </c:ser>
        <c:ser>
          <c:idx val="1"/>
          <c:order val="1"/>
          <c:tx>
            <c:v>Network</c:v>
          </c:tx>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ZCalc4a!$D$10:$Q$10</c:f>
              <c:numCache>
                <c:formatCode>0.0000</c:formatCode>
                <c:ptCount val="14"/>
                <c:pt idx="0">
                  <c:v>1</c:v>
                </c:pt>
                <c:pt idx="1">
                  <c:v>1</c:v>
                </c:pt>
                <c:pt idx="2">
                  <c:v>1</c:v>
                </c:pt>
                <c:pt idx="3">
                  <c:v>1</c:v>
                </c:pt>
                <c:pt idx="4">
                  <c:v>1.4030605836371099</c:v>
                </c:pt>
                <c:pt idx="5">
                  <c:v>1.3776122548397551</c:v>
                </c:pt>
                <c:pt idx="6">
                  <c:v>1.3787366587686645</c:v>
                </c:pt>
                <c:pt idx="7">
                  <c:v>1.3786860192937489</c:v>
                </c:pt>
                <c:pt idx="8">
                  <c:v>1.378688297986423</c:v>
                </c:pt>
                <c:pt idx="9">
                  <c:v>1.3786881954450831</c:v>
                </c:pt>
                <c:pt idx="10">
                  <c:v>1.3786882000594429</c:v>
                </c:pt>
                <c:pt idx="11">
                  <c:v>1.3786881998517968</c:v>
                </c:pt>
                <c:pt idx="12">
                  <c:v>1.3786881998611409</c:v>
                </c:pt>
                <c:pt idx="13">
                  <c:v>1.3786881998607203</c:v>
                </c:pt>
              </c:numCache>
            </c:numRef>
          </c:val>
          <c:smooth val="0"/>
        </c:ser>
        <c:ser>
          <c:idx val="2"/>
          <c:order val="2"/>
          <c:tx>
            <c:v>Base</c:v>
          </c:tx>
          <c:spPr>
            <a:ln w="12700">
              <a:solidFill>
                <a:schemeClr val="tx1"/>
              </a:solidFill>
            </a:ln>
          </c:spPr>
          <c:marker>
            <c:symbol val="none"/>
          </c:marker>
          <c:cat>
            <c:numRef>
              <c:f>ZCalc1a!$D$2:$Q$2</c:f>
              <c:numCache>
                <c:formatCode>0</c:formatCode>
                <c:ptCount val="14"/>
                <c:pt idx="0">
                  <c:v>-3</c:v>
                </c:pt>
                <c:pt idx="1">
                  <c:v>-2</c:v>
                </c:pt>
                <c:pt idx="2">
                  <c:v>-1</c:v>
                </c:pt>
                <c:pt idx="3">
                  <c:v>0</c:v>
                </c:pt>
                <c:pt idx="4">
                  <c:v>1</c:v>
                </c:pt>
                <c:pt idx="5">
                  <c:v>2</c:v>
                </c:pt>
                <c:pt idx="6">
                  <c:v>3</c:v>
                </c:pt>
                <c:pt idx="7">
                  <c:v>4</c:v>
                </c:pt>
                <c:pt idx="8">
                  <c:v>5</c:v>
                </c:pt>
                <c:pt idx="9">
                  <c:v>6</c:v>
                </c:pt>
                <c:pt idx="10">
                  <c:v>7</c:v>
                </c:pt>
                <c:pt idx="11">
                  <c:v>8</c:v>
                </c:pt>
                <c:pt idx="12">
                  <c:v>9</c:v>
                </c:pt>
                <c:pt idx="13">
                  <c:v>10</c:v>
                </c:pt>
              </c:numCache>
            </c:numRef>
          </c:cat>
          <c:val>
            <c:numRef>
              <c:f>ZCalc4a!$D$1:$Q$1</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171499832"/>
        <c:axId val="171500224"/>
      </c:lineChart>
      <c:catAx>
        <c:axId val="171499832"/>
        <c:scaling>
          <c:orientation val="minMax"/>
        </c:scaling>
        <c:delete val="0"/>
        <c:axPos val="b"/>
        <c:numFmt formatCode="0" sourceLinked="1"/>
        <c:majorTickMark val="out"/>
        <c:minorTickMark val="none"/>
        <c:tickLblPos val="nextTo"/>
        <c:crossAx val="171500224"/>
        <c:crosses val="autoZero"/>
        <c:auto val="1"/>
        <c:lblAlgn val="ctr"/>
        <c:lblOffset val="100"/>
        <c:noMultiLvlLbl val="0"/>
      </c:catAx>
      <c:valAx>
        <c:axId val="171500224"/>
        <c:scaling>
          <c:orientation val="minMax"/>
          <c:max val="1.5"/>
          <c:min val="0.9"/>
        </c:scaling>
        <c:delete val="0"/>
        <c:axPos val="l"/>
        <c:numFmt formatCode="0.00" sourceLinked="0"/>
        <c:majorTickMark val="out"/>
        <c:minorTickMark val="none"/>
        <c:tickLblPos val="nextTo"/>
        <c:crossAx val="171499832"/>
        <c:crosses val="autoZero"/>
        <c:crossBetween val="between"/>
        <c:majorUnit val="0.1"/>
      </c:valAx>
      <c:spPr>
        <a:noFill/>
      </c:spPr>
    </c:plotArea>
    <c:plotVisOnly val="1"/>
    <c:dispBlanksAs val="gap"/>
    <c:showDLblsOverMax val="0"/>
  </c:chart>
  <c:spPr>
    <a:noFill/>
    <a:ln>
      <a:noFill/>
    </a:ln>
  </c:sp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19050</xdr:rowOff>
    </xdr:from>
    <xdr:to>
      <xdr:col>4</xdr:col>
      <xdr:colOff>28575</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3</xdr:row>
      <xdr:rowOff>19050</xdr:rowOff>
    </xdr:from>
    <xdr:to>
      <xdr:col>8</xdr:col>
      <xdr:colOff>838200</xdr:colOff>
      <xdr:row>14</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785814</xdr:colOff>
      <xdr:row>3</xdr:row>
      <xdr:rowOff>190499</xdr:rowOff>
    </xdr:from>
    <xdr:to>
      <xdr:col>3</xdr:col>
      <xdr:colOff>809626</xdr:colOff>
      <xdr:row>5</xdr:row>
      <xdr:rowOff>79374</xdr:rowOff>
    </xdr:to>
    <xdr:sp macro="" textlink="">
      <xdr:nvSpPr>
        <xdr:cNvPr id="4" name="TextBox 3"/>
        <xdr:cNvSpPr txBox="1"/>
      </xdr:nvSpPr>
      <xdr:spPr>
        <a:xfrm>
          <a:off x="1635127" y="706437"/>
          <a:ext cx="1722437"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Own + network effects</a:t>
          </a:r>
          <a:endParaRPr lang="en-US" sz="1100"/>
        </a:p>
      </xdr:txBody>
    </xdr:sp>
    <xdr:clientData/>
  </xdr:twoCellAnchor>
  <xdr:twoCellAnchor>
    <xdr:from>
      <xdr:col>2</xdr:col>
      <xdr:colOff>241877</xdr:colOff>
      <xdr:row>9</xdr:row>
      <xdr:rowOff>40551</xdr:rowOff>
    </xdr:from>
    <xdr:to>
      <xdr:col>3</xdr:col>
      <xdr:colOff>748289</xdr:colOff>
      <xdr:row>10</xdr:row>
      <xdr:rowOff>110401</xdr:rowOff>
    </xdr:to>
    <xdr:sp macro="" textlink="">
      <xdr:nvSpPr>
        <xdr:cNvPr id="5" name="TextBox 4"/>
        <xdr:cNvSpPr txBox="1"/>
      </xdr:nvSpPr>
      <xdr:spPr>
        <a:xfrm>
          <a:off x="1939059" y="1703096"/>
          <a:ext cx="1355003"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Own effects</a:t>
          </a:r>
        </a:p>
      </xdr:txBody>
    </xdr:sp>
    <xdr:clientData/>
  </xdr:twoCellAnchor>
  <xdr:twoCellAnchor>
    <xdr:from>
      <xdr:col>0</xdr:col>
      <xdr:colOff>15875</xdr:colOff>
      <xdr:row>17</xdr:row>
      <xdr:rowOff>47625</xdr:rowOff>
    </xdr:from>
    <xdr:to>
      <xdr:col>4</xdr:col>
      <xdr:colOff>44450</xdr:colOff>
      <xdr:row>29</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809625</xdr:colOff>
      <xdr:row>17</xdr:row>
      <xdr:rowOff>47625</xdr:rowOff>
    </xdr:from>
    <xdr:to>
      <xdr:col>8</xdr:col>
      <xdr:colOff>838200</xdr:colOff>
      <xdr:row>29</xdr:row>
      <xdr:rowOff>4762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19050</xdr:rowOff>
    </xdr:from>
    <xdr:to>
      <xdr:col>4</xdr:col>
      <xdr:colOff>28575</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3</xdr:row>
      <xdr:rowOff>19050</xdr:rowOff>
    </xdr:from>
    <xdr:to>
      <xdr:col>8</xdr:col>
      <xdr:colOff>838200</xdr:colOff>
      <xdr:row>14</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819008</xdr:colOff>
      <xdr:row>3</xdr:row>
      <xdr:rowOff>96692</xdr:rowOff>
    </xdr:from>
    <xdr:to>
      <xdr:col>3</xdr:col>
      <xdr:colOff>842820</xdr:colOff>
      <xdr:row>4</xdr:row>
      <xdr:rowOff>176067</xdr:rowOff>
    </xdr:to>
    <xdr:sp macro="" textlink="">
      <xdr:nvSpPr>
        <xdr:cNvPr id="4" name="TextBox 3"/>
        <xdr:cNvSpPr txBox="1"/>
      </xdr:nvSpPr>
      <xdr:spPr>
        <a:xfrm>
          <a:off x="1668321" y="612630"/>
          <a:ext cx="1722437"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Own + network effects</a:t>
          </a:r>
          <a:endParaRPr lang="en-US" sz="1100"/>
        </a:p>
      </xdr:txBody>
    </xdr:sp>
    <xdr:clientData/>
  </xdr:twoCellAnchor>
  <xdr:twoCellAnchor>
    <xdr:from>
      <xdr:col>2</xdr:col>
      <xdr:colOff>279401</xdr:colOff>
      <xdr:row>8</xdr:row>
      <xdr:rowOff>144460</xdr:rowOff>
    </xdr:from>
    <xdr:to>
      <xdr:col>3</xdr:col>
      <xdr:colOff>785813</xdr:colOff>
      <xdr:row>10</xdr:row>
      <xdr:rowOff>23810</xdr:rowOff>
    </xdr:to>
    <xdr:sp macro="" textlink="">
      <xdr:nvSpPr>
        <xdr:cNvPr id="5" name="TextBox 4"/>
        <xdr:cNvSpPr txBox="1"/>
      </xdr:nvSpPr>
      <xdr:spPr>
        <a:xfrm>
          <a:off x="1978026" y="1612898"/>
          <a:ext cx="1355725"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Own effects</a:t>
          </a:r>
        </a:p>
      </xdr:txBody>
    </xdr:sp>
    <xdr:clientData/>
  </xdr:twoCellAnchor>
  <xdr:twoCellAnchor>
    <xdr:from>
      <xdr:col>0</xdr:col>
      <xdr:colOff>15875</xdr:colOff>
      <xdr:row>17</xdr:row>
      <xdr:rowOff>47625</xdr:rowOff>
    </xdr:from>
    <xdr:to>
      <xdr:col>4</xdr:col>
      <xdr:colOff>44450</xdr:colOff>
      <xdr:row>29</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809625</xdr:colOff>
      <xdr:row>17</xdr:row>
      <xdr:rowOff>47625</xdr:rowOff>
    </xdr:from>
    <xdr:to>
      <xdr:col>8</xdr:col>
      <xdr:colOff>838200</xdr:colOff>
      <xdr:row>29</xdr:row>
      <xdr:rowOff>4762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39683</xdr:colOff>
      <xdr:row>3</xdr:row>
      <xdr:rowOff>91922</xdr:rowOff>
    </xdr:from>
    <xdr:to>
      <xdr:col>4</xdr:col>
      <xdr:colOff>31745</xdr:colOff>
      <xdr:row>22</xdr:row>
      <xdr:rowOff>74604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83" y="607860"/>
          <a:ext cx="3389312" cy="3602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722326</xdr:colOff>
      <xdr:row>3</xdr:row>
      <xdr:rowOff>91921</xdr:rowOff>
    </xdr:from>
    <xdr:to>
      <xdr:col>8</xdr:col>
      <xdr:colOff>769950</xdr:colOff>
      <xdr:row>22</xdr:row>
      <xdr:rowOff>107792</xdr:rowOff>
    </xdr:to>
    <xdr:pic>
      <xdr:nvPicPr>
        <xdr:cNvPr id="5" name="Picture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9576" y="607859"/>
          <a:ext cx="3444874" cy="3635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xdr:colOff>
      <xdr:row>3</xdr:row>
      <xdr:rowOff>19050</xdr:rowOff>
    </xdr:from>
    <xdr:to>
      <xdr:col>3</xdr:col>
      <xdr:colOff>747903</xdr:colOff>
      <xdr:row>13</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573088</xdr:colOff>
      <xdr:row>3</xdr:row>
      <xdr:rowOff>69849</xdr:rowOff>
    </xdr:from>
    <xdr:to>
      <xdr:col>3</xdr:col>
      <xdr:colOff>587375</xdr:colOff>
      <xdr:row>4</xdr:row>
      <xdr:rowOff>149224</xdr:rowOff>
    </xdr:to>
    <xdr:sp macro="" textlink="">
      <xdr:nvSpPr>
        <xdr:cNvPr id="3" name="TextBox 2"/>
        <xdr:cNvSpPr txBox="1"/>
      </xdr:nvSpPr>
      <xdr:spPr>
        <a:xfrm>
          <a:off x="1354138" y="584199"/>
          <a:ext cx="1576387"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Own + network effects</a:t>
          </a:r>
          <a:endParaRPr lang="en-US" sz="1100"/>
        </a:p>
      </xdr:txBody>
    </xdr:sp>
    <xdr:clientData/>
  </xdr:twoCellAnchor>
  <xdr:twoCellAnchor>
    <xdr:from>
      <xdr:col>2</xdr:col>
      <xdr:colOff>96838</xdr:colOff>
      <xdr:row>8</xdr:row>
      <xdr:rowOff>77786</xdr:rowOff>
    </xdr:from>
    <xdr:to>
      <xdr:col>3</xdr:col>
      <xdr:colOff>603250</xdr:colOff>
      <xdr:row>9</xdr:row>
      <xdr:rowOff>147636</xdr:rowOff>
    </xdr:to>
    <xdr:sp macro="" textlink="">
      <xdr:nvSpPr>
        <xdr:cNvPr id="4" name="TextBox 3"/>
        <xdr:cNvSpPr txBox="1"/>
      </xdr:nvSpPr>
      <xdr:spPr>
        <a:xfrm>
          <a:off x="1658938" y="1544636"/>
          <a:ext cx="1287462"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Own shock effects</a:t>
          </a:r>
        </a:p>
      </xdr:txBody>
    </xdr:sp>
    <xdr:clientData/>
  </xdr:twoCellAnchor>
  <xdr:twoCellAnchor>
    <xdr:from>
      <xdr:col>4</xdr:col>
      <xdr:colOff>182562</xdr:colOff>
      <xdr:row>3</xdr:row>
      <xdr:rowOff>19048</xdr:rowOff>
    </xdr:from>
    <xdr:to>
      <xdr:col>8</xdr:col>
      <xdr:colOff>732027</xdr:colOff>
      <xdr:row>13</xdr:row>
      <xdr:rowOff>25144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47625</xdr:rowOff>
    </xdr:from>
    <xdr:to>
      <xdr:col>3</xdr:col>
      <xdr:colOff>747903</xdr:colOff>
      <xdr:row>37</xdr:row>
      <xdr:rowOff>53721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55563</xdr:rowOff>
    </xdr:from>
    <xdr:to>
      <xdr:col>3</xdr:col>
      <xdr:colOff>747903</xdr:colOff>
      <xdr:row>25</xdr:row>
      <xdr:rowOff>61659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182562</xdr:colOff>
      <xdr:row>15</xdr:row>
      <xdr:rowOff>55563</xdr:rowOff>
    </xdr:from>
    <xdr:to>
      <xdr:col>8</xdr:col>
      <xdr:colOff>732027</xdr:colOff>
      <xdr:row>25</xdr:row>
      <xdr:rowOff>61659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19050</xdr:rowOff>
    </xdr:from>
    <xdr:to>
      <xdr:col>4</xdr:col>
      <xdr:colOff>28575</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3</xdr:row>
      <xdr:rowOff>19050</xdr:rowOff>
    </xdr:from>
    <xdr:to>
      <xdr:col>8</xdr:col>
      <xdr:colOff>838200</xdr:colOff>
      <xdr:row>14</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1445</xdr:colOff>
      <xdr:row>4</xdr:row>
      <xdr:rowOff>139266</xdr:rowOff>
    </xdr:from>
    <xdr:to>
      <xdr:col>4</xdr:col>
      <xdr:colOff>25978</xdr:colOff>
      <xdr:row>6</xdr:row>
      <xdr:rowOff>28141</xdr:rowOff>
    </xdr:to>
    <xdr:sp macro="" textlink="">
      <xdr:nvSpPr>
        <xdr:cNvPr id="4" name="TextBox 3"/>
        <xdr:cNvSpPr txBox="1"/>
      </xdr:nvSpPr>
      <xdr:spPr>
        <a:xfrm>
          <a:off x="1700070" y="845704"/>
          <a:ext cx="1723158"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Own + network effects</a:t>
          </a:r>
          <a:endParaRPr lang="en-US" sz="1100"/>
        </a:p>
      </xdr:txBody>
    </xdr:sp>
    <xdr:clientData/>
  </xdr:twoCellAnchor>
  <xdr:twoCellAnchor>
    <xdr:from>
      <xdr:col>2</xdr:col>
      <xdr:colOff>295275</xdr:colOff>
      <xdr:row>9</xdr:row>
      <xdr:rowOff>89618</xdr:rowOff>
    </xdr:from>
    <xdr:to>
      <xdr:col>3</xdr:col>
      <xdr:colOff>801687</xdr:colOff>
      <xdr:row>10</xdr:row>
      <xdr:rowOff>159468</xdr:rowOff>
    </xdr:to>
    <xdr:sp macro="" textlink="">
      <xdr:nvSpPr>
        <xdr:cNvPr id="5" name="TextBox 4"/>
        <xdr:cNvSpPr txBox="1"/>
      </xdr:nvSpPr>
      <xdr:spPr>
        <a:xfrm>
          <a:off x="1993900" y="1748556"/>
          <a:ext cx="1355725"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Own effects</a:t>
          </a:r>
        </a:p>
      </xdr:txBody>
    </xdr:sp>
    <xdr:clientData/>
  </xdr:twoCellAnchor>
  <xdr:twoCellAnchor>
    <xdr:from>
      <xdr:col>0</xdr:col>
      <xdr:colOff>15875</xdr:colOff>
      <xdr:row>17</xdr:row>
      <xdr:rowOff>47625</xdr:rowOff>
    </xdr:from>
    <xdr:to>
      <xdr:col>4</xdr:col>
      <xdr:colOff>44450</xdr:colOff>
      <xdr:row>29</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809625</xdr:colOff>
      <xdr:row>17</xdr:row>
      <xdr:rowOff>47625</xdr:rowOff>
    </xdr:from>
    <xdr:to>
      <xdr:col>8</xdr:col>
      <xdr:colOff>838200</xdr:colOff>
      <xdr:row>29</xdr:row>
      <xdr:rowOff>4762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19050</xdr:rowOff>
    </xdr:from>
    <xdr:to>
      <xdr:col>4</xdr:col>
      <xdr:colOff>28575</xdr:colOff>
      <xdr:row>14</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3</xdr:row>
      <xdr:rowOff>19050</xdr:rowOff>
    </xdr:from>
    <xdr:to>
      <xdr:col>8</xdr:col>
      <xdr:colOff>838200</xdr:colOff>
      <xdr:row>14</xdr:row>
      <xdr:rowOff>166687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420688</xdr:colOff>
      <xdr:row>5</xdr:row>
      <xdr:rowOff>1</xdr:rowOff>
    </xdr:from>
    <xdr:to>
      <xdr:col>3</xdr:col>
      <xdr:colOff>650875</xdr:colOff>
      <xdr:row>6</xdr:row>
      <xdr:rowOff>87313</xdr:rowOff>
    </xdr:to>
    <xdr:sp macro="" textlink="">
      <xdr:nvSpPr>
        <xdr:cNvPr id="4" name="TextBox 3"/>
        <xdr:cNvSpPr txBox="1"/>
      </xdr:nvSpPr>
      <xdr:spPr>
        <a:xfrm>
          <a:off x="1270001" y="896939"/>
          <a:ext cx="1928812"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Own + network effects</a:t>
          </a:r>
          <a:endParaRPr lang="en-US" sz="1100"/>
        </a:p>
      </xdr:txBody>
    </xdr:sp>
    <xdr:clientData/>
  </xdr:twoCellAnchor>
  <xdr:twoCellAnchor>
    <xdr:from>
      <xdr:col>2</xdr:col>
      <xdr:colOff>200025</xdr:colOff>
      <xdr:row>10</xdr:row>
      <xdr:rowOff>33335</xdr:rowOff>
    </xdr:from>
    <xdr:to>
      <xdr:col>3</xdr:col>
      <xdr:colOff>706437</xdr:colOff>
      <xdr:row>11</xdr:row>
      <xdr:rowOff>103185</xdr:rowOff>
    </xdr:to>
    <xdr:sp macro="" textlink="">
      <xdr:nvSpPr>
        <xdr:cNvPr id="5" name="TextBox 4"/>
        <xdr:cNvSpPr txBox="1"/>
      </xdr:nvSpPr>
      <xdr:spPr>
        <a:xfrm>
          <a:off x="1898650" y="1882773"/>
          <a:ext cx="1355725"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Own effects</a:t>
          </a:r>
        </a:p>
      </xdr:txBody>
    </xdr:sp>
    <xdr:clientData/>
  </xdr:twoCellAnchor>
  <xdr:twoCellAnchor>
    <xdr:from>
      <xdr:col>0</xdr:col>
      <xdr:colOff>15875</xdr:colOff>
      <xdr:row>17</xdr:row>
      <xdr:rowOff>47625</xdr:rowOff>
    </xdr:from>
    <xdr:to>
      <xdr:col>4</xdr:col>
      <xdr:colOff>44450</xdr:colOff>
      <xdr:row>29</xdr:row>
      <xdr:rowOff>4762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809625</xdr:colOff>
      <xdr:row>17</xdr:row>
      <xdr:rowOff>47625</xdr:rowOff>
    </xdr:from>
    <xdr:to>
      <xdr:col>8</xdr:col>
      <xdr:colOff>838200</xdr:colOff>
      <xdr:row>29</xdr:row>
      <xdr:rowOff>4762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w-mac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1"/>
      <sheetName val="TR1b"/>
      <sheetName val="TR1c"/>
      <sheetName val="TR2-nber_rvadd"/>
      <sheetName val="TR2-nber_emp"/>
      <sheetName val="TR2-nber_rlprod"/>
      <sheetName val="TR2-nber_rsales"/>
      <sheetName val="TR2-nber_sales"/>
      <sheetName val="TR2b-nber_rvadd"/>
      <sheetName val="TR2b-nber_emp"/>
      <sheetName val="TR2b-nber_rlprod"/>
      <sheetName val="TR2b-nber_rsales"/>
      <sheetName val="TR2b-nber_sales"/>
      <sheetName val="TR3-nber_rvadd"/>
      <sheetName val="TR3-nber_emp"/>
      <sheetName val="TR3-nber_rlprod"/>
      <sheetName val="TR3-nber_rsales"/>
      <sheetName val="TR3-nber_sales"/>
      <sheetName val="TR3b-nber_rvadd"/>
      <sheetName val="TR3b-nber_emp"/>
      <sheetName val="TR3b-nber_rlprod"/>
      <sheetName val="TR3b-nber_rsales"/>
      <sheetName val="TR3b-nber_sales"/>
      <sheetName val="TR4"/>
      <sheetName val="TR5"/>
      <sheetName val="TR6"/>
      <sheetName val="OTR1"/>
      <sheetName val="OTR1b"/>
      <sheetName val="OTR1c"/>
      <sheetName val="OTR2-nber_rvadd"/>
      <sheetName val="OTR2-nber_emp"/>
      <sheetName val="OTR2-nber_rlprod"/>
      <sheetName val="OTR2-nber_rsales"/>
      <sheetName val="OTR2-nber_sales"/>
      <sheetName val="OTR2b-nber_rvadd"/>
      <sheetName val="OTR2b-nber_emp"/>
      <sheetName val="OTR2b-nber_rlprod"/>
      <sheetName val="OTR2b-nber_rsales"/>
      <sheetName val="OTR2b-nber_sales"/>
      <sheetName val="OTR3-nber_rvadd"/>
      <sheetName val="OTR3-nber_emp"/>
      <sheetName val="OTR3-nber_rlprod"/>
      <sheetName val="OTR3-nber_rsales"/>
      <sheetName val="OTR3-nber_sales"/>
      <sheetName val="OTR3b-nber_rvadd"/>
      <sheetName val="OTR3b-nber_emp"/>
      <sheetName val="OTR3b-nber_rlprod"/>
      <sheetName val="OTR3b-nber_rsales"/>
      <sheetName val="OTR3b-nber_sales"/>
      <sheetName val="OTR4"/>
      <sheetName val="OTR5"/>
      <sheetName val="OTR6"/>
      <sheetName val="FED1"/>
      <sheetName val="FED1b"/>
      <sheetName val="FED1c"/>
      <sheetName val="FED2-nber_rvadd"/>
      <sheetName val="FED2-nber_emp"/>
      <sheetName val="FED2-nber_rlprod"/>
      <sheetName val="FED2-nber_rsales"/>
      <sheetName val="FED2-nber_sales"/>
      <sheetName val="FED2b-nber_rvadd"/>
      <sheetName val="FED2b-nber_emp"/>
      <sheetName val="FED2b-nber_rlprod"/>
      <sheetName val="FED2b-nber_rsales"/>
      <sheetName val="FED2b-nber_sales"/>
      <sheetName val="FED3-nber_rvadd"/>
      <sheetName val="FED3-nber_emp"/>
      <sheetName val="FED3-nber_rlprod"/>
      <sheetName val="FED3-nber_rsales"/>
      <sheetName val="FED3-nber_sales"/>
      <sheetName val="FED3b-nber_rvadd"/>
      <sheetName val="FED3b-nber_emp"/>
      <sheetName val="FED3b-nber_rlprod"/>
      <sheetName val="FED3b-nber_rsales"/>
      <sheetName val="FED3b-nber_sales"/>
      <sheetName val="FED4"/>
      <sheetName val="FED5"/>
      <sheetName val="FED6"/>
      <sheetName val="TFP1"/>
      <sheetName val="TFP1b"/>
      <sheetName val="TFP1c"/>
      <sheetName val="TFP2-nber_rvadd"/>
      <sheetName val="TFP2-nber_emp"/>
      <sheetName val="TFP2-nber_rlprod"/>
      <sheetName val="TFP2-nber_rsales"/>
      <sheetName val="TFP2-nber_sales"/>
      <sheetName val="TFP2b-nber_rvadd"/>
      <sheetName val="TFP2b-nber_emp"/>
      <sheetName val="TFP2b-nber_rlprod"/>
      <sheetName val="TFP2b-nber_rsales"/>
      <sheetName val="TFP2b-nber_sales"/>
      <sheetName val="TFP3-nber_rvadd"/>
      <sheetName val="TFP3-nber_emp"/>
      <sheetName val="TFP3-nber_rlprod"/>
      <sheetName val="TFP3-nber_rsales"/>
      <sheetName val="TFP3-nber_sales"/>
      <sheetName val="TFP3b-nber_rvadd"/>
      <sheetName val="TFP3b-nber_emp"/>
      <sheetName val="TFP3b-nber_rlprod"/>
      <sheetName val="TFP3b-nber_rsales"/>
      <sheetName val="TFP3b-nber_sales"/>
      <sheetName val="TFP4"/>
      <sheetName val="TFP5"/>
      <sheetName val="TFP6"/>
      <sheetName val="PAT1"/>
      <sheetName val="PAT1b"/>
      <sheetName val="PAT1c"/>
      <sheetName val="PAT2-nber_rvadd"/>
      <sheetName val="PAT2-nber_emp"/>
      <sheetName val="PAT2-nber_rlprod"/>
      <sheetName val="PAT2-nber_rsales"/>
      <sheetName val="PAT2-nber_sales"/>
      <sheetName val="PAT2b-nber_rvadd"/>
      <sheetName val="PAT2b-nber_emp"/>
      <sheetName val="PAT2b-nber_rlprod"/>
      <sheetName val="PAT2b-nber_rsales"/>
      <sheetName val="PAT2b-nber_sales"/>
      <sheetName val="PAT3-nber_rvadd"/>
      <sheetName val="PAT3-nber_emp"/>
      <sheetName val="PAT3-nber_rlprod"/>
      <sheetName val="PAT3-nber_rsales"/>
      <sheetName val="PAT3-nber_sales"/>
      <sheetName val="PAT3b-nber_rvadd"/>
      <sheetName val="PAT3b-nber_emp"/>
      <sheetName val="PAT3b-nber_rlprod"/>
      <sheetName val="PAT3b-nber_rsales"/>
      <sheetName val="PAT3b-nber_sales"/>
      <sheetName val="PAT4"/>
      <sheetName val="PAT5"/>
      <sheetName val="PAT6"/>
      <sheetName val="Full1"/>
      <sheetName val="Full2"/>
      <sheetName val="Geo1"/>
      <sheetName val="Geo1F1"/>
      <sheetName val="Geo2-nber_rvadd"/>
      <sheetName val="Geo2-nber_emp"/>
      <sheetName val="Geo2-nber_rlprod"/>
      <sheetName val="Geo2-nber_rsales"/>
      <sheetName val="Geo2-nber_sales"/>
      <sheetName val="Geo3-nber_rvadd"/>
      <sheetName val="Geo3-nber_emp"/>
      <sheetName val="Geo3-nber_rlprod"/>
      <sheetName val="Geo3-nber_rsales"/>
      <sheetName val="Geo3-nber_sales"/>
      <sheetName val="VAR-nber_rvadd1"/>
      <sheetName val="VAR-nber_rvadd3"/>
      <sheetName val="VAR-nber_sales1"/>
      <sheetName val="VAR-nber_sales3"/>
      <sheetName val="VAR-nber_rsales1"/>
      <sheetName val="VAR-nber_rsales3"/>
      <sheetName val="VAR-nber_emp1"/>
      <sheetName val="VAR-nber_emp3"/>
      <sheetName val="IV1"/>
      <sheetName val="IV1b"/>
      <sheetName val="IV1c"/>
      <sheetName val="IV2-nber_rvadd"/>
      <sheetName val="IV2-nber_emp"/>
      <sheetName val="IV2-nber_rlprod"/>
      <sheetName val="IV2-nber_rsales"/>
      <sheetName val="IV2-nber_sales"/>
      <sheetName val="IV2b-nber_rvadd"/>
      <sheetName val="IV2b-nber_emp"/>
      <sheetName val="IV2b-nber_rlprod"/>
      <sheetName val="IV2b-nber_rsales"/>
      <sheetName val="IV2b-nber_sales"/>
      <sheetName val="IV3-nber_rvadd"/>
      <sheetName val="IV3-nber_emp"/>
      <sheetName val="IV3-nber_rlprod"/>
      <sheetName val="IV3-nber_rsales"/>
      <sheetName val="IV3-nber_sales"/>
      <sheetName val="IV3b-nber_rvadd"/>
      <sheetName val="IV3b-nber_emp"/>
      <sheetName val="IV3b-nber_rlprod"/>
      <sheetName val="IV3b-nber_rsales"/>
      <sheetName val="IV3b-nber_sales"/>
      <sheetName val="IV4"/>
      <sheetName val="IV5"/>
      <sheetName val="IV6"/>
      <sheetName val="IVFull1"/>
      <sheetName val="IVFull2"/>
      <sheetName val="IVGeo1"/>
      <sheetName val="IVGeo2-nber_rvadd"/>
      <sheetName val="IVGeo2-nber_emp"/>
      <sheetName val="IVGeo2-nber_rlprod"/>
      <sheetName val="IVGeo2-nber_rsales"/>
      <sheetName val="IVGeo2-nber_sales"/>
      <sheetName val="IVGeo3-nber_rvadd"/>
      <sheetName val="IVGeo3-nber_emp"/>
      <sheetName val="IVGeo3-nber_rlprod"/>
      <sheetName val="IVGeo3-nber_rsales"/>
      <sheetName val="IVGeo3-nber_sales"/>
      <sheetName val="IVGeo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ow r="3">
          <cell r="B3" t="str">
            <v>0.019</v>
          </cell>
          <cell r="C3" t="str">
            <v>0.018</v>
          </cell>
          <cell r="D3" t="str">
            <v>0.158***</v>
          </cell>
          <cell r="E3" t="str">
            <v>0.135***</v>
          </cell>
          <cell r="F3" t="str">
            <v>-0.117***</v>
          </cell>
          <cell r="G3" t="str">
            <v>-0.119***</v>
          </cell>
        </row>
        <row r="4">
          <cell r="B4" t="str">
            <v>(0.025)</v>
          </cell>
          <cell r="C4" t="str">
            <v>(0.024)</v>
          </cell>
          <cell r="D4" t="str">
            <v>(0.021)</v>
          </cell>
          <cell r="E4" t="str">
            <v>(0.019)</v>
          </cell>
          <cell r="F4" t="str">
            <v>(0.030)</v>
          </cell>
          <cell r="G4" t="str">
            <v>(0.036)</v>
          </cell>
        </row>
        <row r="5">
          <cell r="B5" t="str">
            <v/>
          </cell>
          <cell r="C5" t="str">
            <v>0.051**</v>
          </cell>
          <cell r="D5" t="str">
            <v/>
          </cell>
          <cell r="E5" t="str">
            <v>0.116***</v>
          </cell>
          <cell r="F5" t="str">
            <v/>
          </cell>
          <cell r="G5" t="str">
            <v>-0.057</v>
          </cell>
        </row>
        <row r="6">
          <cell r="B6" t="str">
            <v/>
          </cell>
          <cell r="C6" t="str">
            <v>(0.023)</v>
          </cell>
          <cell r="D6" t="str">
            <v/>
          </cell>
          <cell r="E6" t="str">
            <v>(0.019)</v>
          </cell>
          <cell r="F6" t="str">
            <v/>
          </cell>
          <cell r="G6" t="str">
            <v>(0.038)</v>
          </cell>
        </row>
        <row r="7">
          <cell r="B7" t="str">
            <v/>
          </cell>
          <cell r="C7" t="str">
            <v>0.038*</v>
          </cell>
          <cell r="D7" t="str">
            <v/>
          </cell>
          <cell r="E7" t="str">
            <v>0.102***</v>
          </cell>
          <cell r="F7" t="str">
            <v/>
          </cell>
          <cell r="G7" t="str">
            <v>-0.002</v>
          </cell>
        </row>
        <row r="8">
          <cell r="B8" t="str">
            <v/>
          </cell>
          <cell r="C8" t="str">
            <v>(0.021)</v>
          </cell>
          <cell r="D8" t="str">
            <v/>
          </cell>
          <cell r="E8" t="str">
            <v>(0.016)</v>
          </cell>
          <cell r="F8" t="str">
            <v/>
          </cell>
          <cell r="G8" t="str">
            <v>(0.035)</v>
          </cell>
        </row>
        <row r="9">
          <cell r="B9" t="str">
            <v>0.017</v>
          </cell>
          <cell r="C9" t="str">
            <v>0.023</v>
          </cell>
          <cell r="D9" t="str">
            <v>0.007</v>
          </cell>
          <cell r="E9" t="str">
            <v>0.013</v>
          </cell>
          <cell r="F9" t="str">
            <v>0.007</v>
          </cell>
          <cell r="G9" t="str">
            <v>0.004</v>
          </cell>
        </row>
        <row r="10">
          <cell r="B10" t="str">
            <v>(0.021)</v>
          </cell>
          <cell r="C10" t="str">
            <v>(0.021)</v>
          </cell>
          <cell r="D10" t="str">
            <v>(0.015)</v>
          </cell>
          <cell r="E10" t="str">
            <v>(0.012)</v>
          </cell>
          <cell r="F10" t="str">
            <v>(0.016)</v>
          </cell>
          <cell r="G10" t="str">
            <v>(0.017)</v>
          </cell>
        </row>
        <row r="11">
          <cell r="B11" t="str">
            <v>0.022**</v>
          </cell>
          <cell r="C11" t="str">
            <v>0.020**</v>
          </cell>
          <cell r="D11" t="str">
            <v>0.010*</v>
          </cell>
          <cell r="E11" t="str">
            <v>0.011**</v>
          </cell>
          <cell r="F11" t="str">
            <v>0.012</v>
          </cell>
          <cell r="G11" t="str">
            <v>0.010</v>
          </cell>
        </row>
        <row r="12">
          <cell r="B12" t="str">
            <v>(0.009)</v>
          </cell>
          <cell r="C12" t="str">
            <v>(0.008)</v>
          </cell>
          <cell r="D12" t="str">
            <v>(0.006)</v>
          </cell>
          <cell r="E12" t="str">
            <v>(0.005)</v>
          </cell>
          <cell r="F12" t="str">
            <v>(0.008)</v>
          </cell>
          <cell r="G12" t="str">
            <v>(0.008)</v>
          </cell>
        </row>
        <row r="13">
          <cell r="B13" t="str">
            <v>0.004</v>
          </cell>
          <cell r="C13" t="str">
            <v>0.008**</v>
          </cell>
          <cell r="D13" t="str">
            <v>0.003</v>
          </cell>
          <cell r="E13" t="str">
            <v>0.006***</v>
          </cell>
          <cell r="F13" t="str">
            <v>0.001</v>
          </cell>
          <cell r="G13" t="str">
            <v>0.002</v>
          </cell>
        </row>
        <row r="14">
          <cell r="B14" t="str">
            <v>(0.003)</v>
          </cell>
          <cell r="C14" t="str">
            <v>(0.004)</v>
          </cell>
          <cell r="D14" t="str">
            <v>(0.003)</v>
          </cell>
          <cell r="E14" t="str">
            <v>(0.002)</v>
          </cell>
          <cell r="F14" t="str">
            <v>(0.001)</v>
          </cell>
          <cell r="G14" t="str">
            <v>(0.002)</v>
          </cell>
        </row>
        <row r="15">
          <cell r="B15" t="str">
            <v>6560</v>
          </cell>
          <cell r="C15" t="str">
            <v>5776</v>
          </cell>
          <cell r="D15" t="str">
            <v>6560</v>
          </cell>
          <cell r="E15" t="str">
            <v>5776</v>
          </cell>
          <cell r="F15" t="str">
            <v>6560</v>
          </cell>
          <cell r="G15" t="str">
            <v>5776</v>
          </cell>
        </row>
      </sheetData>
      <sheetData sheetId="53">
        <row r="16">
          <cell r="B16" t="str">
            <v>0.076</v>
          </cell>
          <cell r="C16" t="str">
            <v>0.191</v>
          </cell>
          <cell r="D16" t="str">
            <v>0.321</v>
          </cell>
          <cell r="E16" t="str">
            <v>0.383</v>
          </cell>
          <cell r="F16" t="str">
            <v>0.147</v>
          </cell>
          <cell r="G16" t="str">
            <v>0.330</v>
          </cell>
        </row>
      </sheetData>
      <sheetData sheetId="54"/>
      <sheetData sheetId="55">
        <row r="3">
          <cell r="B3" t="str">
            <v>0.019</v>
          </cell>
          <cell r="C3" t="str">
            <v>0.019</v>
          </cell>
          <cell r="D3" t="str">
            <v>0.023</v>
          </cell>
          <cell r="E3" t="str">
            <v>0.115*</v>
          </cell>
          <cell r="F3" t="str">
            <v>-0.011</v>
          </cell>
          <cell r="G3" t="str">
            <v>-0.042*</v>
          </cell>
          <cell r="H3" t="str">
            <v>-0.076***</v>
          </cell>
        </row>
        <row r="4">
          <cell r="B4" t="str">
            <v>(0.025)</v>
          </cell>
          <cell r="C4" t="str">
            <v>(0.025)</v>
          </cell>
          <cell r="D4" t="str">
            <v>(0.026)</v>
          </cell>
          <cell r="E4" t="str">
            <v>(0.068)</v>
          </cell>
          <cell r="F4" t="str">
            <v>(0.025)</v>
          </cell>
          <cell r="G4" t="str">
            <v>(0.024)</v>
          </cell>
          <cell r="H4" t="str">
            <v>(0.021)</v>
          </cell>
        </row>
        <row r="5">
          <cell r="B5" t="str">
            <v>0.017</v>
          </cell>
          <cell r="C5" t="str">
            <v>0.034*</v>
          </cell>
          <cell r="D5" t="str">
            <v>0.015</v>
          </cell>
          <cell r="E5" t="str">
            <v>0.008</v>
          </cell>
          <cell r="F5" t="str">
            <v>-0.006</v>
          </cell>
          <cell r="G5" t="str">
            <v>0.029</v>
          </cell>
          <cell r="H5" t="str">
            <v>-0.040</v>
          </cell>
        </row>
        <row r="6">
          <cell r="B6" t="str">
            <v>(0.021)</v>
          </cell>
          <cell r="C6" t="str">
            <v>(0.019)</v>
          </cell>
          <cell r="D6" t="str">
            <v>(0.020)</v>
          </cell>
          <cell r="E6" t="str">
            <v>(0.014)</v>
          </cell>
          <cell r="F6" t="str">
            <v>(0.021)</v>
          </cell>
          <cell r="G6" t="str">
            <v>(0.024)</v>
          </cell>
          <cell r="H6" t="str">
            <v>(0.062)</v>
          </cell>
        </row>
        <row r="7">
          <cell r="B7" t="str">
            <v>0.022**</v>
          </cell>
          <cell r="C7" t="str">
            <v>0.022**</v>
          </cell>
          <cell r="D7" t="str">
            <v>0.022**</v>
          </cell>
          <cell r="E7" t="str">
            <v>0.030**</v>
          </cell>
          <cell r="F7" t="str">
            <v>0.012</v>
          </cell>
          <cell r="G7" t="str">
            <v>0.025*</v>
          </cell>
          <cell r="H7" t="str">
            <v>0.069***</v>
          </cell>
        </row>
        <row r="8">
          <cell r="B8" t="str">
            <v>(0.009)</v>
          </cell>
          <cell r="C8" t="str">
            <v>(0.009)</v>
          </cell>
          <cell r="D8" t="str">
            <v>(0.010)</v>
          </cell>
          <cell r="E8" t="str">
            <v>(0.014)</v>
          </cell>
          <cell r="F8" t="str">
            <v>(0.008)</v>
          </cell>
          <cell r="G8" t="str">
            <v>(0.015)</v>
          </cell>
          <cell r="H8" t="str">
            <v>(0.023)</v>
          </cell>
        </row>
        <row r="9">
          <cell r="B9" t="str">
            <v>0.004</v>
          </cell>
          <cell r="C9" t="str">
            <v/>
          </cell>
          <cell r="D9" t="str">
            <v>0.004</v>
          </cell>
          <cell r="E9" t="str">
            <v>0.001</v>
          </cell>
          <cell r="F9" t="str">
            <v>0.002</v>
          </cell>
          <cell r="G9" t="str">
            <v>0.005</v>
          </cell>
          <cell r="H9" t="str">
            <v>0.011</v>
          </cell>
        </row>
        <row r="10">
          <cell r="B10" t="str">
            <v>(0.003)</v>
          </cell>
          <cell r="C10" t="str">
            <v/>
          </cell>
          <cell r="D10" t="str">
            <v>(0.003)</v>
          </cell>
          <cell r="E10" t="str">
            <v>(0.002)</v>
          </cell>
          <cell r="F10" t="str">
            <v>(0.003)</v>
          </cell>
          <cell r="G10" t="str">
            <v>(0.005)</v>
          </cell>
          <cell r="H10" t="str">
            <v>(0.011)</v>
          </cell>
        </row>
        <row r="11">
          <cell r="B11" t="str">
            <v>6560</v>
          </cell>
          <cell r="C11" t="str">
            <v>6560</v>
          </cell>
          <cell r="D11" t="str">
            <v>6560</v>
          </cell>
          <cell r="E11" t="str">
            <v>6560</v>
          </cell>
          <cell r="F11" t="str">
            <v>6560</v>
          </cell>
          <cell r="G11" t="str">
            <v>6560</v>
          </cell>
          <cell r="H11" t="str">
            <v>6560</v>
          </cell>
        </row>
      </sheetData>
      <sheetData sheetId="56">
        <row r="3">
          <cell r="B3" t="str">
            <v>0.158***</v>
          </cell>
          <cell r="C3" t="str">
            <v>0.159***</v>
          </cell>
          <cell r="D3" t="str">
            <v>0.163***</v>
          </cell>
          <cell r="E3" t="str">
            <v>0.269***</v>
          </cell>
          <cell r="F3" t="str">
            <v>0.099***</v>
          </cell>
          <cell r="G3" t="str">
            <v>0.041**</v>
          </cell>
          <cell r="H3" t="str">
            <v>0.006</v>
          </cell>
        </row>
        <row r="4">
          <cell r="B4" t="str">
            <v>(0.021)</v>
          </cell>
          <cell r="C4" t="str">
            <v>(0.021)</v>
          </cell>
          <cell r="D4" t="str">
            <v>(0.021)</v>
          </cell>
          <cell r="E4" t="str">
            <v>(0.033)</v>
          </cell>
          <cell r="F4" t="str">
            <v>(0.020)</v>
          </cell>
          <cell r="G4" t="str">
            <v>(0.019)</v>
          </cell>
          <cell r="H4" t="str">
            <v>(0.019)</v>
          </cell>
        </row>
        <row r="5">
          <cell r="B5" t="str">
            <v>0.007</v>
          </cell>
          <cell r="C5" t="str">
            <v>0.021**</v>
          </cell>
          <cell r="D5" t="str">
            <v>0.006</v>
          </cell>
          <cell r="E5" t="str">
            <v>0.007</v>
          </cell>
          <cell r="F5" t="str">
            <v>-0.011</v>
          </cell>
          <cell r="G5" t="str">
            <v>0.018</v>
          </cell>
          <cell r="H5" t="str">
            <v>-0.046</v>
          </cell>
        </row>
        <row r="6">
          <cell r="B6" t="str">
            <v>(0.015)</v>
          </cell>
          <cell r="C6" t="str">
            <v>(0.010)</v>
          </cell>
          <cell r="D6" t="str">
            <v>(0.013)</v>
          </cell>
          <cell r="E6" t="str">
            <v>(0.007)</v>
          </cell>
          <cell r="F6" t="str">
            <v>(0.015)</v>
          </cell>
          <cell r="G6" t="str">
            <v>(0.013)</v>
          </cell>
          <cell r="H6" t="str">
            <v>(0.046)</v>
          </cell>
        </row>
        <row r="7">
          <cell r="B7" t="str">
            <v>0.010*</v>
          </cell>
          <cell r="C7" t="str">
            <v>0.010*</v>
          </cell>
          <cell r="D7" t="str">
            <v>0.009</v>
          </cell>
          <cell r="E7" t="str">
            <v>0.009</v>
          </cell>
          <cell r="F7" t="str">
            <v>0.004</v>
          </cell>
          <cell r="G7" t="str">
            <v>0.016***</v>
          </cell>
          <cell r="H7" t="str">
            <v>0.020*</v>
          </cell>
        </row>
        <row r="8">
          <cell r="B8" t="str">
            <v>(0.006)</v>
          </cell>
          <cell r="C8" t="str">
            <v>(0.006)</v>
          </cell>
          <cell r="D8" t="str">
            <v>(0.006)</v>
          </cell>
          <cell r="E8" t="str">
            <v>(0.005)</v>
          </cell>
          <cell r="F8" t="str">
            <v>(0.005)</v>
          </cell>
          <cell r="G8" t="str">
            <v>(0.006)</v>
          </cell>
          <cell r="H8" t="str">
            <v>(0.011)</v>
          </cell>
        </row>
        <row r="9">
          <cell r="B9" t="str">
            <v>0.003</v>
          </cell>
          <cell r="C9" t="str">
            <v/>
          </cell>
          <cell r="D9" t="str">
            <v>0.003</v>
          </cell>
          <cell r="E9" t="str">
            <v>0.001</v>
          </cell>
          <cell r="F9" t="str">
            <v>0.002</v>
          </cell>
          <cell r="G9" t="str">
            <v>0.009**</v>
          </cell>
          <cell r="H9" t="str">
            <v>0.022**</v>
          </cell>
        </row>
        <row r="10">
          <cell r="B10" t="str">
            <v>(0.003)</v>
          </cell>
          <cell r="C10" t="str">
            <v/>
          </cell>
          <cell r="D10" t="str">
            <v>(0.003)</v>
          </cell>
          <cell r="E10" t="str">
            <v>(0.001)</v>
          </cell>
          <cell r="F10" t="str">
            <v>(0.003)</v>
          </cell>
          <cell r="G10" t="str">
            <v>(0.004)</v>
          </cell>
          <cell r="H10" t="str">
            <v>(0.009)</v>
          </cell>
        </row>
        <row r="11">
          <cell r="B11" t="str">
            <v>6560</v>
          </cell>
          <cell r="C11" t="str">
            <v>6560</v>
          </cell>
          <cell r="D11" t="str">
            <v>6560</v>
          </cell>
          <cell r="E11" t="str">
            <v>6560</v>
          </cell>
          <cell r="F11" t="str">
            <v>6560</v>
          </cell>
          <cell r="G11" t="str">
            <v>6560</v>
          </cell>
          <cell r="H11" t="str">
            <v>6560</v>
          </cell>
        </row>
      </sheetData>
      <sheetData sheetId="57"/>
      <sheetData sheetId="58">
        <row r="3">
          <cell r="B3" t="str">
            <v>0.178***</v>
          </cell>
          <cell r="C3" t="str">
            <v>0.178***</v>
          </cell>
          <cell r="D3" t="str">
            <v>0.184***</v>
          </cell>
          <cell r="E3" t="str">
            <v>0.334***</v>
          </cell>
          <cell r="F3" t="str">
            <v>0.138***</v>
          </cell>
          <cell r="G3" t="str">
            <v>0.101***</v>
          </cell>
          <cell r="H3" t="str">
            <v>0.058***</v>
          </cell>
        </row>
        <row r="4">
          <cell r="B4" t="str">
            <v>(0.026)</v>
          </cell>
          <cell r="C4" t="str">
            <v>(0.026)</v>
          </cell>
          <cell r="D4" t="str">
            <v>(0.027)</v>
          </cell>
          <cell r="E4" t="str">
            <v>(0.061)</v>
          </cell>
          <cell r="F4" t="str">
            <v>(0.026)</v>
          </cell>
          <cell r="G4" t="str">
            <v>(0.026)</v>
          </cell>
          <cell r="H4" t="str">
            <v>(0.021)</v>
          </cell>
        </row>
        <row r="5">
          <cell r="B5" t="str">
            <v>-0.002</v>
          </cell>
          <cell r="C5" t="str">
            <v>0.019</v>
          </cell>
          <cell r="D5" t="str">
            <v>-0.003</v>
          </cell>
          <cell r="E5" t="str">
            <v>-0.002</v>
          </cell>
          <cell r="F5" t="str">
            <v>-0.022</v>
          </cell>
          <cell r="G5" t="str">
            <v>0.011</v>
          </cell>
          <cell r="H5" t="str">
            <v>-0.025</v>
          </cell>
        </row>
        <row r="6">
          <cell r="B6" t="str">
            <v>(0.018)</v>
          </cell>
          <cell r="C6" t="str">
            <v>(0.016)</v>
          </cell>
          <cell r="D6" t="str">
            <v>(0.017)</v>
          </cell>
          <cell r="E6" t="str">
            <v>(0.009)</v>
          </cell>
          <cell r="F6" t="str">
            <v>(0.018)</v>
          </cell>
          <cell r="G6" t="str">
            <v>(0.019)</v>
          </cell>
          <cell r="H6" t="str">
            <v>(0.046)</v>
          </cell>
        </row>
        <row r="7">
          <cell r="B7" t="str">
            <v>0.022***</v>
          </cell>
          <cell r="C7" t="str">
            <v>0.022***</v>
          </cell>
          <cell r="D7" t="str">
            <v>0.021***</v>
          </cell>
          <cell r="E7" t="str">
            <v>0.024**</v>
          </cell>
          <cell r="F7" t="str">
            <v>0.013*</v>
          </cell>
          <cell r="G7" t="str">
            <v>0.024*</v>
          </cell>
          <cell r="H7" t="str">
            <v>0.055***</v>
          </cell>
        </row>
        <row r="8">
          <cell r="B8" t="str">
            <v>(0.008)</v>
          </cell>
          <cell r="C8" t="str">
            <v>(0.008)</v>
          </cell>
          <cell r="D8" t="str">
            <v>(0.008)</v>
          </cell>
          <cell r="E8" t="str">
            <v>(0.010)</v>
          </cell>
          <cell r="F8" t="str">
            <v>(0.007)</v>
          </cell>
          <cell r="G8" t="str">
            <v>(0.013)</v>
          </cell>
          <cell r="H8" t="str">
            <v>(0.019)</v>
          </cell>
        </row>
        <row r="9">
          <cell r="B9" t="str">
            <v>0.005*</v>
          </cell>
          <cell r="C9" t="str">
            <v/>
          </cell>
          <cell r="D9" t="str">
            <v>0.004*</v>
          </cell>
          <cell r="E9" t="str">
            <v>0.001</v>
          </cell>
          <cell r="F9" t="str">
            <v>0.003</v>
          </cell>
          <cell r="G9" t="str">
            <v>0.007</v>
          </cell>
          <cell r="H9" t="str">
            <v>0.010</v>
          </cell>
        </row>
        <row r="10">
          <cell r="B10" t="str">
            <v>(0.003)</v>
          </cell>
          <cell r="C10" t="str">
            <v/>
          </cell>
          <cell r="D10" t="str">
            <v>(0.003)</v>
          </cell>
          <cell r="E10" t="str">
            <v>(0.001)</v>
          </cell>
          <cell r="F10" t="str">
            <v>(0.003)</v>
          </cell>
          <cell r="G10" t="str">
            <v>(0.005)</v>
          </cell>
          <cell r="H10" t="str">
            <v>(0.010)</v>
          </cell>
        </row>
        <row r="11">
          <cell r="B11" t="str">
            <v>6560</v>
          </cell>
          <cell r="C11" t="str">
            <v>6560</v>
          </cell>
          <cell r="D11" t="str">
            <v>6560</v>
          </cell>
          <cell r="E11" t="str">
            <v>6560</v>
          </cell>
          <cell r="F11" t="str">
            <v>6560</v>
          </cell>
          <cell r="G11" t="str">
            <v>6560</v>
          </cell>
          <cell r="H11" t="str">
            <v>6560</v>
          </cell>
        </row>
      </sheetData>
      <sheetData sheetId="59"/>
      <sheetData sheetId="60">
        <row r="12">
          <cell r="B12" t="str">
            <v>0.076</v>
          </cell>
          <cell r="D12" t="str">
            <v>0.077</v>
          </cell>
          <cell r="E12" t="str">
            <v>0.027</v>
          </cell>
          <cell r="F12" t="str">
            <v>0.254</v>
          </cell>
          <cell r="G12" t="str">
            <v>0.183</v>
          </cell>
          <cell r="H12" t="str">
            <v>0.031</v>
          </cell>
        </row>
      </sheetData>
      <sheetData sheetId="61">
        <row r="12">
          <cell r="B12" t="str">
            <v>0.321</v>
          </cell>
          <cell r="D12" t="str">
            <v>0.346</v>
          </cell>
          <cell r="E12" t="str">
            <v>0.156</v>
          </cell>
          <cell r="F12" t="str">
            <v>0.747</v>
          </cell>
          <cell r="G12" t="str">
            <v>0.160</v>
          </cell>
          <cell r="H12" t="str">
            <v>0.829</v>
          </cell>
        </row>
      </sheetData>
      <sheetData sheetId="62"/>
      <sheetData sheetId="63">
        <row r="12">
          <cell r="B12" t="str">
            <v>0.063</v>
          </cell>
          <cell r="D12" t="str">
            <v>0.065</v>
          </cell>
          <cell r="E12" t="str">
            <v>0.019</v>
          </cell>
          <cell r="F12" t="str">
            <v>0.304</v>
          </cell>
          <cell r="G12" t="str">
            <v>0.211</v>
          </cell>
          <cell r="H12" t="str">
            <v>0.055</v>
          </cell>
        </row>
      </sheetData>
      <sheetData sheetId="64"/>
      <sheetData sheetId="65">
        <row r="3">
          <cell r="B3" t="str">
            <v>0.019</v>
          </cell>
          <cell r="C3" t="str">
            <v>0.094**</v>
          </cell>
          <cell r="D3" t="str">
            <v>0.114**</v>
          </cell>
          <cell r="E3" t="str">
            <v>0.083</v>
          </cell>
          <cell r="F3" t="str">
            <v>0.138*</v>
          </cell>
        </row>
        <row r="4">
          <cell r="B4" t="str">
            <v>(0.025)</v>
          </cell>
          <cell r="C4" t="str">
            <v>(0.037)</v>
          </cell>
          <cell r="D4" t="str">
            <v>(0.048)</v>
          </cell>
          <cell r="E4" t="str">
            <v>(0.059)</v>
          </cell>
          <cell r="F4" t="str">
            <v>(0.072)</v>
          </cell>
        </row>
        <row r="5">
          <cell r="B5" t="str">
            <v>0.017</v>
          </cell>
          <cell r="C5" t="str">
            <v>0.031</v>
          </cell>
          <cell r="D5" t="str">
            <v>0.094*</v>
          </cell>
          <cell r="E5" t="str">
            <v>0.197**</v>
          </cell>
          <cell r="F5" t="str">
            <v>0.122</v>
          </cell>
        </row>
        <row r="6">
          <cell r="B6" t="str">
            <v>(0.021)</v>
          </cell>
          <cell r="C6" t="str">
            <v>(0.033)</v>
          </cell>
          <cell r="D6" t="str">
            <v>(0.054)</v>
          </cell>
          <cell r="E6" t="str">
            <v>(0.095)</v>
          </cell>
          <cell r="F6" t="str">
            <v>(0.130)</v>
          </cell>
        </row>
        <row r="7">
          <cell r="B7" t="str">
            <v>0.022**</v>
          </cell>
          <cell r="C7" t="str">
            <v>0.020</v>
          </cell>
          <cell r="D7" t="str">
            <v>0.037*</v>
          </cell>
          <cell r="E7" t="str">
            <v>0.056</v>
          </cell>
          <cell r="F7" t="str">
            <v>-0.009</v>
          </cell>
        </row>
        <row r="8">
          <cell r="B8" t="str">
            <v>(0.009)</v>
          </cell>
          <cell r="C8" t="str">
            <v>(0.014)</v>
          </cell>
          <cell r="D8" t="str">
            <v>(0.021)</v>
          </cell>
          <cell r="E8" t="str">
            <v>(0.039)</v>
          </cell>
          <cell r="F8" t="str">
            <v>(0.051)</v>
          </cell>
        </row>
        <row r="9">
          <cell r="B9" t="str">
            <v>0.004</v>
          </cell>
          <cell r="C9" t="str">
            <v>0.013***</v>
          </cell>
          <cell r="D9" t="str">
            <v>0.023**</v>
          </cell>
          <cell r="E9" t="str">
            <v>0.011</v>
          </cell>
          <cell r="F9" t="str">
            <v>0.017</v>
          </cell>
        </row>
        <row r="10">
          <cell r="B10" t="str">
            <v>(0.003)</v>
          </cell>
          <cell r="C10" t="str">
            <v>(0.005)</v>
          </cell>
          <cell r="D10" t="str">
            <v>(0.010)</v>
          </cell>
          <cell r="E10" t="str">
            <v>(0.016)</v>
          </cell>
          <cell r="F10" t="str">
            <v>(0.016)</v>
          </cell>
        </row>
        <row r="11">
          <cell r="B11" t="str">
            <v>6560</v>
          </cell>
          <cell r="C11" t="str">
            <v>3080</v>
          </cell>
          <cell r="D11" t="str">
            <v>1920</v>
          </cell>
          <cell r="E11" t="str">
            <v>1152</v>
          </cell>
          <cell r="F11" t="str">
            <v>768</v>
          </cell>
        </row>
      </sheetData>
      <sheetData sheetId="66">
        <row r="3">
          <cell r="B3" t="str">
            <v>0.158***</v>
          </cell>
          <cell r="C3" t="str">
            <v>0.264***</v>
          </cell>
          <cell r="D3" t="str">
            <v>0.332***</v>
          </cell>
          <cell r="E3" t="str">
            <v>0.346***</v>
          </cell>
          <cell r="F3" t="str">
            <v>0.379***</v>
          </cell>
        </row>
        <row r="4">
          <cell r="B4" t="str">
            <v>(0.021)</v>
          </cell>
          <cell r="C4" t="str">
            <v>(0.027)</v>
          </cell>
          <cell r="D4" t="str">
            <v>(0.040)</v>
          </cell>
          <cell r="E4" t="str">
            <v>(0.047)</v>
          </cell>
          <cell r="F4" t="str">
            <v>(0.054)</v>
          </cell>
        </row>
        <row r="5">
          <cell r="B5" t="str">
            <v>0.007</v>
          </cell>
          <cell r="C5" t="str">
            <v>0.029</v>
          </cell>
          <cell r="D5" t="str">
            <v>0.051</v>
          </cell>
          <cell r="E5" t="str">
            <v>0.044</v>
          </cell>
          <cell r="F5" t="str">
            <v>0.176*</v>
          </cell>
        </row>
        <row r="6">
          <cell r="B6" t="str">
            <v>(0.015)</v>
          </cell>
          <cell r="C6" t="str">
            <v>(0.021)</v>
          </cell>
          <cell r="D6" t="str">
            <v>(0.032)</v>
          </cell>
          <cell r="E6" t="str">
            <v>(0.044)</v>
          </cell>
          <cell r="F6" t="str">
            <v>(0.102)</v>
          </cell>
        </row>
        <row r="7">
          <cell r="B7" t="str">
            <v>0.010*</v>
          </cell>
          <cell r="C7" t="str">
            <v>0.018**</v>
          </cell>
          <cell r="D7" t="str">
            <v>0.040***</v>
          </cell>
          <cell r="E7" t="str">
            <v>0.063***</v>
          </cell>
          <cell r="F7" t="str">
            <v>-0.025</v>
          </cell>
        </row>
        <row r="8">
          <cell r="B8" t="str">
            <v>(0.006)</v>
          </cell>
          <cell r="C8" t="str">
            <v>(0.008)</v>
          </cell>
          <cell r="D8" t="str">
            <v>(0.013)</v>
          </cell>
          <cell r="E8" t="str">
            <v>(0.023)</v>
          </cell>
          <cell r="F8" t="str">
            <v>(0.036)</v>
          </cell>
        </row>
        <row r="9">
          <cell r="B9" t="str">
            <v>0.003</v>
          </cell>
          <cell r="C9" t="str">
            <v>0.006*</v>
          </cell>
          <cell r="D9" t="str">
            <v>0.015***</v>
          </cell>
          <cell r="E9" t="str">
            <v>0.022***</v>
          </cell>
          <cell r="F9" t="str">
            <v>0.036***</v>
          </cell>
        </row>
        <row r="10">
          <cell r="B10" t="str">
            <v>(0.003)</v>
          </cell>
          <cell r="C10" t="str">
            <v>(0.004)</v>
          </cell>
          <cell r="D10" t="str">
            <v>(0.006)</v>
          </cell>
          <cell r="E10" t="str">
            <v>(0.008)</v>
          </cell>
          <cell r="F10" t="str">
            <v>(0.013)</v>
          </cell>
        </row>
        <row r="11">
          <cell r="B11" t="str">
            <v>6560</v>
          </cell>
          <cell r="C11" t="str">
            <v>3080</v>
          </cell>
          <cell r="D11" t="str">
            <v>1920</v>
          </cell>
          <cell r="E11" t="str">
            <v>1152</v>
          </cell>
          <cell r="F11" t="str">
            <v>768</v>
          </cell>
        </row>
      </sheetData>
      <sheetData sheetId="67"/>
      <sheetData sheetId="68"/>
      <sheetData sheetId="69"/>
      <sheetData sheetId="70">
        <row r="12">
          <cell r="B12" t="str">
            <v>0.076</v>
          </cell>
          <cell r="C12" t="str">
            <v>0.634</v>
          </cell>
          <cell r="D12" t="str">
            <v>0.569</v>
          </cell>
          <cell r="E12" t="str">
            <v>0.286</v>
          </cell>
          <cell r="F12" t="str">
            <v>0.657</v>
          </cell>
        </row>
      </sheetData>
      <sheetData sheetId="71">
        <row r="12">
          <cell r="B12" t="str">
            <v>0.321</v>
          </cell>
          <cell r="C12" t="str">
            <v>0.214</v>
          </cell>
          <cell r="D12" t="str">
            <v>0.088</v>
          </cell>
          <cell r="E12" t="str">
            <v>0.103</v>
          </cell>
          <cell r="F12" t="str">
            <v>0.144</v>
          </cell>
        </row>
      </sheetData>
      <sheetData sheetId="72"/>
      <sheetData sheetId="73"/>
      <sheetData sheetId="74"/>
      <sheetData sheetId="75">
        <row r="3">
          <cell r="B3" t="str">
            <v>0.019</v>
          </cell>
          <cell r="C3" t="str">
            <v>0.034*</v>
          </cell>
          <cell r="D3" t="str">
            <v>0.178***</v>
          </cell>
          <cell r="E3" t="str">
            <v>0.201***</v>
          </cell>
        </row>
        <row r="4">
          <cell r="B4" t="str">
            <v>(0.025)</v>
          </cell>
          <cell r="C4" t="str">
            <v>(0.020)</v>
          </cell>
          <cell r="D4" t="str">
            <v>(0.026)</v>
          </cell>
          <cell r="E4" t="str">
            <v>(0.019)</v>
          </cell>
        </row>
        <row r="5">
          <cell r="B5" t="str">
            <v>0.017</v>
          </cell>
          <cell r="C5" t="str">
            <v>0.014</v>
          </cell>
          <cell r="D5" t="str">
            <v>-0.002</v>
          </cell>
          <cell r="E5" t="str">
            <v>-0.004</v>
          </cell>
        </row>
        <row r="6">
          <cell r="B6" t="str">
            <v>(0.021)</v>
          </cell>
          <cell r="C6" t="str">
            <v>(0.019)</v>
          </cell>
          <cell r="D6" t="str">
            <v>(0.018)</v>
          </cell>
          <cell r="E6" t="str">
            <v>(0.016)</v>
          </cell>
        </row>
        <row r="7">
          <cell r="B7" t="str">
            <v>0.022**</v>
          </cell>
          <cell r="C7" t="str">
            <v>0.020**</v>
          </cell>
          <cell r="D7" t="str">
            <v>0.022***</v>
          </cell>
          <cell r="E7" t="str">
            <v>0.019**</v>
          </cell>
        </row>
        <row r="8">
          <cell r="B8" t="str">
            <v>(0.009)</v>
          </cell>
          <cell r="C8" t="str">
            <v>(0.009)</v>
          </cell>
          <cell r="D8" t="str">
            <v>(0.008)</v>
          </cell>
          <cell r="E8" t="str">
            <v>(0.008)</v>
          </cell>
        </row>
        <row r="9">
          <cell r="B9" t="str">
            <v>0.004</v>
          </cell>
          <cell r="C9" t="str">
            <v>0.003</v>
          </cell>
          <cell r="D9" t="str">
            <v>0.005*</v>
          </cell>
          <cell r="E9" t="str">
            <v>0.004</v>
          </cell>
        </row>
        <row r="10">
          <cell r="B10" t="str">
            <v>(0.003)</v>
          </cell>
          <cell r="C10" t="str">
            <v>(0.003)</v>
          </cell>
          <cell r="D10" t="str">
            <v>(0.003)</v>
          </cell>
          <cell r="E10" t="str">
            <v>(0.002)</v>
          </cell>
        </row>
        <row r="11">
          <cell r="B11" t="str">
            <v>6560</v>
          </cell>
          <cell r="C11" t="str">
            <v>6560</v>
          </cell>
          <cell r="D11" t="str">
            <v>6560</v>
          </cell>
          <cell r="E11" t="str">
            <v>6560</v>
          </cell>
        </row>
      </sheetData>
      <sheetData sheetId="76">
        <row r="5">
          <cell r="C5" t="str">
            <v>0.017</v>
          </cell>
          <cell r="D5" t="str">
            <v>0.016</v>
          </cell>
          <cell r="E5" t="str">
            <v>0.014</v>
          </cell>
          <cell r="F5" t="str">
            <v>0.012</v>
          </cell>
          <cell r="G5" t="str">
            <v>0.010</v>
          </cell>
          <cell r="H5" t="str">
            <v>0.009</v>
          </cell>
          <cell r="I5" t="str">
            <v>0.007</v>
          </cell>
          <cell r="J5" t="str">
            <v>0.005</v>
          </cell>
          <cell r="K5" t="str">
            <v>0.004</v>
          </cell>
          <cell r="L5" t="str">
            <v>0.002</v>
          </cell>
          <cell r="M5" t="str">
            <v>0.000</v>
          </cell>
          <cell r="O5" t="str">
            <v>0.009</v>
          </cell>
          <cell r="P5" t="str">
            <v>0.008</v>
          </cell>
          <cell r="Q5" t="str">
            <v>0.007</v>
          </cell>
          <cell r="R5" t="str">
            <v>0.006</v>
          </cell>
          <cell r="S5" t="str">
            <v>0.005</v>
          </cell>
          <cell r="T5" t="str">
            <v>0.004</v>
          </cell>
          <cell r="U5" t="str">
            <v>0.003</v>
          </cell>
          <cell r="V5" t="str">
            <v>0.002</v>
          </cell>
          <cell r="W5" t="str">
            <v>0.001</v>
          </cell>
          <cell r="X5" t="str">
            <v>0.000</v>
          </cell>
          <cell r="Y5" t="str">
            <v>-0.001</v>
          </cell>
        </row>
        <row r="6">
          <cell r="C6" t="str">
            <v>(0.022)</v>
          </cell>
          <cell r="D6" t="str">
            <v>(0.020)</v>
          </cell>
          <cell r="E6" t="str">
            <v>(0.018)</v>
          </cell>
          <cell r="F6" t="str">
            <v>(0.016)</v>
          </cell>
          <cell r="G6" t="str">
            <v>(0.014)</v>
          </cell>
          <cell r="H6" t="str">
            <v>(0.012)</v>
          </cell>
          <cell r="I6" t="str">
            <v>(0.011)</v>
          </cell>
          <cell r="J6" t="str">
            <v>(0.009)</v>
          </cell>
          <cell r="K6" t="str">
            <v>(0.008)</v>
          </cell>
          <cell r="L6" t="str">
            <v>(0.008)</v>
          </cell>
          <cell r="M6" t="str">
            <v>(0.008)</v>
          </cell>
          <cell r="O6" t="str">
            <v>(0.016)</v>
          </cell>
          <cell r="P6" t="str">
            <v>(0.015)</v>
          </cell>
          <cell r="Q6" t="str">
            <v>(0.014)</v>
          </cell>
          <cell r="R6" t="str">
            <v>(0.013)</v>
          </cell>
          <cell r="S6" t="str">
            <v>(0.012)</v>
          </cell>
          <cell r="T6" t="str">
            <v>(0.011)</v>
          </cell>
          <cell r="U6" t="str">
            <v>(0.010)</v>
          </cell>
          <cell r="V6" t="str">
            <v>(0.009)</v>
          </cell>
          <cell r="W6" t="str">
            <v>(0.008)</v>
          </cell>
          <cell r="X6" t="str">
            <v>(0.008)</v>
          </cell>
          <cell r="Y6" t="str">
            <v>(0.007)</v>
          </cell>
        </row>
        <row r="7">
          <cell r="C7" t="str">
            <v>0.022**</v>
          </cell>
          <cell r="D7" t="str">
            <v>0.020**</v>
          </cell>
          <cell r="E7" t="str">
            <v>0.018**</v>
          </cell>
          <cell r="F7" t="str">
            <v>0.017**</v>
          </cell>
          <cell r="G7" t="str">
            <v>0.015**</v>
          </cell>
          <cell r="H7" t="str">
            <v>0.013**</v>
          </cell>
          <cell r="I7" t="str">
            <v>0.011**</v>
          </cell>
          <cell r="J7" t="str">
            <v>0.009**</v>
          </cell>
          <cell r="K7" t="str">
            <v>0.007**</v>
          </cell>
          <cell r="L7" t="str">
            <v>0.005*</v>
          </cell>
          <cell r="M7" t="str">
            <v>0.004</v>
          </cell>
          <cell r="O7" t="str">
            <v>0.011</v>
          </cell>
          <cell r="P7" t="str">
            <v>0.010*</v>
          </cell>
          <cell r="Q7" t="str">
            <v>0.009*</v>
          </cell>
          <cell r="R7" t="str">
            <v>0.009*</v>
          </cell>
          <cell r="S7" t="str">
            <v>0.008*</v>
          </cell>
          <cell r="T7" t="str">
            <v>0.007*</v>
          </cell>
          <cell r="U7" t="str">
            <v>0.007*</v>
          </cell>
          <cell r="V7" t="str">
            <v>0.006*</v>
          </cell>
          <cell r="W7" t="str">
            <v>0.005*</v>
          </cell>
          <cell r="X7" t="str">
            <v>0.004*</v>
          </cell>
          <cell r="Y7" t="str">
            <v>0.004</v>
          </cell>
        </row>
        <row r="8">
          <cell r="C8" t="str">
            <v>(0.010)</v>
          </cell>
          <cell r="D8" t="str">
            <v>(0.009)</v>
          </cell>
          <cell r="E8" t="str">
            <v>(0.008)</v>
          </cell>
          <cell r="F8" t="str">
            <v>(0.007)</v>
          </cell>
          <cell r="G8" t="str">
            <v>(0.006)</v>
          </cell>
          <cell r="H8" t="str">
            <v>(0.005)</v>
          </cell>
          <cell r="I8" t="str">
            <v>(0.005)</v>
          </cell>
          <cell r="J8" t="str">
            <v>(0.004)</v>
          </cell>
          <cell r="K8" t="str">
            <v>(0.004)</v>
          </cell>
          <cell r="L8" t="str">
            <v>(0.003)</v>
          </cell>
          <cell r="M8" t="str">
            <v>(0.003)</v>
          </cell>
          <cell r="O8" t="str">
            <v>(0.007)</v>
          </cell>
          <cell r="P8" t="str">
            <v>(0.006)</v>
          </cell>
          <cell r="Q8" t="str">
            <v>(0.006)</v>
          </cell>
          <cell r="R8" t="str">
            <v>(0.005)</v>
          </cell>
          <cell r="S8" t="str">
            <v>(0.004)</v>
          </cell>
          <cell r="T8" t="str">
            <v>(0.004)</v>
          </cell>
          <cell r="U8" t="str">
            <v>(0.004)</v>
          </cell>
          <cell r="V8" t="str">
            <v>(0.003)</v>
          </cell>
          <cell r="W8" t="str">
            <v>(0.003)</v>
          </cell>
          <cell r="X8" t="str">
            <v>(0.003)</v>
          </cell>
          <cell r="Y8" t="str">
            <v>(0.003)</v>
          </cell>
        </row>
        <row r="9">
          <cell r="C9" t="str">
            <v>0.004</v>
          </cell>
          <cell r="D9" t="str">
            <v>0.004</v>
          </cell>
          <cell r="E9" t="str">
            <v>0.003</v>
          </cell>
          <cell r="F9" t="str">
            <v>0.003</v>
          </cell>
          <cell r="G9" t="str">
            <v>0.003</v>
          </cell>
          <cell r="H9" t="str">
            <v>0.003</v>
          </cell>
          <cell r="I9" t="str">
            <v>0.002*</v>
          </cell>
          <cell r="J9" t="str">
            <v>0.002**</v>
          </cell>
          <cell r="K9" t="str">
            <v>0.002**</v>
          </cell>
          <cell r="L9" t="str">
            <v>0.001**</v>
          </cell>
          <cell r="M9" t="str">
            <v>0.001</v>
          </cell>
          <cell r="O9" t="str">
            <v>0.003</v>
          </cell>
          <cell r="P9" t="str">
            <v>0.003</v>
          </cell>
          <cell r="Q9" t="str">
            <v>0.003</v>
          </cell>
          <cell r="R9" t="str">
            <v>0.003</v>
          </cell>
          <cell r="S9" t="str">
            <v>0.003</v>
          </cell>
          <cell r="T9" t="str">
            <v>0.003</v>
          </cell>
          <cell r="U9" t="str">
            <v>0.003</v>
          </cell>
          <cell r="V9" t="str">
            <v>0.002</v>
          </cell>
          <cell r="W9" t="str">
            <v>0.002*</v>
          </cell>
          <cell r="X9" t="str">
            <v>0.002**</v>
          </cell>
          <cell r="Y9" t="str">
            <v>0.002***</v>
          </cell>
        </row>
        <row r="10">
          <cell r="C10" t="str">
            <v>(0.003)</v>
          </cell>
          <cell r="D10" t="str">
            <v>(0.003)</v>
          </cell>
          <cell r="E10" t="str">
            <v>(0.003)</v>
          </cell>
          <cell r="F10" t="str">
            <v>(0.002)</v>
          </cell>
          <cell r="G10" t="str">
            <v>(0.002)</v>
          </cell>
          <cell r="H10" t="str">
            <v>(0.002)</v>
          </cell>
          <cell r="I10" t="str">
            <v>(0.001)</v>
          </cell>
          <cell r="J10" t="str">
            <v>(0.001)</v>
          </cell>
          <cell r="K10" t="str">
            <v>(0.001)</v>
          </cell>
          <cell r="L10" t="str">
            <v>(0.001)</v>
          </cell>
          <cell r="M10" t="str">
            <v>(0.001)</v>
          </cell>
          <cell r="O10" t="str">
            <v>(0.003)</v>
          </cell>
          <cell r="P10" t="str">
            <v>(0.003)</v>
          </cell>
          <cell r="Q10" t="str">
            <v>(0.003)</v>
          </cell>
          <cell r="R10" t="str">
            <v>(0.003)</v>
          </cell>
          <cell r="S10" t="str">
            <v>(0.002)</v>
          </cell>
          <cell r="T10" t="str">
            <v>(0.002)</v>
          </cell>
          <cell r="U10" t="str">
            <v>(0.002)</v>
          </cell>
          <cell r="V10" t="str">
            <v>(0.001)</v>
          </cell>
          <cell r="W10" t="str">
            <v>(0.001)</v>
          </cell>
          <cell r="X10" t="str">
            <v>(0.001)</v>
          </cell>
          <cell r="Y10" t="str">
            <v>(0.001)</v>
          </cell>
        </row>
      </sheetData>
      <sheetData sheetId="77"/>
      <sheetData sheetId="78">
        <row r="3">
          <cell r="B3" t="str">
            <v>-0.024</v>
          </cell>
          <cell r="C3" t="str">
            <v>-0.031</v>
          </cell>
          <cell r="D3" t="str">
            <v>0.141***</v>
          </cell>
          <cell r="E3" t="str">
            <v>0.118***</v>
          </cell>
          <cell r="F3" t="str">
            <v>-0.194***</v>
          </cell>
          <cell r="G3" t="str">
            <v>-0.211***</v>
          </cell>
        </row>
        <row r="4">
          <cell r="B4" t="str">
            <v>(0.040)</v>
          </cell>
          <cell r="C4" t="str">
            <v>(0.041)</v>
          </cell>
          <cell r="D4" t="str">
            <v>(0.021)</v>
          </cell>
          <cell r="E4" t="str">
            <v>(0.020)</v>
          </cell>
          <cell r="F4" t="str">
            <v>(0.029)</v>
          </cell>
          <cell r="G4" t="str">
            <v>(0.034)</v>
          </cell>
        </row>
        <row r="5">
          <cell r="B5" t="str">
            <v/>
          </cell>
          <cell r="C5" t="str">
            <v>0.049**</v>
          </cell>
          <cell r="D5" t="str">
            <v/>
          </cell>
          <cell r="E5" t="str">
            <v>0.118***</v>
          </cell>
          <cell r="F5" t="str">
            <v/>
          </cell>
          <cell r="G5" t="str">
            <v>-0.071**</v>
          </cell>
        </row>
        <row r="6">
          <cell r="B6" t="str">
            <v/>
          </cell>
          <cell r="C6" t="str">
            <v>(0.023)</v>
          </cell>
          <cell r="D6" t="str">
            <v/>
          </cell>
          <cell r="E6" t="str">
            <v>(0.019)</v>
          </cell>
          <cell r="F6" t="str">
            <v/>
          </cell>
          <cell r="G6" t="str">
            <v>(0.034)</v>
          </cell>
        </row>
        <row r="7">
          <cell r="B7" t="str">
            <v/>
          </cell>
          <cell r="C7" t="str">
            <v>0.037*</v>
          </cell>
          <cell r="D7" t="str">
            <v/>
          </cell>
          <cell r="E7" t="str">
            <v>0.102***</v>
          </cell>
          <cell r="F7" t="str">
            <v/>
          </cell>
          <cell r="G7" t="str">
            <v>-0.008</v>
          </cell>
        </row>
        <row r="8">
          <cell r="B8" t="str">
            <v/>
          </cell>
          <cell r="C8" t="str">
            <v>(0.020)</v>
          </cell>
          <cell r="D8" t="str">
            <v/>
          </cell>
          <cell r="E8" t="str">
            <v>(0.016)</v>
          </cell>
          <cell r="F8" t="str">
            <v/>
          </cell>
          <cell r="G8" t="str">
            <v>(0.032)</v>
          </cell>
        </row>
        <row r="9">
          <cell r="B9" t="str">
            <v>0.060***</v>
          </cell>
          <cell r="C9" t="str">
            <v>0.047**</v>
          </cell>
          <cell r="D9" t="str">
            <v>0.016*</v>
          </cell>
          <cell r="E9" t="str">
            <v>0.011</v>
          </cell>
          <cell r="F9" t="str">
            <v>0.047***</v>
          </cell>
          <cell r="G9" t="str">
            <v>0.043**</v>
          </cell>
        </row>
        <row r="10">
          <cell r="B10" t="str">
            <v>(0.020)</v>
          </cell>
          <cell r="C10" t="str">
            <v>(0.020)</v>
          </cell>
          <cell r="D10" t="str">
            <v>(0.009)</v>
          </cell>
          <cell r="E10" t="str">
            <v>(0.009)</v>
          </cell>
          <cell r="F10" t="str">
            <v>(0.018)</v>
          </cell>
          <cell r="G10" t="str">
            <v>(0.018)</v>
          </cell>
        </row>
        <row r="11">
          <cell r="B11" t="str">
            <v>0.024**</v>
          </cell>
          <cell r="C11" t="str">
            <v>0.020*</v>
          </cell>
          <cell r="D11" t="str">
            <v>0.009</v>
          </cell>
          <cell r="E11" t="str">
            <v>0.008</v>
          </cell>
          <cell r="F11" t="str">
            <v>0.015*</v>
          </cell>
          <cell r="G11" t="str">
            <v>0.014</v>
          </cell>
        </row>
        <row r="12">
          <cell r="B12" t="str">
            <v>(0.011)</v>
          </cell>
          <cell r="C12" t="str">
            <v>(0.012)</v>
          </cell>
          <cell r="D12" t="str">
            <v>(0.006)</v>
          </cell>
          <cell r="E12" t="str">
            <v>(0.006)</v>
          </cell>
          <cell r="F12" t="str">
            <v>(0.009)</v>
          </cell>
          <cell r="G12" t="str">
            <v>(0.009)</v>
          </cell>
        </row>
        <row r="13">
          <cell r="B13" t="str">
            <v>0.004</v>
          </cell>
          <cell r="C13" t="str">
            <v>0.007</v>
          </cell>
          <cell r="D13" t="str">
            <v>0.006***</v>
          </cell>
          <cell r="E13" t="str">
            <v>0.007***</v>
          </cell>
          <cell r="F13" t="str">
            <v>0.011**</v>
          </cell>
          <cell r="G13" t="str">
            <v>0.013***</v>
          </cell>
        </row>
        <row r="14">
          <cell r="B14" t="str">
            <v>(0.007)</v>
          </cell>
          <cell r="C14" t="str">
            <v>(0.006)</v>
          </cell>
          <cell r="D14" t="str">
            <v>(0.002)</v>
          </cell>
          <cell r="E14" t="str">
            <v>(0.002)</v>
          </cell>
          <cell r="F14" t="str">
            <v>(0.005)</v>
          </cell>
          <cell r="G14" t="str">
            <v>(0.004)</v>
          </cell>
        </row>
        <row r="15">
          <cell r="B15" t="str">
            <v>6560</v>
          </cell>
          <cell r="C15" t="str">
            <v>5776</v>
          </cell>
          <cell r="D15" t="str">
            <v>6560</v>
          </cell>
          <cell r="E15" t="str">
            <v>5776</v>
          </cell>
          <cell r="F15" t="str">
            <v>6560</v>
          </cell>
          <cell r="G15" t="str">
            <v>5776</v>
          </cell>
        </row>
      </sheetData>
      <sheetData sheetId="79">
        <row r="16">
          <cell r="B16" t="str">
            <v>0.005</v>
          </cell>
          <cell r="C16" t="str">
            <v>0.034</v>
          </cell>
          <cell r="D16" t="str">
            <v>0.041</v>
          </cell>
          <cell r="E16" t="str">
            <v>0.161</v>
          </cell>
          <cell r="F16" t="str">
            <v>0.101</v>
          </cell>
          <cell r="G16" t="str">
            <v>0.276</v>
          </cell>
        </row>
      </sheetData>
      <sheetData sheetId="80"/>
      <sheetData sheetId="81">
        <row r="3">
          <cell r="B3" t="str">
            <v>-0.024</v>
          </cell>
          <cell r="C3" t="str">
            <v>-0.002</v>
          </cell>
          <cell r="D3" t="str">
            <v>-0.024</v>
          </cell>
          <cell r="E3" t="str">
            <v>-0.075</v>
          </cell>
          <cell r="F3" t="str">
            <v>-0.080**</v>
          </cell>
          <cell r="G3" t="str">
            <v>-0.126***</v>
          </cell>
          <cell r="H3" t="str">
            <v>-0.147***</v>
          </cell>
        </row>
        <row r="4">
          <cell r="B4" t="str">
            <v>(0.040)</v>
          </cell>
          <cell r="C4" t="str">
            <v>(0.024)</v>
          </cell>
          <cell r="D4" t="str">
            <v>(0.040)</v>
          </cell>
          <cell r="E4" t="str">
            <v>(0.073)</v>
          </cell>
          <cell r="F4" t="str">
            <v>(0.039)</v>
          </cell>
          <cell r="G4" t="str">
            <v>(0.038)</v>
          </cell>
          <cell r="H4" t="str">
            <v>(0.039)</v>
          </cell>
        </row>
        <row r="5">
          <cell r="B5" t="str">
            <v>0.060***</v>
          </cell>
          <cell r="C5" t="str">
            <v>0.062***</v>
          </cell>
          <cell r="D5" t="str">
            <v>0.060***</v>
          </cell>
          <cell r="E5" t="str">
            <v>0.077**</v>
          </cell>
          <cell r="F5" t="str">
            <v>0.039*</v>
          </cell>
          <cell r="G5" t="str">
            <v>0.027</v>
          </cell>
          <cell r="H5" t="str">
            <v>0.027</v>
          </cell>
        </row>
        <row r="6">
          <cell r="B6" t="str">
            <v>(0.020)</v>
          </cell>
          <cell r="C6" t="str">
            <v>(0.021)</v>
          </cell>
          <cell r="D6" t="str">
            <v>(0.020)</v>
          </cell>
          <cell r="E6" t="str">
            <v>(0.034)</v>
          </cell>
          <cell r="F6" t="str">
            <v>(0.020)</v>
          </cell>
          <cell r="G6" t="str">
            <v>(0.018)</v>
          </cell>
          <cell r="H6" t="str">
            <v>(0.019)</v>
          </cell>
        </row>
        <row r="7">
          <cell r="B7" t="str">
            <v>0.024**</v>
          </cell>
          <cell r="C7" t="str">
            <v>0.024**</v>
          </cell>
          <cell r="D7" t="str">
            <v>0.025**</v>
          </cell>
          <cell r="E7" t="str">
            <v>0.054***</v>
          </cell>
          <cell r="F7" t="str">
            <v>0.021*</v>
          </cell>
          <cell r="G7" t="str">
            <v>0.017</v>
          </cell>
          <cell r="H7" t="str">
            <v>0.020</v>
          </cell>
        </row>
        <row r="8">
          <cell r="B8" t="str">
            <v>(0.011)</v>
          </cell>
          <cell r="C8" t="str">
            <v>(0.011)</v>
          </cell>
          <cell r="D8" t="str">
            <v>(0.011)</v>
          </cell>
          <cell r="E8" t="str">
            <v>(0.016)</v>
          </cell>
          <cell r="F8" t="str">
            <v>(0.011)</v>
          </cell>
          <cell r="G8" t="str">
            <v>(0.012)</v>
          </cell>
          <cell r="H8" t="str">
            <v>(0.013)</v>
          </cell>
        </row>
        <row r="9">
          <cell r="B9" t="str">
            <v>0.004</v>
          </cell>
          <cell r="C9" t="str">
            <v/>
          </cell>
          <cell r="D9" t="str">
            <v>0.005</v>
          </cell>
          <cell r="E9" t="str">
            <v>0.025*</v>
          </cell>
          <cell r="F9" t="str">
            <v>0.010</v>
          </cell>
          <cell r="G9" t="str">
            <v>0.014**</v>
          </cell>
          <cell r="H9" t="str">
            <v>0.012**</v>
          </cell>
        </row>
        <row r="10">
          <cell r="B10" t="str">
            <v>(0.007)</v>
          </cell>
          <cell r="C10" t="str">
            <v/>
          </cell>
          <cell r="D10" t="str">
            <v>(0.007)</v>
          </cell>
          <cell r="E10" t="str">
            <v>(0.014)</v>
          </cell>
          <cell r="F10" t="str">
            <v>(0.006)</v>
          </cell>
          <cell r="G10" t="str">
            <v>(0.006)</v>
          </cell>
          <cell r="H10" t="str">
            <v>(0.005)</v>
          </cell>
        </row>
        <row r="11">
          <cell r="B11" t="str">
            <v>6560</v>
          </cell>
          <cell r="C11" t="str">
            <v>6560</v>
          </cell>
          <cell r="D11" t="str">
            <v>6560</v>
          </cell>
          <cell r="E11" t="str">
            <v>6560</v>
          </cell>
          <cell r="F11" t="str">
            <v>6560</v>
          </cell>
          <cell r="G11" t="str">
            <v>6560</v>
          </cell>
          <cell r="H11" t="str">
            <v>6560</v>
          </cell>
        </row>
      </sheetData>
      <sheetData sheetId="82">
        <row r="3">
          <cell r="B3" t="str">
            <v>0.141***</v>
          </cell>
          <cell r="C3" t="str">
            <v>0.154***</v>
          </cell>
          <cell r="D3" t="str">
            <v>0.146***</v>
          </cell>
          <cell r="E3" t="str">
            <v>0.252***</v>
          </cell>
          <cell r="F3" t="str">
            <v>0.081***</v>
          </cell>
          <cell r="G3" t="str">
            <v>0.020</v>
          </cell>
          <cell r="H3" t="str">
            <v>-0.015</v>
          </cell>
        </row>
        <row r="4">
          <cell r="B4" t="str">
            <v>(0.021)</v>
          </cell>
          <cell r="C4" t="str">
            <v>(0.021)</v>
          </cell>
          <cell r="D4" t="str">
            <v>(0.021)</v>
          </cell>
          <cell r="E4" t="str">
            <v>(0.032)</v>
          </cell>
          <cell r="F4" t="str">
            <v>(0.021)</v>
          </cell>
          <cell r="G4" t="str">
            <v>(0.019)</v>
          </cell>
          <cell r="H4" t="str">
            <v>(0.020)</v>
          </cell>
        </row>
        <row r="5">
          <cell r="B5" t="str">
            <v>0.016*</v>
          </cell>
          <cell r="C5" t="str">
            <v>0.025***</v>
          </cell>
          <cell r="D5" t="str">
            <v>0.016*</v>
          </cell>
          <cell r="E5" t="str">
            <v>0.024*</v>
          </cell>
          <cell r="F5" t="str">
            <v>0.002</v>
          </cell>
          <cell r="G5" t="str">
            <v>0.011</v>
          </cell>
          <cell r="H5" t="str">
            <v>0.013</v>
          </cell>
        </row>
        <row r="6">
          <cell r="B6" t="str">
            <v>(0.009)</v>
          </cell>
          <cell r="C6" t="str">
            <v>(0.009)</v>
          </cell>
          <cell r="D6" t="str">
            <v>(0.009)</v>
          </cell>
          <cell r="E6" t="str">
            <v>(0.012)</v>
          </cell>
          <cell r="F6" t="str">
            <v>(0.009)</v>
          </cell>
          <cell r="G6" t="str">
            <v>(0.010)</v>
          </cell>
          <cell r="H6" t="str">
            <v>(0.011)</v>
          </cell>
        </row>
        <row r="7">
          <cell r="B7" t="str">
            <v>0.009</v>
          </cell>
          <cell r="C7" t="str">
            <v>0.012**</v>
          </cell>
          <cell r="D7" t="str">
            <v>0.009</v>
          </cell>
          <cell r="E7" t="str">
            <v>0.022***</v>
          </cell>
          <cell r="F7" t="str">
            <v>0.007</v>
          </cell>
          <cell r="G7" t="str">
            <v>0.010</v>
          </cell>
          <cell r="H7" t="str">
            <v>0.010</v>
          </cell>
        </row>
        <row r="8">
          <cell r="B8" t="str">
            <v>(0.006)</v>
          </cell>
          <cell r="C8" t="str">
            <v>(0.006)</v>
          </cell>
          <cell r="D8" t="str">
            <v>(0.006)</v>
          </cell>
          <cell r="E8" t="str">
            <v>(0.008)</v>
          </cell>
          <cell r="F8" t="str">
            <v>(0.006)</v>
          </cell>
          <cell r="G8" t="str">
            <v>(0.007)</v>
          </cell>
          <cell r="H8" t="str">
            <v>(0.007)</v>
          </cell>
        </row>
        <row r="9">
          <cell r="B9" t="str">
            <v>0.006***</v>
          </cell>
          <cell r="C9" t="str">
            <v/>
          </cell>
          <cell r="D9" t="str">
            <v>0.006***</v>
          </cell>
          <cell r="E9" t="str">
            <v>0.003</v>
          </cell>
          <cell r="F9" t="str">
            <v>0.007***</v>
          </cell>
          <cell r="G9" t="str">
            <v>0.008***</v>
          </cell>
          <cell r="H9" t="str">
            <v>0.009***</v>
          </cell>
        </row>
        <row r="10">
          <cell r="B10" t="str">
            <v>(0.002)</v>
          </cell>
          <cell r="C10" t="str">
            <v/>
          </cell>
          <cell r="D10" t="str">
            <v>(0.002)</v>
          </cell>
          <cell r="E10" t="str">
            <v>(0.002)</v>
          </cell>
          <cell r="F10" t="str">
            <v>(0.002)</v>
          </cell>
          <cell r="G10" t="str">
            <v>(0.002)</v>
          </cell>
          <cell r="H10" t="str">
            <v>(0.002)</v>
          </cell>
        </row>
        <row r="11">
          <cell r="B11" t="str">
            <v>6560</v>
          </cell>
          <cell r="C11" t="str">
            <v>6560</v>
          </cell>
          <cell r="D11" t="str">
            <v>6560</v>
          </cell>
          <cell r="E11" t="str">
            <v>6560</v>
          </cell>
          <cell r="F11" t="str">
            <v>6560</v>
          </cell>
          <cell r="G11" t="str">
            <v>6560</v>
          </cell>
          <cell r="H11" t="str">
            <v>6560</v>
          </cell>
        </row>
      </sheetData>
      <sheetData sheetId="83"/>
      <sheetData sheetId="84">
        <row r="3">
          <cell r="B3" t="str">
            <v>0.226***</v>
          </cell>
          <cell r="C3" t="str">
            <v>0.164***</v>
          </cell>
          <cell r="D3" t="str">
            <v>0.231***</v>
          </cell>
          <cell r="E3" t="str">
            <v>0.307***</v>
          </cell>
          <cell r="F3" t="str">
            <v>0.168***</v>
          </cell>
          <cell r="G3" t="str">
            <v>0.122***</v>
          </cell>
          <cell r="H3" t="str">
            <v>0.088***</v>
          </cell>
        </row>
        <row r="4">
          <cell r="B4" t="str">
            <v>(0.026)</v>
          </cell>
          <cell r="C4" t="str">
            <v>(0.024)</v>
          </cell>
          <cell r="D4" t="str">
            <v>(0.026)</v>
          </cell>
          <cell r="E4" t="str">
            <v>(0.045)</v>
          </cell>
          <cell r="F4" t="str">
            <v>(0.026)</v>
          </cell>
          <cell r="G4" t="str">
            <v>(0.027)</v>
          </cell>
          <cell r="H4" t="str">
            <v>(0.027)</v>
          </cell>
        </row>
        <row r="5">
          <cell r="B5" t="str">
            <v>0.054***</v>
          </cell>
          <cell r="C5" t="str">
            <v>0.048***</v>
          </cell>
          <cell r="D5" t="str">
            <v>0.055***</v>
          </cell>
          <cell r="E5" t="str">
            <v>0.065***</v>
          </cell>
          <cell r="F5" t="str">
            <v>0.037**</v>
          </cell>
          <cell r="G5" t="str">
            <v>0.026*</v>
          </cell>
          <cell r="H5" t="str">
            <v>0.026*</v>
          </cell>
        </row>
        <row r="6">
          <cell r="B6" t="str">
            <v>(0.017)</v>
          </cell>
          <cell r="C6" t="str">
            <v>(0.017)</v>
          </cell>
          <cell r="D6" t="str">
            <v>(0.017)</v>
          </cell>
          <cell r="E6" t="str">
            <v>(0.023)</v>
          </cell>
          <cell r="F6" t="str">
            <v>(0.016)</v>
          </cell>
          <cell r="G6" t="str">
            <v>(0.014)</v>
          </cell>
          <cell r="H6" t="str">
            <v>(0.014)</v>
          </cell>
        </row>
        <row r="7">
          <cell r="B7" t="str">
            <v>0.012</v>
          </cell>
          <cell r="C7" t="str">
            <v>0.010</v>
          </cell>
          <cell r="D7" t="str">
            <v>0.013</v>
          </cell>
          <cell r="E7" t="str">
            <v>0.039***</v>
          </cell>
          <cell r="F7" t="str">
            <v>0.008</v>
          </cell>
          <cell r="G7" t="str">
            <v>0.004</v>
          </cell>
          <cell r="H7" t="str">
            <v>0.006</v>
          </cell>
        </row>
        <row r="8">
          <cell r="B8" t="str">
            <v>(0.010)</v>
          </cell>
          <cell r="C8" t="str">
            <v>(0.010)</v>
          </cell>
          <cell r="D8" t="str">
            <v>(0.010)</v>
          </cell>
          <cell r="E8" t="str">
            <v>(0.012)</v>
          </cell>
          <cell r="F8" t="str">
            <v>(0.009)</v>
          </cell>
          <cell r="G8" t="str">
            <v>(0.011)</v>
          </cell>
          <cell r="H8" t="str">
            <v>(0.011)</v>
          </cell>
        </row>
        <row r="9">
          <cell r="B9" t="str">
            <v>-0.012***</v>
          </cell>
          <cell r="C9" t="str">
            <v/>
          </cell>
          <cell r="D9" t="str">
            <v>-0.011***</v>
          </cell>
          <cell r="E9" t="str">
            <v>-0.004</v>
          </cell>
          <cell r="F9" t="str">
            <v>-0.007*</v>
          </cell>
          <cell r="G9" t="str">
            <v>-0.005</v>
          </cell>
          <cell r="H9" t="str">
            <v>-0.006*</v>
          </cell>
        </row>
        <row r="10">
          <cell r="B10" t="str">
            <v>(0.004)</v>
          </cell>
          <cell r="C10" t="str">
            <v/>
          </cell>
          <cell r="D10" t="str">
            <v>(0.004)</v>
          </cell>
          <cell r="E10" t="str">
            <v>(0.009)</v>
          </cell>
          <cell r="F10" t="str">
            <v>(0.004)</v>
          </cell>
          <cell r="G10" t="str">
            <v>(0.004)</v>
          </cell>
          <cell r="H10" t="str">
            <v>(0.003)</v>
          </cell>
        </row>
        <row r="11">
          <cell r="B11" t="str">
            <v>6560</v>
          </cell>
          <cell r="C11" t="str">
            <v>6560</v>
          </cell>
          <cell r="D11" t="str">
            <v>6560</v>
          </cell>
          <cell r="E11" t="str">
            <v>6560</v>
          </cell>
          <cell r="F11" t="str">
            <v>6560</v>
          </cell>
          <cell r="G11" t="str">
            <v>6560</v>
          </cell>
          <cell r="H11" t="str">
            <v>6560</v>
          </cell>
        </row>
      </sheetData>
      <sheetData sheetId="85"/>
      <sheetData sheetId="86">
        <row r="12">
          <cell r="B12" t="str">
            <v>0.005</v>
          </cell>
          <cell r="D12" t="str">
            <v>0.007</v>
          </cell>
          <cell r="E12" t="str">
            <v>0.303</v>
          </cell>
          <cell r="F12" t="str">
            <v>0.198</v>
          </cell>
          <cell r="G12" t="str">
            <v>0.623</v>
          </cell>
          <cell r="H12" t="str">
            <v>0.171</v>
          </cell>
        </row>
      </sheetData>
      <sheetData sheetId="87">
        <row r="12">
          <cell r="B12" t="str">
            <v>0.041</v>
          </cell>
          <cell r="D12" t="str">
            <v>0.045</v>
          </cell>
          <cell r="E12" t="str">
            <v>0.026</v>
          </cell>
          <cell r="F12" t="str">
            <v>0.712</v>
          </cell>
          <cell r="G12" t="str">
            <v>0.312</v>
          </cell>
          <cell r="H12" t="str">
            <v>0.314</v>
          </cell>
        </row>
      </sheetData>
      <sheetData sheetId="88"/>
      <sheetData sheetId="89">
        <row r="12">
          <cell r="B12" t="str">
            <v>0.000</v>
          </cell>
          <cell r="D12" t="str">
            <v>0.000</v>
          </cell>
          <cell r="E12" t="str">
            <v>0.034</v>
          </cell>
          <cell r="F12" t="str">
            <v>0.014</v>
          </cell>
          <cell r="G12" t="str">
            <v>0.134</v>
          </cell>
          <cell r="H12" t="str">
            <v>0.008</v>
          </cell>
        </row>
      </sheetData>
      <sheetData sheetId="90"/>
      <sheetData sheetId="91">
        <row r="3">
          <cell r="B3" t="str">
            <v>-0.024</v>
          </cell>
          <cell r="C3" t="str">
            <v>0.067</v>
          </cell>
          <cell r="D3" t="str">
            <v>0.157***</v>
          </cell>
          <cell r="E3" t="str">
            <v>0.123*</v>
          </cell>
          <cell r="F3" t="str">
            <v>0.125*</v>
          </cell>
        </row>
        <row r="4">
          <cell r="B4" t="str">
            <v>(0.040)</v>
          </cell>
          <cell r="C4" t="str">
            <v>(0.047)</v>
          </cell>
          <cell r="D4" t="str">
            <v>(0.056)</v>
          </cell>
          <cell r="E4" t="str">
            <v>(0.069)</v>
          </cell>
          <cell r="F4" t="str">
            <v>(0.068)</v>
          </cell>
        </row>
        <row r="5">
          <cell r="B5" t="str">
            <v>0.060***</v>
          </cell>
          <cell r="C5" t="str">
            <v>0.189***</v>
          </cell>
          <cell r="D5" t="str">
            <v>0.118*</v>
          </cell>
          <cell r="E5" t="str">
            <v>0.253***</v>
          </cell>
          <cell r="F5" t="str">
            <v>0.269**</v>
          </cell>
        </row>
        <row r="6">
          <cell r="B6" t="str">
            <v>(0.020)</v>
          </cell>
          <cell r="C6" t="str">
            <v>(0.047)</v>
          </cell>
          <cell r="D6" t="str">
            <v>(0.067)</v>
          </cell>
          <cell r="E6" t="str">
            <v>(0.089)</v>
          </cell>
          <cell r="F6" t="str">
            <v>(0.104)</v>
          </cell>
        </row>
        <row r="7">
          <cell r="B7" t="str">
            <v>0.024**</v>
          </cell>
          <cell r="C7" t="str">
            <v>0.033</v>
          </cell>
          <cell r="D7" t="str">
            <v>0.041</v>
          </cell>
          <cell r="E7" t="str">
            <v>-0.055</v>
          </cell>
          <cell r="F7" t="str">
            <v>-0.077</v>
          </cell>
        </row>
        <row r="8">
          <cell r="B8" t="str">
            <v>(0.011)</v>
          </cell>
          <cell r="C8" t="str">
            <v>(0.021)</v>
          </cell>
          <cell r="D8" t="str">
            <v>(0.036)</v>
          </cell>
          <cell r="E8" t="str">
            <v>(0.050)</v>
          </cell>
          <cell r="F8" t="str">
            <v>(0.056)</v>
          </cell>
        </row>
        <row r="9">
          <cell r="B9" t="str">
            <v>0.004</v>
          </cell>
          <cell r="C9" t="str">
            <v>-0.004</v>
          </cell>
          <cell r="D9" t="str">
            <v>-0.027</v>
          </cell>
          <cell r="E9" t="str">
            <v>-0.032</v>
          </cell>
          <cell r="F9" t="str">
            <v>-0.016</v>
          </cell>
        </row>
        <row r="10">
          <cell r="B10" t="str">
            <v>(0.007)</v>
          </cell>
          <cell r="C10" t="str">
            <v>(0.013)</v>
          </cell>
          <cell r="D10" t="str">
            <v>(0.022)</v>
          </cell>
          <cell r="E10" t="str">
            <v>(0.031)</v>
          </cell>
          <cell r="F10" t="str">
            <v>(0.037)</v>
          </cell>
        </row>
        <row r="11">
          <cell r="B11" t="str">
            <v>6560</v>
          </cell>
          <cell r="C11" t="str">
            <v>3080</v>
          </cell>
          <cell r="D11" t="str">
            <v>1920</v>
          </cell>
          <cell r="E11" t="str">
            <v>1152</v>
          </cell>
          <cell r="F11" t="str">
            <v>768</v>
          </cell>
        </row>
      </sheetData>
      <sheetData sheetId="92">
        <row r="3">
          <cell r="B3" t="str">
            <v>0.141***</v>
          </cell>
          <cell r="C3" t="str">
            <v>0.252***</v>
          </cell>
          <cell r="D3" t="str">
            <v>0.336***</v>
          </cell>
          <cell r="E3" t="str">
            <v>0.349***</v>
          </cell>
          <cell r="F3" t="str">
            <v>0.363***</v>
          </cell>
        </row>
        <row r="4">
          <cell r="B4" t="str">
            <v>(0.021)</v>
          </cell>
          <cell r="C4" t="str">
            <v>(0.028)</v>
          </cell>
          <cell r="D4" t="str">
            <v>(0.042)</v>
          </cell>
          <cell r="E4" t="str">
            <v>(0.047)</v>
          </cell>
          <cell r="F4" t="str">
            <v>(0.054)</v>
          </cell>
        </row>
        <row r="5">
          <cell r="B5" t="str">
            <v>0.016*</v>
          </cell>
          <cell r="C5" t="str">
            <v>0.015</v>
          </cell>
          <cell r="D5" t="str">
            <v>-0.016</v>
          </cell>
          <cell r="E5" t="str">
            <v>0.032</v>
          </cell>
          <cell r="F5" t="str">
            <v>0.053</v>
          </cell>
        </row>
        <row r="6">
          <cell r="B6" t="str">
            <v>(0.009)</v>
          </cell>
          <cell r="C6" t="str">
            <v>(0.022)</v>
          </cell>
          <cell r="D6" t="str">
            <v>(0.027)</v>
          </cell>
          <cell r="E6" t="str">
            <v>(0.036)</v>
          </cell>
          <cell r="F6" t="str">
            <v>(0.053)</v>
          </cell>
        </row>
        <row r="7">
          <cell r="B7" t="str">
            <v>0.009</v>
          </cell>
          <cell r="C7" t="str">
            <v>0.017</v>
          </cell>
          <cell r="D7" t="str">
            <v>0.021</v>
          </cell>
          <cell r="E7" t="str">
            <v>-0.069**</v>
          </cell>
          <cell r="F7" t="str">
            <v>-0.099**</v>
          </cell>
        </row>
        <row r="8">
          <cell r="B8" t="str">
            <v>(0.006)</v>
          </cell>
          <cell r="C8" t="str">
            <v>(0.010)</v>
          </cell>
          <cell r="D8" t="str">
            <v>(0.018)</v>
          </cell>
          <cell r="E8" t="str">
            <v>(0.033)</v>
          </cell>
          <cell r="F8" t="str">
            <v>(0.039)</v>
          </cell>
        </row>
        <row r="9">
          <cell r="B9" t="str">
            <v>0.006***</v>
          </cell>
          <cell r="C9" t="str">
            <v>0.006</v>
          </cell>
          <cell r="D9" t="str">
            <v>-0.004</v>
          </cell>
          <cell r="E9" t="str">
            <v>-0.011</v>
          </cell>
          <cell r="F9" t="str">
            <v>-0.016</v>
          </cell>
        </row>
        <row r="10">
          <cell r="B10" t="str">
            <v>(0.002)</v>
          </cell>
          <cell r="C10" t="str">
            <v>(0.004)</v>
          </cell>
          <cell r="D10" t="str">
            <v>(0.006)</v>
          </cell>
          <cell r="E10" t="str">
            <v>(0.008)</v>
          </cell>
          <cell r="F10" t="str">
            <v>(0.014)</v>
          </cell>
        </row>
        <row r="11">
          <cell r="B11" t="str">
            <v>6560</v>
          </cell>
          <cell r="C11" t="str">
            <v>3080</v>
          </cell>
          <cell r="D11" t="str">
            <v>1920</v>
          </cell>
          <cell r="E11" t="str">
            <v>1152</v>
          </cell>
          <cell r="F11" t="str">
            <v>768</v>
          </cell>
        </row>
      </sheetData>
      <sheetData sheetId="93"/>
      <sheetData sheetId="94"/>
      <sheetData sheetId="95"/>
      <sheetData sheetId="96">
        <row r="12">
          <cell r="B12" t="str">
            <v>0.005</v>
          </cell>
          <cell r="C12" t="str">
            <v>0.000</v>
          </cell>
          <cell r="D12" t="str">
            <v>0.092</v>
          </cell>
          <cell r="E12" t="str">
            <v>0.006</v>
          </cell>
          <cell r="F12" t="str">
            <v>0.025</v>
          </cell>
        </row>
      </sheetData>
      <sheetData sheetId="97">
        <row r="12">
          <cell r="B12" t="str">
            <v>0.041</v>
          </cell>
          <cell r="C12" t="str">
            <v>0.485</v>
          </cell>
          <cell r="D12" t="str">
            <v>0.690</v>
          </cell>
          <cell r="E12" t="str">
            <v>0.169</v>
          </cell>
          <cell r="F12" t="str">
            <v>0.217</v>
          </cell>
        </row>
      </sheetData>
      <sheetData sheetId="98"/>
      <sheetData sheetId="99"/>
      <sheetData sheetId="100"/>
      <sheetData sheetId="101">
        <row r="3">
          <cell r="B3" t="str">
            <v>-0.024</v>
          </cell>
          <cell r="C3" t="str">
            <v>0.058**</v>
          </cell>
          <cell r="D3" t="str">
            <v>0.226***</v>
          </cell>
          <cell r="E3" t="str">
            <v>0.246***</v>
          </cell>
        </row>
        <row r="4">
          <cell r="B4" t="str">
            <v>(0.040)</v>
          </cell>
          <cell r="C4" t="str">
            <v>(0.029)</v>
          </cell>
          <cell r="D4" t="str">
            <v>(0.026)</v>
          </cell>
          <cell r="E4" t="str">
            <v>(0.021)</v>
          </cell>
        </row>
        <row r="5">
          <cell r="B5" t="str">
            <v>0.060***</v>
          </cell>
          <cell r="C5" t="str">
            <v>0.018</v>
          </cell>
          <cell r="D5" t="str">
            <v>0.054***</v>
          </cell>
          <cell r="E5" t="str">
            <v>0.026**</v>
          </cell>
        </row>
        <row r="6">
          <cell r="B6" t="str">
            <v>(0.020)</v>
          </cell>
          <cell r="C6" t="str">
            <v>(0.016)</v>
          </cell>
          <cell r="D6" t="str">
            <v>(0.017)</v>
          </cell>
          <cell r="E6" t="str">
            <v>(0.012)</v>
          </cell>
        </row>
        <row r="7">
          <cell r="B7" t="str">
            <v>0.024**</v>
          </cell>
          <cell r="C7" t="str">
            <v>0.039***</v>
          </cell>
          <cell r="D7" t="str">
            <v>0.012</v>
          </cell>
          <cell r="E7" t="str">
            <v>0.031***</v>
          </cell>
        </row>
        <row r="8">
          <cell r="B8" t="str">
            <v>(0.011)</v>
          </cell>
          <cell r="C8" t="str">
            <v>(0.011)</v>
          </cell>
          <cell r="D8" t="str">
            <v>(0.010)</v>
          </cell>
          <cell r="E8" t="str">
            <v>(0.008)</v>
          </cell>
        </row>
        <row r="9">
          <cell r="B9" t="str">
            <v>0.004</v>
          </cell>
          <cell r="C9" t="str">
            <v>-0.008**</v>
          </cell>
          <cell r="D9" t="str">
            <v>-0.012***</v>
          </cell>
          <cell r="E9" t="str">
            <v>-0.013***</v>
          </cell>
        </row>
        <row r="10">
          <cell r="B10" t="str">
            <v>(0.007)</v>
          </cell>
          <cell r="C10" t="str">
            <v>(0.004)</v>
          </cell>
          <cell r="D10" t="str">
            <v>(0.004)</v>
          </cell>
          <cell r="E10" t="str">
            <v>(0.003)</v>
          </cell>
        </row>
        <row r="11">
          <cell r="B11" t="str">
            <v>6560</v>
          </cell>
          <cell r="C11" t="str">
            <v>6560</v>
          </cell>
          <cell r="D11" t="str">
            <v>6560</v>
          </cell>
          <cell r="E11" t="str">
            <v>6560</v>
          </cell>
        </row>
      </sheetData>
      <sheetData sheetId="102">
        <row r="5">
          <cell r="C5" t="str">
            <v>0.059***</v>
          </cell>
          <cell r="D5" t="str">
            <v>0.054***</v>
          </cell>
          <cell r="E5" t="str">
            <v>0.050**</v>
          </cell>
          <cell r="F5" t="str">
            <v>0.045**</v>
          </cell>
          <cell r="G5" t="str">
            <v>0.040*</v>
          </cell>
          <cell r="H5" t="str">
            <v>0.035</v>
          </cell>
          <cell r="I5" t="str">
            <v>0.031</v>
          </cell>
          <cell r="J5" t="str">
            <v>0.026</v>
          </cell>
          <cell r="K5" t="str">
            <v>0.021</v>
          </cell>
          <cell r="L5" t="str">
            <v>0.017</v>
          </cell>
          <cell r="M5" t="str">
            <v>0.012</v>
          </cell>
          <cell r="O5" t="str">
            <v>0.018*</v>
          </cell>
          <cell r="P5" t="str">
            <v>0.017*</v>
          </cell>
          <cell r="Q5" t="str">
            <v>0.016*</v>
          </cell>
          <cell r="R5" t="str">
            <v>0.015</v>
          </cell>
          <cell r="S5" t="str">
            <v>0.013</v>
          </cell>
          <cell r="T5" t="str">
            <v>0.012</v>
          </cell>
          <cell r="U5" t="str">
            <v>0.011</v>
          </cell>
          <cell r="V5" t="str">
            <v>0.010</v>
          </cell>
          <cell r="W5" t="str">
            <v>0.009</v>
          </cell>
          <cell r="X5" t="str">
            <v>0.007</v>
          </cell>
          <cell r="Y5" t="str">
            <v>0.006</v>
          </cell>
        </row>
        <row r="6">
          <cell r="C6" t="str">
            <v>(0.020)</v>
          </cell>
          <cell r="D6" t="str">
            <v>(0.020)</v>
          </cell>
          <cell r="E6" t="str">
            <v>(0.020)</v>
          </cell>
          <cell r="F6" t="str">
            <v>(0.021)</v>
          </cell>
          <cell r="G6" t="str">
            <v>(0.021)</v>
          </cell>
          <cell r="H6" t="str">
            <v>(0.022)</v>
          </cell>
          <cell r="I6" t="str">
            <v>(0.022)</v>
          </cell>
          <cell r="J6" t="str">
            <v>(0.023)</v>
          </cell>
          <cell r="K6" t="str">
            <v>(0.024)</v>
          </cell>
          <cell r="L6" t="str">
            <v>(0.024)</v>
          </cell>
          <cell r="M6" t="str">
            <v>(0.025)</v>
          </cell>
          <cell r="O6" t="str">
            <v>(0.010)</v>
          </cell>
          <cell r="P6" t="str">
            <v>(0.009)</v>
          </cell>
          <cell r="Q6" t="str">
            <v>(0.009)</v>
          </cell>
          <cell r="R6" t="str">
            <v>(0.009)</v>
          </cell>
          <cell r="S6" t="str">
            <v>(0.009)</v>
          </cell>
          <cell r="T6" t="str">
            <v>(0.009)</v>
          </cell>
          <cell r="U6" t="str">
            <v>(0.009)</v>
          </cell>
          <cell r="V6" t="str">
            <v>(0.010)</v>
          </cell>
          <cell r="W6" t="str">
            <v>(0.010)</v>
          </cell>
          <cell r="X6" t="str">
            <v>(0.011)</v>
          </cell>
          <cell r="Y6" t="str">
            <v>(0.011)</v>
          </cell>
        </row>
        <row r="7">
          <cell r="C7" t="str">
            <v>0.023**</v>
          </cell>
          <cell r="D7" t="str">
            <v>0.021*</v>
          </cell>
          <cell r="E7" t="str">
            <v>0.019*</v>
          </cell>
          <cell r="F7" t="str">
            <v>0.017</v>
          </cell>
          <cell r="G7" t="str">
            <v>0.015</v>
          </cell>
          <cell r="H7" t="str">
            <v>0.013</v>
          </cell>
          <cell r="I7" t="str">
            <v>0.011</v>
          </cell>
          <cell r="J7" t="str">
            <v>0.008</v>
          </cell>
          <cell r="K7" t="str">
            <v>0.006</v>
          </cell>
          <cell r="L7" t="str">
            <v>0.004</v>
          </cell>
          <cell r="M7" t="str">
            <v>0.002</v>
          </cell>
          <cell r="O7" t="str">
            <v>0.010</v>
          </cell>
          <cell r="P7" t="str">
            <v>0.009</v>
          </cell>
          <cell r="Q7" t="str">
            <v>0.009</v>
          </cell>
          <cell r="R7" t="str">
            <v>0.008</v>
          </cell>
          <cell r="S7" t="str">
            <v>0.007</v>
          </cell>
          <cell r="T7" t="str">
            <v>0.006</v>
          </cell>
          <cell r="U7" t="str">
            <v>0.005</v>
          </cell>
          <cell r="V7" t="str">
            <v>0.004</v>
          </cell>
          <cell r="W7" t="str">
            <v>0.003</v>
          </cell>
          <cell r="X7" t="str">
            <v>0.003</v>
          </cell>
          <cell r="Y7" t="str">
            <v>0.002</v>
          </cell>
        </row>
        <row r="8">
          <cell r="C8" t="str">
            <v>(0.011)</v>
          </cell>
          <cell r="D8" t="str">
            <v>(0.011)</v>
          </cell>
          <cell r="E8" t="str">
            <v>(0.011)</v>
          </cell>
          <cell r="F8" t="str">
            <v>(0.011)</v>
          </cell>
          <cell r="G8" t="str">
            <v>(0.012)</v>
          </cell>
          <cell r="H8" t="str">
            <v>(0.012)</v>
          </cell>
          <cell r="I8" t="str">
            <v>(0.012)</v>
          </cell>
          <cell r="J8" t="str">
            <v>(0.013)</v>
          </cell>
          <cell r="K8" t="str">
            <v>(0.013)</v>
          </cell>
          <cell r="L8" t="str">
            <v>(0.013)</v>
          </cell>
          <cell r="M8" t="str">
            <v>(0.014)</v>
          </cell>
          <cell r="O8" t="str">
            <v>(0.006)</v>
          </cell>
          <cell r="P8" t="str">
            <v>(0.006)</v>
          </cell>
          <cell r="Q8" t="str">
            <v>(0.006)</v>
          </cell>
          <cell r="R8" t="str">
            <v>(0.006)</v>
          </cell>
          <cell r="S8" t="str">
            <v>(0.006)</v>
          </cell>
          <cell r="T8" t="str">
            <v>(0.006)</v>
          </cell>
          <cell r="U8" t="str">
            <v>(0.007)</v>
          </cell>
          <cell r="V8" t="str">
            <v>(0.007)</v>
          </cell>
          <cell r="W8" t="str">
            <v>(0.007)</v>
          </cell>
          <cell r="X8" t="str">
            <v>(0.008)</v>
          </cell>
          <cell r="Y8" t="str">
            <v>(0.008)</v>
          </cell>
        </row>
        <row r="9">
          <cell r="C9" t="str">
            <v>0.002</v>
          </cell>
          <cell r="D9" t="str">
            <v>-0.011***</v>
          </cell>
          <cell r="E9" t="str">
            <v>-0.023***</v>
          </cell>
          <cell r="F9" t="str">
            <v>-0.035***</v>
          </cell>
          <cell r="G9" t="str">
            <v>-0.047***</v>
          </cell>
          <cell r="H9" t="str">
            <v>-0.059***</v>
          </cell>
          <cell r="I9" t="str">
            <v>-0.072***</v>
          </cell>
          <cell r="J9" t="str">
            <v>-0.084***</v>
          </cell>
          <cell r="K9" t="str">
            <v>-0.096***</v>
          </cell>
          <cell r="L9" t="str">
            <v>-0.108***</v>
          </cell>
          <cell r="M9" t="str">
            <v>-0.120***</v>
          </cell>
          <cell r="O9" t="str">
            <v>0.010***</v>
          </cell>
          <cell r="P9" t="str">
            <v>0.007***</v>
          </cell>
          <cell r="Q9" t="str">
            <v>0.005***</v>
          </cell>
          <cell r="R9" t="str">
            <v>0.003</v>
          </cell>
          <cell r="S9" t="str">
            <v>0.000</v>
          </cell>
          <cell r="T9" t="str">
            <v>-0.002</v>
          </cell>
          <cell r="U9" t="str">
            <v>-0.004**</v>
          </cell>
          <cell r="V9" t="str">
            <v>-0.007***</v>
          </cell>
          <cell r="W9" t="str">
            <v>-0.009***</v>
          </cell>
          <cell r="X9" t="str">
            <v>-0.011***</v>
          </cell>
          <cell r="Y9" t="str">
            <v>-0.014***</v>
          </cell>
        </row>
        <row r="10">
          <cell r="C10" t="str">
            <v>(0.004)</v>
          </cell>
          <cell r="D10" t="str">
            <v>(0.004)</v>
          </cell>
          <cell r="E10" t="str">
            <v>(0.004)</v>
          </cell>
          <cell r="F10" t="str">
            <v>(0.004)</v>
          </cell>
          <cell r="G10" t="str">
            <v>(0.004)</v>
          </cell>
          <cell r="H10" t="str">
            <v>(0.005)</v>
          </cell>
          <cell r="I10" t="str">
            <v>(0.005)</v>
          </cell>
          <cell r="J10" t="str">
            <v>(0.005)</v>
          </cell>
          <cell r="K10" t="str">
            <v>(0.005)</v>
          </cell>
          <cell r="L10" t="str">
            <v>(0.005)</v>
          </cell>
          <cell r="M10" t="str">
            <v>(0.006)</v>
          </cell>
          <cell r="O10" t="str">
            <v>(0.002)</v>
          </cell>
          <cell r="P10" t="str">
            <v>(0.002)</v>
          </cell>
          <cell r="Q10" t="str">
            <v>(0.002)</v>
          </cell>
          <cell r="R10" t="str">
            <v>(0.002)</v>
          </cell>
          <cell r="S10" t="str">
            <v>(0.002)</v>
          </cell>
          <cell r="T10" t="str">
            <v>(0.002)</v>
          </cell>
          <cell r="U10" t="str">
            <v>(0.002)</v>
          </cell>
          <cell r="V10" t="str">
            <v>(0.002)</v>
          </cell>
          <cell r="W10" t="str">
            <v>(0.002)</v>
          </cell>
          <cell r="X10" t="str">
            <v>(0.003)</v>
          </cell>
          <cell r="Y10" t="str">
            <v>(0.003)</v>
          </cell>
        </row>
      </sheetData>
      <sheetData sheetId="103"/>
      <sheetData sheetId="104">
        <row r="3">
          <cell r="B3" t="str">
            <v>0.020</v>
          </cell>
          <cell r="C3" t="str">
            <v>0.020</v>
          </cell>
          <cell r="D3" t="str">
            <v>0.159***</v>
          </cell>
          <cell r="E3" t="str">
            <v>0.138***</v>
          </cell>
          <cell r="F3" t="str">
            <v>-0.117***</v>
          </cell>
          <cell r="G3" t="str">
            <v>-0.120***</v>
          </cell>
        </row>
        <row r="4">
          <cell r="B4" t="str">
            <v>(0.025)</v>
          </cell>
          <cell r="C4" t="str">
            <v>(0.025)</v>
          </cell>
          <cell r="D4" t="str">
            <v>(0.021)</v>
          </cell>
          <cell r="E4" t="str">
            <v>(0.020)</v>
          </cell>
          <cell r="F4" t="str">
            <v>(0.030)</v>
          </cell>
          <cell r="G4" t="str">
            <v>(0.036)</v>
          </cell>
        </row>
        <row r="5">
          <cell r="B5" t="str">
            <v/>
          </cell>
          <cell r="C5" t="str">
            <v>0.051**</v>
          </cell>
          <cell r="D5" t="str">
            <v/>
          </cell>
          <cell r="E5" t="str">
            <v>0.117***</v>
          </cell>
          <cell r="F5" t="str">
            <v/>
          </cell>
          <cell r="G5" t="str">
            <v>-0.057</v>
          </cell>
        </row>
        <row r="6">
          <cell r="B6" t="str">
            <v/>
          </cell>
          <cell r="C6" t="str">
            <v>(0.023)</v>
          </cell>
          <cell r="D6" t="str">
            <v/>
          </cell>
          <cell r="E6" t="str">
            <v>(0.020)</v>
          </cell>
          <cell r="F6" t="str">
            <v/>
          </cell>
          <cell r="G6" t="str">
            <v>(0.038)</v>
          </cell>
        </row>
        <row r="7">
          <cell r="B7" t="str">
            <v/>
          </cell>
          <cell r="C7" t="str">
            <v>0.037*</v>
          </cell>
          <cell r="D7" t="str">
            <v/>
          </cell>
          <cell r="E7" t="str">
            <v>0.100***</v>
          </cell>
          <cell r="F7" t="str">
            <v/>
          </cell>
          <cell r="G7" t="str">
            <v>-0.003</v>
          </cell>
        </row>
        <row r="8">
          <cell r="B8" t="str">
            <v/>
          </cell>
          <cell r="C8" t="str">
            <v>(0.021)</v>
          </cell>
          <cell r="D8" t="str">
            <v/>
          </cell>
          <cell r="E8" t="str">
            <v>(0.016)</v>
          </cell>
          <cell r="F8" t="str">
            <v/>
          </cell>
          <cell r="G8" t="str">
            <v>(0.035)</v>
          </cell>
        </row>
        <row r="9">
          <cell r="B9" t="str">
            <v>0.043***</v>
          </cell>
          <cell r="C9" t="str">
            <v>0.044***</v>
          </cell>
          <cell r="D9" t="str">
            <v>0.018***</v>
          </cell>
          <cell r="E9" t="str">
            <v>0.018***</v>
          </cell>
          <cell r="F9" t="str">
            <v>0.027***</v>
          </cell>
          <cell r="G9" t="str">
            <v>0.028***</v>
          </cell>
        </row>
        <row r="10">
          <cell r="B10" t="str">
            <v>(0.011)</v>
          </cell>
          <cell r="C10" t="str">
            <v>(0.011)</v>
          </cell>
          <cell r="D10" t="str">
            <v>(0.006)</v>
          </cell>
          <cell r="E10" t="str">
            <v>(0.006)</v>
          </cell>
          <cell r="F10" t="str">
            <v>(0.009)</v>
          </cell>
          <cell r="G10" t="str">
            <v>(0.009)</v>
          </cell>
        </row>
        <row r="11">
          <cell r="B11" t="str">
            <v>-0.000</v>
          </cell>
          <cell r="C11" t="str">
            <v>0.000</v>
          </cell>
          <cell r="D11" t="str">
            <v>-0.001</v>
          </cell>
          <cell r="E11" t="str">
            <v>-0.000</v>
          </cell>
          <cell r="F11" t="str">
            <v>0.001</v>
          </cell>
          <cell r="G11" t="str">
            <v>0.002</v>
          </cell>
        </row>
        <row r="12">
          <cell r="B12" t="str">
            <v>(0.005)</v>
          </cell>
          <cell r="C12" t="str">
            <v>(0.005)</v>
          </cell>
          <cell r="D12" t="str">
            <v>(0.003)</v>
          </cell>
          <cell r="E12" t="str">
            <v>(0.003)</v>
          </cell>
          <cell r="F12" t="str">
            <v>(0.004)</v>
          </cell>
          <cell r="G12" t="str">
            <v>(0.004)</v>
          </cell>
        </row>
        <row r="13">
          <cell r="B13" t="str">
            <v>-0.006</v>
          </cell>
          <cell r="C13" t="str">
            <v>-0.007*</v>
          </cell>
          <cell r="D13" t="str">
            <v>-0.008***</v>
          </cell>
          <cell r="E13" t="str">
            <v>-0.006**</v>
          </cell>
          <cell r="F13" t="str">
            <v>0.003</v>
          </cell>
          <cell r="G13" t="str">
            <v>0.002</v>
          </cell>
        </row>
        <row r="14">
          <cell r="B14" t="str">
            <v>(0.004)</v>
          </cell>
          <cell r="C14" t="str">
            <v>(0.004)</v>
          </cell>
          <cell r="D14" t="str">
            <v>(0.003)</v>
          </cell>
          <cell r="E14" t="str">
            <v>(0.003)</v>
          </cell>
          <cell r="F14" t="str">
            <v>(0.003)</v>
          </cell>
          <cell r="G14" t="str">
            <v>(0.004)</v>
          </cell>
        </row>
        <row r="15">
          <cell r="B15" t="str">
            <v>6543</v>
          </cell>
          <cell r="C15" t="str">
            <v>5761</v>
          </cell>
          <cell r="D15" t="str">
            <v>6543</v>
          </cell>
          <cell r="E15" t="str">
            <v>5761</v>
          </cell>
          <cell r="F15" t="str">
            <v>6543</v>
          </cell>
          <cell r="G15" t="str">
            <v>5761</v>
          </cell>
        </row>
      </sheetData>
      <sheetData sheetId="105">
        <row r="16">
          <cell r="B16" t="str">
            <v>0.000</v>
          </cell>
          <cell r="C16" t="str">
            <v>0.000</v>
          </cell>
          <cell r="D16" t="str">
            <v>0.001</v>
          </cell>
          <cell r="E16" t="str">
            <v>0.002</v>
          </cell>
          <cell r="F16" t="str">
            <v>0.029</v>
          </cell>
          <cell r="G16" t="str">
            <v>0.026</v>
          </cell>
        </row>
      </sheetData>
      <sheetData sheetId="106"/>
      <sheetData sheetId="107">
        <row r="3">
          <cell r="B3" t="str">
            <v>0.020</v>
          </cell>
          <cell r="C3" t="str">
            <v>0.020</v>
          </cell>
          <cell r="D3" t="str">
            <v>0.024</v>
          </cell>
          <cell r="E3" t="str">
            <v>0.120*</v>
          </cell>
          <cell r="F3" t="str">
            <v>-0.012</v>
          </cell>
          <cell r="G3" t="str">
            <v>-0.042*</v>
          </cell>
          <cell r="H3" t="str">
            <v>-0.075***</v>
          </cell>
        </row>
        <row r="4">
          <cell r="B4" t="str">
            <v>(0.025)</v>
          </cell>
          <cell r="C4" t="str">
            <v>(0.025)</v>
          </cell>
          <cell r="D4" t="str">
            <v>(0.026)</v>
          </cell>
          <cell r="E4" t="str">
            <v>(0.070)</v>
          </cell>
          <cell r="F4" t="str">
            <v>(0.025)</v>
          </cell>
          <cell r="G4" t="str">
            <v>(0.024)</v>
          </cell>
          <cell r="H4" t="str">
            <v>(0.021)</v>
          </cell>
        </row>
        <row r="5">
          <cell r="B5" t="str">
            <v>0.043***</v>
          </cell>
          <cell r="C5" t="str">
            <v>0.039***</v>
          </cell>
          <cell r="D5" t="str">
            <v>0.042***</v>
          </cell>
          <cell r="E5" t="str">
            <v>0.044**</v>
          </cell>
          <cell r="F5" t="str">
            <v>0.040***</v>
          </cell>
          <cell r="G5" t="str">
            <v>0.038***</v>
          </cell>
          <cell r="H5" t="str">
            <v>0.038***</v>
          </cell>
        </row>
        <row r="6">
          <cell r="B6" t="str">
            <v>(0.011)</v>
          </cell>
          <cell r="C6" t="str">
            <v>(0.011)</v>
          </cell>
          <cell r="D6" t="str">
            <v>(0.011)</v>
          </cell>
          <cell r="E6" t="str">
            <v>(0.021)</v>
          </cell>
          <cell r="F6" t="str">
            <v>(0.011)</v>
          </cell>
          <cell r="G6" t="str">
            <v>(0.011)</v>
          </cell>
          <cell r="H6" t="str">
            <v>(0.011)</v>
          </cell>
        </row>
        <row r="7">
          <cell r="B7" t="str">
            <v>-0.000</v>
          </cell>
          <cell r="C7" t="str">
            <v>0.000</v>
          </cell>
          <cell r="D7" t="str">
            <v>0.000</v>
          </cell>
          <cell r="E7" t="str">
            <v>0.007</v>
          </cell>
          <cell r="F7" t="str">
            <v>0.000</v>
          </cell>
          <cell r="G7" t="str">
            <v>0.000</v>
          </cell>
          <cell r="H7" t="str">
            <v>0.000</v>
          </cell>
        </row>
        <row r="8">
          <cell r="B8" t="str">
            <v>(0.005)</v>
          </cell>
          <cell r="C8" t="str">
            <v>(0.005)</v>
          </cell>
          <cell r="D8" t="str">
            <v>(0.004)</v>
          </cell>
          <cell r="E8" t="str">
            <v>(0.007)</v>
          </cell>
          <cell r="F8" t="str">
            <v>(0.005)</v>
          </cell>
          <cell r="G8" t="str">
            <v>(0.004)</v>
          </cell>
          <cell r="H8" t="str">
            <v>(0.005)</v>
          </cell>
        </row>
        <row r="9">
          <cell r="B9" t="str">
            <v>-0.006</v>
          </cell>
          <cell r="C9" t="str">
            <v/>
          </cell>
          <cell r="D9" t="str">
            <v>-0.006</v>
          </cell>
          <cell r="E9" t="str">
            <v>0.004</v>
          </cell>
          <cell r="F9" t="str">
            <v>-0.003</v>
          </cell>
          <cell r="G9" t="str">
            <v>-0.003</v>
          </cell>
          <cell r="H9" t="str">
            <v>-0.004</v>
          </cell>
        </row>
        <row r="10">
          <cell r="B10" t="str">
            <v>(0.004)</v>
          </cell>
          <cell r="C10" t="str">
            <v/>
          </cell>
          <cell r="D10" t="str">
            <v>(0.004)</v>
          </cell>
          <cell r="E10" t="str">
            <v>(0.007)</v>
          </cell>
          <cell r="F10" t="str">
            <v>(0.004)</v>
          </cell>
          <cell r="G10" t="str">
            <v>(0.004)</v>
          </cell>
          <cell r="H10" t="str">
            <v>(0.004)</v>
          </cell>
        </row>
        <row r="11">
          <cell r="B11" t="str">
            <v>6543</v>
          </cell>
          <cell r="C11" t="str">
            <v>6543</v>
          </cell>
          <cell r="D11" t="str">
            <v>6543</v>
          </cell>
          <cell r="E11" t="str">
            <v>6543</v>
          </cell>
          <cell r="F11" t="str">
            <v>6543</v>
          </cell>
          <cell r="G11" t="str">
            <v>6543</v>
          </cell>
          <cell r="H11" t="str">
            <v>6543</v>
          </cell>
        </row>
      </sheetData>
      <sheetData sheetId="108">
        <row r="3">
          <cell r="B3" t="str">
            <v>0.159***</v>
          </cell>
          <cell r="C3" t="str">
            <v>0.160***</v>
          </cell>
          <cell r="D3" t="str">
            <v>0.163***</v>
          </cell>
          <cell r="E3" t="str">
            <v>0.270***</v>
          </cell>
          <cell r="F3" t="str">
            <v>0.099***</v>
          </cell>
          <cell r="G3" t="str">
            <v>0.044**</v>
          </cell>
          <cell r="H3" t="str">
            <v>0.012</v>
          </cell>
        </row>
        <row r="4">
          <cell r="B4" t="str">
            <v>(0.021)</v>
          </cell>
          <cell r="C4" t="str">
            <v>(0.021)</v>
          </cell>
          <cell r="D4" t="str">
            <v>(0.021)</v>
          </cell>
          <cell r="E4" t="str">
            <v>(0.034)</v>
          </cell>
          <cell r="F4" t="str">
            <v>(0.020)</v>
          </cell>
          <cell r="G4" t="str">
            <v>(0.019)</v>
          </cell>
          <cell r="H4" t="str">
            <v>(0.020)</v>
          </cell>
        </row>
        <row r="5">
          <cell r="B5" t="str">
            <v>0.018***</v>
          </cell>
          <cell r="C5" t="str">
            <v>0.013**</v>
          </cell>
          <cell r="D5" t="str">
            <v>0.018***</v>
          </cell>
          <cell r="E5" t="str">
            <v>0.014*</v>
          </cell>
          <cell r="F5" t="str">
            <v>0.015**</v>
          </cell>
          <cell r="G5" t="str">
            <v>0.014**</v>
          </cell>
          <cell r="H5" t="str">
            <v>0.013**</v>
          </cell>
        </row>
        <row r="6">
          <cell r="B6" t="str">
            <v>(0.006)</v>
          </cell>
          <cell r="C6" t="str">
            <v>(0.006)</v>
          </cell>
          <cell r="D6" t="str">
            <v>(0.006)</v>
          </cell>
          <cell r="E6" t="str">
            <v>(0.007)</v>
          </cell>
          <cell r="F6" t="str">
            <v>(0.006)</v>
          </cell>
          <cell r="G6" t="str">
            <v>(0.006)</v>
          </cell>
          <cell r="H6" t="str">
            <v>(0.006)</v>
          </cell>
        </row>
        <row r="7">
          <cell r="B7" t="str">
            <v>-0.001</v>
          </cell>
          <cell r="C7" t="str">
            <v>-0.000</v>
          </cell>
          <cell r="D7" t="str">
            <v>-0.001</v>
          </cell>
          <cell r="E7" t="str">
            <v>0.001</v>
          </cell>
          <cell r="F7" t="str">
            <v>-0.001</v>
          </cell>
          <cell r="G7" t="str">
            <v>-0.000</v>
          </cell>
          <cell r="H7" t="str">
            <v>-0.000</v>
          </cell>
        </row>
        <row r="8">
          <cell r="B8" t="str">
            <v>(0.003)</v>
          </cell>
          <cell r="C8" t="str">
            <v>(0.003)</v>
          </cell>
          <cell r="D8" t="str">
            <v>(0.003)</v>
          </cell>
          <cell r="E8" t="str">
            <v>(0.003)</v>
          </cell>
          <cell r="F8" t="str">
            <v>(0.003)</v>
          </cell>
          <cell r="G8" t="str">
            <v>(0.003)</v>
          </cell>
          <cell r="H8" t="str">
            <v>(0.003)</v>
          </cell>
        </row>
        <row r="9">
          <cell r="B9" t="str">
            <v>-0.008***</v>
          </cell>
          <cell r="C9" t="str">
            <v/>
          </cell>
          <cell r="D9" t="str">
            <v>-0.007***</v>
          </cell>
          <cell r="E9" t="str">
            <v>-0.004</v>
          </cell>
          <cell r="F9" t="str">
            <v>-0.004</v>
          </cell>
          <cell r="G9" t="str">
            <v>-0.003</v>
          </cell>
          <cell r="H9" t="str">
            <v>-0.003</v>
          </cell>
        </row>
        <row r="10">
          <cell r="B10" t="str">
            <v>(0.003)</v>
          </cell>
          <cell r="C10" t="str">
            <v/>
          </cell>
          <cell r="D10" t="str">
            <v>(0.002)</v>
          </cell>
          <cell r="E10" t="str">
            <v>(0.003)</v>
          </cell>
          <cell r="F10" t="str">
            <v>(0.003)</v>
          </cell>
          <cell r="G10" t="str">
            <v>(0.002)</v>
          </cell>
          <cell r="H10" t="str">
            <v>(0.003)</v>
          </cell>
        </row>
        <row r="11">
          <cell r="B11" t="str">
            <v>6543</v>
          </cell>
          <cell r="C11" t="str">
            <v>6543</v>
          </cell>
          <cell r="D11" t="str">
            <v>6543</v>
          </cell>
          <cell r="E11" t="str">
            <v>6543</v>
          </cell>
          <cell r="F11" t="str">
            <v>6543</v>
          </cell>
          <cell r="G11" t="str">
            <v>6543</v>
          </cell>
          <cell r="H11" t="str">
            <v>6543</v>
          </cell>
        </row>
      </sheetData>
      <sheetData sheetId="109"/>
      <sheetData sheetId="110">
        <row r="3">
          <cell r="B3" t="str">
            <v>0.181***</v>
          </cell>
          <cell r="C3" t="str">
            <v>0.181***</v>
          </cell>
          <cell r="D3" t="str">
            <v>0.187***</v>
          </cell>
          <cell r="E3" t="str">
            <v>0.342***</v>
          </cell>
          <cell r="F3" t="str">
            <v>0.139***</v>
          </cell>
          <cell r="G3" t="str">
            <v>0.103***</v>
          </cell>
          <cell r="H3" t="str">
            <v>0.060***</v>
          </cell>
        </row>
        <row r="4">
          <cell r="B4" t="str">
            <v>(0.026)</v>
          </cell>
          <cell r="C4" t="str">
            <v>(0.026)</v>
          </cell>
          <cell r="D4" t="str">
            <v>(0.028)</v>
          </cell>
          <cell r="E4" t="str">
            <v>(0.063)</v>
          </cell>
          <cell r="F4" t="str">
            <v>(0.027)</v>
          </cell>
          <cell r="G4" t="str">
            <v>(0.025)</v>
          </cell>
          <cell r="H4" t="str">
            <v>(0.021)</v>
          </cell>
        </row>
        <row r="5">
          <cell r="B5" t="str">
            <v>0.022***</v>
          </cell>
          <cell r="C5" t="str">
            <v>0.019**</v>
          </cell>
          <cell r="D5" t="str">
            <v>0.022***</v>
          </cell>
          <cell r="E5" t="str">
            <v>0.025</v>
          </cell>
          <cell r="F5" t="str">
            <v>0.019**</v>
          </cell>
          <cell r="G5" t="str">
            <v>0.017**</v>
          </cell>
          <cell r="H5" t="str">
            <v>0.018**</v>
          </cell>
        </row>
        <row r="6">
          <cell r="B6" t="str">
            <v>(0.008)</v>
          </cell>
          <cell r="C6" t="str">
            <v>(0.008)</v>
          </cell>
          <cell r="D6" t="str">
            <v>(0.008)</v>
          </cell>
          <cell r="E6" t="str">
            <v>(0.019)</v>
          </cell>
          <cell r="F6" t="str">
            <v>(0.008)</v>
          </cell>
          <cell r="G6" t="str">
            <v>(0.008)</v>
          </cell>
          <cell r="H6" t="str">
            <v>(0.008)</v>
          </cell>
        </row>
        <row r="7">
          <cell r="B7" t="str">
            <v>0.002</v>
          </cell>
          <cell r="C7" t="str">
            <v>0.002</v>
          </cell>
          <cell r="D7" t="str">
            <v>0.002</v>
          </cell>
          <cell r="E7" t="str">
            <v>0.007</v>
          </cell>
          <cell r="F7" t="str">
            <v>0.002</v>
          </cell>
          <cell r="G7" t="str">
            <v>0.002</v>
          </cell>
          <cell r="H7" t="str">
            <v>0.002</v>
          </cell>
        </row>
        <row r="8">
          <cell r="B8" t="str">
            <v>(0.004)</v>
          </cell>
          <cell r="C8" t="str">
            <v>(0.004)</v>
          </cell>
          <cell r="D8" t="str">
            <v>(0.004)</v>
          </cell>
          <cell r="E8" t="str">
            <v>(0.005)</v>
          </cell>
          <cell r="F8" t="str">
            <v>(0.004)</v>
          </cell>
          <cell r="G8" t="str">
            <v>(0.004)</v>
          </cell>
          <cell r="H8" t="str">
            <v>(0.004)</v>
          </cell>
        </row>
        <row r="9">
          <cell r="B9" t="str">
            <v>-0.003</v>
          </cell>
          <cell r="C9" t="str">
            <v/>
          </cell>
          <cell r="D9" t="str">
            <v>-0.003</v>
          </cell>
          <cell r="E9" t="str">
            <v>0.004</v>
          </cell>
          <cell r="F9" t="str">
            <v>-0.001</v>
          </cell>
          <cell r="G9" t="str">
            <v>-0.001</v>
          </cell>
          <cell r="H9" t="str">
            <v>-0.002</v>
          </cell>
        </row>
        <row r="10">
          <cell r="B10" t="str">
            <v>(0.003)</v>
          </cell>
          <cell r="C10" t="str">
            <v/>
          </cell>
          <cell r="D10" t="str">
            <v>(0.003)</v>
          </cell>
          <cell r="E10" t="str">
            <v>(0.006)</v>
          </cell>
          <cell r="F10" t="str">
            <v>(0.003)</v>
          </cell>
          <cell r="G10" t="str">
            <v>(0.003)</v>
          </cell>
          <cell r="H10" t="str">
            <v>(0.003)</v>
          </cell>
        </row>
        <row r="11">
          <cell r="B11" t="str">
            <v>6543</v>
          </cell>
          <cell r="C11" t="str">
            <v>6543</v>
          </cell>
          <cell r="D11" t="str">
            <v>6543</v>
          </cell>
          <cell r="E11" t="str">
            <v>6543</v>
          </cell>
          <cell r="F11" t="str">
            <v>6543</v>
          </cell>
          <cell r="G11" t="str">
            <v>6543</v>
          </cell>
          <cell r="H11" t="str">
            <v>6543</v>
          </cell>
        </row>
      </sheetData>
      <sheetData sheetId="111"/>
      <sheetData sheetId="112">
        <row r="12">
          <cell r="B12" t="str">
            <v>0.000</v>
          </cell>
          <cell r="D12" t="str">
            <v>0.000</v>
          </cell>
          <cell r="E12" t="str">
            <v>0.354</v>
          </cell>
          <cell r="F12" t="str">
            <v>0.001</v>
          </cell>
          <cell r="G12" t="str">
            <v>0.001</v>
          </cell>
          <cell r="H12" t="str">
            <v>0.000</v>
          </cell>
        </row>
      </sheetData>
      <sheetData sheetId="113">
        <row r="12">
          <cell r="B12" t="str">
            <v>0.001</v>
          </cell>
          <cell r="D12" t="str">
            <v>0.001</v>
          </cell>
          <cell r="E12" t="str">
            <v>0.238</v>
          </cell>
          <cell r="F12" t="str">
            <v>0.008</v>
          </cell>
          <cell r="G12" t="str">
            <v>0.016</v>
          </cell>
          <cell r="H12" t="str">
            <v>0.023</v>
          </cell>
        </row>
      </sheetData>
      <sheetData sheetId="114"/>
      <sheetData sheetId="115">
        <row r="12">
          <cell r="B12" t="str">
            <v>0.015</v>
          </cell>
          <cell r="D12" t="str">
            <v>0.021</v>
          </cell>
          <cell r="E12" t="str">
            <v>0.683</v>
          </cell>
          <cell r="F12" t="str">
            <v>0.039</v>
          </cell>
          <cell r="G12" t="str">
            <v>0.057</v>
          </cell>
          <cell r="H12" t="str">
            <v>0.025</v>
          </cell>
        </row>
      </sheetData>
      <sheetData sheetId="116"/>
      <sheetData sheetId="117">
        <row r="3">
          <cell r="B3" t="str">
            <v>0.020</v>
          </cell>
          <cell r="C3" t="str">
            <v>0.099***</v>
          </cell>
          <cell r="D3" t="str">
            <v>0.113**</v>
          </cell>
          <cell r="E3" t="str">
            <v>0.075</v>
          </cell>
          <cell r="F3" t="str">
            <v>0.133*</v>
          </cell>
        </row>
        <row r="4">
          <cell r="B4" t="str">
            <v>(0.025)</v>
          </cell>
          <cell r="C4" t="str">
            <v>(0.038)</v>
          </cell>
          <cell r="D4" t="str">
            <v>(0.050)</v>
          </cell>
          <cell r="E4" t="str">
            <v>(0.060)</v>
          </cell>
          <cell r="F4" t="str">
            <v>(0.071)</v>
          </cell>
        </row>
        <row r="5">
          <cell r="B5" t="str">
            <v>0.043***</v>
          </cell>
          <cell r="C5" t="str">
            <v>-0.032</v>
          </cell>
          <cell r="D5" t="str">
            <v>0.040</v>
          </cell>
          <cell r="E5" t="str">
            <v>0.088</v>
          </cell>
          <cell r="F5" t="str">
            <v>-0.012</v>
          </cell>
        </row>
        <row r="6">
          <cell r="B6" t="str">
            <v>(0.011)</v>
          </cell>
          <cell r="C6" t="str">
            <v>(0.023)</v>
          </cell>
          <cell r="D6" t="str">
            <v>(0.034)</v>
          </cell>
          <cell r="E6" t="str">
            <v>(0.064)</v>
          </cell>
          <cell r="F6" t="str">
            <v>(0.067)</v>
          </cell>
        </row>
        <row r="7">
          <cell r="B7" t="str">
            <v>-0.000</v>
          </cell>
          <cell r="C7" t="str">
            <v>-0.020**</v>
          </cell>
          <cell r="D7" t="str">
            <v>-0.013</v>
          </cell>
          <cell r="E7" t="str">
            <v>0.004</v>
          </cell>
          <cell r="F7" t="str">
            <v>0.014</v>
          </cell>
        </row>
        <row r="8">
          <cell r="B8" t="str">
            <v>(0.005)</v>
          </cell>
          <cell r="C8" t="str">
            <v>(0.009)</v>
          </cell>
          <cell r="D8" t="str">
            <v>(0.012)</v>
          </cell>
          <cell r="E8" t="str">
            <v>(0.018)</v>
          </cell>
          <cell r="F8" t="str">
            <v>(0.021)</v>
          </cell>
        </row>
        <row r="9">
          <cell r="B9" t="str">
            <v>-0.006</v>
          </cell>
          <cell r="C9" t="str">
            <v>0.012</v>
          </cell>
          <cell r="D9" t="str">
            <v>-0.015</v>
          </cell>
          <cell r="E9" t="str">
            <v>0.044*</v>
          </cell>
          <cell r="F9" t="str">
            <v>0.004</v>
          </cell>
        </row>
        <row r="10">
          <cell r="B10" t="str">
            <v>(0.004)</v>
          </cell>
          <cell r="C10" t="str">
            <v>(0.011)</v>
          </cell>
          <cell r="D10" t="str">
            <v>(0.017)</v>
          </cell>
          <cell r="E10" t="str">
            <v>(0.023)</v>
          </cell>
          <cell r="F10" t="str">
            <v>(0.033)</v>
          </cell>
        </row>
        <row r="11">
          <cell r="B11" t="str">
            <v>6543</v>
          </cell>
          <cell r="C11" t="str">
            <v>3072</v>
          </cell>
          <cell r="D11" t="str">
            <v>1915</v>
          </cell>
          <cell r="E11" t="str">
            <v>1149</v>
          </cell>
          <cell r="F11" t="str">
            <v>766</v>
          </cell>
        </row>
      </sheetData>
      <sheetData sheetId="118">
        <row r="3">
          <cell r="B3" t="str">
            <v>0.159***</v>
          </cell>
          <cell r="C3" t="str">
            <v>0.265***</v>
          </cell>
          <cell r="D3" t="str">
            <v>0.330***</v>
          </cell>
          <cell r="E3" t="str">
            <v>0.324***</v>
          </cell>
          <cell r="F3" t="str">
            <v>0.347***</v>
          </cell>
        </row>
        <row r="4">
          <cell r="B4" t="str">
            <v>(0.021)</v>
          </cell>
          <cell r="C4" t="str">
            <v>(0.028)</v>
          </cell>
          <cell r="D4" t="str">
            <v>(0.041)</v>
          </cell>
          <cell r="E4" t="str">
            <v>(0.046)</v>
          </cell>
          <cell r="F4" t="str">
            <v>(0.053)</v>
          </cell>
        </row>
        <row r="5">
          <cell r="B5" t="str">
            <v>0.018***</v>
          </cell>
          <cell r="C5" t="str">
            <v>0.005</v>
          </cell>
          <cell r="D5" t="str">
            <v>0.046**</v>
          </cell>
          <cell r="E5" t="str">
            <v>0.104***</v>
          </cell>
          <cell r="F5" t="str">
            <v>0.039</v>
          </cell>
        </row>
        <row r="6">
          <cell r="B6" t="str">
            <v>(0.006)</v>
          </cell>
          <cell r="C6" t="str">
            <v>(0.012)</v>
          </cell>
          <cell r="D6" t="str">
            <v>(0.023)</v>
          </cell>
          <cell r="E6" t="str">
            <v>(0.037)</v>
          </cell>
          <cell r="F6" t="str">
            <v>(0.048)</v>
          </cell>
        </row>
        <row r="7">
          <cell r="B7" t="str">
            <v>-0.001</v>
          </cell>
          <cell r="C7" t="str">
            <v>-0.011**</v>
          </cell>
          <cell r="D7" t="str">
            <v>-0.009</v>
          </cell>
          <cell r="E7" t="str">
            <v>0.005</v>
          </cell>
          <cell r="F7" t="str">
            <v>0.006</v>
          </cell>
        </row>
        <row r="8">
          <cell r="B8" t="str">
            <v>(0.003)</v>
          </cell>
          <cell r="C8" t="str">
            <v>(0.005)</v>
          </cell>
          <cell r="D8" t="str">
            <v>(0.008)</v>
          </cell>
          <cell r="E8" t="str">
            <v>(0.012)</v>
          </cell>
          <cell r="F8" t="str">
            <v>(0.015)</v>
          </cell>
        </row>
        <row r="9">
          <cell r="B9" t="str">
            <v>-0.008***</v>
          </cell>
          <cell r="C9" t="str">
            <v>-0.002</v>
          </cell>
          <cell r="D9" t="str">
            <v>-0.022**</v>
          </cell>
          <cell r="E9" t="str">
            <v>-0.006</v>
          </cell>
          <cell r="F9" t="str">
            <v>-0.006</v>
          </cell>
        </row>
        <row r="10">
          <cell r="B10" t="str">
            <v>(0.003)</v>
          </cell>
          <cell r="C10" t="str">
            <v>(0.007)</v>
          </cell>
          <cell r="D10" t="str">
            <v>(0.010)</v>
          </cell>
          <cell r="E10" t="str">
            <v>(0.015)</v>
          </cell>
          <cell r="F10" t="str">
            <v>(0.030)</v>
          </cell>
        </row>
        <row r="11">
          <cell r="B11" t="str">
            <v>6543</v>
          </cell>
          <cell r="C11" t="str">
            <v>3072</v>
          </cell>
          <cell r="D11" t="str">
            <v>1915</v>
          </cell>
          <cell r="E11" t="str">
            <v>1149</v>
          </cell>
          <cell r="F11" t="str">
            <v>766</v>
          </cell>
        </row>
      </sheetData>
      <sheetData sheetId="119"/>
      <sheetData sheetId="120"/>
      <sheetData sheetId="121"/>
      <sheetData sheetId="122">
        <row r="12">
          <cell r="B12" t="str">
            <v>0.000</v>
          </cell>
          <cell r="C12" t="str">
            <v>0.051</v>
          </cell>
          <cell r="D12" t="str">
            <v>0.144</v>
          </cell>
          <cell r="E12" t="str">
            <v>0.902</v>
          </cell>
          <cell r="F12" t="str">
            <v>0.592</v>
          </cell>
        </row>
      </sheetData>
      <sheetData sheetId="123">
        <row r="12">
          <cell r="B12" t="str">
            <v>0.001</v>
          </cell>
          <cell r="C12" t="str">
            <v>0.890</v>
          </cell>
          <cell r="D12" t="str">
            <v>0.030</v>
          </cell>
          <cell r="E12" t="str">
            <v>0.055</v>
          </cell>
          <cell r="F12" t="str">
            <v>0.616</v>
          </cell>
        </row>
      </sheetData>
      <sheetData sheetId="124"/>
      <sheetData sheetId="125"/>
      <sheetData sheetId="126"/>
      <sheetData sheetId="127">
        <row r="3">
          <cell r="B3" t="str">
            <v>0.020</v>
          </cell>
          <cell r="C3" t="str">
            <v>0.032</v>
          </cell>
          <cell r="D3" t="str">
            <v>0.181***</v>
          </cell>
          <cell r="E3" t="str">
            <v>0.201***</v>
          </cell>
        </row>
        <row r="4">
          <cell r="B4" t="str">
            <v>(0.025)</v>
          </cell>
          <cell r="C4" t="str">
            <v>(0.020)</v>
          </cell>
          <cell r="D4" t="str">
            <v>(0.026)</v>
          </cell>
          <cell r="E4" t="str">
            <v>(0.020)</v>
          </cell>
        </row>
        <row r="5">
          <cell r="B5" t="str">
            <v>0.043***</v>
          </cell>
          <cell r="C5" t="str">
            <v>0.037***</v>
          </cell>
          <cell r="D5" t="str">
            <v>0.022***</v>
          </cell>
          <cell r="E5" t="str">
            <v>0.018**</v>
          </cell>
        </row>
        <row r="6">
          <cell r="B6" t="str">
            <v>(0.011)</v>
          </cell>
          <cell r="C6" t="str">
            <v>(0.010)</v>
          </cell>
          <cell r="D6" t="str">
            <v>(0.008)</v>
          </cell>
          <cell r="E6" t="str">
            <v>(0.007)</v>
          </cell>
        </row>
        <row r="7">
          <cell r="B7" t="str">
            <v>-0.000</v>
          </cell>
          <cell r="C7" t="str">
            <v>-0.012***</v>
          </cell>
          <cell r="D7" t="str">
            <v>0.002</v>
          </cell>
          <cell r="E7" t="str">
            <v>-0.008**</v>
          </cell>
        </row>
        <row r="8">
          <cell r="B8" t="str">
            <v>(0.005)</v>
          </cell>
          <cell r="C8" t="str">
            <v>(0.005)</v>
          </cell>
          <cell r="D8" t="str">
            <v>(0.004)</v>
          </cell>
          <cell r="E8" t="str">
            <v>(0.003)</v>
          </cell>
        </row>
        <row r="9">
          <cell r="B9" t="str">
            <v>-0.006</v>
          </cell>
          <cell r="C9" t="str">
            <v>-0.011***</v>
          </cell>
          <cell r="D9" t="str">
            <v>-0.003</v>
          </cell>
          <cell r="E9" t="str">
            <v>-0.007**</v>
          </cell>
        </row>
        <row r="10">
          <cell r="B10" t="str">
            <v>(0.004)</v>
          </cell>
          <cell r="C10" t="str">
            <v>(0.004)</v>
          </cell>
          <cell r="D10" t="str">
            <v>(0.003)</v>
          </cell>
          <cell r="E10" t="str">
            <v>(0.003)</v>
          </cell>
        </row>
        <row r="11">
          <cell r="B11" t="str">
            <v>6543</v>
          </cell>
          <cell r="C11" t="str">
            <v>6543</v>
          </cell>
          <cell r="D11" t="str">
            <v>6543</v>
          </cell>
          <cell r="E11" t="str">
            <v>6543</v>
          </cell>
        </row>
      </sheetData>
      <sheetData sheetId="128">
        <row r="5">
          <cell r="C5" t="str">
            <v>0.043***</v>
          </cell>
          <cell r="D5" t="str">
            <v>0.041***</v>
          </cell>
          <cell r="E5" t="str">
            <v>0.039***</v>
          </cell>
          <cell r="F5" t="str">
            <v>0.037***</v>
          </cell>
          <cell r="G5" t="str">
            <v>0.036***</v>
          </cell>
          <cell r="H5" t="str">
            <v>0.034***</v>
          </cell>
          <cell r="I5" t="str">
            <v>0.032**</v>
          </cell>
          <cell r="J5" t="str">
            <v>0.030**</v>
          </cell>
          <cell r="K5" t="str">
            <v>0.028**</v>
          </cell>
          <cell r="L5" t="str">
            <v>0.026*</v>
          </cell>
          <cell r="M5" t="str">
            <v>0.024</v>
          </cell>
          <cell r="O5" t="str">
            <v>0.018***</v>
          </cell>
          <cell r="P5" t="str">
            <v>0.018***</v>
          </cell>
          <cell r="Q5" t="str">
            <v>0.018***</v>
          </cell>
          <cell r="R5" t="str">
            <v>0.018***</v>
          </cell>
          <cell r="S5" t="str">
            <v>0.018***</v>
          </cell>
          <cell r="T5" t="str">
            <v>0.018***</v>
          </cell>
          <cell r="U5" t="str">
            <v>0.018***</v>
          </cell>
          <cell r="V5" t="str">
            <v>0.018**</v>
          </cell>
          <cell r="W5" t="str">
            <v>0.018**</v>
          </cell>
          <cell r="X5" t="str">
            <v>0.018**</v>
          </cell>
          <cell r="Y5" t="str">
            <v>0.018**</v>
          </cell>
        </row>
        <row r="6">
          <cell r="C6" t="str">
            <v>(0.011)</v>
          </cell>
          <cell r="D6" t="str">
            <v>(0.011)</v>
          </cell>
          <cell r="E6" t="str">
            <v>(0.011)</v>
          </cell>
          <cell r="F6" t="str">
            <v>(0.011)</v>
          </cell>
          <cell r="G6" t="str">
            <v>(0.012)</v>
          </cell>
          <cell r="H6" t="str">
            <v>(0.012)</v>
          </cell>
          <cell r="I6" t="str">
            <v>(0.012)</v>
          </cell>
          <cell r="J6" t="str">
            <v>(0.013)</v>
          </cell>
          <cell r="K6" t="str">
            <v>(0.013)</v>
          </cell>
          <cell r="L6" t="str">
            <v>(0.014)</v>
          </cell>
          <cell r="M6" t="str">
            <v>(0.015)</v>
          </cell>
          <cell r="O6" t="str">
            <v>(0.006)</v>
          </cell>
          <cell r="P6" t="str">
            <v>(0.006)</v>
          </cell>
          <cell r="Q6" t="str">
            <v>(0.006)</v>
          </cell>
          <cell r="R6" t="str">
            <v>(0.006)</v>
          </cell>
          <cell r="S6" t="str">
            <v>(0.006)</v>
          </cell>
          <cell r="T6" t="str">
            <v>(0.007)</v>
          </cell>
          <cell r="U6" t="str">
            <v>(0.007)</v>
          </cell>
          <cell r="V6" t="str">
            <v>(0.007)</v>
          </cell>
          <cell r="W6" t="str">
            <v>(0.007)</v>
          </cell>
          <cell r="X6" t="str">
            <v>(0.007)</v>
          </cell>
          <cell r="Y6" t="str">
            <v>(0.008)</v>
          </cell>
        </row>
        <row r="7">
          <cell r="C7" t="str">
            <v>-0.000</v>
          </cell>
          <cell r="D7" t="str">
            <v>0.000</v>
          </cell>
          <cell r="E7" t="str">
            <v>0.001</v>
          </cell>
          <cell r="F7" t="str">
            <v>0.001</v>
          </cell>
          <cell r="G7" t="str">
            <v>0.002</v>
          </cell>
          <cell r="H7" t="str">
            <v>0.003</v>
          </cell>
          <cell r="I7" t="str">
            <v>0.003</v>
          </cell>
          <cell r="J7" t="str">
            <v>0.004</v>
          </cell>
          <cell r="K7" t="str">
            <v>0.005</v>
          </cell>
          <cell r="L7" t="str">
            <v>0.005</v>
          </cell>
          <cell r="M7" t="str">
            <v>0.006</v>
          </cell>
          <cell r="O7" t="str">
            <v>-0.002</v>
          </cell>
          <cell r="P7" t="str">
            <v>-0.001</v>
          </cell>
          <cell r="Q7" t="str">
            <v>-0.001</v>
          </cell>
          <cell r="R7" t="str">
            <v>0.000</v>
          </cell>
          <cell r="S7" t="str">
            <v>0.001</v>
          </cell>
          <cell r="T7" t="str">
            <v>0.001</v>
          </cell>
          <cell r="U7" t="str">
            <v>0.002</v>
          </cell>
          <cell r="V7" t="str">
            <v>0.003</v>
          </cell>
          <cell r="W7" t="str">
            <v>0.003</v>
          </cell>
          <cell r="X7" t="str">
            <v>0.004</v>
          </cell>
          <cell r="Y7" t="str">
            <v>0.004</v>
          </cell>
        </row>
        <row r="8">
          <cell r="C8" t="str">
            <v>(0.005)</v>
          </cell>
          <cell r="D8" t="str">
            <v>(0.005)</v>
          </cell>
          <cell r="E8" t="str">
            <v>(0.005)</v>
          </cell>
          <cell r="F8" t="str">
            <v>(0.005)</v>
          </cell>
          <cell r="G8" t="str">
            <v>(0.005)</v>
          </cell>
          <cell r="H8" t="str">
            <v>(0.005)</v>
          </cell>
          <cell r="I8" t="str">
            <v>(0.005)</v>
          </cell>
          <cell r="J8" t="str">
            <v>(0.006)</v>
          </cell>
          <cell r="K8" t="str">
            <v>(0.006)</v>
          </cell>
          <cell r="L8" t="str">
            <v>(0.006)</v>
          </cell>
          <cell r="M8" t="str">
            <v>(0.007)</v>
          </cell>
          <cell r="O8" t="str">
            <v>(0.003)</v>
          </cell>
          <cell r="P8" t="str">
            <v>(0.003)</v>
          </cell>
          <cell r="Q8" t="str">
            <v>(0.003)</v>
          </cell>
          <cell r="R8" t="str">
            <v>(0.003)</v>
          </cell>
          <cell r="S8" t="str">
            <v>(0.003)</v>
          </cell>
          <cell r="T8" t="str">
            <v>(0.003)</v>
          </cell>
          <cell r="U8" t="str">
            <v>(0.003)</v>
          </cell>
          <cell r="V8" t="str">
            <v>(0.003)</v>
          </cell>
          <cell r="W8" t="str">
            <v>(0.003)</v>
          </cell>
          <cell r="X8" t="str">
            <v>(0.003)</v>
          </cell>
          <cell r="Y8" t="str">
            <v>(0.003)</v>
          </cell>
        </row>
        <row r="9">
          <cell r="C9" t="str">
            <v>-0.006</v>
          </cell>
          <cell r="D9" t="str">
            <v>-0.005</v>
          </cell>
          <cell r="E9" t="str">
            <v>-0.005</v>
          </cell>
          <cell r="F9" t="str">
            <v>-0.004</v>
          </cell>
          <cell r="G9" t="str">
            <v>-0.003</v>
          </cell>
          <cell r="H9" t="str">
            <v>-0.002</v>
          </cell>
          <cell r="I9" t="str">
            <v>-0.002</v>
          </cell>
          <cell r="J9" t="str">
            <v>-0.001</v>
          </cell>
          <cell r="K9" t="str">
            <v>-0.000</v>
          </cell>
          <cell r="L9" t="str">
            <v>0.001</v>
          </cell>
          <cell r="M9" t="str">
            <v>0.001</v>
          </cell>
          <cell r="O9" t="str">
            <v>-0.009***</v>
          </cell>
          <cell r="P9" t="str">
            <v>-0.008***</v>
          </cell>
          <cell r="Q9" t="str">
            <v>-0.007***</v>
          </cell>
          <cell r="R9" t="str">
            <v>-0.006**</v>
          </cell>
          <cell r="S9" t="str">
            <v>-0.006**</v>
          </cell>
          <cell r="T9" t="str">
            <v>-0.005</v>
          </cell>
          <cell r="U9" t="str">
            <v>-0.004</v>
          </cell>
          <cell r="V9" t="str">
            <v>-0.003</v>
          </cell>
          <cell r="W9" t="str">
            <v>-0.002</v>
          </cell>
          <cell r="X9" t="str">
            <v>-0.001</v>
          </cell>
          <cell r="Y9" t="str">
            <v>-0.000</v>
          </cell>
        </row>
        <row r="10">
          <cell r="C10" t="str">
            <v>(0.004)</v>
          </cell>
          <cell r="D10" t="str">
            <v>(0.004)</v>
          </cell>
          <cell r="E10" t="str">
            <v>(0.004)</v>
          </cell>
          <cell r="F10" t="str">
            <v>(0.004)</v>
          </cell>
          <cell r="G10" t="str">
            <v>(0.004)</v>
          </cell>
          <cell r="H10" t="str">
            <v>(0.004)</v>
          </cell>
          <cell r="I10" t="str">
            <v>(0.004)</v>
          </cell>
          <cell r="J10" t="str">
            <v>(0.005)</v>
          </cell>
          <cell r="K10" t="str">
            <v>(0.005)</v>
          </cell>
          <cell r="L10" t="str">
            <v>(0.005)</v>
          </cell>
          <cell r="M10" t="str">
            <v>(0.006)</v>
          </cell>
          <cell r="O10" t="str">
            <v>(0.002)</v>
          </cell>
          <cell r="P10" t="str">
            <v>(0.003)</v>
          </cell>
          <cell r="Q10" t="str">
            <v>(0.003)</v>
          </cell>
          <cell r="R10" t="str">
            <v>(0.003)</v>
          </cell>
          <cell r="S10" t="str">
            <v>(0.003)</v>
          </cell>
          <cell r="T10" t="str">
            <v>(0.003)</v>
          </cell>
          <cell r="U10" t="str">
            <v>(0.003)</v>
          </cell>
          <cell r="V10" t="str">
            <v>(0.003)</v>
          </cell>
          <cell r="W10" t="str">
            <v>(0.004)</v>
          </cell>
          <cell r="X10" t="str">
            <v>(0.004)</v>
          </cell>
          <cell r="Y10" t="str">
            <v>(0.004)</v>
          </cell>
        </row>
      </sheetData>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ow r="3">
          <cell r="B3" t="str">
            <v>-0.045</v>
          </cell>
          <cell r="C3" t="str">
            <v>-0.060</v>
          </cell>
          <cell r="D3" t="str">
            <v>-0.025</v>
          </cell>
          <cell r="E3" t="str">
            <v>-0.011</v>
          </cell>
          <cell r="F3" t="str">
            <v>-0.057</v>
          </cell>
          <cell r="G3" t="str">
            <v>-0.063</v>
          </cell>
          <cell r="H3" t="str">
            <v>0.312***</v>
          </cell>
          <cell r="I3" t="str">
            <v>0.244**</v>
          </cell>
        </row>
        <row r="4">
          <cell r="B4" t="str">
            <v>(0.039)</v>
          </cell>
          <cell r="C4" t="str">
            <v>(0.044)</v>
          </cell>
          <cell r="D4" t="str">
            <v>(0.027)</v>
          </cell>
          <cell r="E4" t="str">
            <v>(0.041)</v>
          </cell>
          <cell r="F4" t="str">
            <v>(0.044)</v>
          </cell>
          <cell r="G4" t="str">
            <v>(0.044)</v>
          </cell>
          <cell r="H4" t="str">
            <v>(0.109)</v>
          </cell>
          <cell r="I4" t="str">
            <v>(0.098)</v>
          </cell>
        </row>
        <row r="5">
          <cell r="B5" t="str">
            <v/>
          </cell>
          <cell r="C5" t="str">
            <v>0.038</v>
          </cell>
          <cell r="D5" t="str">
            <v/>
          </cell>
          <cell r="E5" t="str">
            <v>-0.036</v>
          </cell>
          <cell r="F5" t="str">
            <v>0.087***</v>
          </cell>
          <cell r="G5" t="str">
            <v>0.080***</v>
          </cell>
          <cell r="H5" t="str">
            <v>-0.735***</v>
          </cell>
          <cell r="I5" t="str">
            <v>-0.398**</v>
          </cell>
        </row>
        <row r="6">
          <cell r="B6" t="str">
            <v/>
          </cell>
          <cell r="C6" t="str">
            <v>(0.112)</v>
          </cell>
          <cell r="D6" t="str">
            <v/>
          </cell>
          <cell r="E6" t="str">
            <v>(0.116)</v>
          </cell>
          <cell r="F6" t="str">
            <v>(0.025)</v>
          </cell>
          <cell r="G6" t="str">
            <v>(0.025)</v>
          </cell>
          <cell r="H6" t="str">
            <v>(0.268)</v>
          </cell>
          <cell r="I6" t="str">
            <v>(0.200)</v>
          </cell>
        </row>
        <row r="7">
          <cell r="B7" t="str">
            <v>0.173***</v>
          </cell>
          <cell r="C7" t="str">
            <v>0.171***</v>
          </cell>
          <cell r="D7" t="str">
            <v>0.113**</v>
          </cell>
          <cell r="E7" t="str">
            <v>0.114**</v>
          </cell>
          <cell r="F7" t="str">
            <v/>
          </cell>
          <cell r="G7" t="str">
            <v>0.017</v>
          </cell>
          <cell r="H7" t="str">
            <v/>
          </cell>
          <cell r="I7" t="str">
            <v>-0.162*</v>
          </cell>
        </row>
        <row r="8">
          <cell r="B8" t="str">
            <v>(0.059)</v>
          </cell>
          <cell r="C8" t="str">
            <v>(0.061)</v>
          </cell>
          <cell r="D8" t="str">
            <v>(0.045)</v>
          </cell>
          <cell r="E8" t="str">
            <v>(0.052)</v>
          </cell>
          <cell r="F8" t="str">
            <v/>
          </cell>
          <cell r="G8" t="str">
            <v>(0.011)</v>
          </cell>
          <cell r="H8" t="str">
            <v/>
          </cell>
          <cell r="I8" t="str">
            <v>(0.086)</v>
          </cell>
        </row>
        <row r="9">
          <cell r="B9" t="str">
            <v>0.030***</v>
          </cell>
          <cell r="C9" t="str">
            <v>0.030***</v>
          </cell>
          <cell r="D9" t="str">
            <v>0.006**</v>
          </cell>
          <cell r="E9" t="str">
            <v>0.007*</v>
          </cell>
          <cell r="F9" t="str">
            <v>0.009</v>
          </cell>
          <cell r="G9" t="str">
            <v>0.009</v>
          </cell>
          <cell r="H9" t="str">
            <v>-0.012*</v>
          </cell>
          <cell r="I9" t="str">
            <v>-0.006</v>
          </cell>
        </row>
        <row r="10">
          <cell r="B10" t="str">
            <v>(0.008)</v>
          </cell>
          <cell r="C10" t="str">
            <v>(0.008)</v>
          </cell>
          <cell r="D10" t="str">
            <v>(0.003)</v>
          </cell>
          <cell r="E10" t="str">
            <v>(0.004)</v>
          </cell>
          <cell r="F10" t="str">
            <v>(0.007)</v>
          </cell>
          <cell r="G10" t="str">
            <v>(0.007)</v>
          </cell>
          <cell r="H10" t="str">
            <v>(0.007)</v>
          </cell>
          <cell r="I10" t="str">
            <v>(0.006)</v>
          </cell>
        </row>
        <row r="11">
          <cell r="B11" t="str">
            <v>6168</v>
          </cell>
          <cell r="C11" t="str">
            <v>6168</v>
          </cell>
          <cell r="D11" t="str">
            <v>6560</v>
          </cell>
          <cell r="E11" t="str">
            <v>6560</v>
          </cell>
          <cell r="F11" t="str">
            <v>6560</v>
          </cell>
          <cell r="G11" t="str">
            <v>6560</v>
          </cell>
          <cell r="H11" t="str">
            <v>6543</v>
          </cell>
          <cell r="I11" t="str">
            <v>6543</v>
          </cell>
        </row>
      </sheetData>
      <sheetData sheetId="145"/>
      <sheetData sheetId="146"/>
      <sheetData sheetId="147"/>
      <sheetData sheetId="148"/>
      <sheetData sheetId="149"/>
      <sheetData sheetId="150">
        <row r="3">
          <cell r="B3" t="str">
            <v>0.132***</v>
          </cell>
          <cell r="C3" t="str">
            <v>0.084</v>
          </cell>
          <cell r="D3" t="str">
            <v>0.185***</v>
          </cell>
          <cell r="E3" t="str">
            <v>0.079</v>
          </cell>
          <cell r="F3" t="str">
            <v>0.089***</v>
          </cell>
          <cell r="G3" t="str">
            <v>0.081***</v>
          </cell>
          <cell r="H3" t="str">
            <v>0.310***</v>
          </cell>
          <cell r="I3" t="str">
            <v>0.268***</v>
          </cell>
        </row>
        <row r="4">
          <cell r="B4" t="str">
            <v>(0.023)</v>
          </cell>
          <cell r="C4" t="str">
            <v>(0.146)</v>
          </cell>
          <cell r="D4" t="str">
            <v>(0.025)</v>
          </cell>
          <cell r="E4" t="str">
            <v>(0.080)</v>
          </cell>
          <cell r="F4" t="str">
            <v>(0.028)</v>
          </cell>
          <cell r="G4" t="str">
            <v>(0.026)</v>
          </cell>
          <cell r="H4" t="str">
            <v>(0.059)</v>
          </cell>
          <cell r="I4" t="str">
            <v>(0.058)</v>
          </cell>
        </row>
        <row r="5">
          <cell r="B5" t="str">
            <v/>
          </cell>
          <cell r="C5" t="str">
            <v>0.097</v>
          </cell>
          <cell r="D5" t="str">
            <v/>
          </cell>
          <cell r="E5" t="str">
            <v>0.158</v>
          </cell>
          <cell r="F5" t="str">
            <v>0.095**</v>
          </cell>
          <cell r="G5" t="str">
            <v>0.091**</v>
          </cell>
          <cell r="H5" t="str">
            <v>-0.264***</v>
          </cell>
          <cell r="I5" t="str">
            <v>-0.278***</v>
          </cell>
        </row>
        <row r="6">
          <cell r="B6" t="str">
            <v/>
          </cell>
          <cell r="C6" t="str">
            <v>(0.295)</v>
          </cell>
          <cell r="D6" t="str">
            <v/>
          </cell>
          <cell r="E6" t="str">
            <v>(0.115)</v>
          </cell>
          <cell r="F6" t="str">
            <v>(0.041)</v>
          </cell>
          <cell r="G6" t="str">
            <v>(0.044)</v>
          </cell>
          <cell r="H6" t="str">
            <v>(0.098)</v>
          </cell>
          <cell r="I6" t="str">
            <v>(0.099)</v>
          </cell>
        </row>
        <row r="7">
          <cell r="B7" t="str">
            <v>0.053***</v>
          </cell>
          <cell r="C7" t="str">
            <v>0.035</v>
          </cell>
          <cell r="D7" t="str">
            <v>-0.045*</v>
          </cell>
          <cell r="E7" t="str">
            <v>-0.018</v>
          </cell>
          <cell r="F7" t="str">
            <v/>
          </cell>
          <cell r="G7" t="str">
            <v>0.017</v>
          </cell>
          <cell r="H7" t="str">
            <v/>
          </cell>
          <cell r="I7" t="str">
            <v>0.085**</v>
          </cell>
        </row>
        <row r="8">
          <cell r="B8" t="str">
            <v>(0.014)</v>
          </cell>
          <cell r="C8" t="str">
            <v>(0.054)</v>
          </cell>
          <cell r="D8" t="str">
            <v>(0.024)</v>
          </cell>
          <cell r="E8" t="str">
            <v>(0.031)</v>
          </cell>
          <cell r="F8" t="str">
            <v/>
          </cell>
          <cell r="G8" t="str">
            <v>(0.025)</v>
          </cell>
          <cell r="H8" t="str">
            <v/>
          </cell>
          <cell r="I8" t="str">
            <v>(0.038)</v>
          </cell>
        </row>
        <row r="9">
          <cell r="B9" t="str">
            <v>0.026***</v>
          </cell>
          <cell r="C9" t="str">
            <v>0.022*</v>
          </cell>
          <cell r="D9" t="str">
            <v>0.005**</v>
          </cell>
          <cell r="E9" t="str">
            <v>0.003</v>
          </cell>
          <cell r="F9" t="str">
            <v>0.007***</v>
          </cell>
          <cell r="G9" t="str">
            <v>0.007***</v>
          </cell>
          <cell r="H9" t="str">
            <v>-0.012***</v>
          </cell>
          <cell r="I9" t="str">
            <v>-0.013***</v>
          </cell>
        </row>
        <row r="10">
          <cell r="B10" t="str">
            <v>(0.004)</v>
          </cell>
          <cell r="C10" t="str">
            <v>(0.011)</v>
          </cell>
          <cell r="D10" t="str">
            <v>(0.002)</v>
          </cell>
          <cell r="E10" t="str">
            <v>(0.003)</v>
          </cell>
          <cell r="F10" t="str">
            <v>(0.002)</v>
          </cell>
          <cell r="G10" t="str">
            <v>(0.002)</v>
          </cell>
          <cell r="H10" t="str">
            <v>(0.004)</v>
          </cell>
          <cell r="I10" t="str">
            <v>(0.004)</v>
          </cell>
        </row>
        <row r="11">
          <cell r="B11" t="str">
            <v>6168</v>
          </cell>
          <cell r="C11" t="str">
            <v>6168</v>
          </cell>
          <cell r="D11" t="str">
            <v>6560</v>
          </cell>
          <cell r="E11" t="str">
            <v>6560</v>
          </cell>
          <cell r="F11" t="str">
            <v>6560</v>
          </cell>
          <cell r="G11" t="str">
            <v>6560</v>
          </cell>
          <cell r="H11" t="str">
            <v>6543</v>
          </cell>
          <cell r="I11" t="str">
            <v>6543</v>
          </cell>
        </row>
      </sheetData>
      <sheetData sheetId="151"/>
      <sheetData sheetId="152">
        <row r="3">
          <cell r="B3" t="str">
            <v>0.019</v>
          </cell>
          <cell r="C3" t="str">
            <v>0.020</v>
          </cell>
          <cell r="D3" t="str">
            <v>0.149***</v>
          </cell>
          <cell r="E3" t="str">
            <v>0.132***</v>
          </cell>
          <cell r="F3" t="str">
            <v>-0.117***</v>
          </cell>
          <cell r="G3" t="str">
            <v>-0.120***</v>
          </cell>
        </row>
        <row r="4">
          <cell r="B4" t="str">
            <v>(0.025)</v>
          </cell>
          <cell r="C4" t="str">
            <v>(0.025)</v>
          </cell>
          <cell r="D4" t="str">
            <v>(0.020)</v>
          </cell>
          <cell r="E4" t="str">
            <v>(0.019)</v>
          </cell>
          <cell r="F4" t="str">
            <v>(0.028)</v>
          </cell>
          <cell r="G4" t="str">
            <v>(0.033)</v>
          </cell>
        </row>
        <row r="5">
          <cell r="B5" t="str">
            <v/>
          </cell>
          <cell r="C5" t="str">
            <v>0.047**</v>
          </cell>
          <cell r="D5" t="str">
            <v/>
          </cell>
          <cell r="E5" t="str">
            <v>0.109***</v>
          </cell>
          <cell r="F5" t="str">
            <v/>
          </cell>
          <cell r="G5" t="str">
            <v>-0.057</v>
          </cell>
        </row>
        <row r="6">
          <cell r="B6" t="str">
            <v/>
          </cell>
          <cell r="C6" t="str">
            <v>(0.024)</v>
          </cell>
          <cell r="D6" t="str">
            <v/>
          </cell>
          <cell r="E6" t="str">
            <v>(0.020)</v>
          </cell>
          <cell r="F6" t="str">
            <v/>
          </cell>
          <cell r="G6" t="str">
            <v>(0.037)</v>
          </cell>
        </row>
        <row r="7">
          <cell r="B7" t="str">
            <v/>
          </cell>
          <cell r="C7" t="str">
            <v>0.033</v>
          </cell>
          <cell r="D7" t="str">
            <v/>
          </cell>
          <cell r="E7" t="str">
            <v>0.089***</v>
          </cell>
          <cell r="F7" t="str">
            <v/>
          </cell>
          <cell r="G7" t="str">
            <v>-0.002</v>
          </cell>
        </row>
        <row r="8">
          <cell r="B8" t="str">
            <v/>
          </cell>
          <cell r="C8" t="str">
            <v>(0.021)</v>
          </cell>
          <cell r="D8" t="str">
            <v/>
          </cell>
          <cell r="E8" t="str">
            <v>(0.016)</v>
          </cell>
          <cell r="F8" t="str">
            <v/>
          </cell>
          <cell r="G8" t="str">
            <v>(0.033)</v>
          </cell>
        </row>
        <row r="9">
          <cell r="B9" t="str">
            <v>-0.140</v>
          </cell>
          <cell r="C9" t="str">
            <v>-0.124</v>
          </cell>
          <cell r="D9" t="str">
            <v>-0.056</v>
          </cell>
          <cell r="E9" t="str">
            <v>-0.044</v>
          </cell>
          <cell r="F9" t="str">
            <v>-0.100</v>
          </cell>
          <cell r="G9" t="str">
            <v>-0.108</v>
          </cell>
        </row>
        <row r="10">
          <cell r="B10" t="str">
            <v>(0.086)</v>
          </cell>
          <cell r="C10" t="str">
            <v>(0.081)</v>
          </cell>
          <cell r="D10" t="str">
            <v>(0.040)</v>
          </cell>
          <cell r="E10" t="str">
            <v>(0.037)</v>
          </cell>
          <cell r="F10" t="str">
            <v>(0.099)</v>
          </cell>
          <cell r="G10" t="str">
            <v>(0.099)</v>
          </cell>
        </row>
        <row r="11">
          <cell r="B11" t="str">
            <v>0.076***</v>
          </cell>
          <cell r="C11" t="str">
            <v>0.076***</v>
          </cell>
          <cell r="D11" t="str">
            <v>0.049***</v>
          </cell>
          <cell r="E11" t="str">
            <v>0.039***</v>
          </cell>
          <cell r="F11" t="str">
            <v>0.021</v>
          </cell>
          <cell r="G11" t="str">
            <v>0.021</v>
          </cell>
        </row>
        <row r="12">
          <cell r="B12" t="str">
            <v>(0.024)</v>
          </cell>
          <cell r="C12" t="str">
            <v>(0.023)</v>
          </cell>
          <cell r="D12" t="str">
            <v>(0.016)</v>
          </cell>
          <cell r="E12" t="str">
            <v>(0.015)</v>
          </cell>
          <cell r="F12" t="str">
            <v>(0.013)</v>
          </cell>
          <cell r="G12" t="str">
            <v>(0.014)</v>
          </cell>
        </row>
        <row r="13">
          <cell r="B13" t="str">
            <v>0.034***</v>
          </cell>
          <cell r="C13" t="str">
            <v>0.031***</v>
          </cell>
          <cell r="D13" t="str">
            <v>0.023***</v>
          </cell>
          <cell r="E13" t="str">
            <v>0.018***</v>
          </cell>
          <cell r="F13" t="str">
            <v>0.007</v>
          </cell>
          <cell r="G13" t="str">
            <v>0.007</v>
          </cell>
        </row>
        <row r="14">
          <cell r="B14" t="str">
            <v>(0.009)</v>
          </cell>
          <cell r="C14" t="str">
            <v>(0.009)</v>
          </cell>
          <cell r="D14" t="str">
            <v>(0.005)</v>
          </cell>
          <cell r="E14" t="str">
            <v>(0.004)</v>
          </cell>
          <cell r="F14" t="str">
            <v>(0.007)</v>
          </cell>
          <cell r="G14" t="str">
            <v>(0.007)</v>
          </cell>
        </row>
        <row r="15">
          <cell r="B15" t="str">
            <v>6560</v>
          </cell>
          <cell r="C15" t="str">
            <v>5776</v>
          </cell>
          <cell r="D15" t="str">
            <v>6560</v>
          </cell>
          <cell r="E15" t="str">
            <v>5776</v>
          </cell>
          <cell r="F15" t="str">
            <v>6560</v>
          </cell>
          <cell r="G15" t="str">
            <v>5776</v>
          </cell>
        </row>
      </sheetData>
      <sheetData sheetId="153">
        <row r="16">
          <cell r="B16" t="str">
            <v>0.071</v>
          </cell>
          <cell r="C16" t="str">
            <v>0.054</v>
          </cell>
          <cell r="D16" t="str">
            <v>0.086</v>
          </cell>
          <cell r="E16" t="str">
            <v>0.139</v>
          </cell>
          <cell r="F16" t="str">
            <v>0.333</v>
          </cell>
          <cell r="G16" t="str">
            <v>0.350</v>
          </cell>
        </row>
      </sheetData>
      <sheetData sheetId="154"/>
      <sheetData sheetId="155">
        <row r="3">
          <cell r="B3" t="str">
            <v>0.019</v>
          </cell>
          <cell r="C3" t="str">
            <v>0.021</v>
          </cell>
          <cell r="D3" t="str">
            <v>0.023</v>
          </cell>
          <cell r="E3" t="str">
            <v>0.114</v>
          </cell>
          <cell r="F3" t="str">
            <v>-0.008</v>
          </cell>
          <cell r="G3" t="str">
            <v>-0.038*</v>
          </cell>
          <cell r="H3" t="str">
            <v>-0.071***</v>
          </cell>
        </row>
        <row r="4">
          <cell r="B4" t="str">
            <v>(0.025)</v>
          </cell>
          <cell r="C4" t="str">
            <v>(0.025)</v>
          </cell>
          <cell r="D4" t="str">
            <v>(0.026)</v>
          </cell>
          <cell r="E4" t="str">
            <v>(0.071)</v>
          </cell>
          <cell r="F4" t="str">
            <v>(0.025)</v>
          </cell>
          <cell r="G4" t="str">
            <v>(0.023)</v>
          </cell>
          <cell r="H4" t="str">
            <v>(0.020)</v>
          </cell>
        </row>
        <row r="5">
          <cell r="B5" t="str">
            <v>-0.140</v>
          </cell>
          <cell r="C5" t="str">
            <v>-0.022</v>
          </cell>
          <cell r="D5" t="str">
            <v>-0.152*</v>
          </cell>
          <cell r="E5" t="str">
            <v>-0.209*</v>
          </cell>
          <cell r="F5" t="str">
            <v>0.000</v>
          </cell>
          <cell r="G5" t="str">
            <v>0.138</v>
          </cell>
          <cell r="H5" t="str">
            <v>0.192</v>
          </cell>
        </row>
        <row r="6">
          <cell r="B6" t="str">
            <v>(0.086)</v>
          </cell>
          <cell r="C6" t="str">
            <v>(0.083)</v>
          </cell>
          <cell r="D6" t="str">
            <v>(0.086)</v>
          </cell>
          <cell r="E6" t="str">
            <v>(0.123)</v>
          </cell>
          <cell r="F6" t="str">
            <v>(0.109)</v>
          </cell>
          <cell r="G6" t="str">
            <v>(0.106)</v>
          </cell>
          <cell r="H6" t="str">
            <v>(0.129)</v>
          </cell>
        </row>
        <row r="7">
          <cell r="B7" t="str">
            <v>0.076***</v>
          </cell>
          <cell r="C7" t="str">
            <v>0.068***</v>
          </cell>
          <cell r="D7" t="str">
            <v>0.078***</v>
          </cell>
          <cell r="E7" t="str">
            <v>0.075**</v>
          </cell>
          <cell r="F7" t="str">
            <v>0.051**</v>
          </cell>
          <cell r="G7" t="str">
            <v>0.053*</v>
          </cell>
          <cell r="H7" t="str">
            <v>0.051</v>
          </cell>
        </row>
        <row r="8">
          <cell r="B8" t="str">
            <v>(0.024)</v>
          </cell>
          <cell r="C8" t="str">
            <v>(0.023)</v>
          </cell>
          <cell r="D8" t="str">
            <v>(0.023)</v>
          </cell>
          <cell r="E8" t="str">
            <v>(0.034)</v>
          </cell>
          <cell r="F8" t="str">
            <v>(0.023)</v>
          </cell>
          <cell r="G8" t="str">
            <v>(0.032)</v>
          </cell>
          <cell r="H8" t="str">
            <v>(0.042)</v>
          </cell>
        </row>
        <row r="9">
          <cell r="B9" t="str">
            <v>0.034***</v>
          </cell>
          <cell r="C9" t="str">
            <v/>
          </cell>
          <cell r="D9" t="str">
            <v>0.033***</v>
          </cell>
          <cell r="E9" t="str">
            <v>0.022</v>
          </cell>
          <cell r="F9" t="str">
            <v>0.018**</v>
          </cell>
          <cell r="G9" t="str">
            <v>0.015</v>
          </cell>
          <cell r="H9" t="str">
            <v>0.016</v>
          </cell>
        </row>
        <row r="10">
          <cell r="B10" t="str">
            <v>(0.009)</v>
          </cell>
          <cell r="C10" t="str">
            <v/>
          </cell>
          <cell r="D10" t="str">
            <v>(0.009)</v>
          </cell>
          <cell r="E10" t="str">
            <v>(0.014)</v>
          </cell>
          <cell r="F10" t="str">
            <v>(0.009)</v>
          </cell>
          <cell r="G10" t="str">
            <v>(0.010)</v>
          </cell>
          <cell r="H10" t="str">
            <v>(0.014)</v>
          </cell>
        </row>
        <row r="11">
          <cell r="B11" t="str">
            <v>6560</v>
          </cell>
          <cell r="C11" t="str">
            <v>6560</v>
          </cell>
          <cell r="D11" t="str">
            <v>6560</v>
          </cell>
          <cell r="E11" t="str">
            <v>6560</v>
          </cell>
          <cell r="F11" t="str">
            <v>6560</v>
          </cell>
          <cell r="G11" t="str">
            <v>6560</v>
          </cell>
          <cell r="H11" t="str">
            <v>6560</v>
          </cell>
        </row>
      </sheetData>
      <sheetData sheetId="156">
        <row r="3">
          <cell r="B3" t="str">
            <v>0.149***</v>
          </cell>
          <cell r="C3" t="str">
            <v>0.156***</v>
          </cell>
          <cell r="D3" t="str">
            <v>0.153***</v>
          </cell>
          <cell r="E3" t="str">
            <v>0.257***</v>
          </cell>
          <cell r="F3" t="str">
            <v>0.097***</v>
          </cell>
          <cell r="G3" t="str">
            <v>0.044**</v>
          </cell>
          <cell r="H3" t="str">
            <v>0.010</v>
          </cell>
        </row>
        <row r="4">
          <cell r="B4" t="str">
            <v>(0.020)</v>
          </cell>
          <cell r="C4" t="str">
            <v>(0.021)</v>
          </cell>
          <cell r="D4" t="str">
            <v>(0.020)</v>
          </cell>
          <cell r="E4" t="str">
            <v>(0.034)</v>
          </cell>
          <cell r="F4" t="str">
            <v>(0.020)</v>
          </cell>
          <cell r="G4" t="str">
            <v>(0.019)</v>
          </cell>
          <cell r="H4" t="str">
            <v>(0.020)</v>
          </cell>
        </row>
        <row r="5">
          <cell r="B5" t="str">
            <v>-0.056</v>
          </cell>
          <cell r="C5" t="str">
            <v>0.024</v>
          </cell>
          <cell r="D5" t="str">
            <v>-0.055</v>
          </cell>
          <cell r="E5" t="str">
            <v>-0.034</v>
          </cell>
          <cell r="F5" t="str">
            <v>0.009</v>
          </cell>
          <cell r="G5" t="str">
            <v>0.036</v>
          </cell>
          <cell r="H5" t="str">
            <v>0.080</v>
          </cell>
        </row>
        <row r="6">
          <cell r="B6" t="str">
            <v>(0.040)</v>
          </cell>
          <cell r="C6" t="str">
            <v>(0.037)</v>
          </cell>
          <cell r="D6" t="str">
            <v>(0.040)</v>
          </cell>
          <cell r="E6" t="str">
            <v>(0.059)</v>
          </cell>
          <cell r="F6" t="str">
            <v>(0.049)</v>
          </cell>
          <cell r="G6" t="str">
            <v>(0.054)</v>
          </cell>
          <cell r="H6" t="str">
            <v>(0.067)</v>
          </cell>
        </row>
        <row r="7">
          <cell r="B7" t="str">
            <v>0.049***</v>
          </cell>
          <cell r="C7" t="str">
            <v>0.044***</v>
          </cell>
          <cell r="D7" t="str">
            <v>0.051***</v>
          </cell>
          <cell r="E7" t="str">
            <v>0.048**</v>
          </cell>
          <cell r="F7" t="str">
            <v>0.029*</v>
          </cell>
          <cell r="G7" t="str">
            <v>0.014</v>
          </cell>
          <cell r="H7" t="str">
            <v>0.012</v>
          </cell>
        </row>
        <row r="8">
          <cell r="B8" t="str">
            <v>(0.016)</v>
          </cell>
          <cell r="C8" t="str">
            <v>(0.016)</v>
          </cell>
          <cell r="D8" t="str">
            <v>(0.016)</v>
          </cell>
          <cell r="E8" t="str">
            <v>(0.022)</v>
          </cell>
          <cell r="F8" t="str">
            <v>(0.016)</v>
          </cell>
          <cell r="G8" t="str">
            <v>(0.018)</v>
          </cell>
          <cell r="H8" t="str">
            <v>(0.025)</v>
          </cell>
        </row>
        <row r="9">
          <cell r="B9" t="str">
            <v>0.023***</v>
          </cell>
          <cell r="C9" t="str">
            <v/>
          </cell>
          <cell r="D9" t="str">
            <v>0.023***</v>
          </cell>
          <cell r="E9" t="str">
            <v>0.020***</v>
          </cell>
          <cell r="F9" t="str">
            <v>0.009**</v>
          </cell>
          <cell r="G9" t="str">
            <v>0.005</v>
          </cell>
          <cell r="H9" t="str">
            <v>0.001</v>
          </cell>
        </row>
        <row r="10">
          <cell r="B10" t="str">
            <v>(0.005)</v>
          </cell>
          <cell r="C10" t="str">
            <v/>
          </cell>
          <cell r="D10" t="str">
            <v>(0.005)</v>
          </cell>
          <cell r="E10" t="str">
            <v>(0.007)</v>
          </cell>
          <cell r="F10" t="str">
            <v>(0.004)</v>
          </cell>
          <cell r="G10" t="str">
            <v>(0.004)</v>
          </cell>
          <cell r="H10" t="str">
            <v>(0.005)</v>
          </cell>
        </row>
        <row r="11">
          <cell r="B11" t="str">
            <v>6560</v>
          </cell>
          <cell r="C11" t="str">
            <v>6560</v>
          </cell>
          <cell r="D11" t="str">
            <v>6560</v>
          </cell>
          <cell r="E11" t="str">
            <v>6560</v>
          </cell>
          <cell r="F11" t="str">
            <v>6560</v>
          </cell>
          <cell r="G11" t="str">
            <v>6560</v>
          </cell>
          <cell r="H11" t="str">
            <v>6560</v>
          </cell>
        </row>
      </sheetData>
      <sheetData sheetId="157"/>
      <sheetData sheetId="158">
        <row r="3">
          <cell r="B3" t="str">
            <v>0.176***</v>
          </cell>
          <cell r="C3" t="str">
            <v>0.179***</v>
          </cell>
          <cell r="D3" t="str">
            <v>0.182***</v>
          </cell>
          <cell r="E3" t="str">
            <v>0.332***</v>
          </cell>
          <cell r="F3" t="str">
            <v>0.140***</v>
          </cell>
          <cell r="G3" t="str">
            <v>0.103***</v>
          </cell>
          <cell r="H3" t="str">
            <v>0.061***</v>
          </cell>
        </row>
        <row r="4">
          <cell r="B4" t="str">
            <v>(0.026)</v>
          </cell>
          <cell r="C4" t="str">
            <v>(0.026)</v>
          </cell>
          <cell r="D4" t="str">
            <v>(0.028)</v>
          </cell>
          <cell r="E4" t="str">
            <v>(0.065)</v>
          </cell>
          <cell r="F4" t="str">
            <v>(0.026)</v>
          </cell>
          <cell r="G4" t="str">
            <v>(0.024)</v>
          </cell>
          <cell r="H4" t="str">
            <v>(0.021)</v>
          </cell>
        </row>
        <row r="5">
          <cell r="B5" t="str">
            <v>-0.140**</v>
          </cell>
          <cell r="C5" t="str">
            <v>-0.067</v>
          </cell>
          <cell r="D5" t="str">
            <v>-0.147**</v>
          </cell>
          <cell r="E5" t="str">
            <v>-0.186**</v>
          </cell>
          <cell r="F5" t="str">
            <v>-0.025</v>
          </cell>
          <cell r="G5" t="str">
            <v>0.084</v>
          </cell>
          <cell r="H5" t="str">
            <v>0.128</v>
          </cell>
        </row>
        <row r="6">
          <cell r="B6" t="str">
            <v>(0.059)</v>
          </cell>
          <cell r="C6" t="str">
            <v>(0.055)</v>
          </cell>
          <cell r="D6" t="str">
            <v>(0.060)</v>
          </cell>
          <cell r="E6" t="str">
            <v>(0.091)</v>
          </cell>
          <cell r="F6" t="str">
            <v>(0.076)</v>
          </cell>
          <cell r="G6" t="str">
            <v>(0.076)</v>
          </cell>
          <cell r="H6" t="str">
            <v>(0.098)</v>
          </cell>
        </row>
        <row r="7">
          <cell r="B7" t="str">
            <v>0.054***</v>
          </cell>
          <cell r="C7" t="str">
            <v>0.048***</v>
          </cell>
          <cell r="D7" t="str">
            <v>0.055***</v>
          </cell>
          <cell r="E7" t="str">
            <v>0.045*</v>
          </cell>
          <cell r="F7" t="str">
            <v>0.034*</v>
          </cell>
          <cell r="G7" t="str">
            <v>0.033</v>
          </cell>
          <cell r="H7" t="str">
            <v>0.031</v>
          </cell>
        </row>
        <row r="8">
          <cell r="B8" t="str">
            <v>(0.019)</v>
          </cell>
          <cell r="C8" t="str">
            <v>(0.019)</v>
          </cell>
          <cell r="D8" t="str">
            <v>(0.019)</v>
          </cell>
          <cell r="E8" t="str">
            <v>(0.024)</v>
          </cell>
          <cell r="F8" t="str">
            <v>(0.020)</v>
          </cell>
          <cell r="G8" t="str">
            <v>(0.026)</v>
          </cell>
          <cell r="H8" t="str">
            <v>(0.035)</v>
          </cell>
        </row>
        <row r="9">
          <cell r="B9" t="str">
            <v>0.021***</v>
          </cell>
          <cell r="C9" t="str">
            <v/>
          </cell>
          <cell r="D9" t="str">
            <v>0.020***</v>
          </cell>
          <cell r="E9" t="str">
            <v>0.018</v>
          </cell>
          <cell r="F9" t="str">
            <v>0.007</v>
          </cell>
          <cell r="G9" t="str">
            <v>0.004</v>
          </cell>
          <cell r="H9" t="str">
            <v>0.002</v>
          </cell>
        </row>
        <row r="10">
          <cell r="B10" t="str">
            <v>(0.006)</v>
          </cell>
          <cell r="C10" t="str">
            <v/>
          </cell>
          <cell r="D10" t="str">
            <v>(0.006)</v>
          </cell>
          <cell r="E10" t="str">
            <v>(0.011)</v>
          </cell>
          <cell r="F10" t="str">
            <v>(0.006)</v>
          </cell>
          <cell r="G10" t="str">
            <v>(0.007)</v>
          </cell>
          <cell r="H10" t="str">
            <v>(0.010)</v>
          </cell>
        </row>
        <row r="11">
          <cell r="B11" t="str">
            <v>6560</v>
          </cell>
          <cell r="C11" t="str">
            <v>6560</v>
          </cell>
          <cell r="D11" t="str">
            <v>6560</v>
          </cell>
          <cell r="E11" t="str">
            <v>6560</v>
          </cell>
          <cell r="F11" t="str">
            <v>6560</v>
          </cell>
          <cell r="G11" t="str">
            <v>6560</v>
          </cell>
          <cell r="H11" t="str">
            <v>6560</v>
          </cell>
        </row>
      </sheetData>
      <sheetData sheetId="159"/>
      <sheetData sheetId="160">
        <row r="12">
          <cell r="B12" t="str">
            <v>0.071</v>
          </cell>
          <cell r="D12" t="str">
            <v>0.053</v>
          </cell>
          <cell r="E12" t="str">
            <v>0.076</v>
          </cell>
          <cell r="F12" t="str">
            <v>0.159</v>
          </cell>
          <cell r="G12" t="str">
            <v>0.266</v>
          </cell>
          <cell r="H12" t="str">
            <v>0.489</v>
          </cell>
        </row>
      </sheetData>
      <sheetData sheetId="161">
        <row r="12">
          <cell r="B12" t="str">
            <v>0.086</v>
          </cell>
          <cell r="D12" t="str">
            <v>0.069</v>
          </cell>
          <cell r="E12" t="str">
            <v>0.185</v>
          </cell>
          <cell r="F12" t="str">
            <v>0.209</v>
          </cell>
          <cell r="G12" t="str">
            <v>0.616</v>
          </cell>
          <cell r="H12" t="str">
            <v>0.667</v>
          </cell>
        </row>
      </sheetData>
      <sheetData sheetId="162"/>
      <sheetData sheetId="163">
        <row r="12">
          <cell r="B12" t="str">
            <v>0.068</v>
          </cell>
          <cell r="D12" t="str">
            <v>0.053</v>
          </cell>
          <cell r="E12" t="str">
            <v>0.143</v>
          </cell>
          <cell r="F12" t="str">
            <v>0.154</v>
          </cell>
          <cell r="G12" t="str">
            <v>0.272</v>
          </cell>
          <cell r="H12" t="str">
            <v>0.460</v>
          </cell>
        </row>
      </sheetData>
      <sheetData sheetId="164"/>
      <sheetData sheetId="165">
        <row r="3">
          <cell r="B3" t="str">
            <v>0.019</v>
          </cell>
          <cell r="C3" t="str">
            <v>0.085**</v>
          </cell>
          <cell r="D3" t="str">
            <v>0.092*</v>
          </cell>
          <cell r="E3" t="str">
            <v>0.027</v>
          </cell>
          <cell r="F3" t="str">
            <v>0.072</v>
          </cell>
        </row>
        <row r="4">
          <cell r="B4" t="str">
            <v>(0.025)</v>
          </cell>
          <cell r="C4" t="str">
            <v>(0.037)</v>
          </cell>
          <cell r="D4" t="str">
            <v>(0.047)</v>
          </cell>
          <cell r="E4" t="str">
            <v>(0.056)</v>
          </cell>
          <cell r="F4" t="str">
            <v>(0.076)</v>
          </cell>
        </row>
        <row r="5">
          <cell r="B5" t="str">
            <v>-0.140</v>
          </cell>
          <cell r="C5" t="str">
            <v>-0.323***</v>
          </cell>
          <cell r="D5" t="str">
            <v>-0.417**</v>
          </cell>
          <cell r="E5" t="str">
            <v>-1.549***</v>
          </cell>
          <cell r="F5" t="str">
            <v>-1.092</v>
          </cell>
        </row>
        <row r="6">
          <cell r="B6" t="str">
            <v>(0.086)</v>
          </cell>
          <cell r="C6" t="str">
            <v>(0.120)</v>
          </cell>
          <cell r="D6" t="str">
            <v>(0.198)</v>
          </cell>
          <cell r="E6" t="str">
            <v>(0.348)</v>
          </cell>
          <cell r="F6" t="str">
            <v>(0.671)</v>
          </cell>
        </row>
        <row r="7">
          <cell r="B7" t="str">
            <v>0.076***</v>
          </cell>
          <cell r="C7" t="str">
            <v>0.089***</v>
          </cell>
          <cell r="D7" t="str">
            <v>0.149***</v>
          </cell>
          <cell r="E7" t="str">
            <v>0.292***</v>
          </cell>
          <cell r="F7" t="str">
            <v>0.719***</v>
          </cell>
        </row>
        <row r="8">
          <cell r="B8" t="str">
            <v>(0.024)</v>
          </cell>
          <cell r="C8" t="str">
            <v>(0.024)</v>
          </cell>
          <cell r="D8" t="str">
            <v>(0.040)</v>
          </cell>
          <cell r="E8" t="str">
            <v>(0.067)</v>
          </cell>
          <cell r="F8" t="str">
            <v>(0.175)</v>
          </cell>
        </row>
        <row r="9">
          <cell r="B9" t="str">
            <v>0.034***</v>
          </cell>
          <cell r="C9" t="str">
            <v>0.041***</v>
          </cell>
          <cell r="D9" t="str">
            <v>0.087***</v>
          </cell>
          <cell r="E9" t="str">
            <v>0.118***</v>
          </cell>
          <cell r="F9" t="str">
            <v>0.153***</v>
          </cell>
        </row>
        <row r="10">
          <cell r="B10" t="str">
            <v>(0.009)</v>
          </cell>
          <cell r="C10" t="str">
            <v>(0.010)</v>
          </cell>
          <cell r="D10" t="str">
            <v>(0.017)</v>
          </cell>
          <cell r="E10" t="str">
            <v>(0.029)</v>
          </cell>
          <cell r="F10" t="str">
            <v>(0.054)</v>
          </cell>
        </row>
        <row r="11">
          <cell r="B11" t="str">
            <v>6560</v>
          </cell>
          <cell r="C11" t="str">
            <v>3080</v>
          </cell>
          <cell r="D11" t="str">
            <v>1920</v>
          </cell>
          <cell r="E11" t="str">
            <v>1152</v>
          </cell>
          <cell r="F11" t="str">
            <v>768</v>
          </cell>
        </row>
      </sheetData>
      <sheetData sheetId="166">
        <row r="3">
          <cell r="B3" t="str">
            <v>0.149***</v>
          </cell>
          <cell r="C3" t="str">
            <v>0.242***</v>
          </cell>
          <cell r="D3" t="str">
            <v>0.284***</v>
          </cell>
          <cell r="E3" t="str">
            <v>0.266***</v>
          </cell>
          <cell r="F3" t="str">
            <v>0.297***</v>
          </cell>
        </row>
        <row r="4">
          <cell r="B4" t="str">
            <v>(0.020)</v>
          </cell>
          <cell r="C4" t="str">
            <v>(0.028)</v>
          </cell>
          <cell r="D4" t="str">
            <v>(0.041)</v>
          </cell>
          <cell r="E4" t="str">
            <v>(0.047)</v>
          </cell>
          <cell r="F4" t="str">
            <v>(0.058)</v>
          </cell>
        </row>
        <row r="5">
          <cell r="B5" t="str">
            <v>-0.056</v>
          </cell>
          <cell r="C5" t="str">
            <v>-0.041</v>
          </cell>
          <cell r="D5" t="str">
            <v>-0.207***</v>
          </cell>
          <cell r="E5" t="str">
            <v>-0.055</v>
          </cell>
          <cell r="F5" t="str">
            <v>0.685*</v>
          </cell>
        </row>
        <row r="6">
          <cell r="B6" t="str">
            <v>(0.040)</v>
          </cell>
          <cell r="C6" t="str">
            <v>(0.058)</v>
          </cell>
          <cell r="D6" t="str">
            <v>(0.076)</v>
          </cell>
          <cell r="E6" t="str">
            <v>(0.221)</v>
          </cell>
          <cell r="F6" t="str">
            <v>(0.408)</v>
          </cell>
        </row>
        <row r="7">
          <cell r="B7" t="str">
            <v>0.049***</v>
          </cell>
          <cell r="C7" t="str">
            <v>0.063***</v>
          </cell>
          <cell r="D7" t="str">
            <v>0.100***</v>
          </cell>
          <cell r="E7" t="str">
            <v>0.215***</v>
          </cell>
          <cell r="F7" t="str">
            <v>0.655***</v>
          </cell>
        </row>
        <row r="8">
          <cell r="B8" t="str">
            <v>(0.016)</v>
          </cell>
          <cell r="C8" t="str">
            <v>(0.019)</v>
          </cell>
          <cell r="D8" t="str">
            <v>(0.027)</v>
          </cell>
          <cell r="E8" t="str">
            <v>(0.060)</v>
          </cell>
          <cell r="F8" t="str">
            <v>(0.160)</v>
          </cell>
        </row>
        <row r="9">
          <cell r="B9" t="str">
            <v>0.023***</v>
          </cell>
          <cell r="C9" t="str">
            <v>0.036***</v>
          </cell>
          <cell r="D9" t="str">
            <v>0.067***</v>
          </cell>
          <cell r="E9" t="str">
            <v>0.102***</v>
          </cell>
          <cell r="F9" t="str">
            <v>0.111***</v>
          </cell>
        </row>
        <row r="10">
          <cell r="B10" t="str">
            <v>(0.005)</v>
          </cell>
          <cell r="C10" t="str">
            <v>(0.008)</v>
          </cell>
          <cell r="D10" t="str">
            <v>(0.012)</v>
          </cell>
          <cell r="E10" t="str">
            <v>(0.027)</v>
          </cell>
          <cell r="F10" t="str">
            <v>(0.039)</v>
          </cell>
        </row>
        <row r="11">
          <cell r="B11" t="str">
            <v>6560</v>
          </cell>
          <cell r="C11" t="str">
            <v>3080</v>
          </cell>
          <cell r="D11" t="str">
            <v>1920</v>
          </cell>
          <cell r="E11" t="str">
            <v>1152</v>
          </cell>
          <cell r="F11" t="str">
            <v>768</v>
          </cell>
        </row>
      </sheetData>
      <sheetData sheetId="167"/>
      <sheetData sheetId="168"/>
      <sheetData sheetId="169"/>
      <sheetData sheetId="170">
        <row r="12">
          <cell r="B12" t="str">
            <v>0.071</v>
          </cell>
          <cell r="C12" t="str">
            <v>0.035</v>
          </cell>
          <cell r="D12" t="str">
            <v>0.093</v>
          </cell>
          <cell r="E12" t="str">
            <v>0.005</v>
          </cell>
          <cell r="F12" t="str">
            <v>0.001</v>
          </cell>
        </row>
      </sheetData>
      <sheetData sheetId="171">
        <row r="12">
          <cell r="B12" t="str">
            <v>0.086</v>
          </cell>
          <cell r="C12" t="str">
            <v>0.138</v>
          </cell>
          <cell r="D12" t="str">
            <v>0.172</v>
          </cell>
          <cell r="E12" t="str">
            <v>0.066</v>
          </cell>
          <cell r="F12" t="str">
            <v>0.001</v>
          </cell>
        </row>
      </sheetData>
      <sheetData sheetId="172"/>
      <sheetData sheetId="173"/>
      <sheetData sheetId="174"/>
      <sheetData sheetId="175">
        <row r="3">
          <cell r="B3" t="str">
            <v>0.019</v>
          </cell>
          <cell r="C3" t="str">
            <v>0.034*</v>
          </cell>
          <cell r="D3" t="str">
            <v>0.176***</v>
          </cell>
          <cell r="E3" t="str">
            <v>0.201***</v>
          </cell>
        </row>
        <row r="4">
          <cell r="B4" t="str">
            <v>(0.025)</v>
          </cell>
          <cell r="C4" t="str">
            <v>(0.021)</v>
          </cell>
          <cell r="D4" t="str">
            <v>(0.026)</v>
          </cell>
          <cell r="E4" t="str">
            <v>(0.020)</v>
          </cell>
        </row>
        <row r="5">
          <cell r="B5" t="str">
            <v>-0.140</v>
          </cell>
          <cell r="C5" t="str">
            <v>-0.013</v>
          </cell>
          <cell r="D5" t="str">
            <v>-0.140**</v>
          </cell>
          <cell r="E5" t="str">
            <v>-0.025</v>
          </cell>
        </row>
        <row r="6">
          <cell r="B6" t="str">
            <v>(0.086)</v>
          </cell>
          <cell r="C6" t="str">
            <v>(0.073)</v>
          </cell>
          <cell r="D6" t="str">
            <v>(0.059)</v>
          </cell>
          <cell r="E6" t="str">
            <v>(0.050)</v>
          </cell>
        </row>
        <row r="7">
          <cell r="B7" t="str">
            <v>0.076***</v>
          </cell>
          <cell r="C7" t="str">
            <v>0.077***</v>
          </cell>
          <cell r="D7" t="str">
            <v>0.054***</v>
          </cell>
          <cell r="E7" t="str">
            <v>0.056***</v>
          </cell>
        </row>
        <row r="8">
          <cell r="B8" t="str">
            <v>(0.024)</v>
          </cell>
          <cell r="C8" t="str">
            <v>(0.025)</v>
          </cell>
          <cell r="D8" t="str">
            <v>(0.019)</v>
          </cell>
          <cell r="E8" t="str">
            <v>(0.021)</v>
          </cell>
        </row>
        <row r="9">
          <cell r="B9" t="str">
            <v>0.034***</v>
          </cell>
          <cell r="C9" t="str">
            <v>0.044***</v>
          </cell>
          <cell r="D9" t="str">
            <v>0.021***</v>
          </cell>
          <cell r="E9" t="str">
            <v>0.029***</v>
          </cell>
        </row>
        <row r="10">
          <cell r="B10" t="str">
            <v>(0.009)</v>
          </cell>
          <cell r="C10" t="str">
            <v>(0.011)</v>
          </cell>
          <cell r="D10" t="str">
            <v>(0.006)</v>
          </cell>
          <cell r="E10" t="str">
            <v>(0.007)</v>
          </cell>
        </row>
        <row r="11">
          <cell r="B11" t="str">
            <v>6560</v>
          </cell>
          <cell r="C11" t="str">
            <v>6560</v>
          </cell>
          <cell r="D11" t="str">
            <v>6560</v>
          </cell>
          <cell r="E11" t="str">
            <v>6560</v>
          </cell>
        </row>
      </sheetData>
      <sheetData sheetId="176">
        <row r="5">
          <cell r="C5" t="str">
            <v>-0.146*</v>
          </cell>
          <cell r="D5" t="str">
            <v>-0.116</v>
          </cell>
          <cell r="E5" t="str">
            <v>-0.086</v>
          </cell>
          <cell r="F5" t="str">
            <v>-0.056</v>
          </cell>
          <cell r="G5" t="str">
            <v>-0.026</v>
          </cell>
          <cell r="H5" t="str">
            <v>0.004</v>
          </cell>
          <cell r="I5" t="str">
            <v>0.034</v>
          </cell>
          <cell r="J5" t="str">
            <v>0.065</v>
          </cell>
          <cell r="K5" t="str">
            <v>0.095</v>
          </cell>
          <cell r="L5" t="str">
            <v>0.125</v>
          </cell>
          <cell r="M5" t="str">
            <v>0.155*</v>
          </cell>
          <cell r="O5" t="str">
            <v>-0.073</v>
          </cell>
          <cell r="P5" t="str">
            <v>-0.062</v>
          </cell>
          <cell r="Q5" t="str">
            <v>-0.050</v>
          </cell>
          <cell r="R5" t="str">
            <v>-0.038</v>
          </cell>
          <cell r="S5" t="str">
            <v>-0.027</v>
          </cell>
          <cell r="T5" t="str">
            <v>-0.015</v>
          </cell>
          <cell r="U5" t="str">
            <v>-0.003</v>
          </cell>
          <cell r="V5" t="str">
            <v>0.008</v>
          </cell>
          <cell r="W5" t="str">
            <v>0.020</v>
          </cell>
          <cell r="X5" t="str">
            <v>0.032</v>
          </cell>
          <cell r="Y5" t="str">
            <v>0.043</v>
          </cell>
        </row>
        <row r="6">
          <cell r="C6" t="str">
            <v>(0.087)</v>
          </cell>
          <cell r="D6" t="str">
            <v>(0.083)</v>
          </cell>
          <cell r="E6" t="str">
            <v>(0.080)</v>
          </cell>
          <cell r="F6" t="str">
            <v>(0.078)</v>
          </cell>
          <cell r="G6" t="str">
            <v>(0.076)</v>
          </cell>
          <cell r="H6" t="str">
            <v>(0.074)</v>
          </cell>
          <cell r="I6" t="str">
            <v>(0.074)</v>
          </cell>
          <cell r="J6" t="str">
            <v>(0.074)</v>
          </cell>
          <cell r="K6" t="str">
            <v>(0.075)</v>
          </cell>
          <cell r="L6" t="str">
            <v>(0.077)</v>
          </cell>
          <cell r="M6" t="str">
            <v>(0.080)</v>
          </cell>
          <cell r="O6" t="str">
            <v>(0.046)</v>
          </cell>
          <cell r="P6" t="str">
            <v>(0.042)</v>
          </cell>
          <cell r="Q6" t="str">
            <v>(0.039)</v>
          </cell>
          <cell r="R6" t="str">
            <v>(0.037)</v>
          </cell>
          <cell r="S6" t="str">
            <v>(0.035)</v>
          </cell>
          <cell r="T6" t="str">
            <v>(0.034)</v>
          </cell>
          <cell r="U6" t="str">
            <v>(0.034)</v>
          </cell>
          <cell r="V6" t="str">
            <v>(0.035)</v>
          </cell>
          <cell r="W6" t="str">
            <v>(0.036)</v>
          </cell>
          <cell r="X6" t="str">
            <v>(0.039)</v>
          </cell>
          <cell r="Y6" t="str">
            <v>(0.042)</v>
          </cell>
        </row>
        <row r="7">
          <cell r="C7" t="str">
            <v>0.077***</v>
          </cell>
          <cell r="D7" t="str">
            <v>0.073***</v>
          </cell>
          <cell r="E7" t="str">
            <v>0.069***</v>
          </cell>
          <cell r="F7" t="str">
            <v>0.064***</v>
          </cell>
          <cell r="G7" t="str">
            <v>0.060***</v>
          </cell>
          <cell r="H7" t="str">
            <v>0.056***</v>
          </cell>
          <cell r="I7" t="str">
            <v>0.052***</v>
          </cell>
          <cell r="J7" t="str">
            <v>0.048***</v>
          </cell>
          <cell r="K7" t="str">
            <v>0.043**</v>
          </cell>
          <cell r="L7" t="str">
            <v>0.039**</v>
          </cell>
          <cell r="M7" t="str">
            <v>0.035*</v>
          </cell>
          <cell r="O7" t="str">
            <v>0.056***</v>
          </cell>
          <cell r="P7" t="str">
            <v>0.052***</v>
          </cell>
          <cell r="Q7" t="str">
            <v>0.047***</v>
          </cell>
          <cell r="R7" t="str">
            <v>0.042***</v>
          </cell>
          <cell r="S7" t="str">
            <v>0.038***</v>
          </cell>
          <cell r="T7" t="str">
            <v>0.033***</v>
          </cell>
          <cell r="U7" t="str">
            <v>0.028***</v>
          </cell>
          <cell r="V7" t="str">
            <v>0.024**</v>
          </cell>
          <cell r="W7" t="str">
            <v>0.019**</v>
          </cell>
          <cell r="X7" t="str">
            <v>0.014</v>
          </cell>
          <cell r="Y7" t="str">
            <v>0.010</v>
          </cell>
        </row>
        <row r="8">
          <cell r="C8" t="str">
            <v>(0.024)</v>
          </cell>
          <cell r="D8" t="str">
            <v>(0.022)</v>
          </cell>
          <cell r="E8" t="str">
            <v>(0.021)</v>
          </cell>
          <cell r="F8" t="str">
            <v>(0.020)</v>
          </cell>
          <cell r="G8" t="str">
            <v>(0.019)</v>
          </cell>
          <cell r="H8" t="str">
            <v>(0.019)</v>
          </cell>
          <cell r="I8" t="str">
            <v>(0.018)</v>
          </cell>
          <cell r="J8" t="str">
            <v>(0.018)</v>
          </cell>
          <cell r="K8" t="str">
            <v>(0.018)</v>
          </cell>
          <cell r="L8" t="str">
            <v>(0.018)</v>
          </cell>
          <cell r="M8" t="str">
            <v>(0.018)</v>
          </cell>
          <cell r="O8" t="str">
            <v>(0.018)</v>
          </cell>
          <cell r="P8" t="str">
            <v>(0.017)</v>
          </cell>
          <cell r="Q8" t="str">
            <v>(0.016)</v>
          </cell>
          <cell r="R8" t="str">
            <v>(0.014)</v>
          </cell>
          <cell r="S8" t="str">
            <v>(0.013)</v>
          </cell>
          <cell r="T8" t="str">
            <v>(0.012)</v>
          </cell>
          <cell r="U8" t="str">
            <v>(0.011)</v>
          </cell>
          <cell r="V8" t="str">
            <v>(0.010)</v>
          </cell>
          <cell r="W8" t="str">
            <v>(0.009)</v>
          </cell>
          <cell r="X8" t="str">
            <v>(0.009)</v>
          </cell>
          <cell r="Y8" t="str">
            <v>(0.009)</v>
          </cell>
        </row>
        <row r="9">
          <cell r="C9" t="str">
            <v>0.034***</v>
          </cell>
          <cell r="D9" t="str">
            <v>0.033***</v>
          </cell>
          <cell r="E9" t="str">
            <v>0.033***</v>
          </cell>
          <cell r="F9" t="str">
            <v>0.032***</v>
          </cell>
          <cell r="G9" t="str">
            <v>0.032***</v>
          </cell>
          <cell r="H9" t="str">
            <v>0.031***</v>
          </cell>
          <cell r="I9" t="str">
            <v>0.031***</v>
          </cell>
          <cell r="J9" t="str">
            <v>0.030***</v>
          </cell>
          <cell r="K9" t="str">
            <v>0.030***</v>
          </cell>
          <cell r="L9" t="str">
            <v>0.029***</v>
          </cell>
          <cell r="M9" t="str">
            <v>0.029***</v>
          </cell>
          <cell r="O9" t="str">
            <v>0.026***</v>
          </cell>
          <cell r="P9" t="str">
            <v>0.024***</v>
          </cell>
          <cell r="Q9" t="str">
            <v>0.022***</v>
          </cell>
          <cell r="R9" t="str">
            <v>0.020***</v>
          </cell>
          <cell r="S9" t="str">
            <v>0.018***</v>
          </cell>
          <cell r="T9" t="str">
            <v>0.016***</v>
          </cell>
          <cell r="U9" t="str">
            <v>0.014***</v>
          </cell>
          <cell r="V9" t="str">
            <v>0.012***</v>
          </cell>
          <cell r="W9" t="str">
            <v>0.010***</v>
          </cell>
          <cell r="X9" t="str">
            <v>0.008**</v>
          </cell>
          <cell r="Y9" t="str">
            <v>0.006</v>
          </cell>
        </row>
        <row r="10">
          <cell r="C10" t="str">
            <v>(0.009)</v>
          </cell>
          <cell r="D10" t="str">
            <v>(0.009)</v>
          </cell>
          <cell r="E10" t="str">
            <v>(0.009)</v>
          </cell>
          <cell r="F10" t="str">
            <v>(0.009)</v>
          </cell>
          <cell r="G10" t="str">
            <v>(0.009)</v>
          </cell>
          <cell r="H10" t="str">
            <v>(0.009)</v>
          </cell>
          <cell r="I10" t="str">
            <v>(0.009)</v>
          </cell>
          <cell r="J10" t="str">
            <v>(0.009)</v>
          </cell>
          <cell r="K10" t="str">
            <v>(0.009)</v>
          </cell>
          <cell r="L10" t="str">
            <v>(0.010)</v>
          </cell>
          <cell r="M10" t="str">
            <v>(0.010)</v>
          </cell>
          <cell r="O10" t="str">
            <v>(0.005)</v>
          </cell>
          <cell r="P10" t="str">
            <v>(0.005)</v>
          </cell>
          <cell r="Q10" t="str">
            <v>(0.005)</v>
          </cell>
          <cell r="R10" t="str">
            <v>(0.004)</v>
          </cell>
          <cell r="S10" t="str">
            <v>(0.004)</v>
          </cell>
          <cell r="T10" t="str">
            <v>(0.004)</v>
          </cell>
          <cell r="U10" t="str">
            <v>(0.004)</v>
          </cell>
          <cell r="V10" t="str">
            <v>(0.004)</v>
          </cell>
          <cell r="W10" t="str">
            <v>(0.004)</v>
          </cell>
          <cell r="X10" t="str">
            <v>(0.004)</v>
          </cell>
          <cell r="Y10" t="str">
            <v>(0.004)</v>
          </cell>
        </row>
      </sheetData>
      <sheetData sheetId="177"/>
      <sheetData sheetId="178">
        <row r="3">
          <cell r="B3" t="str">
            <v>-0.040</v>
          </cell>
          <cell r="C3" t="str">
            <v>-0.048</v>
          </cell>
          <cell r="D3" t="str">
            <v>0.126***</v>
          </cell>
          <cell r="E3" t="str">
            <v>0.105***</v>
          </cell>
        </row>
        <row r="4">
          <cell r="B4" t="str">
            <v>(0.041)</v>
          </cell>
          <cell r="C4" t="str">
            <v>(0.041)</v>
          </cell>
          <cell r="D4" t="str">
            <v>(0.020)</v>
          </cell>
          <cell r="E4" t="str">
            <v>(0.020)</v>
          </cell>
        </row>
        <row r="5">
          <cell r="B5" t="str">
            <v/>
          </cell>
          <cell r="C5" t="str">
            <v>0.041*</v>
          </cell>
          <cell r="D5" t="str">
            <v/>
          </cell>
          <cell r="E5" t="str">
            <v>0.108***</v>
          </cell>
        </row>
        <row r="6">
          <cell r="B6" t="str">
            <v/>
          </cell>
          <cell r="C6" t="str">
            <v>(0.022)</v>
          </cell>
          <cell r="D6" t="str">
            <v/>
          </cell>
          <cell r="E6" t="str">
            <v>(0.020)</v>
          </cell>
        </row>
        <row r="7">
          <cell r="B7" t="str">
            <v/>
          </cell>
          <cell r="C7" t="str">
            <v>0.033</v>
          </cell>
          <cell r="D7" t="str">
            <v/>
          </cell>
          <cell r="E7" t="str">
            <v>0.090***</v>
          </cell>
        </row>
        <row r="8">
          <cell r="B8" t="str">
            <v/>
          </cell>
          <cell r="C8" t="str">
            <v>(0.021)</v>
          </cell>
          <cell r="D8" t="str">
            <v/>
          </cell>
          <cell r="E8" t="str">
            <v>(0.016)</v>
          </cell>
        </row>
        <row r="9">
          <cell r="B9" t="str">
            <v>-0.042</v>
          </cell>
          <cell r="C9" t="str">
            <v>-0.025</v>
          </cell>
          <cell r="D9" t="str">
            <v>-0.006</v>
          </cell>
          <cell r="E9" t="str">
            <v>0.017</v>
          </cell>
        </row>
        <row r="10">
          <cell r="B10" t="str">
            <v>(0.083)</v>
          </cell>
          <cell r="C10" t="str">
            <v>(0.081)</v>
          </cell>
          <cell r="D10" t="str">
            <v>(0.043)</v>
          </cell>
          <cell r="E10" t="str">
            <v>(0.040)</v>
          </cell>
        </row>
        <row r="11">
          <cell r="B11" t="str">
            <v>0.106***</v>
          </cell>
          <cell r="C11" t="str">
            <v>0.107***</v>
          </cell>
          <cell r="D11" t="str">
            <v>0.065***</v>
          </cell>
          <cell r="E11" t="str">
            <v>0.054***</v>
          </cell>
        </row>
        <row r="12">
          <cell r="B12" t="str">
            <v>(0.030)</v>
          </cell>
          <cell r="C12" t="str">
            <v>(0.031)</v>
          </cell>
          <cell r="D12" t="str">
            <v>(0.020)</v>
          </cell>
          <cell r="E12" t="str">
            <v>(0.020)</v>
          </cell>
        </row>
        <row r="13">
          <cell r="B13" t="str">
            <v>0.030***</v>
          </cell>
          <cell r="C13" t="str">
            <v>0.028***</v>
          </cell>
          <cell r="D13" t="str">
            <v>0.022***</v>
          </cell>
          <cell r="E13" t="str">
            <v>0.016***</v>
          </cell>
        </row>
        <row r="14">
          <cell r="B14" t="str">
            <v>(0.009)</v>
          </cell>
          <cell r="C14" t="str">
            <v>(0.009)</v>
          </cell>
          <cell r="D14" t="str">
            <v>(0.005)</v>
          </cell>
          <cell r="E14" t="str">
            <v>(0.004)</v>
          </cell>
        </row>
        <row r="15">
          <cell r="B15" t="str">
            <v>-0.003</v>
          </cell>
          <cell r="C15" t="str">
            <v>0.001</v>
          </cell>
          <cell r="D15" t="str">
            <v>-0.006</v>
          </cell>
          <cell r="E15" t="str">
            <v>0.003</v>
          </cell>
        </row>
        <row r="16">
          <cell r="B16" t="str">
            <v>(0.024)</v>
          </cell>
          <cell r="C16" t="str">
            <v>(0.025)</v>
          </cell>
          <cell r="D16" t="str">
            <v>(0.017)</v>
          </cell>
          <cell r="E16" t="str">
            <v>(0.014)</v>
          </cell>
        </row>
        <row r="17">
          <cell r="B17" t="str">
            <v>0.036**</v>
          </cell>
          <cell r="C17" t="str">
            <v>0.041***</v>
          </cell>
          <cell r="D17" t="str">
            <v>0.021**</v>
          </cell>
          <cell r="E17" t="str">
            <v>0.023***</v>
          </cell>
        </row>
        <row r="18">
          <cell r="B18" t="str">
            <v>(0.014)</v>
          </cell>
          <cell r="C18" t="str">
            <v>(0.014)</v>
          </cell>
          <cell r="D18" t="str">
            <v>(0.009)</v>
          </cell>
          <cell r="E18" t="str">
            <v>(0.008)</v>
          </cell>
        </row>
        <row r="19">
          <cell r="B19" t="str">
            <v>0.001</v>
          </cell>
          <cell r="C19" t="str">
            <v>0.004</v>
          </cell>
          <cell r="D19" t="str">
            <v>0.001</v>
          </cell>
          <cell r="E19" t="str">
            <v>0.005*</v>
          </cell>
        </row>
        <row r="20">
          <cell r="B20" t="str">
            <v>(0.003)</v>
          </cell>
          <cell r="C20" t="str">
            <v>(0.004)</v>
          </cell>
          <cell r="D20" t="str">
            <v>(0.003)</v>
          </cell>
          <cell r="E20" t="str">
            <v>(0.003)</v>
          </cell>
        </row>
        <row r="21">
          <cell r="B21" t="str">
            <v>0.061***</v>
          </cell>
          <cell r="C21" t="str">
            <v>0.049**</v>
          </cell>
          <cell r="D21" t="str">
            <v>0.019*</v>
          </cell>
          <cell r="E21" t="str">
            <v>0.013</v>
          </cell>
        </row>
        <row r="22">
          <cell r="B22" t="str">
            <v>(0.020)</v>
          </cell>
          <cell r="C22" t="str">
            <v>(0.020)</v>
          </cell>
          <cell r="D22" t="str">
            <v>(0.010)</v>
          </cell>
          <cell r="E22" t="str">
            <v>(0.010)</v>
          </cell>
        </row>
        <row r="23">
          <cell r="B23" t="str">
            <v>0.029**</v>
          </cell>
          <cell r="C23" t="str">
            <v>0.027**</v>
          </cell>
          <cell r="D23" t="str">
            <v>0.013*</v>
          </cell>
          <cell r="E23" t="str">
            <v>0.011</v>
          </cell>
        </row>
        <row r="24">
          <cell r="B24" t="str">
            <v>(0.013)</v>
          </cell>
          <cell r="C24" t="str">
            <v>(0.013)</v>
          </cell>
          <cell r="D24" t="str">
            <v>(0.007)</v>
          </cell>
          <cell r="E24" t="str">
            <v>(0.008)</v>
          </cell>
        </row>
        <row r="25">
          <cell r="B25" t="str">
            <v>0.007</v>
          </cell>
          <cell r="C25" t="str">
            <v>0.009</v>
          </cell>
          <cell r="D25" t="str">
            <v>0.007***</v>
          </cell>
          <cell r="E25" t="str">
            <v>0.008***</v>
          </cell>
        </row>
        <row r="26">
          <cell r="B26" t="str">
            <v>(0.007)</v>
          </cell>
          <cell r="C26" t="str">
            <v>(0.007)</v>
          </cell>
          <cell r="D26" t="str">
            <v>(0.002)</v>
          </cell>
          <cell r="E26" t="str">
            <v>(0.002)</v>
          </cell>
        </row>
        <row r="27">
          <cell r="B27" t="str">
            <v>6560</v>
          </cell>
          <cell r="C27" t="str">
            <v>5776</v>
          </cell>
          <cell r="D27" t="str">
            <v>6560</v>
          </cell>
          <cell r="E27" t="str">
            <v>5776</v>
          </cell>
        </row>
      </sheetData>
      <sheetData sheetId="179">
        <row r="3">
          <cell r="B3" t="str">
            <v>-0.043</v>
          </cell>
          <cell r="C3" t="str">
            <v>-0.050</v>
          </cell>
          <cell r="D3" t="str">
            <v>0.125***</v>
          </cell>
          <cell r="E3" t="str">
            <v>0.105***</v>
          </cell>
        </row>
        <row r="4">
          <cell r="B4" t="str">
            <v>(0.041)</v>
          </cell>
          <cell r="C4" t="str">
            <v>(0.041)</v>
          </cell>
          <cell r="D4" t="str">
            <v>(0.020)</v>
          </cell>
          <cell r="E4" t="str">
            <v>(0.020)</v>
          </cell>
        </row>
        <row r="5">
          <cell r="B5" t="str">
            <v/>
          </cell>
          <cell r="C5" t="str">
            <v>0.040*</v>
          </cell>
          <cell r="D5" t="str">
            <v/>
          </cell>
          <cell r="E5" t="str">
            <v>0.108***</v>
          </cell>
        </row>
        <row r="6">
          <cell r="B6" t="str">
            <v/>
          </cell>
          <cell r="C6" t="str">
            <v>(0.022)</v>
          </cell>
          <cell r="D6" t="str">
            <v/>
          </cell>
          <cell r="E6" t="str">
            <v>(0.020)</v>
          </cell>
        </row>
        <row r="7">
          <cell r="B7" t="str">
            <v/>
          </cell>
          <cell r="C7" t="str">
            <v>0.032</v>
          </cell>
          <cell r="D7" t="str">
            <v/>
          </cell>
          <cell r="E7" t="str">
            <v>0.089***</v>
          </cell>
        </row>
        <row r="8">
          <cell r="B8" t="str">
            <v/>
          </cell>
          <cell r="C8" t="str">
            <v>(0.021)</v>
          </cell>
          <cell r="D8" t="str">
            <v/>
          </cell>
          <cell r="E8" t="str">
            <v>(0.016)</v>
          </cell>
        </row>
        <row r="9">
          <cell r="B9" t="str">
            <v>-0.059</v>
          </cell>
          <cell r="C9" t="str">
            <v>-0.042</v>
          </cell>
          <cell r="D9" t="str">
            <v>-0.016</v>
          </cell>
          <cell r="E9" t="str">
            <v>0.008</v>
          </cell>
        </row>
        <row r="10">
          <cell r="B10" t="str">
            <v>(0.082)</v>
          </cell>
          <cell r="C10" t="str">
            <v>(0.080)</v>
          </cell>
          <cell r="D10" t="str">
            <v>(0.044)</v>
          </cell>
          <cell r="E10" t="str">
            <v>(0.040)</v>
          </cell>
        </row>
        <row r="11">
          <cell r="B11" t="str">
            <v>0.106***</v>
          </cell>
          <cell r="C11" t="str">
            <v>0.107***</v>
          </cell>
          <cell r="D11" t="str">
            <v>0.066***</v>
          </cell>
          <cell r="E11" t="str">
            <v>0.054***</v>
          </cell>
        </row>
        <row r="12">
          <cell r="B12" t="str">
            <v>(0.030)</v>
          </cell>
          <cell r="C12" t="str">
            <v>(0.031)</v>
          </cell>
          <cell r="D12" t="str">
            <v>(0.020)</v>
          </cell>
          <cell r="E12" t="str">
            <v>(0.019)</v>
          </cell>
        </row>
        <row r="13">
          <cell r="B13" t="str">
            <v>0.032***</v>
          </cell>
          <cell r="C13" t="str">
            <v>0.030***</v>
          </cell>
          <cell r="D13" t="str">
            <v>0.022***</v>
          </cell>
          <cell r="E13" t="str">
            <v>0.017***</v>
          </cell>
        </row>
        <row r="14">
          <cell r="B14" t="str">
            <v>(0.009)</v>
          </cell>
          <cell r="C14" t="str">
            <v>(0.009)</v>
          </cell>
          <cell r="D14" t="str">
            <v>(0.005)</v>
          </cell>
          <cell r="E14" t="str">
            <v>(0.004)</v>
          </cell>
        </row>
        <row r="15">
          <cell r="B15" t="str">
            <v>-0.006</v>
          </cell>
          <cell r="C15" t="str">
            <v>-0.003</v>
          </cell>
          <cell r="D15" t="str">
            <v>-0.008</v>
          </cell>
          <cell r="E15" t="str">
            <v>0.001</v>
          </cell>
        </row>
        <row r="16">
          <cell r="B16" t="str">
            <v>(0.023)</v>
          </cell>
          <cell r="C16" t="str">
            <v>(0.025)</v>
          </cell>
          <cell r="D16" t="str">
            <v>(0.017)</v>
          </cell>
          <cell r="E16" t="str">
            <v>(0.014)</v>
          </cell>
        </row>
        <row r="17">
          <cell r="B17" t="str">
            <v>0.035**</v>
          </cell>
          <cell r="C17" t="str">
            <v>0.040***</v>
          </cell>
          <cell r="D17" t="str">
            <v>0.020**</v>
          </cell>
          <cell r="E17" t="str">
            <v>0.023***</v>
          </cell>
        </row>
        <row r="18">
          <cell r="B18" t="str">
            <v>(0.014)</v>
          </cell>
          <cell r="C18" t="str">
            <v>(0.014)</v>
          </cell>
          <cell r="D18" t="str">
            <v>(0.009)</v>
          </cell>
          <cell r="E18" t="str">
            <v>(0.008)</v>
          </cell>
        </row>
        <row r="19">
          <cell r="B19" t="str">
            <v>0.001</v>
          </cell>
          <cell r="C19" t="str">
            <v>0.004</v>
          </cell>
          <cell r="D19" t="str">
            <v>0.001</v>
          </cell>
          <cell r="E19" t="str">
            <v>0.005*</v>
          </cell>
        </row>
        <row r="20">
          <cell r="B20" t="str">
            <v>(0.003)</v>
          </cell>
          <cell r="C20" t="str">
            <v>(0.004)</v>
          </cell>
          <cell r="D20" t="str">
            <v>(0.003)</v>
          </cell>
          <cell r="E20" t="str">
            <v>(0.003)</v>
          </cell>
        </row>
        <row r="21">
          <cell r="B21" t="str">
            <v>0.062***</v>
          </cell>
          <cell r="C21" t="str">
            <v>0.051**</v>
          </cell>
          <cell r="D21" t="str">
            <v>0.019*</v>
          </cell>
          <cell r="E21" t="str">
            <v>0.014</v>
          </cell>
        </row>
        <row r="22">
          <cell r="B22" t="str">
            <v>(0.021)</v>
          </cell>
          <cell r="C22" t="str">
            <v>(0.021)</v>
          </cell>
          <cell r="D22" t="str">
            <v>(0.010)</v>
          </cell>
          <cell r="E22" t="str">
            <v>(0.010)</v>
          </cell>
        </row>
        <row r="23">
          <cell r="B23" t="str">
            <v>0.030**</v>
          </cell>
          <cell r="C23" t="str">
            <v>0.028**</v>
          </cell>
          <cell r="D23" t="str">
            <v>0.013*</v>
          </cell>
          <cell r="E23" t="str">
            <v>0.011</v>
          </cell>
        </row>
        <row r="24">
          <cell r="B24" t="str">
            <v>(0.013)</v>
          </cell>
          <cell r="C24" t="str">
            <v>(0.014)</v>
          </cell>
          <cell r="D24" t="str">
            <v>(0.008)</v>
          </cell>
          <cell r="E24" t="str">
            <v>(0.008)</v>
          </cell>
        </row>
        <row r="25">
          <cell r="B25" t="str">
            <v>0.007</v>
          </cell>
          <cell r="C25" t="str">
            <v>0.009</v>
          </cell>
          <cell r="D25" t="str">
            <v>0.007***</v>
          </cell>
          <cell r="E25" t="str">
            <v>0.008***</v>
          </cell>
        </row>
        <row r="26">
          <cell r="B26" t="str">
            <v>(0.007)</v>
          </cell>
          <cell r="C26" t="str">
            <v>(0.007)</v>
          </cell>
          <cell r="D26" t="str">
            <v>(0.002)</v>
          </cell>
          <cell r="E26" t="str">
            <v>(0.002)</v>
          </cell>
        </row>
        <row r="27">
          <cell r="B27" t="str">
            <v>0.043***</v>
          </cell>
          <cell r="C27" t="str">
            <v>0.043***</v>
          </cell>
          <cell r="D27" t="str">
            <v>0.017***</v>
          </cell>
          <cell r="E27" t="str">
            <v>0.016**</v>
          </cell>
        </row>
        <row r="28">
          <cell r="B28" t="str">
            <v>(0.011)</v>
          </cell>
          <cell r="C28" t="str">
            <v>(0.011)</v>
          </cell>
          <cell r="D28" t="str">
            <v>(0.006)</v>
          </cell>
          <cell r="E28" t="str">
            <v>(0.007)</v>
          </cell>
        </row>
        <row r="29">
          <cell r="B29" t="str">
            <v>0.002</v>
          </cell>
          <cell r="C29" t="str">
            <v>0.002</v>
          </cell>
          <cell r="D29" t="str">
            <v>0.000</v>
          </cell>
          <cell r="E29" t="str">
            <v>0.000</v>
          </cell>
        </row>
        <row r="30">
          <cell r="B30" t="str">
            <v>(0.005)</v>
          </cell>
          <cell r="C30" t="str">
            <v>(0.005)</v>
          </cell>
          <cell r="D30" t="str">
            <v>(0.003)</v>
          </cell>
          <cell r="E30" t="str">
            <v>(0.003)</v>
          </cell>
        </row>
        <row r="31">
          <cell r="B31" t="str">
            <v>-0.007*</v>
          </cell>
          <cell r="C31" t="str">
            <v>-0.007*</v>
          </cell>
          <cell r="D31" t="str">
            <v>-0.007***</v>
          </cell>
          <cell r="E31" t="str">
            <v>-0.006**</v>
          </cell>
        </row>
        <row r="32">
          <cell r="B32" t="str">
            <v>(0.004)</v>
          </cell>
          <cell r="C32" t="str">
            <v>(0.004)</v>
          </cell>
          <cell r="D32" t="str">
            <v>(0.003)</v>
          </cell>
          <cell r="E32" t="str">
            <v>(0.003)</v>
          </cell>
        </row>
        <row r="33">
          <cell r="B33" t="str">
            <v>6543</v>
          </cell>
          <cell r="C33" t="str">
            <v>5761</v>
          </cell>
          <cell r="D33" t="str">
            <v>6543</v>
          </cell>
          <cell r="E33" t="str">
            <v>5761</v>
          </cell>
        </row>
      </sheetData>
      <sheetData sheetId="180">
        <row r="3">
          <cell r="B3" t="str">
            <v>-0.028</v>
          </cell>
          <cell r="C3" t="str">
            <v>-0.047</v>
          </cell>
          <cell r="D3" t="str">
            <v>0.130***</v>
          </cell>
          <cell r="E3" t="str">
            <v>0.124***</v>
          </cell>
        </row>
        <row r="4">
          <cell r="B4" t="str">
            <v>(0.040)</v>
          </cell>
          <cell r="C4" t="str">
            <v>(0.041)</v>
          </cell>
          <cell r="D4" t="str">
            <v>(0.021)</v>
          </cell>
          <cell r="E4" t="str">
            <v>(0.020)</v>
          </cell>
        </row>
        <row r="5">
          <cell r="B5" t="str">
            <v>0.125***</v>
          </cell>
          <cell r="C5" t="str">
            <v>0.113***</v>
          </cell>
          <cell r="D5" t="str">
            <v>0.055***</v>
          </cell>
          <cell r="E5" t="str">
            <v>0.049***</v>
          </cell>
        </row>
        <row r="6">
          <cell r="B6" t="str">
            <v>(0.035)</v>
          </cell>
          <cell r="C6" t="str">
            <v>(0.034)</v>
          </cell>
          <cell r="D6" t="str">
            <v>(0.018)</v>
          </cell>
          <cell r="E6" t="str">
            <v>(0.017)</v>
          </cell>
        </row>
        <row r="7">
          <cell r="B7" t="str">
            <v/>
          </cell>
          <cell r="C7" t="str">
            <v>-0.048</v>
          </cell>
          <cell r="D7" t="str">
            <v/>
          </cell>
          <cell r="E7" t="str">
            <v>-0.014</v>
          </cell>
        </row>
        <row r="8">
          <cell r="B8" t="str">
            <v/>
          </cell>
          <cell r="C8" t="str">
            <v>(0.078)</v>
          </cell>
          <cell r="D8" t="str">
            <v/>
          </cell>
          <cell r="E8" t="str">
            <v>(0.045)</v>
          </cell>
        </row>
        <row r="9">
          <cell r="B9" t="str">
            <v/>
          </cell>
          <cell r="C9" t="str">
            <v>0.095***</v>
          </cell>
          <cell r="D9" t="str">
            <v/>
          </cell>
          <cell r="E9" t="str">
            <v>0.061***</v>
          </cell>
        </row>
        <row r="10">
          <cell r="B10" t="str">
            <v/>
          </cell>
          <cell r="C10" t="str">
            <v>(0.029)</v>
          </cell>
          <cell r="D10" t="str">
            <v/>
          </cell>
          <cell r="E10" t="str">
            <v>(0.019)</v>
          </cell>
        </row>
        <row r="11">
          <cell r="B11" t="str">
            <v>0.032***</v>
          </cell>
          <cell r="C11" t="str">
            <v>0.033***</v>
          </cell>
          <cell r="D11" t="str">
            <v>0.023***</v>
          </cell>
          <cell r="E11" t="str">
            <v>0.023***</v>
          </cell>
        </row>
        <row r="12">
          <cell r="B12" t="str">
            <v>(0.009)</v>
          </cell>
          <cell r="C12" t="str">
            <v>(0.009)</v>
          </cell>
          <cell r="D12" t="str">
            <v>(0.005)</v>
          </cell>
          <cell r="E12" t="str">
            <v>(0.005)</v>
          </cell>
        </row>
        <row r="13">
          <cell r="B13" t="str">
            <v>0.112***</v>
          </cell>
          <cell r="C13" t="str">
            <v>0.101***</v>
          </cell>
          <cell r="D13" t="str">
            <v>0.046***</v>
          </cell>
          <cell r="E13" t="str">
            <v>0.040***</v>
          </cell>
        </row>
        <row r="14">
          <cell r="B14" t="str">
            <v>(0.032)</v>
          </cell>
          <cell r="C14" t="str">
            <v>(0.031)</v>
          </cell>
          <cell r="D14" t="str">
            <v>(0.015)</v>
          </cell>
          <cell r="E14" t="str">
            <v>(0.014)</v>
          </cell>
        </row>
        <row r="15">
          <cell r="B15" t="str">
            <v/>
          </cell>
          <cell r="C15" t="str">
            <v>-0.036</v>
          </cell>
          <cell r="D15" t="str">
            <v/>
          </cell>
          <cell r="E15" t="str">
            <v>-0.018</v>
          </cell>
        </row>
        <row r="16">
          <cell r="B16" t="str">
            <v/>
          </cell>
          <cell r="C16" t="str">
            <v>(0.023)</v>
          </cell>
          <cell r="D16" t="str">
            <v/>
          </cell>
          <cell r="E16" t="str">
            <v>(0.017)</v>
          </cell>
        </row>
        <row r="17">
          <cell r="B17" t="str">
            <v/>
          </cell>
          <cell r="C17" t="str">
            <v>0.026**</v>
          </cell>
          <cell r="D17" t="str">
            <v/>
          </cell>
          <cell r="E17" t="str">
            <v>0.017**</v>
          </cell>
        </row>
        <row r="18">
          <cell r="B18" t="str">
            <v/>
          </cell>
          <cell r="C18" t="str">
            <v>(0.012)</v>
          </cell>
          <cell r="D18" t="str">
            <v/>
          </cell>
          <cell r="E18" t="str">
            <v>(0.009)</v>
          </cell>
        </row>
        <row r="19">
          <cell r="B19" t="str">
            <v>0.001</v>
          </cell>
          <cell r="C19" t="str">
            <v>-0.001</v>
          </cell>
          <cell r="D19" t="str">
            <v>0.002</v>
          </cell>
          <cell r="E19" t="str">
            <v>0.001</v>
          </cell>
        </row>
        <row r="20">
          <cell r="B20" t="str">
            <v>(0.004)</v>
          </cell>
          <cell r="C20" t="str">
            <v>(0.004)</v>
          </cell>
          <cell r="D20" t="str">
            <v>(0.003)</v>
          </cell>
          <cell r="E20" t="str">
            <v>(0.003)</v>
          </cell>
        </row>
        <row r="21">
          <cell r="B21" t="str">
            <v>0.032***</v>
          </cell>
          <cell r="C21" t="str">
            <v>0.027***</v>
          </cell>
          <cell r="D21" t="str">
            <v>0.014***</v>
          </cell>
          <cell r="E21" t="str">
            <v>0.012**</v>
          </cell>
        </row>
        <row r="22">
          <cell r="B22" t="str">
            <v>(0.010)</v>
          </cell>
          <cell r="C22" t="str">
            <v>(0.010)</v>
          </cell>
          <cell r="D22" t="str">
            <v>(0.005)</v>
          </cell>
          <cell r="E22" t="str">
            <v>(0.005)</v>
          </cell>
        </row>
        <row r="23">
          <cell r="B23" t="str">
            <v/>
          </cell>
          <cell r="C23" t="str">
            <v>0.055***</v>
          </cell>
          <cell r="D23" t="str">
            <v/>
          </cell>
          <cell r="E23" t="str">
            <v>0.016*</v>
          </cell>
        </row>
        <row r="24">
          <cell r="B24" t="str">
            <v/>
          </cell>
          <cell r="C24" t="str">
            <v>(0.019)</v>
          </cell>
          <cell r="D24" t="str">
            <v/>
          </cell>
          <cell r="E24" t="str">
            <v>(0.010)</v>
          </cell>
        </row>
        <row r="25">
          <cell r="B25" t="str">
            <v/>
          </cell>
          <cell r="C25" t="str">
            <v>0.024*</v>
          </cell>
          <cell r="D25" t="str">
            <v/>
          </cell>
          <cell r="E25" t="str">
            <v>0.011</v>
          </cell>
        </row>
        <row r="26">
          <cell r="B26" t="str">
            <v/>
          </cell>
          <cell r="C26" t="str">
            <v>(0.013)</v>
          </cell>
          <cell r="D26" t="str">
            <v/>
          </cell>
          <cell r="E26" t="str">
            <v>(0.008)</v>
          </cell>
        </row>
        <row r="27">
          <cell r="B27" t="str">
            <v>0.008</v>
          </cell>
          <cell r="C27" t="str">
            <v>0.007</v>
          </cell>
          <cell r="D27" t="str">
            <v>0.008***</v>
          </cell>
          <cell r="E27" t="str">
            <v>0.007***</v>
          </cell>
        </row>
        <row r="28">
          <cell r="B28" t="str">
            <v>(0.006)</v>
          </cell>
          <cell r="C28" t="str">
            <v>(0.006)</v>
          </cell>
          <cell r="D28" t="str">
            <v>(0.002)</v>
          </cell>
          <cell r="E28" t="str">
            <v>(0.002)</v>
          </cell>
        </row>
        <row r="29">
          <cell r="B29" t="str">
            <v>0.005***</v>
          </cell>
          <cell r="C29" t="str">
            <v>0.004***</v>
          </cell>
          <cell r="D29" t="str">
            <v>0.001</v>
          </cell>
          <cell r="E29" t="str">
            <v>0.001</v>
          </cell>
        </row>
        <row r="30">
          <cell r="B30" t="str">
            <v>(0.001)</v>
          </cell>
          <cell r="C30" t="str">
            <v>(0.001)</v>
          </cell>
          <cell r="D30" t="str">
            <v>(0.001)</v>
          </cell>
          <cell r="E30" t="str">
            <v>(0.001)</v>
          </cell>
        </row>
        <row r="31">
          <cell r="B31" t="str">
            <v/>
          </cell>
          <cell r="C31" t="str">
            <v>0.039***</v>
          </cell>
          <cell r="D31" t="str">
            <v/>
          </cell>
          <cell r="E31" t="str">
            <v>0.016**</v>
          </cell>
        </row>
        <row r="32">
          <cell r="B32" t="str">
            <v/>
          </cell>
          <cell r="C32" t="str">
            <v>(0.011)</v>
          </cell>
          <cell r="D32" t="str">
            <v/>
          </cell>
          <cell r="E32" t="str">
            <v>(0.006)</v>
          </cell>
        </row>
        <row r="33">
          <cell r="B33" t="str">
            <v/>
          </cell>
          <cell r="C33" t="str">
            <v>0.002</v>
          </cell>
          <cell r="D33" t="str">
            <v/>
          </cell>
          <cell r="E33" t="str">
            <v>0.000</v>
          </cell>
        </row>
        <row r="34">
          <cell r="B34" t="str">
            <v/>
          </cell>
          <cell r="C34" t="str">
            <v>(0.005)</v>
          </cell>
          <cell r="D34" t="str">
            <v/>
          </cell>
          <cell r="E34" t="str">
            <v>(0.003)</v>
          </cell>
        </row>
        <row r="35">
          <cell r="B35" t="str">
            <v>-0.002</v>
          </cell>
          <cell r="C35" t="str">
            <v>-0.006*</v>
          </cell>
          <cell r="D35" t="str">
            <v>-0.005**</v>
          </cell>
          <cell r="E35" t="str">
            <v>-0.007***</v>
          </cell>
        </row>
        <row r="36">
          <cell r="B36" t="str">
            <v>(0.004)</v>
          </cell>
          <cell r="C36" t="str">
            <v>(0.004)</v>
          </cell>
          <cell r="D36" t="str">
            <v>(0.003)</v>
          </cell>
          <cell r="E36" t="str">
            <v>(0.003)</v>
          </cell>
        </row>
        <row r="37">
          <cell r="B37" t="str">
            <v>6543</v>
          </cell>
          <cell r="C37" t="str">
            <v>6543</v>
          </cell>
          <cell r="D37" t="str">
            <v>6543</v>
          </cell>
          <cell r="E37" t="str">
            <v>6543</v>
          </cell>
        </row>
      </sheetData>
      <sheetData sheetId="181">
        <row r="3">
          <cell r="B3" t="str">
            <v>-0.028</v>
          </cell>
          <cell r="C3" t="str">
            <v>0.009</v>
          </cell>
          <cell r="D3" t="str">
            <v>-0.027</v>
          </cell>
          <cell r="E3" t="str">
            <v>-0.065</v>
          </cell>
          <cell r="F3" t="str">
            <v>-0.074*</v>
          </cell>
          <cell r="G3" t="str">
            <v>-0.120***</v>
          </cell>
          <cell r="H3" t="str">
            <v>-0.139***</v>
          </cell>
        </row>
        <row r="4">
          <cell r="B4" t="str">
            <v>(0.040)</v>
          </cell>
          <cell r="C4" t="str">
            <v>(0.023)</v>
          </cell>
          <cell r="D4" t="str">
            <v>(0.040)</v>
          </cell>
          <cell r="E4" t="str">
            <v>(0.070)</v>
          </cell>
          <cell r="F4" t="str">
            <v>(0.039)</v>
          </cell>
          <cell r="G4" t="str">
            <v>(0.038)</v>
          </cell>
          <cell r="H4" t="str">
            <v>(0.038)</v>
          </cell>
        </row>
        <row r="5">
          <cell r="B5" t="str">
            <v>0.125***</v>
          </cell>
          <cell r="C5" t="str">
            <v>0.121***</v>
          </cell>
          <cell r="D5" t="str">
            <v>0.121***</v>
          </cell>
          <cell r="E5" t="str">
            <v>0.068**</v>
          </cell>
          <cell r="F5" t="str">
            <v>0.090***</v>
          </cell>
          <cell r="G5" t="str">
            <v>0.074**</v>
          </cell>
          <cell r="H5" t="str">
            <v>0.047</v>
          </cell>
        </row>
        <row r="6">
          <cell r="B6" t="str">
            <v>(0.035)</v>
          </cell>
          <cell r="C6" t="str">
            <v>(0.034)</v>
          </cell>
          <cell r="D6" t="str">
            <v>(0.035)</v>
          </cell>
          <cell r="E6" t="str">
            <v>(0.029)</v>
          </cell>
          <cell r="F6" t="str">
            <v>(0.032)</v>
          </cell>
          <cell r="G6" t="str">
            <v>(0.030)</v>
          </cell>
          <cell r="H6" t="str">
            <v>(0.031)</v>
          </cell>
        </row>
        <row r="7">
          <cell r="B7" t="str">
            <v>0.032***</v>
          </cell>
          <cell r="C7" t="str">
            <v/>
          </cell>
          <cell r="D7" t="str">
            <v>0.031***</v>
          </cell>
          <cell r="E7" t="str">
            <v>0.020*</v>
          </cell>
          <cell r="F7" t="str">
            <v>0.020**</v>
          </cell>
          <cell r="G7" t="str">
            <v>0.020**</v>
          </cell>
          <cell r="H7" t="str">
            <v>0.023*</v>
          </cell>
        </row>
        <row r="8">
          <cell r="B8" t="str">
            <v>(0.009)</v>
          </cell>
          <cell r="C8" t="str">
            <v/>
          </cell>
          <cell r="D8" t="str">
            <v>(0.009)</v>
          </cell>
          <cell r="E8" t="str">
            <v>(0.011)</v>
          </cell>
          <cell r="F8" t="str">
            <v>(0.009)</v>
          </cell>
          <cell r="G8" t="str">
            <v>(0.010)</v>
          </cell>
          <cell r="H8" t="str">
            <v>(0.013)</v>
          </cell>
        </row>
        <row r="9">
          <cell r="B9" t="str">
            <v>0.112***</v>
          </cell>
          <cell r="C9" t="str">
            <v>0.112***</v>
          </cell>
          <cell r="D9" t="str">
            <v>0.110***</v>
          </cell>
          <cell r="E9" t="str">
            <v>0.063**</v>
          </cell>
          <cell r="F9" t="str">
            <v>0.086***</v>
          </cell>
          <cell r="G9" t="str">
            <v>0.075***</v>
          </cell>
          <cell r="H9" t="str">
            <v>0.012</v>
          </cell>
        </row>
        <row r="10">
          <cell r="B10" t="str">
            <v>(0.032)</v>
          </cell>
          <cell r="C10" t="str">
            <v>(0.030)</v>
          </cell>
          <cell r="D10" t="str">
            <v>(0.032)</v>
          </cell>
          <cell r="E10" t="str">
            <v>(0.026)</v>
          </cell>
          <cell r="F10" t="str">
            <v>(0.029)</v>
          </cell>
          <cell r="G10" t="str">
            <v>(0.028)</v>
          </cell>
          <cell r="H10" t="str">
            <v>(0.030)</v>
          </cell>
        </row>
        <row r="11">
          <cell r="B11" t="str">
            <v>0.001</v>
          </cell>
          <cell r="C11" t="str">
            <v/>
          </cell>
          <cell r="D11" t="str">
            <v>0.000</v>
          </cell>
          <cell r="E11" t="str">
            <v>-0.001</v>
          </cell>
          <cell r="F11" t="str">
            <v>-0.001</v>
          </cell>
          <cell r="G11" t="str">
            <v>0.004</v>
          </cell>
          <cell r="H11" t="str">
            <v>0.014</v>
          </cell>
        </row>
        <row r="12">
          <cell r="B12" t="str">
            <v>(0.004)</v>
          </cell>
          <cell r="C12" t="str">
            <v/>
          </cell>
          <cell r="D12" t="str">
            <v>(0.004)</v>
          </cell>
          <cell r="E12" t="str">
            <v>(0.003)</v>
          </cell>
          <cell r="F12" t="str">
            <v>(0.004)</v>
          </cell>
          <cell r="G12" t="str">
            <v>(0.005)</v>
          </cell>
          <cell r="H12" t="str">
            <v>(0.009)</v>
          </cell>
        </row>
        <row r="13">
          <cell r="B13" t="str">
            <v>0.032***</v>
          </cell>
          <cell r="C13" t="str">
            <v>0.032***</v>
          </cell>
          <cell r="D13" t="str">
            <v>0.030***</v>
          </cell>
          <cell r="E13" t="str">
            <v>0.011*</v>
          </cell>
          <cell r="F13" t="str">
            <v>0.025***</v>
          </cell>
          <cell r="G13" t="str">
            <v>0.022**</v>
          </cell>
          <cell r="H13" t="str">
            <v>0.018**</v>
          </cell>
        </row>
        <row r="14">
          <cell r="B14" t="str">
            <v>(0.010)</v>
          </cell>
          <cell r="C14" t="str">
            <v>(0.010)</v>
          </cell>
          <cell r="D14" t="str">
            <v>(0.010)</v>
          </cell>
          <cell r="E14" t="str">
            <v>(0.006)</v>
          </cell>
          <cell r="F14" t="str">
            <v>(0.010)</v>
          </cell>
          <cell r="G14" t="str">
            <v>(0.009)</v>
          </cell>
          <cell r="H14" t="str">
            <v>(0.009)</v>
          </cell>
        </row>
        <row r="15">
          <cell r="B15" t="str">
            <v>0.008</v>
          </cell>
          <cell r="C15" t="str">
            <v/>
          </cell>
          <cell r="D15" t="str">
            <v>0.008</v>
          </cell>
          <cell r="E15" t="str">
            <v>0.031**</v>
          </cell>
          <cell r="F15" t="str">
            <v>0.011*</v>
          </cell>
          <cell r="G15" t="str">
            <v>0.015**</v>
          </cell>
          <cell r="H15" t="str">
            <v>0.013**</v>
          </cell>
        </row>
        <row r="16">
          <cell r="B16" t="str">
            <v>(0.006)</v>
          </cell>
          <cell r="C16" t="str">
            <v/>
          </cell>
          <cell r="D16" t="str">
            <v>(0.007)</v>
          </cell>
          <cell r="E16" t="str">
            <v>(0.014)</v>
          </cell>
          <cell r="F16" t="str">
            <v>(0.006)</v>
          </cell>
          <cell r="G16" t="str">
            <v>(0.006)</v>
          </cell>
          <cell r="H16" t="str">
            <v>(0.005)</v>
          </cell>
        </row>
        <row r="17">
          <cell r="B17" t="str">
            <v>0.005***</v>
          </cell>
          <cell r="C17" t="str">
            <v>0.005***</v>
          </cell>
          <cell r="D17" t="str">
            <v>0.005***</v>
          </cell>
          <cell r="E17" t="str">
            <v>0.002***</v>
          </cell>
          <cell r="F17" t="str">
            <v>0.005***</v>
          </cell>
          <cell r="G17" t="str">
            <v>0.005***</v>
          </cell>
          <cell r="H17" t="str">
            <v>0.004***</v>
          </cell>
        </row>
        <row r="18">
          <cell r="B18" t="str">
            <v>(0.001)</v>
          </cell>
          <cell r="C18" t="str">
            <v>(0.001)</v>
          </cell>
          <cell r="D18" t="str">
            <v>(0.001)</v>
          </cell>
          <cell r="E18" t="str">
            <v>(0.001)</v>
          </cell>
          <cell r="F18" t="str">
            <v>(0.001)</v>
          </cell>
          <cell r="G18" t="str">
            <v>(0.001)</v>
          </cell>
          <cell r="H18" t="str">
            <v>(0.001)</v>
          </cell>
        </row>
        <row r="19">
          <cell r="B19" t="str">
            <v>-0.002</v>
          </cell>
          <cell r="C19" t="str">
            <v/>
          </cell>
          <cell r="D19" t="str">
            <v>-0.001</v>
          </cell>
          <cell r="E19" t="str">
            <v>0.007</v>
          </cell>
          <cell r="F19" t="str">
            <v>0.000</v>
          </cell>
          <cell r="G19" t="str">
            <v>-0.000</v>
          </cell>
          <cell r="H19" t="str">
            <v>-0.001</v>
          </cell>
        </row>
        <row r="20">
          <cell r="B20" t="str">
            <v>(0.004)</v>
          </cell>
          <cell r="C20" t="str">
            <v/>
          </cell>
          <cell r="D20" t="str">
            <v>(0.004)</v>
          </cell>
          <cell r="E20" t="str">
            <v>(0.006)</v>
          </cell>
          <cell r="F20" t="str">
            <v>(0.004)</v>
          </cell>
          <cell r="G20" t="str">
            <v>(0.004)</v>
          </cell>
          <cell r="H20" t="str">
            <v>(0.004)</v>
          </cell>
        </row>
        <row r="21">
          <cell r="B21" t="str">
            <v>6543</v>
          </cell>
          <cell r="C21" t="str">
            <v>6560</v>
          </cell>
          <cell r="D21" t="str">
            <v>6543</v>
          </cell>
          <cell r="E21" t="str">
            <v>6543</v>
          </cell>
          <cell r="F21" t="str">
            <v>6543</v>
          </cell>
          <cell r="G21" t="str">
            <v>6543</v>
          </cell>
          <cell r="H21" t="str">
            <v>6543</v>
          </cell>
        </row>
      </sheetData>
      <sheetData sheetId="182">
        <row r="3">
          <cell r="B3" t="str">
            <v>0.130***</v>
          </cell>
          <cell r="C3" t="str">
            <v>0.156***</v>
          </cell>
          <cell r="D3" t="str">
            <v>0.135***</v>
          </cell>
          <cell r="E3" t="str">
            <v>0.240***</v>
          </cell>
          <cell r="F3" t="str">
            <v>0.081***</v>
          </cell>
          <cell r="G3" t="str">
            <v>0.020</v>
          </cell>
          <cell r="H3" t="str">
            <v>-0.019</v>
          </cell>
        </row>
        <row r="4">
          <cell r="B4" t="str">
            <v>(0.021)</v>
          </cell>
          <cell r="C4" t="str">
            <v>(0.020)</v>
          </cell>
          <cell r="D4" t="str">
            <v>(0.020)</v>
          </cell>
          <cell r="E4" t="str">
            <v>(0.034)</v>
          </cell>
          <cell r="F4" t="str">
            <v>(0.021)</v>
          </cell>
          <cell r="G4" t="str">
            <v>(0.019)</v>
          </cell>
          <cell r="H4" t="str">
            <v>(0.019)</v>
          </cell>
        </row>
        <row r="5">
          <cell r="B5" t="str">
            <v>0.055***</v>
          </cell>
          <cell r="C5" t="str">
            <v>0.057***</v>
          </cell>
          <cell r="D5" t="str">
            <v>0.053***</v>
          </cell>
          <cell r="E5" t="str">
            <v>0.030**</v>
          </cell>
          <cell r="F5" t="str">
            <v>0.027*</v>
          </cell>
          <cell r="G5" t="str">
            <v>0.030*</v>
          </cell>
          <cell r="H5" t="str">
            <v>0.036**</v>
          </cell>
        </row>
        <row r="6">
          <cell r="B6" t="str">
            <v>(0.018)</v>
          </cell>
          <cell r="C6" t="str">
            <v>(0.017)</v>
          </cell>
          <cell r="D6" t="str">
            <v>(0.017)</v>
          </cell>
          <cell r="E6" t="str">
            <v>(0.012)</v>
          </cell>
          <cell r="F6" t="str">
            <v>(0.015)</v>
          </cell>
          <cell r="G6" t="str">
            <v>(0.015)</v>
          </cell>
          <cell r="H6" t="str">
            <v>(0.018)</v>
          </cell>
        </row>
        <row r="7">
          <cell r="B7" t="str">
            <v>0.023***</v>
          </cell>
          <cell r="C7" t="str">
            <v/>
          </cell>
          <cell r="D7" t="str">
            <v>0.023***</v>
          </cell>
          <cell r="E7" t="str">
            <v>0.022***</v>
          </cell>
          <cell r="F7" t="str">
            <v>0.011***</v>
          </cell>
          <cell r="G7" t="str">
            <v>0.007*</v>
          </cell>
          <cell r="H7" t="str">
            <v>0.004</v>
          </cell>
        </row>
        <row r="8">
          <cell r="B8" t="str">
            <v>(0.005)</v>
          </cell>
          <cell r="C8" t="str">
            <v/>
          </cell>
          <cell r="D8" t="str">
            <v>(0.005)</v>
          </cell>
          <cell r="E8" t="str">
            <v>(0.007)</v>
          </cell>
          <cell r="F8" t="str">
            <v>(0.004)</v>
          </cell>
          <cell r="G8" t="str">
            <v>(0.004)</v>
          </cell>
          <cell r="H8" t="str">
            <v>(0.004)</v>
          </cell>
        </row>
        <row r="9">
          <cell r="B9" t="str">
            <v>0.046***</v>
          </cell>
          <cell r="C9" t="str">
            <v>0.050***</v>
          </cell>
          <cell r="D9" t="str">
            <v>0.043***</v>
          </cell>
          <cell r="E9" t="str">
            <v>0.027***</v>
          </cell>
          <cell r="F9" t="str">
            <v>0.022*</v>
          </cell>
          <cell r="G9" t="str">
            <v>0.021</v>
          </cell>
          <cell r="H9" t="str">
            <v>0.010</v>
          </cell>
        </row>
        <row r="10">
          <cell r="B10" t="str">
            <v>(0.015)</v>
          </cell>
          <cell r="C10" t="str">
            <v>(0.014)</v>
          </cell>
          <cell r="D10" t="str">
            <v>(0.014)</v>
          </cell>
          <cell r="E10" t="str">
            <v>(0.010)</v>
          </cell>
          <cell r="F10" t="str">
            <v>(0.013)</v>
          </cell>
          <cell r="G10" t="str">
            <v>(0.013)</v>
          </cell>
          <cell r="H10" t="str">
            <v>(0.017)</v>
          </cell>
        </row>
        <row r="11">
          <cell r="B11" t="str">
            <v>0.002</v>
          </cell>
          <cell r="C11" t="str">
            <v/>
          </cell>
          <cell r="D11" t="str">
            <v>0.002</v>
          </cell>
          <cell r="E11" t="str">
            <v>0.000</v>
          </cell>
          <cell r="F11" t="str">
            <v>0.001</v>
          </cell>
          <cell r="G11" t="str">
            <v>0.009**</v>
          </cell>
          <cell r="H11" t="str">
            <v>0.021***</v>
          </cell>
        </row>
        <row r="12">
          <cell r="B12" t="str">
            <v>(0.003)</v>
          </cell>
          <cell r="C12" t="str">
            <v/>
          </cell>
          <cell r="D12" t="str">
            <v>(0.002)</v>
          </cell>
          <cell r="E12" t="str">
            <v>(0.001)</v>
          </cell>
          <cell r="F12" t="str">
            <v>(0.003)</v>
          </cell>
          <cell r="G12" t="str">
            <v>(0.004)</v>
          </cell>
          <cell r="H12" t="str">
            <v>(0.007)</v>
          </cell>
        </row>
        <row r="13">
          <cell r="B13" t="str">
            <v>0.014***</v>
          </cell>
          <cell r="C13" t="str">
            <v>0.014***</v>
          </cell>
          <cell r="D13" t="str">
            <v>0.013***</v>
          </cell>
          <cell r="E13" t="str">
            <v>0.006**</v>
          </cell>
          <cell r="F13" t="str">
            <v>0.008*</v>
          </cell>
          <cell r="G13" t="str">
            <v>0.009*</v>
          </cell>
          <cell r="H13" t="str">
            <v>0.011**</v>
          </cell>
        </row>
        <row r="14">
          <cell r="B14" t="str">
            <v>(0.005)</v>
          </cell>
          <cell r="C14" t="str">
            <v>(0.005)</v>
          </cell>
          <cell r="D14" t="str">
            <v>(0.005)</v>
          </cell>
          <cell r="E14" t="str">
            <v>(0.003)</v>
          </cell>
          <cell r="F14" t="str">
            <v>(0.005)</v>
          </cell>
          <cell r="G14" t="str">
            <v>(0.005)</v>
          </cell>
          <cell r="H14" t="str">
            <v>(0.005)</v>
          </cell>
        </row>
        <row r="15">
          <cell r="B15" t="str">
            <v>0.008***</v>
          </cell>
          <cell r="C15" t="str">
            <v/>
          </cell>
          <cell r="D15" t="str">
            <v>0.008***</v>
          </cell>
          <cell r="E15" t="str">
            <v>0.006***</v>
          </cell>
          <cell r="F15" t="str">
            <v>0.008***</v>
          </cell>
          <cell r="G15" t="str">
            <v>0.009***</v>
          </cell>
          <cell r="H15" t="str">
            <v>0.010***</v>
          </cell>
        </row>
        <row r="16">
          <cell r="B16" t="str">
            <v>(0.002)</v>
          </cell>
          <cell r="C16" t="str">
            <v/>
          </cell>
          <cell r="D16" t="str">
            <v>(0.002)</v>
          </cell>
          <cell r="E16" t="str">
            <v>(0.002)</v>
          </cell>
          <cell r="F16" t="str">
            <v>(0.002)</v>
          </cell>
          <cell r="G16" t="str">
            <v>(0.002)</v>
          </cell>
          <cell r="H16" t="str">
            <v>(0.002)</v>
          </cell>
        </row>
        <row r="17">
          <cell r="B17" t="str">
            <v>0.001</v>
          </cell>
          <cell r="C17" t="str">
            <v>0.001</v>
          </cell>
          <cell r="D17" t="str">
            <v>0.001</v>
          </cell>
          <cell r="E17" t="str">
            <v>0.001</v>
          </cell>
          <cell r="F17" t="str">
            <v>0.001</v>
          </cell>
          <cell r="G17" t="str">
            <v>0.001</v>
          </cell>
          <cell r="H17" t="str">
            <v>0.000</v>
          </cell>
        </row>
        <row r="18">
          <cell r="B18" t="str">
            <v>(0.001)</v>
          </cell>
          <cell r="C18" t="str">
            <v>(0.001)</v>
          </cell>
          <cell r="D18" t="str">
            <v>(0.001)</v>
          </cell>
          <cell r="E18" t="str">
            <v>(0.000)</v>
          </cell>
          <cell r="F18" t="str">
            <v>(0.001)</v>
          </cell>
          <cell r="G18" t="str">
            <v>(0.001)</v>
          </cell>
          <cell r="H18" t="str">
            <v>(0.001)</v>
          </cell>
        </row>
        <row r="19">
          <cell r="B19" t="str">
            <v>-0.005**</v>
          </cell>
          <cell r="C19" t="str">
            <v/>
          </cell>
          <cell r="D19" t="str">
            <v>-0.005**</v>
          </cell>
          <cell r="E19" t="str">
            <v>-0.002</v>
          </cell>
          <cell r="F19" t="str">
            <v>-0.003</v>
          </cell>
          <cell r="G19" t="str">
            <v>-0.002</v>
          </cell>
          <cell r="H19" t="str">
            <v>-0.002</v>
          </cell>
        </row>
        <row r="20">
          <cell r="B20" t="str">
            <v>(0.003)</v>
          </cell>
          <cell r="C20" t="str">
            <v/>
          </cell>
          <cell r="D20" t="str">
            <v>(0.002)</v>
          </cell>
          <cell r="E20" t="str">
            <v>(0.003)</v>
          </cell>
          <cell r="F20" t="str">
            <v>(0.002)</v>
          </cell>
          <cell r="G20" t="str">
            <v>(0.002)</v>
          </cell>
          <cell r="H20" t="str">
            <v>(0.002)</v>
          </cell>
        </row>
        <row r="21">
          <cell r="B21" t="str">
            <v>6543</v>
          </cell>
          <cell r="C21" t="str">
            <v>6560</v>
          </cell>
          <cell r="D21" t="str">
            <v>6543</v>
          </cell>
          <cell r="E21" t="str">
            <v>6543</v>
          </cell>
          <cell r="F21" t="str">
            <v>6543</v>
          </cell>
          <cell r="G21" t="str">
            <v>6543</v>
          </cell>
          <cell r="H21" t="str">
            <v>6543</v>
          </cell>
        </row>
      </sheetData>
      <sheetData sheetId="183"/>
      <sheetData sheetId="184"/>
      <sheetData sheetId="185"/>
      <sheetData sheetId="186">
        <row r="3">
          <cell r="B3" t="str">
            <v>0.022</v>
          </cell>
          <cell r="C3" t="str">
            <v>0.019</v>
          </cell>
          <cell r="D3" t="str">
            <v>0.018</v>
          </cell>
          <cell r="E3" t="str">
            <v>0.017</v>
          </cell>
          <cell r="F3" t="str">
            <v>-0.013</v>
          </cell>
          <cell r="G3" t="str">
            <v>-0.024</v>
          </cell>
          <cell r="H3" t="str">
            <v>0.021</v>
          </cell>
          <cell r="I3" t="str">
            <v>0.020</v>
          </cell>
        </row>
        <row r="4">
          <cell r="B4" t="str">
            <v>(0.025)</v>
          </cell>
          <cell r="C4" t="str">
            <v>(0.025)</v>
          </cell>
          <cell r="D4" t="str">
            <v>(0.024)</v>
          </cell>
          <cell r="E4" t="str">
            <v>(0.024)</v>
          </cell>
          <cell r="F4" t="str">
            <v>(0.040)</v>
          </cell>
          <cell r="G4" t="str">
            <v>(0.040)</v>
          </cell>
          <cell r="H4" t="str">
            <v>(0.025)</v>
          </cell>
          <cell r="I4" t="str">
            <v>(0.025)</v>
          </cell>
        </row>
        <row r="5">
          <cell r="B5" t="str">
            <v>0.001</v>
          </cell>
          <cell r="C5" t="str">
            <v>0.002</v>
          </cell>
          <cell r="D5" t="str">
            <v/>
          </cell>
          <cell r="E5" t="str">
            <v/>
          </cell>
          <cell r="F5" t="str">
            <v/>
          </cell>
          <cell r="G5" t="str">
            <v/>
          </cell>
          <cell r="H5" t="str">
            <v/>
          </cell>
          <cell r="I5" t="str">
            <v/>
          </cell>
        </row>
        <row r="6">
          <cell r="B6" t="str">
            <v>(0.007)</v>
          </cell>
          <cell r="C6" t="str">
            <v>(0.007)</v>
          </cell>
          <cell r="D6" t="str">
            <v/>
          </cell>
          <cell r="E6" t="str">
            <v/>
          </cell>
          <cell r="F6" t="str">
            <v/>
          </cell>
          <cell r="G6" t="str">
            <v/>
          </cell>
          <cell r="H6" t="str">
            <v/>
          </cell>
          <cell r="I6" t="str">
            <v/>
          </cell>
        </row>
        <row r="7">
          <cell r="B7" t="str">
            <v/>
          </cell>
          <cell r="C7" t="str">
            <v>-0.142*</v>
          </cell>
          <cell r="D7" t="str">
            <v/>
          </cell>
          <cell r="E7" t="str">
            <v/>
          </cell>
          <cell r="F7" t="str">
            <v/>
          </cell>
          <cell r="G7" t="str">
            <v/>
          </cell>
          <cell r="H7" t="str">
            <v/>
          </cell>
          <cell r="I7" t="str">
            <v/>
          </cell>
        </row>
        <row r="8">
          <cell r="B8" t="str">
            <v/>
          </cell>
          <cell r="C8" t="str">
            <v>(0.086)</v>
          </cell>
          <cell r="D8" t="str">
            <v/>
          </cell>
          <cell r="E8" t="str">
            <v/>
          </cell>
          <cell r="F8" t="str">
            <v/>
          </cell>
          <cell r="G8" t="str">
            <v/>
          </cell>
          <cell r="H8" t="str">
            <v/>
          </cell>
          <cell r="I8" t="str">
            <v/>
          </cell>
        </row>
        <row r="9">
          <cell r="B9" t="str">
            <v/>
          </cell>
          <cell r="C9" t="str">
            <v>0.076***</v>
          </cell>
          <cell r="D9" t="str">
            <v/>
          </cell>
          <cell r="E9" t="str">
            <v/>
          </cell>
          <cell r="F9" t="str">
            <v/>
          </cell>
          <cell r="G9" t="str">
            <v/>
          </cell>
          <cell r="H9" t="str">
            <v/>
          </cell>
          <cell r="I9" t="str">
            <v/>
          </cell>
        </row>
        <row r="10">
          <cell r="B10" t="str">
            <v/>
          </cell>
          <cell r="C10" t="str">
            <v>(0.024)</v>
          </cell>
          <cell r="D10" t="str">
            <v/>
          </cell>
          <cell r="E10" t="str">
            <v/>
          </cell>
          <cell r="F10" t="str">
            <v/>
          </cell>
          <cell r="G10" t="str">
            <v/>
          </cell>
          <cell r="H10" t="str">
            <v/>
          </cell>
          <cell r="I10" t="str">
            <v/>
          </cell>
        </row>
        <row r="11">
          <cell r="B11" t="str">
            <v>0.032***</v>
          </cell>
          <cell r="C11" t="str">
            <v>0.034***</v>
          </cell>
          <cell r="D11" t="str">
            <v/>
          </cell>
          <cell r="E11" t="str">
            <v/>
          </cell>
          <cell r="F11" t="str">
            <v/>
          </cell>
          <cell r="G11" t="str">
            <v/>
          </cell>
          <cell r="H11" t="str">
            <v/>
          </cell>
          <cell r="I11" t="str">
            <v/>
          </cell>
        </row>
        <row r="12">
          <cell r="B12" t="str">
            <v>(0.009)</v>
          </cell>
          <cell r="C12" t="str">
            <v>(0.009)</v>
          </cell>
          <cell r="D12" t="str">
            <v/>
          </cell>
          <cell r="E12" t="str">
            <v/>
          </cell>
          <cell r="F12" t="str">
            <v/>
          </cell>
          <cell r="G12" t="str">
            <v/>
          </cell>
          <cell r="H12" t="str">
            <v/>
          </cell>
          <cell r="I12" t="str">
            <v/>
          </cell>
        </row>
        <row r="13">
          <cell r="B13" t="str">
            <v/>
          </cell>
          <cell r="C13" t="str">
            <v/>
          </cell>
          <cell r="D13" t="str">
            <v>0.021**</v>
          </cell>
          <cell r="E13" t="str">
            <v>0.018**</v>
          </cell>
          <cell r="F13" t="str">
            <v/>
          </cell>
          <cell r="G13" t="str">
            <v/>
          </cell>
          <cell r="H13" t="str">
            <v/>
          </cell>
          <cell r="I13" t="str">
            <v/>
          </cell>
        </row>
        <row r="14">
          <cell r="B14" t="str">
            <v/>
          </cell>
          <cell r="C14" t="str">
            <v/>
          </cell>
          <cell r="D14" t="str">
            <v>(0.009)</v>
          </cell>
          <cell r="E14" t="str">
            <v>(0.009)</v>
          </cell>
          <cell r="F14" t="str">
            <v/>
          </cell>
          <cell r="G14" t="str">
            <v/>
          </cell>
          <cell r="H14" t="str">
            <v/>
          </cell>
          <cell r="I14" t="str">
            <v/>
          </cell>
        </row>
        <row r="15">
          <cell r="B15" t="str">
            <v/>
          </cell>
          <cell r="C15" t="str">
            <v/>
          </cell>
          <cell r="D15" t="str">
            <v/>
          </cell>
          <cell r="E15" t="str">
            <v>0.005</v>
          </cell>
          <cell r="F15" t="str">
            <v/>
          </cell>
          <cell r="G15" t="str">
            <v/>
          </cell>
          <cell r="H15" t="str">
            <v/>
          </cell>
          <cell r="I15" t="str">
            <v/>
          </cell>
        </row>
        <row r="16">
          <cell r="B16" t="str">
            <v/>
          </cell>
          <cell r="C16" t="str">
            <v/>
          </cell>
          <cell r="D16" t="str">
            <v/>
          </cell>
          <cell r="E16" t="str">
            <v>(0.021)</v>
          </cell>
          <cell r="F16" t="str">
            <v/>
          </cell>
          <cell r="G16" t="str">
            <v/>
          </cell>
          <cell r="H16" t="str">
            <v/>
          </cell>
          <cell r="I16" t="str">
            <v/>
          </cell>
        </row>
        <row r="17">
          <cell r="B17" t="str">
            <v/>
          </cell>
          <cell r="C17" t="str">
            <v/>
          </cell>
          <cell r="D17" t="str">
            <v/>
          </cell>
          <cell r="E17" t="str">
            <v>0.018**</v>
          </cell>
          <cell r="F17" t="str">
            <v/>
          </cell>
          <cell r="G17" t="str">
            <v/>
          </cell>
          <cell r="H17" t="str">
            <v/>
          </cell>
          <cell r="I17" t="str">
            <v/>
          </cell>
        </row>
        <row r="18">
          <cell r="B18" t="str">
            <v/>
          </cell>
          <cell r="C18" t="str">
            <v/>
          </cell>
          <cell r="D18" t="str">
            <v/>
          </cell>
          <cell r="E18" t="str">
            <v>(0.008)</v>
          </cell>
          <cell r="F18" t="str">
            <v/>
          </cell>
          <cell r="G18" t="str">
            <v/>
          </cell>
          <cell r="H18" t="str">
            <v/>
          </cell>
          <cell r="I18" t="str">
            <v/>
          </cell>
        </row>
        <row r="19">
          <cell r="B19" t="str">
            <v/>
          </cell>
          <cell r="C19" t="str">
            <v/>
          </cell>
          <cell r="D19" t="str">
            <v>0.004</v>
          </cell>
          <cell r="E19" t="str">
            <v>0.003</v>
          </cell>
          <cell r="F19" t="str">
            <v/>
          </cell>
          <cell r="G19" t="str">
            <v/>
          </cell>
          <cell r="H19" t="str">
            <v/>
          </cell>
          <cell r="I19" t="str">
            <v/>
          </cell>
        </row>
        <row r="20">
          <cell r="B20" t="str">
            <v/>
          </cell>
          <cell r="C20" t="str">
            <v/>
          </cell>
          <cell r="D20" t="str">
            <v>(0.003)</v>
          </cell>
          <cell r="E20" t="str">
            <v>(0.003)</v>
          </cell>
          <cell r="F20" t="str">
            <v/>
          </cell>
          <cell r="G20" t="str">
            <v/>
          </cell>
          <cell r="H20" t="str">
            <v/>
          </cell>
          <cell r="I20" t="str">
            <v/>
          </cell>
        </row>
        <row r="21">
          <cell r="B21" t="str">
            <v/>
          </cell>
          <cell r="C21" t="str">
            <v/>
          </cell>
          <cell r="D21" t="str">
            <v/>
          </cell>
          <cell r="E21" t="str">
            <v/>
          </cell>
          <cell r="F21" t="str">
            <v>0.005</v>
          </cell>
          <cell r="G21" t="str">
            <v>0.003</v>
          </cell>
          <cell r="H21" t="str">
            <v/>
          </cell>
          <cell r="I21" t="str">
            <v/>
          </cell>
        </row>
        <row r="22">
          <cell r="B22" t="str">
            <v/>
          </cell>
          <cell r="C22" t="str">
            <v/>
          </cell>
          <cell r="D22" t="str">
            <v/>
          </cell>
          <cell r="E22" t="str">
            <v/>
          </cell>
          <cell r="F22" t="str">
            <v>(0.005)</v>
          </cell>
          <cell r="G22" t="str">
            <v>(0.005)</v>
          </cell>
          <cell r="H22" t="str">
            <v/>
          </cell>
          <cell r="I22" t="str">
            <v/>
          </cell>
        </row>
        <row r="23">
          <cell r="B23" t="str">
            <v/>
          </cell>
          <cell r="C23" t="str">
            <v/>
          </cell>
          <cell r="D23" t="str">
            <v/>
          </cell>
          <cell r="E23" t="str">
            <v/>
          </cell>
          <cell r="F23" t="str">
            <v/>
          </cell>
          <cell r="G23" t="str">
            <v>0.060***</v>
          </cell>
          <cell r="H23" t="str">
            <v/>
          </cell>
          <cell r="I23" t="str">
            <v/>
          </cell>
        </row>
        <row r="24">
          <cell r="B24" t="str">
            <v/>
          </cell>
          <cell r="C24" t="str">
            <v/>
          </cell>
          <cell r="D24" t="str">
            <v/>
          </cell>
          <cell r="E24" t="str">
            <v/>
          </cell>
          <cell r="F24" t="str">
            <v/>
          </cell>
          <cell r="G24" t="str">
            <v>(0.020)</v>
          </cell>
          <cell r="H24" t="str">
            <v/>
          </cell>
          <cell r="I24" t="str">
            <v/>
          </cell>
        </row>
        <row r="25">
          <cell r="B25" t="str">
            <v/>
          </cell>
          <cell r="C25" t="str">
            <v/>
          </cell>
          <cell r="D25" t="str">
            <v/>
          </cell>
          <cell r="E25" t="str">
            <v/>
          </cell>
          <cell r="F25" t="str">
            <v/>
          </cell>
          <cell r="G25" t="str">
            <v>0.023**</v>
          </cell>
          <cell r="H25" t="str">
            <v/>
          </cell>
          <cell r="I25" t="str">
            <v/>
          </cell>
        </row>
        <row r="26">
          <cell r="B26" t="str">
            <v/>
          </cell>
          <cell r="C26" t="str">
            <v/>
          </cell>
          <cell r="D26" t="str">
            <v/>
          </cell>
          <cell r="E26" t="str">
            <v/>
          </cell>
          <cell r="F26" t="str">
            <v/>
          </cell>
          <cell r="G26" t="str">
            <v>(0.011)</v>
          </cell>
          <cell r="H26" t="str">
            <v/>
          </cell>
          <cell r="I26" t="str">
            <v/>
          </cell>
        </row>
        <row r="27">
          <cell r="B27" t="str">
            <v/>
          </cell>
          <cell r="C27" t="str">
            <v/>
          </cell>
          <cell r="D27" t="str">
            <v/>
          </cell>
          <cell r="E27" t="str">
            <v/>
          </cell>
          <cell r="F27" t="str">
            <v>0.007</v>
          </cell>
          <cell r="G27" t="str">
            <v>0.004</v>
          </cell>
          <cell r="H27" t="str">
            <v/>
          </cell>
          <cell r="I27" t="str">
            <v/>
          </cell>
        </row>
        <row r="28">
          <cell r="B28" t="str">
            <v/>
          </cell>
          <cell r="C28" t="str">
            <v/>
          </cell>
          <cell r="D28" t="str">
            <v/>
          </cell>
          <cell r="E28" t="str">
            <v/>
          </cell>
          <cell r="F28" t="str">
            <v>(0.007)</v>
          </cell>
          <cell r="G28" t="str">
            <v>(0.007)</v>
          </cell>
          <cell r="H28" t="str">
            <v/>
          </cell>
          <cell r="I28" t="str">
            <v/>
          </cell>
        </row>
        <row r="29">
          <cell r="B29" t="str">
            <v/>
          </cell>
          <cell r="C29" t="str">
            <v/>
          </cell>
          <cell r="D29" t="str">
            <v/>
          </cell>
          <cell r="E29" t="str">
            <v/>
          </cell>
          <cell r="F29" t="str">
            <v/>
          </cell>
          <cell r="G29" t="str">
            <v/>
          </cell>
          <cell r="H29" t="str">
            <v>0.004***</v>
          </cell>
          <cell r="I29" t="str">
            <v>0.003***</v>
          </cell>
        </row>
        <row r="30">
          <cell r="B30" t="str">
            <v/>
          </cell>
          <cell r="C30" t="str">
            <v/>
          </cell>
          <cell r="D30" t="str">
            <v/>
          </cell>
          <cell r="E30" t="str">
            <v/>
          </cell>
          <cell r="F30" t="str">
            <v/>
          </cell>
          <cell r="G30" t="str">
            <v/>
          </cell>
          <cell r="H30" t="str">
            <v>(0.001)</v>
          </cell>
          <cell r="I30" t="str">
            <v>(0.001)</v>
          </cell>
        </row>
        <row r="31">
          <cell r="B31" t="str">
            <v/>
          </cell>
          <cell r="C31" t="str">
            <v/>
          </cell>
          <cell r="D31" t="str">
            <v/>
          </cell>
          <cell r="E31" t="str">
            <v/>
          </cell>
          <cell r="F31" t="str">
            <v/>
          </cell>
          <cell r="G31" t="str">
            <v/>
          </cell>
          <cell r="H31" t="str">
            <v/>
          </cell>
          <cell r="I31" t="str">
            <v>0.041***</v>
          </cell>
        </row>
        <row r="32">
          <cell r="B32" t="str">
            <v/>
          </cell>
          <cell r="C32" t="str">
            <v/>
          </cell>
          <cell r="D32" t="str">
            <v/>
          </cell>
          <cell r="E32" t="str">
            <v/>
          </cell>
          <cell r="F32" t="str">
            <v/>
          </cell>
          <cell r="G32" t="str">
            <v/>
          </cell>
          <cell r="H32" t="str">
            <v/>
          </cell>
          <cell r="I32" t="str">
            <v>(0.011)</v>
          </cell>
        </row>
        <row r="33">
          <cell r="B33" t="str">
            <v/>
          </cell>
          <cell r="C33" t="str">
            <v/>
          </cell>
          <cell r="D33" t="str">
            <v/>
          </cell>
          <cell r="E33" t="str">
            <v/>
          </cell>
          <cell r="F33" t="str">
            <v/>
          </cell>
          <cell r="G33" t="str">
            <v/>
          </cell>
          <cell r="H33" t="str">
            <v/>
          </cell>
          <cell r="I33" t="str">
            <v>-0.001</v>
          </cell>
        </row>
        <row r="34">
          <cell r="B34" t="str">
            <v/>
          </cell>
          <cell r="C34" t="str">
            <v/>
          </cell>
          <cell r="D34" t="str">
            <v/>
          </cell>
          <cell r="E34" t="str">
            <v/>
          </cell>
          <cell r="F34" t="str">
            <v/>
          </cell>
          <cell r="G34" t="str">
            <v/>
          </cell>
          <cell r="H34" t="str">
            <v/>
          </cell>
          <cell r="I34" t="str">
            <v>(0.004)</v>
          </cell>
        </row>
        <row r="35">
          <cell r="B35" t="str">
            <v/>
          </cell>
          <cell r="C35" t="str">
            <v/>
          </cell>
          <cell r="D35" t="str">
            <v/>
          </cell>
          <cell r="E35" t="str">
            <v/>
          </cell>
          <cell r="F35" t="str">
            <v/>
          </cell>
          <cell r="G35" t="str">
            <v/>
          </cell>
          <cell r="H35" t="str">
            <v>-0.002</v>
          </cell>
          <cell r="I35" t="str">
            <v>-0.006</v>
          </cell>
        </row>
        <row r="36">
          <cell r="B36" t="str">
            <v/>
          </cell>
          <cell r="C36" t="str">
            <v/>
          </cell>
          <cell r="D36" t="str">
            <v/>
          </cell>
          <cell r="E36" t="str">
            <v/>
          </cell>
          <cell r="F36" t="str">
            <v/>
          </cell>
          <cell r="G36" t="str">
            <v/>
          </cell>
          <cell r="H36" t="str">
            <v>(0.004)</v>
          </cell>
          <cell r="I36" t="str">
            <v>(0.004)</v>
          </cell>
        </row>
        <row r="37">
          <cell r="B37" t="str">
            <v>6560</v>
          </cell>
          <cell r="C37" t="str">
            <v>6560</v>
          </cell>
          <cell r="D37" t="str">
            <v>6560</v>
          </cell>
          <cell r="E37" t="str">
            <v>6560</v>
          </cell>
          <cell r="F37" t="str">
            <v>6560</v>
          </cell>
          <cell r="G37" t="str">
            <v>6560</v>
          </cell>
          <cell r="H37" t="str">
            <v>6543</v>
          </cell>
          <cell r="I37" t="str">
            <v>6543</v>
          </cell>
        </row>
      </sheetData>
      <sheetData sheetId="187">
        <row r="3">
          <cell r="B3" t="str">
            <v>0.152***</v>
          </cell>
          <cell r="C3" t="str">
            <v>0.149***</v>
          </cell>
          <cell r="D3" t="str">
            <v>0.159***</v>
          </cell>
          <cell r="E3" t="str">
            <v>0.158***</v>
          </cell>
          <cell r="F3" t="str">
            <v>0.142***</v>
          </cell>
          <cell r="G3" t="str">
            <v>0.141***</v>
          </cell>
          <cell r="H3" t="str">
            <v>0.159***</v>
          </cell>
          <cell r="I3" t="str">
            <v>0.159***</v>
          </cell>
        </row>
        <row r="4">
          <cell r="B4" t="str">
            <v>(0.020)</v>
          </cell>
          <cell r="C4" t="str">
            <v>(0.020)</v>
          </cell>
          <cell r="D4" t="str">
            <v>(0.021)</v>
          </cell>
          <cell r="E4" t="str">
            <v>(0.021)</v>
          </cell>
          <cell r="F4" t="str">
            <v>(0.021)</v>
          </cell>
          <cell r="G4" t="str">
            <v>(0.021)</v>
          </cell>
          <cell r="H4" t="str">
            <v>(0.021)</v>
          </cell>
          <cell r="I4" t="str">
            <v>(0.021)</v>
          </cell>
        </row>
        <row r="5">
          <cell r="B5" t="str">
            <v>0.004</v>
          </cell>
          <cell r="C5" t="str">
            <v>0.004</v>
          </cell>
          <cell r="D5" t="str">
            <v/>
          </cell>
          <cell r="E5" t="str">
            <v/>
          </cell>
          <cell r="F5" t="str">
            <v/>
          </cell>
          <cell r="G5" t="str">
            <v/>
          </cell>
          <cell r="H5" t="str">
            <v/>
          </cell>
          <cell r="I5" t="str">
            <v/>
          </cell>
        </row>
        <row r="6">
          <cell r="B6" t="str">
            <v>(0.004)</v>
          </cell>
          <cell r="C6" t="str">
            <v>(0.004)</v>
          </cell>
          <cell r="D6" t="str">
            <v/>
          </cell>
          <cell r="E6" t="str">
            <v/>
          </cell>
          <cell r="F6" t="str">
            <v/>
          </cell>
          <cell r="G6" t="str">
            <v/>
          </cell>
          <cell r="H6" t="str">
            <v/>
          </cell>
          <cell r="I6" t="str">
            <v/>
          </cell>
        </row>
        <row r="7">
          <cell r="B7" t="str">
            <v/>
          </cell>
          <cell r="C7" t="str">
            <v>-0.059</v>
          </cell>
          <cell r="D7" t="str">
            <v/>
          </cell>
          <cell r="E7" t="str">
            <v/>
          </cell>
          <cell r="F7" t="str">
            <v/>
          </cell>
          <cell r="G7" t="str">
            <v/>
          </cell>
          <cell r="H7" t="str">
            <v/>
          </cell>
          <cell r="I7" t="str">
            <v/>
          </cell>
        </row>
        <row r="8">
          <cell r="B8" t="str">
            <v/>
          </cell>
          <cell r="C8" t="str">
            <v>(0.041)</v>
          </cell>
          <cell r="D8" t="str">
            <v/>
          </cell>
          <cell r="E8" t="str">
            <v/>
          </cell>
          <cell r="F8" t="str">
            <v/>
          </cell>
          <cell r="G8" t="str">
            <v/>
          </cell>
          <cell r="H8" t="str">
            <v/>
          </cell>
          <cell r="I8" t="str">
            <v/>
          </cell>
        </row>
        <row r="9">
          <cell r="B9" t="str">
            <v/>
          </cell>
          <cell r="C9" t="str">
            <v>0.049***</v>
          </cell>
          <cell r="D9" t="str">
            <v/>
          </cell>
          <cell r="E9" t="str">
            <v/>
          </cell>
          <cell r="F9" t="str">
            <v/>
          </cell>
          <cell r="G9" t="str">
            <v/>
          </cell>
          <cell r="H9" t="str">
            <v/>
          </cell>
          <cell r="I9" t="str">
            <v/>
          </cell>
        </row>
        <row r="10">
          <cell r="B10" t="str">
            <v/>
          </cell>
          <cell r="C10" t="str">
            <v>(0.016)</v>
          </cell>
          <cell r="D10" t="str">
            <v/>
          </cell>
          <cell r="E10" t="str">
            <v/>
          </cell>
          <cell r="F10" t="str">
            <v/>
          </cell>
          <cell r="G10" t="str">
            <v/>
          </cell>
          <cell r="H10" t="str">
            <v/>
          </cell>
          <cell r="I10" t="str">
            <v/>
          </cell>
        </row>
        <row r="11">
          <cell r="B11" t="str">
            <v>0.022***</v>
          </cell>
          <cell r="C11" t="str">
            <v>0.023***</v>
          </cell>
          <cell r="D11" t="str">
            <v/>
          </cell>
          <cell r="E11" t="str">
            <v/>
          </cell>
          <cell r="F11" t="str">
            <v/>
          </cell>
          <cell r="G11" t="str">
            <v/>
          </cell>
          <cell r="H11" t="str">
            <v/>
          </cell>
          <cell r="I11" t="str">
            <v/>
          </cell>
        </row>
        <row r="12">
          <cell r="B12" t="str">
            <v>(0.005)</v>
          </cell>
          <cell r="C12" t="str">
            <v>(0.005)</v>
          </cell>
          <cell r="D12" t="str">
            <v/>
          </cell>
          <cell r="E12" t="str">
            <v/>
          </cell>
          <cell r="F12" t="str">
            <v/>
          </cell>
          <cell r="G12" t="str">
            <v/>
          </cell>
          <cell r="H12" t="str">
            <v/>
          </cell>
          <cell r="I12" t="str">
            <v/>
          </cell>
        </row>
        <row r="13">
          <cell r="B13" t="str">
            <v/>
          </cell>
          <cell r="C13" t="str">
            <v/>
          </cell>
          <cell r="D13" t="str">
            <v>0.005</v>
          </cell>
          <cell r="E13" t="str">
            <v>0.004</v>
          </cell>
          <cell r="F13" t="str">
            <v/>
          </cell>
          <cell r="G13" t="str">
            <v/>
          </cell>
          <cell r="H13" t="str">
            <v/>
          </cell>
          <cell r="I13" t="str">
            <v/>
          </cell>
        </row>
        <row r="14">
          <cell r="B14" t="str">
            <v/>
          </cell>
          <cell r="C14" t="str">
            <v/>
          </cell>
          <cell r="D14" t="str">
            <v>(0.003)</v>
          </cell>
          <cell r="E14" t="str">
            <v>(0.003)</v>
          </cell>
          <cell r="F14" t="str">
            <v/>
          </cell>
          <cell r="G14" t="str">
            <v/>
          </cell>
          <cell r="H14" t="str">
            <v/>
          </cell>
          <cell r="I14" t="str">
            <v/>
          </cell>
        </row>
        <row r="15">
          <cell r="B15" t="str">
            <v/>
          </cell>
          <cell r="C15" t="str">
            <v/>
          </cell>
          <cell r="D15" t="str">
            <v/>
          </cell>
          <cell r="E15" t="str">
            <v>0.005</v>
          </cell>
          <cell r="F15" t="str">
            <v/>
          </cell>
          <cell r="G15" t="str">
            <v/>
          </cell>
          <cell r="H15" t="str">
            <v/>
          </cell>
          <cell r="I15" t="str">
            <v/>
          </cell>
        </row>
        <row r="16">
          <cell r="B16" t="str">
            <v/>
          </cell>
          <cell r="C16" t="str">
            <v/>
          </cell>
          <cell r="D16" t="str">
            <v/>
          </cell>
          <cell r="E16" t="str">
            <v>(0.014)</v>
          </cell>
          <cell r="F16" t="str">
            <v/>
          </cell>
          <cell r="G16" t="str">
            <v/>
          </cell>
          <cell r="H16" t="str">
            <v/>
          </cell>
          <cell r="I16" t="str">
            <v/>
          </cell>
        </row>
        <row r="17">
          <cell r="B17" t="str">
            <v/>
          </cell>
          <cell r="C17" t="str">
            <v/>
          </cell>
          <cell r="D17" t="str">
            <v/>
          </cell>
          <cell r="E17" t="str">
            <v>0.009</v>
          </cell>
          <cell r="F17" t="str">
            <v/>
          </cell>
          <cell r="G17" t="str">
            <v/>
          </cell>
          <cell r="H17" t="str">
            <v/>
          </cell>
          <cell r="I17" t="str">
            <v/>
          </cell>
        </row>
        <row r="18">
          <cell r="B18" t="str">
            <v/>
          </cell>
          <cell r="C18" t="str">
            <v/>
          </cell>
          <cell r="D18" t="str">
            <v/>
          </cell>
          <cell r="E18" t="str">
            <v>(0.006)</v>
          </cell>
          <cell r="F18" t="str">
            <v/>
          </cell>
          <cell r="G18" t="str">
            <v/>
          </cell>
          <cell r="H18" t="str">
            <v/>
          </cell>
          <cell r="I18" t="str">
            <v/>
          </cell>
        </row>
        <row r="19">
          <cell r="B19" t="str">
            <v/>
          </cell>
          <cell r="C19" t="str">
            <v/>
          </cell>
          <cell r="D19" t="str">
            <v>0.003</v>
          </cell>
          <cell r="E19" t="str">
            <v>0.003</v>
          </cell>
          <cell r="F19" t="str">
            <v/>
          </cell>
          <cell r="G19" t="str">
            <v/>
          </cell>
          <cell r="H19" t="str">
            <v/>
          </cell>
          <cell r="I19" t="str">
            <v/>
          </cell>
        </row>
        <row r="20">
          <cell r="B20" t="str">
            <v/>
          </cell>
          <cell r="C20" t="str">
            <v/>
          </cell>
          <cell r="D20" t="str">
            <v>(0.002)</v>
          </cell>
          <cell r="E20" t="str">
            <v>(0.003)</v>
          </cell>
          <cell r="F20" t="str">
            <v/>
          </cell>
          <cell r="G20" t="str">
            <v/>
          </cell>
          <cell r="H20" t="str">
            <v/>
          </cell>
          <cell r="I20" t="str">
            <v/>
          </cell>
        </row>
        <row r="21">
          <cell r="B21" t="str">
            <v/>
          </cell>
          <cell r="C21" t="str">
            <v/>
          </cell>
          <cell r="D21" t="str">
            <v/>
          </cell>
          <cell r="E21" t="str">
            <v/>
          </cell>
          <cell r="F21" t="str">
            <v>0.003</v>
          </cell>
          <cell r="G21" t="str">
            <v>0.002</v>
          </cell>
          <cell r="H21" t="str">
            <v/>
          </cell>
          <cell r="I21" t="str">
            <v/>
          </cell>
        </row>
        <row r="22">
          <cell r="B22" t="str">
            <v/>
          </cell>
          <cell r="C22" t="str">
            <v/>
          </cell>
          <cell r="D22" t="str">
            <v/>
          </cell>
          <cell r="E22" t="str">
            <v/>
          </cell>
          <cell r="F22" t="str">
            <v>(0.003)</v>
          </cell>
          <cell r="G22" t="str">
            <v>(0.003)</v>
          </cell>
          <cell r="H22" t="str">
            <v/>
          </cell>
          <cell r="I22" t="str">
            <v/>
          </cell>
        </row>
        <row r="23">
          <cell r="B23" t="str">
            <v/>
          </cell>
          <cell r="C23" t="str">
            <v/>
          </cell>
          <cell r="D23" t="str">
            <v/>
          </cell>
          <cell r="E23" t="str">
            <v/>
          </cell>
          <cell r="F23" t="str">
            <v/>
          </cell>
          <cell r="G23" t="str">
            <v>0.016*</v>
          </cell>
          <cell r="H23" t="str">
            <v/>
          </cell>
          <cell r="I23" t="str">
            <v/>
          </cell>
        </row>
        <row r="24">
          <cell r="B24" t="str">
            <v/>
          </cell>
          <cell r="C24" t="str">
            <v/>
          </cell>
          <cell r="D24" t="str">
            <v/>
          </cell>
          <cell r="E24" t="str">
            <v/>
          </cell>
          <cell r="F24" t="str">
            <v/>
          </cell>
          <cell r="G24" t="str">
            <v>(0.009)</v>
          </cell>
          <cell r="H24" t="str">
            <v/>
          </cell>
          <cell r="I24" t="str">
            <v/>
          </cell>
        </row>
        <row r="25">
          <cell r="B25" t="str">
            <v/>
          </cell>
          <cell r="C25" t="str">
            <v/>
          </cell>
          <cell r="D25" t="str">
            <v/>
          </cell>
          <cell r="E25" t="str">
            <v/>
          </cell>
          <cell r="F25" t="str">
            <v/>
          </cell>
          <cell r="G25" t="str">
            <v>0.009</v>
          </cell>
          <cell r="H25" t="str">
            <v/>
          </cell>
          <cell r="I25" t="str">
            <v/>
          </cell>
        </row>
        <row r="26">
          <cell r="B26" t="str">
            <v/>
          </cell>
          <cell r="C26" t="str">
            <v/>
          </cell>
          <cell r="D26" t="str">
            <v/>
          </cell>
          <cell r="E26" t="str">
            <v/>
          </cell>
          <cell r="F26" t="str">
            <v/>
          </cell>
          <cell r="G26" t="str">
            <v>(0.006)</v>
          </cell>
          <cell r="H26" t="str">
            <v/>
          </cell>
          <cell r="I26" t="str">
            <v/>
          </cell>
        </row>
        <row r="27">
          <cell r="B27" t="str">
            <v/>
          </cell>
          <cell r="C27" t="str">
            <v/>
          </cell>
          <cell r="D27" t="str">
            <v/>
          </cell>
          <cell r="E27" t="str">
            <v/>
          </cell>
          <cell r="F27" t="str">
            <v>0.007***</v>
          </cell>
          <cell r="G27" t="str">
            <v>0.006***</v>
          </cell>
          <cell r="H27" t="str">
            <v/>
          </cell>
          <cell r="I27" t="str">
            <v/>
          </cell>
        </row>
        <row r="28">
          <cell r="B28" t="str">
            <v/>
          </cell>
          <cell r="C28" t="str">
            <v/>
          </cell>
          <cell r="D28" t="str">
            <v/>
          </cell>
          <cell r="E28" t="str">
            <v/>
          </cell>
          <cell r="F28" t="str">
            <v>(0.002)</v>
          </cell>
          <cell r="G28" t="str">
            <v>(0.002)</v>
          </cell>
          <cell r="H28" t="str">
            <v/>
          </cell>
          <cell r="I28" t="str">
            <v/>
          </cell>
        </row>
        <row r="29">
          <cell r="B29" t="str">
            <v/>
          </cell>
          <cell r="C29" t="str">
            <v/>
          </cell>
          <cell r="D29" t="str">
            <v/>
          </cell>
          <cell r="E29" t="str">
            <v/>
          </cell>
          <cell r="F29" t="str">
            <v/>
          </cell>
          <cell r="G29" t="str">
            <v/>
          </cell>
          <cell r="H29" t="str">
            <v>0.000</v>
          </cell>
          <cell r="I29" t="str">
            <v>0.000</v>
          </cell>
        </row>
        <row r="30">
          <cell r="B30" t="str">
            <v/>
          </cell>
          <cell r="C30" t="str">
            <v/>
          </cell>
          <cell r="D30" t="str">
            <v/>
          </cell>
          <cell r="E30" t="str">
            <v/>
          </cell>
          <cell r="F30" t="str">
            <v/>
          </cell>
          <cell r="G30" t="str">
            <v/>
          </cell>
          <cell r="H30" t="str">
            <v>(0.001)</v>
          </cell>
          <cell r="I30" t="str">
            <v>(0.001)</v>
          </cell>
        </row>
        <row r="31">
          <cell r="B31" t="str">
            <v/>
          </cell>
          <cell r="C31" t="str">
            <v/>
          </cell>
          <cell r="D31" t="str">
            <v/>
          </cell>
          <cell r="E31" t="str">
            <v/>
          </cell>
          <cell r="F31" t="str">
            <v/>
          </cell>
          <cell r="G31" t="str">
            <v/>
          </cell>
          <cell r="H31" t="str">
            <v/>
          </cell>
          <cell r="I31" t="str">
            <v>0.018***</v>
          </cell>
        </row>
        <row r="32">
          <cell r="B32" t="str">
            <v/>
          </cell>
          <cell r="C32" t="str">
            <v/>
          </cell>
          <cell r="D32" t="str">
            <v/>
          </cell>
          <cell r="E32" t="str">
            <v/>
          </cell>
          <cell r="F32" t="str">
            <v/>
          </cell>
          <cell r="G32" t="str">
            <v/>
          </cell>
          <cell r="H32" t="str">
            <v/>
          </cell>
          <cell r="I32" t="str">
            <v>(0.006)</v>
          </cell>
        </row>
        <row r="33">
          <cell r="B33" t="str">
            <v/>
          </cell>
          <cell r="C33" t="str">
            <v/>
          </cell>
          <cell r="D33" t="str">
            <v/>
          </cell>
          <cell r="E33" t="str">
            <v/>
          </cell>
          <cell r="F33" t="str">
            <v/>
          </cell>
          <cell r="G33" t="str">
            <v/>
          </cell>
          <cell r="H33" t="str">
            <v/>
          </cell>
          <cell r="I33" t="str">
            <v>-0.001</v>
          </cell>
        </row>
        <row r="34">
          <cell r="B34" t="str">
            <v/>
          </cell>
          <cell r="C34" t="str">
            <v/>
          </cell>
          <cell r="D34" t="str">
            <v/>
          </cell>
          <cell r="E34" t="str">
            <v/>
          </cell>
          <cell r="F34" t="str">
            <v/>
          </cell>
          <cell r="G34" t="str">
            <v/>
          </cell>
          <cell r="H34" t="str">
            <v/>
          </cell>
          <cell r="I34" t="str">
            <v>(0.003)</v>
          </cell>
        </row>
        <row r="35">
          <cell r="B35" t="str">
            <v/>
          </cell>
          <cell r="C35" t="str">
            <v/>
          </cell>
          <cell r="D35" t="str">
            <v/>
          </cell>
          <cell r="E35" t="str">
            <v/>
          </cell>
          <cell r="F35" t="str">
            <v/>
          </cell>
          <cell r="G35" t="str">
            <v/>
          </cell>
          <cell r="H35" t="str">
            <v>-0.006**</v>
          </cell>
          <cell r="I35" t="str">
            <v>-0.008***</v>
          </cell>
        </row>
        <row r="36">
          <cell r="B36" t="str">
            <v/>
          </cell>
          <cell r="C36" t="str">
            <v/>
          </cell>
          <cell r="D36" t="str">
            <v/>
          </cell>
          <cell r="E36" t="str">
            <v/>
          </cell>
          <cell r="F36" t="str">
            <v/>
          </cell>
          <cell r="G36" t="str">
            <v/>
          </cell>
          <cell r="H36" t="str">
            <v>(0.003)</v>
          </cell>
          <cell r="I36" t="str">
            <v>(0.003)</v>
          </cell>
        </row>
        <row r="37">
          <cell r="B37" t="str">
            <v>6560</v>
          </cell>
          <cell r="C37" t="str">
            <v>6560</v>
          </cell>
          <cell r="D37" t="str">
            <v>6560</v>
          </cell>
          <cell r="E37" t="str">
            <v>6560</v>
          </cell>
          <cell r="F37" t="str">
            <v>6560</v>
          </cell>
          <cell r="G37" t="str">
            <v>6560</v>
          </cell>
          <cell r="H37" t="str">
            <v>6543</v>
          </cell>
          <cell r="I37" t="str">
            <v>6543</v>
          </cell>
        </row>
      </sheetData>
      <sheetData sheetId="188"/>
      <sheetData sheetId="189"/>
      <sheetData sheetId="190"/>
      <sheetData sheetId="191">
        <row r="1">
          <cell r="A1" t="str">
            <v/>
          </cell>
          <cell r="B1" t="str">
            <v>(1)</v>
          </cell>
          <cell r="C1" t="str">
            <v>(2)</v>
          </cell>
          <cell r="D1" t="str">
            <v>(3)</v>
          </cell>
          <cell r="E1" t="str">
            <v>(4)</v>
          </cell>
        </row>
        <row r="2">
          <cell r="A2" t="str">
            <v/>
          </cell>
          <cell r="B2" t="str">
            <v>Dlnber_rvadd_l0</v>
          </cell>
          <cell r="C2" t="str">
            <v>Dlnber_rvadd_l0</v>
          </cell>
          <cell r="D2" t="str">
            <v>Dlnber_emp_l0</v>
          </cell>
          <cell r="E2" t="str">
            <v>Dlnber_emp_l0</v>
          </cell>
        </row>
        <row r="3">
          <cell r="A3" t="str">
            <v>Tlag1</v>
          </cell>
          <cell r="B3" t="str">
            <v>-0.052</v>
          </cell>
          <cell r="C3" t="str">
            <v>-0.055</v>
          </cell>
          <cell r="D3" t="str">
            <v>0.103***</v>
          </cell>
          <cell r="E3" t="str">
            <v>0.103***</v>
          </cell>
        </row>
        <row r="4">
          <cell r="A4" t="str">
            <v/>
          </cell>
          <cell r="B4" t="str">
            <v>(0.041)</v>
          </cell>
          <cell r="C4" t="str">
            <v>(0.042)</v>
          </cell>
          <cell r="D4" t="str">
            <v>(0.020)</v>
          </cell>
          <cell r="E4" t="str">
            <v>(0.019)</v>
          </cell>
        </row>
        <row r="5">
          <cell r="A5" t="str">
            <v>Tlag2</v>
          </cell>
          <cell r="B5" t="str">
            <v>0.032</v>
          </cell>
          <cell r="C5" t="str">
            <v>0.033</v>
          </cell>
          <cell r="D5" t="str">
            <v>0.106***</v>
          </cell>
          <cell r="E5" t="str">
            <v>0.106***</v>
          </cell>
        </row>
        <row r="6">
          <cell r="A6" t="str">
            <v/>
          </cell>
          <cell r="B6" t="str">
            <v>(0.021)</v>
          </cell>
          <cell r="C6" t="str">
            <v>(0.021)</v>
          </cell>
          <cell r="D6" t="str">
            <v>(0.019)</v>
          </cell>
          <cell r="E6" t="str">
            <v>(0.019)</v>
          </cell>
        </row>
        <row r="7">
          <cell r="A7" t="str">
            <v>Tlag3</v>
          </cell>
          <cell r="B7" t="str">
            <v>0.022</v>
          </cell>
          <cell r="C7" t="str">
            <v>0.023</v>
          </cell>
          <cell r="D7" t="str">
            <v>0.089***</v>
          </cell>
          <cell r="E7" t="str">
            <v>0.088***</v>
          </cell>
        </row>
        <row r="8">
          <cell r="A8" t="str">
            <v/>
          </cell>
          <cell r="B8" t="str">
            <v>(0.019)</v>
          </cell>
          <cell r="C8" t="str">
            <v>(0.019)</v>
          </cell>
          <cell r="D8" t="str">
            <v>(0.016)</v>
          </cell>
          <cell r="E8" t="str">
            <v>(0.016)</v>
          </cell>
        </row>
        <row r="9">
          <cell r="A9" t="str">
            <v>DGADl_import_usch_l1</v>
          </cell>
          <cell r="B9" t="str">
            <v>0.193***</v>
          </cell>
          <cell r="C9" t="str">
            <v>0.147***</v>
          </cell>
          <cell r="D9" t="str">
            <v>0.074***</v>
          </cell>
          <cell r="E9" t="str">
            <v>0.066***</v>
          </cell>
        </row>
        <row r="10">
          <cell r="A10" t="str">
            <v/>
          </cell>
          <cell r="B10" t="str">
            <v>(0.044)</v>
          </cell>
          <cell r="C10" t="str">
            <v>(0.039)</v>
          </cell>
          <cell r="D10" t="str">
            <v>(0.021)</v>
          </cell>
          <cell r="E10" t="str">
            <v>(0.019)</v>
          </cell>
        </row>
        <row r="11">
          <cell r="A11" t="str">
            <v>DZTLUl_import_usch_l1</v>
          </cell>
          <cell r="B11" t="str">
            <v>-0.006</v>
          </cell>
          <cell r="C11" t="str">
            <v>-0.027</v>
          </cell>
          <cell r="D11" t="str">
            <v>0.021</v>
          </cell>
          <cell r="E11" t="str">
            <v>0.012</v>
          </cell>
        </row>
        <row r="12">
          <cell r="A12" t="str">
            <v/>
          </cell>
          <cell r="B12" t="str">
            <v>(0.076)</v>
          </cell>
          <cell r="C12" t="str">
            <v>(0.076)</v>
          </cell>
          <cell r="D12" t="str">
            <v>(0.041)</v>
          </cell>
          <cell r="E12" t="str">
            <v>(0.041)</v>
          </cell>
        </row>
        <row r="13">
          <cell r="A13" t="str">
            <v>DZTLDl_import_usch_l1</v>
          </cell>
          <cell r="B13" t="str">
            <v>0.090***</v>
          </cell>
          <cell r="C13" t="str">
            <v>0.095***</v>
          </cell>
          <cell r="D13" t="str">
            <v>0.048**</v>
          </cell>
          <cell r="E13" t="str">
            <v>0.049***</v>
          </cell>
        </row>
        <row r="14">
          <cell r="A14" t="str">
            <v/>
          </cell>
          <cell r="B14" t="str">
            <v>(0.030)</v>
          </cell>
          <cell r="C14" t="str">
            <v>(0.030)</v>
          </cell>
          <cell r="D14" t="str">
            <v>(0.019)</v>
          </cell>
          <cell r="E14" t="str">
            <v>(0.019)</v>
          </cell>
        </row>
        <row r="15">
          <cell r="A15" t="str">
            <v>DOl_import_usch_l1</v>
          </cell>
          <cell r="B15" t="str">
            <v>0.029***</v>
          </cell>
          <cell r="C15" t="str">
            <v>0.031***</v>
          </cell>
          <cell r="D15" t="str">
            <v>0.017***</v>
          </cell>
          <cell r="E15" t="str">
            <v>0.017***</v>
          </cell>
        </row>
        <row r="16">
          <cell r="A16" t="str">
            <v/>
          </cell>
          <cell r="B16" t="str">
            <v>(0.009)</v>
          </cell>
          <cell r="C16" t="str">
            <v>(0.009)</v>
          </cell>
          <cell r="D16" t="str">
            <v>(0.004)</v>
          </cell>
          <cell r="E16" t="str">
            <v>(0.004)</v>
          </cell>
        </row>
        <row r="17">
          <cell r="A17" t="str">
            <v>DGADesfed_l1</v>
          </cell>
          <cell r="B17" t="str">
            <v>0.178***</v>
          </cell>
          <cell r="C17" t="str">
            <v>0.134***</v>
          </cell>
          <cell r="D17" t="str">
            <v>0.063***</v>
          </cell>
          <cell r="E17" t="str">
            <v>0.055***</v>
          </cell>
        </row>
        <row r="18">
          <cell r="A18" t="str">
            <v/>
          </cell>
          <cell r="B18" t="str">
            <v>(0.040)</v>
          </cell>
          <cell r="C18" t="str">
            <v>(0.036)</v>
          </cell>
          <cell r="D18" t="str">
            <v>(0.019)</v>
          </cell>
          <cell r="E18" t="str">
            <v>(0.017)</v>
          </cell>
        </row>
        <row r="19">
          <cell r="A19" t="str">
            <v>DZTLUesfed_l1</v>
          </cell>
          <cell r="B19" t="str">
            <v>-0.048*</v>
          </cell>
          <cell r="C19" t="str">
            <v>-0.041*</v>
          </cell>
          <cell r="D19" t="str">
            <v>-0.012</v>
          </cell>
          <cell r="E19" t="str">
            <v>-0.012</v>
          </cell>
        </row>
        <row r="20">
          <cell r="A20" t="str">
            <v/>
          </cell>
          <cell r="B20" t="str">
            <v>(0.025)</v>
          </cell>
          <cell r="C20" t="str">
            <v>(0.025)</v>
          </cell>
          <cell r="D20" t="str">
            <v>(0.015)</v>
          </cell>
          <cell r="E20" t="str">
            <v>(0.015)</v>
          </cell>
        </row>
        <row r="21">
          <cell r="A21" t="str">
            <v>DZTLDesfed_l1</v>
          </cell>
          <cell r="B21" t="str">
            <v>0.028**</v>
          </cell>
          <cell r="C21" t="str">
            <v>0.030**</v>
          </cell>
          <cell r="D21" t="str">
            <v>0.020**</v>
          </cell>
          <cell r="E21" t="str">
            <v>0.020**</v>
          </cell>
        </row>
        <row r="22">
          <cell r="A22" t="str">
            <v/>
          </cell>
          <cell r="B22" t="str">
            <v>(0.013)</v>
          </cell>
          <cell r="C22" t="str">
            <v>(0.013)</v>
          </cell>
          <cell r="D22" t="str">
            <v>(0.008)</v>
          </cell>
          <cell r="E22" t="str">
            <v>(0.008)</v>
          </cell>
        </row>
        <row r="23">
          <cell r="A23" t="str">
            <v>DOesfed_l1</v>
          </cell>
          <cell r="B23" t="str">
            <v>0.002</v>
          </cell>
          <cell r="C23" t="str">
            <v>0.002</v>
          </cell>
          <cell r="D23" t="str">
            <v>0.004</v>
          </cell>
          <cell r="E23" t="str">
            <v>0.004</v>
          </cell>
        </row>
        <row r="24">
          <cell r="A24" t="str">
            <v/>
          </cell>
          <cell r="B24" t="str">
            <v>(0.005)</v>
          </cell>
          <cell r="C24" t="str">
            <v>(0.004)</v>
          </cell>
          <cell r="D24" t="str">
            <v>(0.003)</v>
          </cell>
          <cell r="E24" t="str">
            <v>(0.003)</v>
          </cell>
        </row>
        <row r="25">
          <cell r="A25" t="str">
            <v>DGADltfp4_l1</v>
          </cell>
          <cell r="B25" t="str">
            <v>0.047***</v>
          </cell>
          <cell r="C25" t="str">
            <v>0.044***</v>
          </cell>
          <cell r="D25" t="str">
            <v>0.020***</v>
          </cell>
          <cell r="E25" t="str">
            <v>0.020***</v>
          </cell>
        </row>
        <row r="26">
          <cell r="A26" t="str">
            <v/>
          </cell>
          <cell r="B26" t="str">
            <v>(0.013)</v>
          </cell>
          <cell r="C26" t="str">
            <v>(0.013)</v>
          </cell>
          <cell r="D26" t="str">
            <v>(0.006)</v>
          </cell>
          <cell r="E26" t="str">
            <v>(0.006)</v>
          </cell>
        </row>
        <row r="27">
          <cell r="A27" t="str">
            <v>DZTLUltfp4_l1</v>
          </cell>
          <cell r="B27" t="str">
            <v>0.040**</v>
          </cell>
          <cell r="C27" t="str">
            <v>0.043**</v>
          </cell>
          <cell r="D27" t="str">
            <v>0.009</v>
          </cell>
          <cell r="E27" t="str">
            <v>0.010</v>
          </cell>
        </row>
        <row r="28">
          <cell r="A28" t="str">
            <v/>
          </cell>
          <cell r="B28" t="str">
            <v>(0.019)</v>
          </cell>
          <cell r="C28" t="str">
            <v>(0.019)</v>
          </cell>
          <cell r="D28" t="str">
            <v>(0.010)</v>
          </cell>
          <cell r="E28" t="str">
            <v>(0.010)</v>
          </cell>
        </row>
        <row r="29">
          <cell r="A29" t="str">
            <v>DZTLDltfp4_l1</v>
          </cell>
          <cell r="B29" t="str">
            <v>0.015</v>
          </cell>
          <cell r="C29" t="str">
            <v>0.019</v>
          </cell>
          <cell r="D29" t="str">
            <v>0.006</v>
          </cell>
          <cell r="E29" t="str">
            <v>0.007</v>
          </cell>
        </row>
        <row r="30">
          <cell r="A30" t="str">
            <v/>
          </cell>
          <cell r="B30" t="str">
            <v>(0.013)</v>
          </cell>
          <cell r="C30" t="str">
            <v>(0.013)</v>
          </cell>
          <cell r="D30" t="str">
            <v>(0.008)</v>
          </cell>
          <cell r="E30" t="str">
            <v>(0.008)</v>
          </cell>
        </row>
        <row r="31">
          <cell r="A31" t="str">
            <v>DOltfp4_l1</v>
          </cell>
          <cell r="B31" t="str">
            <v>0.008</v>
          </cell>
          <cell r="C31" t="str">
            <v>0.009</v>
          </cell>
          <cell r="D31" t="str">
            <v>0.007***</v>
          </cell>
          <cell r="E31" t="str">
            <v>0.007***</v>
          </cell>
        </row>
        <row r="32">
          <cell r="A32" t="str">
            <v/>
          </cell>
          <cell r="B32" t="str">
            <v>(0.006)</v>
          </cell>
          <cell r="C32" t="str">
            <v>(0.006)</v>
          </cell>
          <cell r="D32" t="str">
            <v>(0.002)</v>
          </cell>
          <cell r="E32" t="str">
            <v>(0.002)</v>
          </cell>
        </row>
        <row r="33">
          <cell r="A33" t="str">
            <v>DGADlfuct_l1</v>
          </cell>
          <cell r="B33" t="str">
            <v/>
          </cell>
          <cell r="C33" t="str">
            <v>0.005***</v>
          </cell>
          <cell r="D33" t="str">
            <v/>
          </cell>
          <cell r="E33" t="str">
            <v>0.001</v>
          </cell>
        </row>
        <row r="34">
          <cell r="A34" t="str">
            <v/>
          </cell>
          <cell r="B34" t="str">
            <v/>
          </cell>
          <cell r="C34" t="str">
            <v>(0.001)</v>
          </cell>
          <cell r="D34" t="str">
            <v/>
          </cell>
          <cell r="E34" t="str">
            <v>(0.001)</v>
          </cell>
        </row>
        <row r="35">
          <cell r="A35" t="str">
            <v>DZTLUlfuct_l1</v>
          </cell>
          <cell r="B35" t="str">
            <v/>
          </cell>
          <cell r="C35" t="str">
            <v>0.040***</v>
          </cell>
          <cell r="D35" t="str">
            <v/>
          </cell>
          <cell r="E35" t="str">
            <v>0.016**</v>
          </cell>
        </row>
        <row r="36">
          <cell r="A36" t="str">
            <v/>
          </cell>
          <cell r="B36" t="str">
            <v/>
          </cell>
          <cell r="C36" t="str">
            <v>(0.011)</v>
          </cell>
          <cell r="D36" t="str">
            <v/>
          </cell>
          <cell r="E36" t="str">
            <v>(0.007)</v>
          </cell>
        </row>
        <row r="37">
          <cell r="A37" t="str">
            <v>DZTLDlfuct_l1</v>
          </cell>
          <cell r="B37" t="str">
            <v/>
          </cell>
          <cell r="C37" t="str">
            <v>0.002</v>
          </cell>
          <cell r="D37" t="str">
            <v/>
          </cell>
          <cell r="E37" t="str">
            <v>0.000</v>
          </cell>
        </row>
        <row r="38">
          <cell r="A38" t="str">
            <v/>
          </cell>
          <cell r="B38" t="str">
            <v/>
          </cell>
          <cell r="C38" t="str">
            <v>(0.005)</v>
          </cell>
          <cell r="D38" t="str">
            <v/>
          </cell>
          <cell r="E38" t="str">
            <v>(0.003)</v>
          </cell>
        </row>
        <row r="39">
          <cell r="A39" t="str">
            <v>DOlfuct_l1</v>
          </cell>
          <cell r="B39" t="str">
            <v/>
          </cell>
          <cell r="C39" t="str">
            <v>-0.006</v>
          </cell>
          <cell r="D39" t="str">
            <v/>
          </cell>
          <cell r="E39" t="str">
            <v>-0.006**</v>
          </cell>
        </row>
        <row r="40">
          <cell r="A40" t="str">
            <v/>
          </cell>
          <cell r="B40" t="str">
            <v/>
          </cell>
          <cell r="C40" t="str">
            <v>(0.004)</v>
          </cell>
          <cell r="D40" t="str">
            <v/>
          </cell>
          <cell r="E40" t="str">
            <v>(0.003)</v>
          </cell>
        </row>
        <row r="41">
          <cell r="A41" t="str">
            <v>N</v>
          </cell>
          <cell r="B41" t="str">
            <v>5776</v>
          </cell>
          <cell r="C41" t="str">
            <v>5761</v>
          </cell>
          <cell r="D41" t="str">
            <v>5776</v>
          </cell>
          <cell r="E41" t="str">
            <v>5761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2:B23"/>
  <sheetViews>
    <sheetView tabSelected="1" zoomScale="120" zoomScaleNormal="120" workbookViewId="0"/>
  </sheetViews>
  <sheetFormatPr defaultRowHeight="12.75" x14ac:dyDescent="0.2"/>
  <sheetData>
    <row r="12" spans="1:2" x14ac:dyDescent="0.2">
      <c r="A12" s="90"/>
      <c r="B12" s="90"/>
    </row>
    <row r="13" spans="1:2" x14ac:dyDescent="0.2">
      <c r="A13" s="91"/>
    </row>
    <row r="15" spans="1:2" x14ac:dyDescent="0.2">
      <c r="A15" s="91"/>
    </row>
    <row r="16" spans="1:2" x14ac:dyDescent="0.2">
      <c r="A16" s="91"/>
    </row>
    <row r="17" spans="1:1" x14ac:dyDescent="0.2">
      <c r="A17" s="91"/>
    </row>
    <row r="18" spans="1:1" x14ac:dyDescent="0.2">
      <c r="A18" s="91"/>
    </row>
    <row r="19" spans="1:1" x14ac:dyDescent="0.2">
      <c r="A19" s="91"/>
    </row>
    <row r="20" spans="1:1" x14ac:dyDescent="0.2">
      <c r="A20" s="91"/>
    </row>
    <row r="22" spans="1:1" x14ac:dyDescent="0.2">
      <c r="A22" s="91"/>
    </row>
    <row r="23" spans="1:1" x14ac:dyDescent="0.2">
      <c r="A23" s="91"/>
    </row>
  </sheetData>
  <printOptions horizontalCentered="1" verticalCentered="1"/>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activeCell="J1" sqref="J1"/>
    </sheetView>
  </sheetViews>
  <sheetFormatPr defaultRowHeight="12.75" x14ac:dyDescent="0.2"/>
  <cols>
    <col min="1" max="1" width="26.42578125" style="1" customWidth="1"/>
    <col min="2" max="7" width="13.7109375" style="8" customWidth="1"/>
    <col min="8" max="16384" width="9.140625" style="1"/>
  </cols>
  <sheetData>
    <row r="1" spans="1:7" ht="19.5" thickBot="1" x14ac:dyDescent="0.35">
      <c r="A1" s="97" t="s">
        <v>261</v>
      </c>
      <c r="B1" s="98"/>
      <c r="C1" s="98"/>
      <c r="D1" s="98"/>
      <c r="E1" s="98"/>
      <c r="F1" s="98"/>
      <c r="G1" s="98"/>
    </row>
    <row r="2" spans="1:7" s="3" customFormat="1" ht="6" customHeight="1" thickTop="1" x14ac:dyDescent="0.15">
      <c r="A2" s="5"/>
      <c r="B2" s="4"/>
      <c r="C2" s="4"/>
      <c r="D2" s="4"/>
      <c r="E2" s="4"/>
      <c r="F2" s="4"/>
      <c r="G2" s="4"/>
    </row>
    <row r="3" spans="1:7" s="18" customFormat="1" ht="15" customHeight="1" x14ac:dyDescent="0.25">
      <c r="B3" s="101" t="s">
        <v>17</v>
      </c>
      <c r="C3" s="101"/>
      <c r="D3" s="101" t="s">
        <v>13</v>
      </c>
      <c r="E3" s="101"/>
      <c r="F3" s="101" t="s">
        <v>18</v>
      </c>
      <c r="G3" s="101"/>
    </row>
    <row r="4" spans="1:7" s="2" customFormat="1" ht="6" customHeight="1" thickBot="1" x14ac:dyDescent="0.25">
      <c r="A4" s="17"/>
      <c r="B4" s="9"/>
      <c r="C4" s="9"/>
      <c r="D4" s="9"/>
      <c r="E4" s="9"/>
      <c r="F4" s="9"/>
      <c r="G4" s="9"/>
    </row>
    <row r="5" spans="1:7" s="2" customFormat="1" ht="15" customHeight="1" thickBot="1" x14ac:dyDescent="0.25">
      <c r="A5" s="10"/>
      <c r="B5" s="11" t="s">
        <v>0</v>
      </c>
      <c r="C5" s="11" t="s">
        <v>1</v>
      </c>
      <c r="D5" s="11" t="s">
        <v>2</v>
      </c>
      <c r="E5" s="11" t="s">
        <v>3</v>
      </c>
      <c r="F5" s="11" t="s">
        <v>4</v>
      </c>
      <c r="G5" s="11" t="s">
        <v>5</v>
      </c>
    </row>
    <row r="6" spans="1:7" s="14" customFormat="1" ht="6" customHeight="1" x14ac:dyDescent="0.15">
      <c r="A6" s="12"/>
      <c r="B6" s="13"/>
      <c r="C6" s="13"/>
      <c r="D6" s="13"/>
      <c r="E6" s="13"/>
      <c r="F6" s="13"/>
      <c r="G6" s="13"/>
    </row>
    <row r="7" spans="1:7" s="2" customFormat="1" ht="15" customHeight="1" x14ac:dyDescent="0.2">
      <c r="A7" s="23" t="s">
        <v>9</v>
      </c>
      <c r="B7" s="26" t="str">
        <f>[1]TFP1!B3</f>
        <v>-0.024</v>
      </c>
      <c r="C7" s="26" t="str">
        <f>[1]TFP1!C3</f>
        <v>-0.031</v>
      </c>
      <c r="D7" s="26" t="str">
        <f>[1]TFP1!D3</f>
        <v>0.141***</v>
      </c>
      <c r="E7" s="26" t="str">
        <f>[1]TFP1!E3</f>
        <v>0.118***</v>
      </c>
      <c r="F7" s="26" t="str">
        <f>[1]TFP1!F3</f>
        <v>-0.194***</v>
      </c>
      <c r="G7" s="26" t="str">
        <f>[1]TFP1!G3</f>
        <v>-0.211***</v>
      </c>
    </row>
    <row r="8" spans="1:7" s="20" customFormat="1" ht="15" customHeight="1" x14ac:dyDescent="0.2">
      <c r="A8" s="23"/>
      <c r="B8" s="26" t="str">
        <f>[1]TFP1!B4</f>
        <v>(0.040)</v>
      </c>
      <c r="C8" s="26" t="str">
        <f>[1]TFP1!C4</f>
        <v>(0.041)</v>
      </c>
      <c r="D8" s="26" t="str">
        <f>[1]TFP1!D4</f>
        <v>(0.021)</v>
      </c>
      <c r="E8" s="26" t="str">
        <f>[1]TFP1!E4</f>
        <v>(0.020)</v>
      </c>
      <c r="F8" s="26" t="str">
        <f>[1]TFP1!F4</f>
        <v>(0.029)</v>
      </c>
      <c r="G8" s="26" t="str">
        <f>[1]TFP1!G4</f>
        <v>(0.034)</v>
      </c>
    </row>
    <row r="9" spans="1:7" s="2" customFormat="1" ht="15" customHeight="1" x14ac:dyDescent="0.2">
      <c r="A9" s="23" t="s">
        <v>10</v>
      </c>
      <c r="B9" s="26" t="str">
        <f>[1]TFP1!B5</f>
        <v/>
      </c>
      <c r="C9" s="26" t="str">
        <f>[1]TFP1!C5</f>
        <v>0.049**</v>
      </c>
      <c r="D9" s="26" t="str">
        <f>[1]TFP1!D5</f>
        <v/>
      </c>
      <c r="E9" s="26" t="str">
        <f>[1]TFP1!E5</f>
        <v>0.118***</v>
      </c>
      <c r="F9" s="26" t="str">
        <f>[1]TFP1!F5</f>
        <v/>
      </c>
      <c r="G9" s="26" t="str">
        <f>[1]TFP1!G5</f>
        <v>-0.071**</v>
      </c>
    </row>
    <row r="10" spans="1:7" s="20" customFormat="1" ht="15" customHeight="1" x14ac:dyDescent="0.2">
      <c r="A10" s="23"/>
      <c r="B10" s="26" t="str">
        <f>[1]TFP1!B6</f>
        <v/>
      </c>
      <c r="C10" s="26" t="str">
        <f>[1]TFP1!C6</f>
        <v>(0.023)</v>
      </c>
      <c r="D10" s="26" t="str">
        <f>[1]TFP1!D6</f>
        <v/>
      </c>
      <c r="E10" s="26" t="str">
        <f>[1]TFP1!E6</f>
        <v>(0.019)</v>
      </c>
      <c r="F10" s="26" t="str">
        <f>[1]TFP1!F6</f>
        <v/>
      </c>
      <c r="G10" s="26" t="str">
        <f>[1]TFP1!G6</f>
        <v>(0.034)</v>
      </c>
    </row>
    <row r="11" spans="1:7" s="2" customFormat="1" ht="15" customHeight="1" x14ac:dyDescent="0.2">
      <c r="A11" s="23" t="s">
        <v>11</v>
      </c>
      <c r="B11" s="26" t="str">
        <f>[1]TFP1!B7</f>
        <v/>
      </c>
      <c r="C11" s="26" t="str">
        <f>[1]TFP1!C7</f>
        <v>0.037*</v>
      </c>
      <c r="D11" s="26" t="str">
        <f>[1]TFP1!D7</f>
        <v/>
      </c>
      <c r="E11" s="26" t="str">
        <f>[1]TFP1!E7</f>
        <v>0.102***</v>
      </c>
      <c r="F11" s="26" t="str">
        <f>[1]TFP1!F7</f>
        <v/>
      </c>
      <c r="G11" s="26" t="str">
        <f>[1]TFP1!G7</f>
        <v>-0.008</v>
      </c>
    </row>
    <row r="12" spans="1:7" s="20" customFormat="1" ht="15" customHeight="1" x14ac:dyDescent="0.2">
      <c r="A12" s="23"/>
      <c r="B12" s="26" t="str">
        <f>[1]TFP1!B8</f>
        <v/>
      </c>
      <c r="C12" s="26" t="str">
        <f>[1]TFP1!C8</f>
        <v>(0.020)</v>
      </c>
      <c r="D12" s="26" t="str">
        <f>[1]TFP1!D8</f>
        <v/>
      </c>
      <c r="E12" s="26" t="str">
        <f>[1]TFP1!E8</f>
        <v>(0.016)</v>
      </c>
      <c r="F12" s="26" t="str">
        <f>[1]TFP1!F8</f>
        <v/>
      </c>
      <c r="G12" s="26" t="str">
        <f>[1]TFP1!G8</f>
        <v>(0.032)</v>
      </c>
    </row>
    <row r="13" spans="1:7" s="2" customFormat="1" ht="15" customHeight="1" x14ac:dyDescent="0.2">
      <c r="A13" s="23" t="s">
        <v>48</v>
      </c>
      <c r="B13" s="26" t="str">
        <f>[1]TFP1!B9</f>
        <v>0.060***</v>
      </c>
      <c r="C13" s="26" t="str">
        <f>[1]TFP1!C9</f>
        <v>0.047**</v>
      </c>
      <c r="D13" s="26" t="str">
        <f>[1]TFP1!D9</f>
        <v>0.016*</v>
      </c>
      <c r="E13" s="26" t="str">
        <f>[1]TFP1!E9</f>
        <v>0.011</v>
      </c>
      <c r="F13" s="26" t="str">
        <f>[1]TFP1!F9</f>
        <v>0.047***</v>
      </c>
      <c r="G13" s="26" t="str">
        <f>[1]TFP1!G9</f>
        <v>0.043**</v>
      </c>
    </row>
    <row r="14" spans="1:7" s="20" customFormat="1" ht="15" customHeight="1" x14ac:dyDescent="0.2">
      <c r="A14" s="23"/>
      <c r="B14" s="26" t="str">
        <f>[1]TFP1!B10</f>
        <v>(0.020)</v>
      </c>
      <c r="C14" s="26" t="str">
        <f>[1]TFP1!C10</f>
        <v>(0.020)</v>
      </c>
      <c r="D14" s="26" t="str">
        <f>[1]TFP1!D10</f>
        <v>(0.009)</v>
      </c>
      <c r="E14" s="26" t="str">
        <f>[1]TFP1!E10</f>
        <v>(0.009)</v>
      </c>
      <c r="F14" s="26" t="str">
        <f>[1]TFP1!F10</f>
        <v>(0.018)</v>
      </c>
      <c r="G14" s="26" t="str">
        <f>[1]TFP1!G10</f>
        <v>(0.018)</v>
      </c>
    </row>
    <row r="15" spans="1:7" s="2" customFormat="1" ht="15" customHeight="1" x14ac:dyDescent="0.2">
      <c r="A15" s="23" t="s">
        <v>49</v>
      </c>
      <c r="B15" s="26" t="str">
        <f>[1]TFP1!B11</f>
        <v>0.024**</v>
      </c>
      <c r="C15" s="26" t="str">
        <f>[1]TFP1!C11</f>
        <v>0.020*</v>
      </c>
      <c r="D15" s="26" t="str">
        <f>[1]TFP1!D11</f>
        <v>0.009</v>
      </c>
      <c r="E15" s="26" t="str">
        <f>[1]TFP1!E11</f>
        <v>0.008</v>
      </c>
      <c r="F15" s="26" t="str">
        <f>[1]TFP1!F11</f>
        <v>0.015*</v>
      </c>
      <c r="G15" s="26" t="str">
        <f>[1]TFP1!G11</f>
        <v>0.014</v>
      </c>
    </row>
    <row r="16" spans="1:7" s="20" customFormat="1" ht="15" customHeight="1" x14ac:dyDescent="0.2">
      <c r="A16" s="23"/>
      <c r="B16" s="26" t="str">
        <f>[1]TFP1!B12</f>
        <v>(0.011)</v>
      </c>
      <c r="C16" s="26" t="str">
        <f>[1]TFP1!C12</f>
        <v>(0.012)</v>
      </c>
      <c r="D16" s="26" t="str">
        <f>[1]TFP1!D12</f>
        <v>(0.006)</v>
      </c>
      <c r="E16" s="26" t="str">
        <f>[1]TFP1!E12</f>
        <v>(0.006)</v>
      </c>
      <c r="F16" s="26" t="str">
        <f>[1]TFP1!F12</f>
        <v>(0.009)</v>
      </c>
      <c r="G16" s="26" t="str">
        <f>[1]TFP1!G12</f>
        <v>(0.009)</v>
      </c>
    </row>
    <row r="17" spans="1:8" s="2" customFormat="1" ht="15" customHeight="1" x14ac:dyDescent="0.2">
      <c r="A17" s="16" t="s">
        <v>50</v>
      </c>
      <c r="B17" s="26" t="str">
        <f>[1]TFP1!B13</f>
        <v>0.004</v>
      </c>
      <c r="C17" s="26" t="str">
        <f>[1]TFP1!C13</f>
        <v>0.007</v>
      </c>
      <c r="D17" s="26" t="str">
        <f>[1]TFP1!D13</f>
        <v>0.006***</v>
      </c>
      <c r="E17" s="26" t="str">
        <f>[1]TFP1!E13</f>
        <v>0.007***</v>
      </c>
      <c r="F17" s="26" t="str">
        <f>[1]TFP1!F13</f>
        <v>0.011**</v>
      </c>
      <c r="G17" s="26" t="str">
        <f>[1]TFP1!G13</f>
        <v>0.013***</v>
      </c>
    </row>
    <row r="18" spans="1:8" s="20" customFormat="1" ht="15" customHeight="1" x14ac:dyDescent="0.2">
      <c r="A18" s="16"/>
      <c r="B18" s="26" t="str">
        <f>[1]TFP1!B14</f>
        <v>(0.007)</v>
      </c>
      <c r="C18" s="26" t="str">
        <f>[1]TFP1!C14</f>
        <v>(0.006)</v>
      </c>
      <c r="D18" s="26" t="str">
        <f>[1]TFP1!D14</f>
        <v>(0.002)</v>
      </c>
      <c r="E18" s="26" t="str">
        <f>[1]TFP1!E14</f>
        <v>(0.002)</v>
      </c>
      <c r="F18" s="26" t="str">
        <f>[1]TFP1!F14</f>
        <v>(0.005)</v>
      </c>
      <c r="G18" s="26" t="str">
        <f>[1]TFP1!G14</f>
        <v>(0.004)</v>
      </c>
    </row>
    <row r="19" spans="1:8" ht="15" customHeight="1" x14ac:dyDescent="0.2">
      <c r="A19" s="16" t="s">
        <v>12</v>
      </c>
      <c r="B19" s="26" t="str">
        <f>[1]TFP1!B15</f>
        <v>6560</v>
      </c>
      <c r="C19" s="26" t="str">
        <f>[1]TFP1!C15</f>
        <v>5776</v>
      </c>
      <c r="D19" s="26" t="str">
        <f>[1]TFP1!D15</f>
        <v>6560</v>
      </c>
      <c r="E19" s="26" t="str">
        <f>[1]TFP1!E15</f>
        <v>5776</v>
      </c>
      <c r="F19" s="26" t="str">
        <f>[1]TFP1!F15</f>
        <v>6560</v>
      </c>
      <c r="G19" s="26" t="str">
        <f>[1]TFP1!G15</f>
        <v>5776</v>
      </c>
      <c r="H19" s="2"/>
    </row>
    <row r="20" spans="1:8" ht="15" customHeight="1" x14ac:dyDescent="0.2">
      <c r="A20" s="42" t="s">
        <v>27</v>
      </c>
      <c r="B20" s="26" t="str">
        <f>[1]TFP1b!B16</f>
        <v>0.005</v>
      </c>
      <c r="C20" s="26" t="str">
        <f>[1]TFP1b!C16</f>
        <v>0.034</v>
      </c>
      <c r="D20" s="26" t="str">
        <f>[1]TFP1b!D16</f>
        <v>0.041</v>
      </c>
      <c r="E20" s="26" t="str">
        <f>[1]TFP1b!E16</f>
        <v>0.161</v>
      </c>
      <c r="F20" s="26" t="str">
        <f>[1]TFP1b!F16</f>
        <v>0.101</v>
      </c>
      <c r="G20" s="26" t="str">
        <f>[1]TFP1b!G16</f>
        <v>0.276</v>
      </c>
      <c r="H20" s="2"/>
    </row>
    <row r="21" spans="1:8" s="3" customFormat="1" ht="6" customHeight="1" thickBot="1" x14ac:dyDescent="0.2">
      <c r="A21" s="6"/>
      <c r="B21" s="7"/>
      <c r="C21" s="7"/>
      <c r="D21" s="7"/>
      <c r="E21" s="7"/>
      <c r="F21" s="7"/>
      <c r="G21" s="7"/>
    </row>
    <row r="22" spans="1:8" s="14" customFormat="1" ht="30.75" customHeight="1" thickTop="1" x14ac:dyDescent="0.15">
      <c r="A22" s="96" t="s">
        <v>262</v>
      </c>
      <c r="B22" s="96"/>
      <c r="C22" s="96"/>
      <c r="D22" s="96"/>
      <c r="E22" s="96"/>
      <c r="F22" s="96"/>
      <c r="G22" s="96"/>
    </row>
  </sheetData>
  <mergeCells count="5">
    <mergeCell ref="A1:G1"/>
    <mergeCell ref="B3:C3"/>
    <mergeCell ref="D3:E3"/>
    <mergeCell ref="F3:G3"/>
    <mergeCell ref="A22:G22"/>
  </mergeCells>
  <printOptions horizontalCentered="1"/>
  <pageMargins left="0.25" right="0.25" top="1" bottom="0" header="0.3" footer="0.3"/>
  <pageSetup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7"/>
  <sheetViews>
    <sheetView zoomScaleNormal="100" workbookViewId="0">
      <selection activeCell="J1" sqref="J1"/>
    </sheetView>
  </sheetViews>
  <sheetFormatPr defaultRowHeight="12.75" x14ac:dyDescent="0.2"/>
  <cols>
    <col min="1" max="1" width="27.140625" style="1" customWidth="1"/>
    <col min="2" max="8" width="12.7109375" style="8" customWidth="1"/>
    <col min="9" max="16384" width="9.140625" style="1"/>
  </cols>
  <sheetData>
    <row r="1" spans="1:8" ht="19.5" thickBot="1" x14ac:dyDescent="0.35">
      <c r="A1" s="97" t="s">
        <v>263</v>
      </c>
      <c r="B1" s="98"/>
      <c r="C1" s="98"/>
      <c r="D1" s="98"/>
      <c r="E1" s="98"/>
      <c r="F1" s="98"/>
      <c r="G1" s="98"/>
      <c r="H1" s="98"/>
    </row>
    <row r="2" spans="1:8" s="3" customFormat="1" ht="6" customHeight="1" thickTop="1" x14ac:dyDescent="0.15">
      <c r="A2" s="5"/>
      <c r="B2" s="4"/>
      <c r="C2" s="4"/>
      <c r="D2" s="4"/>
      <c r="E2" s="4"/>
      <c r="F2" s="4"/>
      <c r="G2" s="4"/>
      <c r="H2" s="4"/>
    </row>
    <row r="3" spans="1:8" s="18" customFormat="1" ht="45" customHeight="1" x14ac:dyDescent="0.25">
      <c r="B3" s="29" t="s">
        <v>28</v>
      </c>
      <c r="C3" s="29" t="s">
        <v>26</v>
      </c>
      <c r="D3" s="88" t="s">
        <v>290</v>
      </c>
      <c r="E3" s="43" t="s">
        <v>29</v>
      </c>
      <c r="F3" s="29" t="s">
        <v>15</v>
      </c>
      <c r="G3" s="29" t="s">
        <v>16</v>
      </c>
      <c r="H3" s="29" t="s">
        <v>14</v>
      </c>
    </row>
    <row r="4" spans="1:8" s="2" customFormat="1" ht="6" customHeight="1" thickBot="1" x14ac:dyDescent="0.25">
      <c r="A4" s="17"/>
      <c r="B4" s="9"/>
      <c r="C4" s="9"/>
      <c r="D4" s="9"/>
      <c r="E4" s="9"/>
      <c r="F4" s="9"/>
      <c r="G4" s="9"/>
      <c r="H4" s="9"/>
    </row>
    <row r="5" spans="1:8" s="2" customFormat="1" ht="15" customHeight="1" thickBot="1" x14ac:dyDescent="0.25">
      <c r="A5" s="10"/>
      <c r="B5" s="11" t="s">
        <v>0</v>
      </c>
      <c r="C5" s="11" t="s">
        <v>1</v>
      </c>
      <c r="D5" s="11" t="s">
        <v>2</v>
      </c>
      <c r="E5" s="11" t="s">
        <v>3</v>
      </c>
      <c r="F5" s="11" t="s">
        <v>4</v>
      </c>
      <c r="G5" s="11" t="s">
        <v>5</v>
      </c>
      <c r="H5" s="11" t="s">
        <v>6</v>
      </c>
    </row>
    <row r="6" spans="1:8" s="14" customFormat="1" ht="6" customHeight="1" x14ac:dyDescent="0.15">
      <c r="A6" s="12"/>
      <c r="B6" s="13"/>
      <c r="C6" s="13"/>
      <c r="D6" s="13"/>
      <c r="E6" s="13"/>
      <c r="F6" s="13"/>
      <c r="G6" s="13"/>
      <c r="H6" s="13"/>
    </row>
    <row r="7" spans="1:8" s="15" customFormat="1" ht="15" customHeight="1" x14ac:dyDescent="0.2">
      <c r="A7" s="16"/>
      <c r="B7" s="109" t="s">
        <v>25</v>
      </c>
      <c r="C7" s="109"/>
      <c r="D7" s="109"/>
      <c r="E7" s="109"/>
      <c r="F7" s="109"/>
      <c r="G7" s="109"/>
      <c r="H7" s="109"/>
    </row>
    <row r="8" spans="1:8" s="15" customFormat="1" ht="6" customHeight="1" x14ac:dyDescent="0.2">
      <c r="A8" s="16"/>
      <c r="B8" s="30"/>
      <c r="C8" s="30"/>
      <c r="D8" s="30"/>
      <c r="E8" s="30"/>
      <c r="F8" s="30"/>
      <c r="G8" s="30"/>
      <c r="H8" s="30"/>
    </row>
    <row r="9" spans="1:8" ht="15" customHeight="1" x14ac:dyDescent="0.2">
      <c r="A9" s="16" t="s">
        <v>9</v>
      </c>
      <c r="B9" s="26" t="str">
        <f>'[1]TFP2-nber_rvadd'!B3</f>
        <v>-0.024</v>
      </c>
      <c r="C9" s="26" t="str">
        <f>'[1]TFP2-nber_rvadd'!C3</f>
        <v>-0.002</v>
      </c>
      <c r="D9" s="26" t="str">
        <f>'[1]TFP2-nber_rvadd'!D3</f>
        <v>-0.024</v>
      </c>
      <c r="E9" s="26" t="str">
        <f>'[1]TFP2-nber_rvadd'!E3</f>
        <v>-0.075</v>
      </c>
      <c r="F9" s="26" t="str">
        <f>'[1]TFP2-nber_rvadd'!F3</f>
        <v>-0.080**</v>
      </c>
      <c r="G9" s="26" t="str">
        <f>'[1]TFP2-nber_rvadd'!G3</f>
        <v>-0.126***</v>
      </c>
      <c r="H9" s="26" t="str">
        <f>'[1]TFP2-nber_rvadd'!H3</f>
        <v>-0.147***</v>
      </c>
    </row>
    <row r="10" spans="1:8" s="15" customFormat="1" ht="15" customHeight="1" x14ac:dyDescent="0.2">
      <c r="A10" s="16"/>
      <c r="B10" s="26" t="str">
        <f>'[1]TFP2-nber_rvadd'!B4</f>
        <v>(0.040)</v>
      </c>
      <c r="C10" s="26" t="str">
        <f>'[1]TFP2-nber_rvadd'!C4</f>
        <v>(0.024)</v>
      </c>
      <c r="D10" s="26" t="str">
        <f>'[1]TFP2-nber_rvadd'!D4</f>
        <v>(0.040)</v>
      </c>
      <c r="E10" s="26" t="str">
        <f>'[1]TFP2-nber_rvadd'!E4</f>
        <v>(0.073)</v>
      </c>
      <c r="F10" s="26" t="str">
        <f>'[1]TFP2-nber_rvadd'!F4</f>
        <v>(0.039)</v>
      </c>
      <c r="G10" s="26" t="str">
        <f>'[1]TFP2-nber_rvadd'!G4</f>
        <v>(0.038)</v>
      </c>
      <c r="H10" s="26" t="str">
        <f>'[1]TFP2-nber_rvadd'!H4</f>
        <v>(0.039)</v>
      </c>
    </row>
    <row r="11" spans="1:8" ht="15" customHeight="1" x14ac:dyDescent="0.2">
      <c r="A11" s="23" t="s">
        <v>48</v>
      </c>
      <c r="B11" s="26" t="str">
        <f>'[1]TFP2-nber_rvadd'!B5</f>
        <v>0.060***</v>
      </c>
      <c r="C11" s="26" t="str">
        <f>'[1]TFP2-nber_rvadd'!C5</f>
        <v>0.062***</v>
      </c>
      <c r="D11" s="26" t="str">
        <f>'[1]TFP2-nber_rvadd'!D5</f>
        <v>0.060***</v>
      </c>
      <c r="E11" s="26" t="str">
        <f>'[1]TFP2-nber_rvadd'!E5</f>
        <v>0.077**</v>
      </c>
      <c r="F11" s="26" t="str">
        <f>'[1]TFP2-nber_rvadd'!F5</f>
        <v>0.039*</v>
      </c>
      <c r="G11" s="26" t="str">
        <f>'[1]TFP2-nber_rvadd'!G5</f>
        <v>0.027</v>
      </c>
      <c r="H11" s="26" t="str">
        <f>'[1]TFP2-nber_rvadd'!H5</f>
        <v>0.027</v>
      </c>
    </row>
    <row r="12" spans="1:8" s="15" customFormat="1" ht="15" customHeight="1" x14ac:dyDescent="0.2">
      <c r="A12" s="23"/>
      <c r="B12" s="26" t="str">
        <f>'[1]TFP2-nber_rvadd'!B6</f>
        <v>(0.020)</v>
      </c>
      <c r="C12" s="26" t="str">
        <f>'[1]TFP2-nber_rvadd'!C6</f>
        <v>(0.021)</v>
      </c>
      <c r="D12" s="26" t="str">
        <f>'[1]TFP2-nber_rvadd'!D6</f>
        <v>(0.020)</v>
      </c>
      <c r="E12" s="26" t="str">
        <f>'[1]TFP2-nber_rvadd'!E6</f>
        <v>(0.034)</v>
      </c>
      <c r="F12" s="26" t="str">
        <f>'[1]TFP2-nber_rvadd'!F6</f>
        <v>(0.020)</v>
      </c>
      <c r="G12" s="26" t="str">
        <f>'[1]TFP2-nber_rvadd'!G6</f>
        <v>(0.018)</v>
      </c>
      <c r="H12" s="26" t="str">
        <f>'[1]TFP2-nber_rvadd'!H6</f>
        <v>(0.019)</v>
      </c>
    </row>
    <row r="13" spans="1:8" ht="15" customHeight="1" x14ac:dyDescent="0.2">
      <c r="A13" s="23" t="s">
        <v>49</v>
      </c>
      <c r="B13" s="26" t="str">
        <f>'[1]TFP2-nber_rvadd'!B7</f>
        <v>0.024**</v>
      </c>
      <c r="C13" s="26" t="str">
        <f>'[1]TFP2-nber_rvadd'!C7</f>
        <v>0.024**</v>
      </c>
      <c r="D13" s="26" t="str">
        <f>'[1]TFP2-nber_rvadd'!D7</f>
        <v>0.025**</v>
      </c>
      <c r="E13" s="26" t="str">
        <f>'[1]TFP2-nber_rvadd'!E7</f>
        <v>0.054***</v>
      </c>
      <c r="F13" s="26" t="str">
        <f>'[1]TFP2-nber_rvadd'!F7</f>
        <v>0.021*</v>
      </c>
      <c r="G13" s="26" t="str">
        <f>'[1]TFP2-nber_rvadd'!G7</f>
        <v>0.017</v>
      </c>
      <c r="H13" s="26" t="str">
        <f>'[1]TFP2-nber_rvadd'!H7</f>
        <v>0.020</v>
      </c>
    </row>
    <row r="14" spans="1:8" s="15" customFormat="1" ht="15" customHeight="1" x14ac:dyDescent="0.2">
      <c r="A14" s="23"/>
      <c r="B14" s="26" t="str">
        <f>'[1]TFP2-nber_rvadd'!B8</f>
        <v>(0.011)</v>
      </c>
      <c r="C14" s="26" t="str">
        <f>'[1]TFP2-nber_rvadd'!C8</f>
        <v>(0.011)</v>
      </c>
      <c r="D14" s="26" t="str">
        <f>'[1]TFP2-nber_rvadd'!D8</f>
        <v>(0.011)</v>
      </c>
      <c r="E14" s="26" t="str">
        <f>'[1]TFP2-nber_rvadd'!E8</f>
        <v>(0.016)</v>
      </c>
      <c r="F14" s="26" t="str">
        <f>'[1]TFP2-nber_rvadd'!F8</f>
        <v>(0.011)</v>
      </c>
      <c r="G14" s="26" t="str">
        <f>'[1]TFP2-nber_rvadd'!G8</f>
        <v>(0.012)</v>
      </c>
      <c r="H14" s="26" t="str">
        <f>'[1]TFP2-nber_rvadd'!H8</f>
        <v>(0.013)</v>
      </c>
    </row>
    <row r="15" spans="1:8" ht="15" customHeight="1" x14ac:dyDescent="0.2">
      <c r="A15" s="16" t="s">
        <v>50</v>
      </c>
      <c r="B15" s="26" t="str">
        <f>'[1]TFP2-nber_rvadd'!B9</f>
        <v>0.004</v>
      </c>
      <c r="C15" s="26" t="str">
        <f>'[1]TFP2-nber_rvadd'!C9</f>
        <v/>
      </c>
      <c r="D15" s="26" t="str">
        <f>'[1]TFP2-nber_rvadd'!D9</f>
        <v>0.005</v>
      </c>
      <c r="E15" s="26" t="str">
        <f>'[1]TFP2-nber_rvadd'!E9</f>
        <v>0.025*</v>
      </c>
      <c r="F15" s="26" t="str">
        <f>'[1]TFP2-nber_rvadd'!F9</f>
        <v>0.010</v>
      </c>
      <c r="G15" s="26" t="str">
        <f>'[1]TFP2-nber_rvadd'!G9</f>
        <v>0.014**</v>
      </c>
      <c r="H15" s="26" t="str">
        <f>'[1]TFP2-nber_rvadd'!H9</f>
        <v>0.012**</v>
      </c>
    </row>
    <row r="16" spans="1:8" s="15" customFormat="1" ht="15" customHeight="1" x14ac:dyDescent="0.2">
      <c r="A16" s="16"/>
      <c r="B16" s="26" t="str">
        <f>'[1]TFP2-nber_rvadd'!B10</f>
        <v>(0.007)</v>
      </c>
      <c r="C16" s="26" t="str">
        <f>'[1]TFP2-nber_rvadd'!C10</f>
        <v/>
      </c>
      <c r="D16" s="26" t="str">
        <f>'[1]TFP2-nber_rvadd'!D10</f>
        <v>(0.007)</v>
      </c>
      <c r="E16" s="26" t="str">
        <f>'[1]TFP2-nber_rvadd'!E10</f>
        <v>(0.014)</v>
      </c>
      <c r="F16" s="26" t="str">
        <f>'[1]TFP2-nber_rvadd'!F10</f>
        <v>(0.006)</v>
      </c>
      <c r="G16" s="26" t="str">
        <f>'[1]TFP2-nber_rvadd'!G10</f>
        <v>(0.006)</v>
      </c>
      <c r="H16" s="26" t="str">
        <f>'[1]TFP2-nber_rvadd'!H10</f>
        <v>(0.005)</v>
      </c>
    </row>
    <row r="17" spans="1:8" s="15" customFormat="1" ht="15" customHeight="1" x14ac:dyDescent="0.2">
      <c r="A17" s="16" t="s">
        <v>12</v>
      </c>
      <c r="B17" s="26" t="str">
        <f>'[1]TFP2-nber_rvadd'!B11</f>
        <v>6560</v>
      </c>
      <c r="C17" s="26" t="str">
        <f>'[1]TFP2-nber_rvadd'!C11</f>
        <v>6560</v>
      </c>
      <c r="D17" s="26" t="str">
        <f>'[1]TFP2-nber_rvadd'!D11</f>
        <v>6560</v>
      </c>
      <c r="E17" s="26" t="str">
        <f>'[1]TFP2-nber_rvadd'!E11</f>
        <v>6560</v>
      </c>
      <c r="F17" s="26" t="str">
        <f>'[1]TFP2-nber_rvadd'!F11</f>
        <v>6560</v>
      </c>
      <c r="G17" s="26" t="str">
        <f>'[1]TFP2-nber_rvadd'!G11</f>
        <v>6560</v>
      </c>
      <c r="H17" s="26" t="str">
        <f>'[1]TFP2-nber_rvadd'!H11</f>
        <v>6560</v>
      </c>
    </row>
    <row r="18" spans="1:8" ht="15" customHeight="1" x14ac:dyDescent="0.2">
      <c r="A18" s="42" t="s">
        <v>27</v>
      </c>
      <c r="B18" s="26" t="str">
        <f>'[1]TFP2b-nber_rvadd'!B12</f>
        <v>0.005</v>
      </c>
      <c r="C18" s="26"/>
      <c r="D18" s="26" t="str">
        <f>'[1]TFP2b-nber_rvadd'!D12</f>
        <v>0.007</v>
      </c>
      <c r="E18" s="26" t="str">
        <f>'[1]TFP2b-nber_rvadd'!E12</f>
        <v>0.303</v>
      </c>
      <c r="F18" s="26" t="str">
        <f>'[1]TFP2b-nber_rvadd'!F12</f>
        <v>0.198</v>
      </c>
      <c r="G18" s="26" t="str">
        <f>'[1]TFP2b-nber_rvadd'!G12</f>
        <v>0.623</v>
      </c>
      <c r="H18" s="26" t="str">
        <f>'[1]TFP2b-nber_rvadd'!H12</f>
        <v>0.171</v>
      </c>
    </row>
    <row r="19" spans="1:8" ht="15" customHeight="1" x14ac:dyDescent="0.2">
      <c r="A19" s="16"/>
      <c r="B19" s="26"/>
      <c r="C19" s="26"/>
      <c r="D19" s="26"/>
      <c r="E19" s="26"/>
      <c r="F19" s="26"/>
      <c r="G19" s="26"/>
      <c r="H19" s="26"/>
    </row>
    <row r="20" spans="1:8" s="15" customFormat="1" ht="15" customHeight="1" x14ac:dyDescent="0.2">
      <c r="A20" s="16"/>
      <c r="B20" s="109" t="s">
        <v>24</v>
      </c>
      <c r="C20" s="109"/>
      <c r="D20" s="109"/>
      <c r="E20" s="109"/>
      <c r="F20" s="109"/>
      <c r="G20" s="109"/>
      <c r="H20" s="109"/>
    </row>
    <row r="21" spans="1:8" s="15" customFormat="1" ht="6" customHeight="1" x14ac:dyDescent="0.2">
      <c r="A21" s="16"/>
      <c r="B21" s="30"/>
      <c r="C21" s="30"/>
      <c r="D21" s="30"/>
      <c r="E21" s="30"/>
      <c r="F21" s="30"/>
      <c r="G21" s="30"/>
      <c r="H21" s="30"/>
    </row>
    <row r="22" spans="1:8" ht="15" customHeight="1" x14ac:dyDescent="0.2">
      <c r="A22" s="16" t="s">
        <v>9</v>
      </c>
      <c r="B22" s="26" t="str">
        <f>'[1]TFP2-nber_emp'!B3</f>
        <v>0.141***</v>
      </c>
      <c r="C22" s="26" t="str">
        <f>'[1]TFP2-nber_emp'!C3</f>
        <v>0.154***</v>
      </c>
      <c r="D22" s="26" t="str">
        <f>'[1]TFP2-nber_emp'!D3</f>
        <v>0.146***</v>
      </c>
      <c r="E22" s="26" t="str">
        <f>'[1]TFP2-nber_emp'!E3</f>
        <v>0.252***</v>
      </c>
      <c r="F22" s="26" t="str">
        <f>'[1]TFP2-nber_emp'!F3</f>
        <v>0.081***</v>
      </c>
      <c r="G22" s="26" t="str">
        <f>'[1]TFP2-nber_emp'!G3</f>
        <v>0.020</v>
      </c>
      <c r="H22" s="26" t="str">
        <f>'[1]TFP2-nber_emp'!H3</f>
        <v>-0.015</v>
      </c>
    </row>
    <row r="23" spans="1:8" s="15" customFormat="1" ht="15" customHeight="1" x14ac:dyDescent="0.2">
      <c r="A23" s="16"/>
      <c r="B23" s="26" t="str">
        <f>'[1]TFP2-nber_emp'!B4</f>
        <v>(0.021)</v>
      </c>
      <c r="C23" s="26" t="str">
        <f>'[1]TFP2-nber_emp'!C4</f>
        <v>(0.021)</v>
      </c>
      <c r="D23" s="26" t="str">
        <f>'[1]TFP2-nber_emp'!D4</f>
        <v>(0.021)</v>
      </c>
      <c r="E23" s="26" t="str">
        <f>'[1]TFP2-nber_emp'!E4</f>
        <v>(0.032)</v>
      </c>
      <c r="F23" s="26" t="str">
        <f>'[1]TFP2-nber_emp'!F4</f>
        <v>(0.021)</v>
      </c>
      <c r="G23" s="26" t="str">
        <f>'[1]TFP2-nber_emp'!G4</f>
        <v>(0.019)</v>
      </c>
      <c r="H23" s="26" t="str">
        <f>'[1]TFP2-nber_emp'!H4</f>
        <v>(0.020)</v>
      </c>
    </row>
    <row r="24" spans="1:8" ht="15" customHeight="1" x14ac:dyDescent="0.2">
      <c r="A24" s="23" t="s">
        <v>48</v>
      </c>
      <c r="B24" s="26" t="str">
        <f>'[1]TFP2-nber_emp'!B5</f>
        <v>0.016*</v>
      </c>
      <c r="C24" s="26" t="str">
        <f>'[1]TFP2-nber_emp'!C5</f>
        <v>0.025***</v>
      </c>
      <c r="D24" s="26" t="str">
        <f>'[1]TFP2-nber_emp'!D5</f>
        <v>0.016*</v>
      </c>
      <c r="E24" s="26" t="str">
        <f>'[1]TFP2-nber_emp'!E5</f>
        <v>0.024*</v>
      </c>
      <c r="F24" s="26" t="str">
        <f>'[1]TFP2-nber_emp'!F5</f>
        <v>0.002</v>
      </c>
      <c r="G24" s="26" t="str">
        <f>'[1]TFP2-nber_emp'!G5</f>
        <v>0.011</v>
      </c>
      <c r="H24" s="26" t="str">
        <f>'[1]TFP2-nber_emp'!H5</f>
        <v>0.013</v>
      </c>
    </row>
    <row r="25" spans="1:8" s="15" customFormat="1" ht="15" customHeight="1" x14ac:dyDescent="0.2">
      <c r="A25" s="23"/>
      <c r="B25" s="26" t="str">
        <f>'[1]TFP2-nber_emp'!B6</f>
        <v>(0.009)</v>
      </c>
      <c r="C25" s="26" t="str">
        <f>'[1]TFP2-nber_emp'!C6</f>
        <v>(0.009)</v>
      </c>
      <c r="D25" s="26" t="str">
        <f>'[1]TFP2-nber_emp'!D6</f>
        <v>(0.009)</v>
      </c>
      <c r="E25" s="26" t="str">
        <f>'[1]TFP2-nber_emp'!E6</f>
        <v>(0.012)</v>
      </c>
      <c r="F25" s="26" t="str">
        <f>'[1]TFP2-nber_emp'!F6</f>
        <v>(0.009)</v>
      </c>
      <c r="G25" s="26" t="str">
        <f>'[1]TFP2-nber_emp'!G6</f>
        <v>(0.010)</v>
      </c>
      <c r="H25" s="26" t="str">
        <f>'[1]TFP2-nber_emp'!H6</f>
        <v>(0.011)</v>
      </c>
    </row>
    <row r="26" spans="1:8" ht="15" customHeight="1" x14ac:dyDescent="0.2">
      <c r="A26" s="23" t="s">
        <v>49</v>
      </c>
      <c r="B26" s="26" t="str">
        <f>'[1]TFP2-nber_emp'!B7</f>
        <v>0.009</v>
      </c>
      <c r="C26" s="26" t="str">
        <f>'[1]TFP2-nber_emp'!C7</f>
        <v>0.012**</v>
      </c>
      <c r="D26" s="26" t="str">
        <f>'[1]TFP2-nber_emp'!D7</f>
        <v>0.009</v>
      </c>
      <c r="E26" s="26" t="str">
        <f>'[1]TFP2-nber_emp'!E7</f>
        <v>0.022***</v>
      </c>
      <c r="F26" s="26" t="str">
        <f>'[1]TFP2-nber_emp'!F7</f>
        <v>0.007</v>
      </c>
      <c r="G26" s="26" t="str">
        <f>'[1]TFP2-nber_emp'!G7</f>
        <v>0.010</v>
      </c>
      <c r="H26" s="26" t="str">
        <f>'[1]TFP2-nber_emp'!H7</f>
        <v>0.010</v>
      </c>
    </row>
    <row r="27" spans="1:8" s="15" customFormat="1" ht="15" customHeight="1" x14ac:dyDescent="0.2">
      <c r="A27" s="23"/>
      <c r="B27" s="26" t="str">
        <f>'[1]TFP2-nber_emp'!B8</f>
        <v>(0.006)</v>
      </c>
      <c r="C27" s="26" t="str">
        <f>'[1]TFP2-nber_emp'!C8</f>
        <v>(0.006)</v>
      </c>
      <c r="D27" s="26" t="str">
        <f>'[1]TFP2-nber_emp'!D8</f>
        <v>(0.006)</v>
      </c>
      <c r="E27" s="26" t="str">
        <f>'[1]TFP2-nber_emp'!E8</f>
        <v>(0.008)</v>
      </c>
      <c r="F27" s="26" t="str">
        <f>'[1]TFP2-nber_emp'!F8</f>
        <v>(0.006)</v>
      </c>
      <c r="G27" s="26" t="str">
        <f>'[1]TFP2-nber_emp'!G8</f>
        <v>(0.007)</v>
      </c>
      <c r="H27" s="26" t="str">
        <f>'[1]TFP2-nber_emp'!H8</f>
        <v>(0.007)</v>
      </c>
    </row>
    <row r="28" spans="1:8" ht="15" customHeight="1" x14ac:dyDescent="0.2">
      <c r="A28" s="16" t="s">
        <v>50</v>
      </c>
      <c r="B28" s="26" t="str">
        <f>'[1]TFP2-nber_emp'!B9</f>
        <v>0.006***</v>
      </c>
      <c r="C28" s="26" t="str">
        <f>'[1]TFP2-nber_emp'!C9</f>
        <v/>
      </c>
      <c r="D28" s="26" t="str">
        <f>'[1]TFP2-nber_emp'!D9</f>
        <v>0.006***</v>
      </c>
      <c r="E28" s="26" t="str">
        <f>'[1]TFP2-nber_emp'!E9</f>
        <v>0.003</v>
      </c>
      <c r="F28" s="26" t="str">
        <f>'[1]TFP2-nber_emp'!F9</f>
        <v>0.007***</v>
      </c>
      <c r="G28" s="26" t="str">
        <f>'[1]TFP2-nber_emp'!G9</f>
        <v>0.008***</v>
      </c>
      <c r="H28" s="26" t="str">
        <f>'[1]TFP2-nber_emp'!H9</f>
        <v>0.009***</v>
      </c>
    </row>
    <row r="29" spans="1:8" s="15" customFormat="1" ht="15" customHeight="1" x14ac:dyDescent="0.2">
      <c r="A29" s="16"/>
      <c r="B29" s="26" t="str">
        <f>'[1]TFP2-nber_emp'!B10</f>
        <v>(0.002)</v>
      </c>
      <c r="C29" s="26" t="str">
        <f>'[1]TFP2-nber_emp'!C10</f>
        <v/>
      </c>
      <c r="D29" s="26" t="str">
        <f>'[1]TFP2-nber_emp'!D10</f>
        <v>(0.002)</v>
      </c>
      <c r="E29" s="26" t="str">
        <f>'[1]TFP2-nber_emp'!E10</f>
        <v>(0.002)</v>
      </c>
      <c r="F29" s="26" t="str">
        <f>'[1]TFP2-nber_emp'!F10</f>
        <v>(0.002)</v>
      </c>
      <c r="G29" s="26" t="str">
        <f>'[1]TFP2-nber_emp'!G10</f>
        <v>(0.002)</v>
      </c>
      <c r="H29" s="26" t="str">
        <f>'[1]TFP2-nber_emp'!H10</f>
        <v>(0.002)</v>
      </c>
    </row>
    <row r="30" spans="1:8" s="15" customFormat="1" ht="15" customHeight="1" x14ac:dyDescent="0.2">
      <c r="A30" s="16" t="s">
        <v>12</v>
      </c>
      <c r="B30" s="26" t="str">
        <f>'[1]TFP2-nber_emp'!B11</f>
        <v>6560</v>
      </c>
      <c r="C30" s="26" t="str">
        <f>'[1]TFP2-nber_emp'!C11</f>
        <v>6560</v>
      </c>
      <c r="D30" s="26" t="str">
        <f>'[1]TFP2-nber_emp'!D11</f>
        <v>6560</v>
      </c>
      <c r="E30" s="26" t="str">
        <f>'[1]TFP2-nber_emp'!E11</f>
        <v>6560</v>
      </c>
      <c r="F30" s="26" t="str">
        <f>'[1]TFP2-nber_emp'!F11</f>
        <v>6560</v>
      </c>
      <c r="G30" s="26" t="str">
        <f>'[1]TFP2-nber_emp'!G11</f>
        <v>6560</v>
      </c>
      <c r="H30" s="26" t="str">
        <f>'[1]TFP2-nber_emp'!H11</f>
        <v>6560</v>
      </c>
    </row>
    <row r="31" spans="1:8" ht="15" customHeight="1" x14ac:dyDescent="0.2">
      <c r="A31" s="42" t="s">
        <v>27</v>
      </c>
      <c r="B31" s="26" t="str">
        <f>'[1]TFP2b-nber_emp'!B12</f>
        <v>0.041</v>
      </c>
      <c r="C31" s="26"/>
      <c r="D31" s="26" t="str">
        <f>'[1]TFP2b-nber_emp'!D12</f>
        <v>0.045</v>
      </c>
      <c r="E31" s="26" t="str">
        <f>'[1]TFP2b-nber_emp'!E12</f>
        <v>0.026</v>
      </c>
      <c r="F31" s="26" t="str">
        <f>'[1]TFP2b-nber_emp'!F12</f>
        <v>0.712</v>
      </c>
      <c r="G31" s="26" t="str">
        <f>'[1]TFP2b-nber_emp'!G12</f>
        <v>0.312</v>
      </c>
      <c r="H31" s="26" t="str">
        <f>'[1]TFP2b-nber_emp'!H12</f>
        <v>0.314</v>
      </c>
    </row>
    <row r="32" spans="1:8" s="3" customFormat="1" ht="6" customHeight="1" thickBot="1" x14ac:dyDescent="0.2">
      <c r="A32" s="6"/>
      <c r="B32" s="7"/>
      <c r="C32" s="7"/>
      <c r="D32" s="7"/>
      <c r="E32" s="7"/>
      <c r="F32" s="7"/>
      <c r="G32" s="7"/>
      <c r="H32" s="7"/>
    </row>
    <row r="33" spans="1:8" s="14" customFormat="1" ht="16.5" customHeight="1" thickTop="1" x14ac:dyDescent="0.15">
      <c r="A33" s="96" t="s">
        <v>264</v>
      </c>
      <c r="B33" s="96"/>
      <c r="C33" s="96"/>
      <c r="D33" s="96"/>
      <c r="E33" s="110"/>
      <c r="F33" s="110"/>
      <c r="G33" s="110"/>
      <c r="H33" s="110"/>
    </row>
    <row r="37" spans="1:8" x14ac:dyDescent="0.2">
      <c r="F37" s="8" t="s">
        <v>8</v>
      </c>
    </row>
  </sheetData>
  <mergeCells count="4">
    <mergeCell ref="A1:H1"/>
    <mergeCell ref="B7:H7"/>
    <mergeCell ref="B20:H20"/>
    <mergeCell ref="A33:H33"/>
  </mergeCells>
  <printOptions horizontalCentered="1"/>
  <pageMargins left="0.25" right="0.25" top="1" bottom="0" header="0.3" footer="0.3"/>
  <pageSetup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activeCell="J1" sqref="J1"/>
    </sheetView>
  </sheetViews>
  <sheetFormatPr defaultRowHeight="12.75" x14ac:dyDescent="0.2"/>
  <cols>
    <col min="1" max="1" width="26.42578125" style="1" customWidth="1"/>
    <col min="2" max="7" width="13.7109375" style="8" customWidth="1"/>
    <col min="8" max="16384" width="9.140625" style="1"/>
  </cols>
  <sheetData>
    <row r="1" spans="1:7" ht="19.5" thickBot="1" x14ac:dyDescent="0.35">
      <c r="A1" s="97" t="s">
        <v>265</v>
      </c>
      <c r="B1" s="98"/>
      <c r="C1" s="98"/>
      <c r="D1" s="98"/>
      <c r="E1" s="98"/>
      <c r="F1" s="98"/>
      <c r="G1" s="98"/>
    </row>
    <row r="2" spans="1:7" s="3" customFormat="1" ht="6" customHeight="1" thickTop="1" x14ac:dyDescent="0.15">
      <c r="A2" s="5"/>
      <c r="B2" s="4"/>
      <c r="C2" s="4"/>
      <c r="D2" s="4"/>
      <c r="E2" s="4"/>
      <c r="F2" s="4"/>
      <c r="G2" s="4"/>
    </row>
    <row r="3" spans="1:7" s="18" customFormat="1" ht="15" customHeight="1" x14ac:dyDescent="0.25">
      <c r="B3" s="101" t="s">
        <v>17</v>
      </c>
      <c r="C3" s="101"/>
      <c r="D3" s="101" t="s">
        <v>13</v>
      </c>
      <c r="E3" s="101"/>
      <c r="F3" s="101" t="s">
        <v>18</v>
      </c>
      <c r="G3" s="101"/>
    </row>
    <row r="4" spans="1:7" s="2" customFormat="1" ht="6" customHeight="1" thickBot="1" x14ac:dyDescent="0.25">
      <c r="A4" s="17"/>
      <c r="B4" s="9"/>
      <c r="C4" s="9"/>
      <c r="D4" s="9"/>
      <c r="E4" s="9"/>
      <c r="F4" s="9"/>
      <c r="G4" s="9"/>
    </row>
    <row r="5" spans="1:7" s="2" customFormat="1" ht="15" customHeight="1" thickBot="1" x14ac:dyDescent="0.25">
      <c r="A5" s="10"/>
      <c r="B5" s="11" t="s">
        <v>0</v>
      </c>
      <c r="C5" s="11" t="s">
        <v>1</v>
      </c>
      <c r="D5" s="11" t="s">
        <v>2</v>
      </c>
      <c r="E5" s="11" t="s">
        <v>3</v>
      </c>
      <c r="F5" s="11" t="s">
        <v>4</v>
      </c>
      <c r="G5" s="11" t="s">
        <v>5</v>
      </c>
    </row>
    <row r="6" spans="1:7" s="14" customFormat="1" ht="6" customHeight="1" x14ac:dyDescent="0.15">
      <c r="A6" s="12"/>
      <c r="B6" s="13"/>
      <c r="C6" s="13"/>
      <c r="D6" s="13"/>
      <c r="E6" s="13"/>
      <c r="F6" s="13"/>
      <c r="G6" s="13"/>
    </row>
    <row r="7" spans="1:7" s="2" customFormat="1" ht="15" customHeight="1" x14ac:dyDescent="0.2">
      <c r="A7" s="23" t="s">
        <v>9</v>
      </c>
      <c r="B7" s="26" t="str">
        <f>[1]PAT1!B3</f>
        <v>0.020</v>
      </c>
      <c r="C7" s="26" t="str">
        <f>[1]PAT1!C3</f>
        <v>0.020</v>
      </c>
      <c r="D7" s="26" t="str">
        <f>[1]PAT1!D3</f>
        <v>0.159***</v>
      </c>
      <c r="E7" s="26" t="str">
        <f>[1]PAT1!E3</f>
        <v>0.138***</v>
      </c>
      <c r="F7" s="26" t="str">
        <f>[1]PAT1!F3</f>
        <v>-0.117***</v>
      </c>
      <c r="G7" s="26" t="str">
        <f>[1]PAT1!G3</f>
        <v>-0.120***</v>
      </c>
    </row>
    <row r="8" spans="1:7" s="20" customFormat="1" ht="15" customHeight="1" x14ac:dyDescent="0.2">
      <c r="A8" s="23"/>
      <c r="B8" s="26" t="str">
        <f>[1]PAT1!B4</f>
        <v>(0.025)</v>
      </c>
      <c r="C8" s="26" t="str">
        <f>[1]PAT1!C4</f>
        <v>(0.025)</v>
      </c>
      <c r="D8" s="26" t="str">
        <f>[1]PAT1!D4</f>
        <v>(0.021)</v>
      </c>
      <c r="E8" s="26" t="str">
        <f>[1]PAT1!E4</f>
        <v>(0.020)</v>
      </c>
      <c r="F8" s="26" t="str">
        <f>[1]PAT1!F4</f>
        <v>(0.030)</v>
      </c>
      <c r="G8" s="26" t="str">
        <f>[1]PAT1!G4</f>
        <v>(0.036)</v>
      </c>
    </row>
    <row r="9" spans="1:7" s="2" customFormat="1" ht="15" customHeight="1" x14ac:dyDescent="0.2">
      <c r="A9" s="23" t="s">
        <v>10</v>
      </c>
      <c r="B9" s="26" t="str">
        <f>[1]PAT1!B5</f>
        <v/>
      </c>
      <c r="C9" s="26" t="str">
        <f>[1]PAT1!C5</f>
        <v>0.051**</v>
      </c>
      <c r="D9" s="26" t="str">
        <f>[1]PAT1!D5</f>
        <v/>
      </c>
      <c r="E9" s="26" t="str">
        <f>[1]PAT1!E5</f>
        <v>0.117***</v>
      </c>
      <c r="F9" s="26" t="str">
        <f>[1]PAT1!F5</f>
        <v/>
      </c>
      <c r="G9" s="26" t="str">
        <f>[1]PAT1!G5</f>
        <v>-0.057</v>
      </c>
    </row>
    <row r="10" spans="1:7" s="20" customFormat="1" ht="15" customHeight="1" x14ac:dyDescent="0.2">
      <c r="A10" s="23"/>
      <c r="B10" s="26" t="str">
        <f>[1]PAT1!B6</f>
        <v/>
      </c>
      <c r="C10" s="26" t="str">
        <f>[1]PAT1!C6</f>
        <v>(0.023)</v>
      </c>
      <c r="D10" s="26" t="str">
        <f>[1]PAT1!D6</f>
        <v/>
      </c>
      <c r="E10" s="26" t="str">
        <f>[1]PAT1!E6</f>
        <v>(0.020)</v>
      </c>
      <c r="F10" s="26" t="str">
        <f>[1]PAT1!F6</f>
        <v/>
      </c>
      <c r="G10" s="26" t="str">
        <f>[1]PAT1!G6</f>
        <v>(0.038)</v>
      </c>
    </row>
    <row r="11" spans="1:7" s="2" customFormat="1" ht="15" customHeight="1" x14ac:dyDescent="0.2">
      <c r="A11" s="23" t="s">
        <v>11</v>
      </c>
      <c r="B11" s="26" t="str">
        <f>[1]PAT1!B7</f>
        <v/>
      </c>
      <c r="C11" s="26" t="str">
        <f>[1]PAT1!C7</f>
        <v>0.037*</v>
      </c>
      <c r="D11" s="26" t="str">
        <f>[1]PAT1!D7</f>
        <v/>
      </c>
      <c r="E11" s="26" t="str">
        <f>[1]PAT1!E7</f>
        <v>0.100***</v>
      </c>
      <c r="F11" s="26" t="str">
        <f>[1]PAT1!F7</f>
        <v/>
      </c>
      <c r="G11" s="26" t="str">
        <f>[1]PAT1!G7</f>
        <v>-0.003</v>
      </c>
    </row>
    <row r="12" spans="1:7" s="20" customFormat="1" ht="15" customHeight="1" x14ac:dyDescent="0.2">
      <c r="A12" s="23"/>
      <c r="B12" s="26" t="str">
        <f>[1]PAT1!B8</f>
        <v/>
      </c>
      <c r="C12" s="26" t="str">
        <f>[1]PAT1!C8</f>
        <v>(0.021)</v>
      </c>
      <c r="D12" s="26" t="str">
        <f>[1]PAT1!D8</f>
        <v/>
      </c>
      <c r="E12" s="26" t="str">
        <f>[1]PAT1!E8</f>
        <v>(0.016)</v>
      </c>
      <c r="F12" s="26" t="str">
        <f>[1]PAT1!F8</f>
        <v/>
      </c>
      <c r="G12" s="26" t="str">
        <f>[1]PAT1!G8</f>
        <v>(0.035)</v>
      </c>
    </row>
    <row r="13" spans="1:7" s="2" customFormat="1" ht="15" customHeight="1" x14ac:dyDescent="0.2">
      <c r="A13" s="23" t="s">
        <v>48</v>
      </c>
      <c r="B13" s="26" t="str">
        <f>[1]PAT1!B9</f>
        <v>0.043***</v>
      </c>
      <c r="C13" s="26" t="str">
        <f>[1]PAT1!C9</f>
        <v>0.044***</v>
      </c>
      <c r="D13" s="26" t="str">
        <f>[1]PAT1!D9</f>
        <v>0.018***</v>
      </c>
      <c r="E13" s="26" t="str">
        <f>[1]PAT1!E9</f>
        <v>0.018***</v>
      </c>
      <c r="F13" s="26" t="str">
        <f>[1]PAT1!F9</f>
        <v>0.027***</v>
      </c>
      <c r="G13" s="26" t="str">
        <f>[1]PAT1!G9</f>
        <v>0.028***</v>
      </c>
    </row>
    <row r="14" spans="1:7" s="20" customFormat="1" ht="15" customHeight="1" x14ac:dyDescent="0.2">
      <c r="A14" s="23"/>
      <c r="B14" s="26" t="str">
        <f>[1]PAT1!B10</f>
        <v>(0.011)</v>
      </c>
      <c r="C14" s="26" t="str">
        <f>[1]PAT1!C10</f>
        <v>(0.011)</v>
      </c>
      <c r="D14" s="26" t="str">
        <f>[1]PAT1!D10</f>
        <v>(0.006)</v>
      </c>
      <c r="E14" s="26" t="str">
        <f>[1]PAT1!E10</f>
        <v>(0.006)</v>
      </c>
      <c r="F14" s="26" t="str">
        <f>[1]PAT1!F10</f>
        <v>(0.009)</v>
      </c>
      <c r="G14" s="26" t="str">
        <f>[1]PAT1!G10</f>
        <v>(0.009)</v>
      </c>
    </row>
    <row r="15" spans="1:7" s="2" customFormat="1" ht="15" customHeight="1" x14ac:dyDescent="0.2">
      <c r="A15" s="23" t="s">
        <v>49</v>
      </c>
      <c r="B15" s="26" t="str">
        <f>[1]PAT1!B11</f>
        <v>-0.000</v>
      </c>
      <c r="C15" s="26" t="str">
        <f>[1]PAT1!C11</f>
        <v>0.000</v>
      </c>
      <c r="D15" s="26" t="str">
        <f>[1]PAT1!D11</f>
        <v>-0.001</v>
      </c>
      <c r="E15" s="26" t="str">
        <f>[1]PAT1!E11</f>
        <v>-0.000</v>
      </c>
      <c r="F15" s="26" t="str">
        <f>[1]PAT1!F11</f>
        <v>0.001</v>
      </c>
      <c r="G15" s="26" t="str">
        <f>[1]PAT1!G11</f>
        <v>0.002</v>
      </c>
    </row>
    <row r="16" spans="1:7" s="20" customFormat="1" ht="15" customHeight="1" x14ac:dyDescent="0.2">
      <c r="A16" s="23"/>
      <c r="B16" s="26" t="str">
        <f>[1]PAT1!B12</f>
        <v>(0.005)</v>
      </c>
      <c r="C16" s="26" t="str">
        <f>[1]PAT1!C12</f>
        <v>(0.005)</v>
      </c>
      <c r="D16" s="26" t="str">
        <f>[1]PAT1!D12</f>
        <v>(0.003)</v>
      </c>
      <c r="E16" s="26" t="str">
        <f>[1]PAT1!E12</f>
        <v>(0.003)</v>
      </c>
      <c r="F16" s="26" t="str">
        <f>[1]PAT1!F12</f>
        <v>(0.004)</v>
      </c>
      <c r="G16" s="26" t="str">
        <f>[1]PAT1!G12</f>
        <v>(0.004)</v>
      </c>
    </row>
    <row r="17" spans="1:8" s="2" customFormat="1" ht="15" customHeight="1" x14ac:dyDescent="0.2">
      <c r="A17" s="16" t="s">
        <v>50</v>
      </c>
      <c r="B17" s="26" t="str">
        <f>[1]PAT1!B13</f>
        <v>-0.006</v>
      </c>
      <c r="C17" s="26" t="str">
        <f>[1]PAT1!C13</f>
        <v>-0.007*</v>
      </c>
      <c r="D17" s="26" t="str">
        <f>[1]PAT1!D13</f>
        <v>-0.008***</v>
      </c>
      <c r="E17" s="26" t="str">
        <f>[1]PAT1!E13</f>
        <v>-0.006**</v>
      </c>
      <c r="F17" s="26" t="str">
        <f>[1]PAT1!F13</f>
        <v>0.003</v>
      </c>
      <c r="G17" s="26" t="str">
        <f>[1]PAT1!G13</f>
        <v>0.002</v>
      </c>
    </row>
    <row r="18" spans="1:8" s="20" customFormat="1" ht="15" customHeight="1" x14ac:dyDescent="0.2">
      <c r="A18" s="16"/>
      <c r="B18" s="26" t="str">
        <f>[1]PAT1!B14</f>
        <v>(0.004)</v>
      </c>
      <c r="C18" s="26" t="str">
        <f>[1]PAT1!C14</f>
        <v>(0.004)</v>
      </c>
      <c r="D18" s="26" t="str">
        <f>[1]PAT1!D14</f>
        <v>(0.003)</v>
      </c>
      <c r="E18" s="26" t="str">
        <f>[1]PAT1!E14</f>
        <v>(0.003)</v>
      </c>
      <c r="F18" s="26" t="str">
        <f>[1]PAT1!F14</f>
        <v>(0.003)</v>
      </c>
      <c r="G18" s="26" t="str">
        <f>[1]PAT1!G14</f>
        <v>(0.004)</v>
      </c>
    </row>
    <row r="19" spans="1:8" ht="15" customHeight="1" x14ac:dyDescent="0.2">
      <c r="A19" s="16" t="s">
        <v>12</v>
      </c>
      <c r="B19" s="26" t="str">
        <f>[1]PAT1!B15</f>
        <v>6543</v>
      </c>
      <c r="C19" s="26" t="str">
        <f>[1]PAT1!C15</f>
        <v>5761</v>
      </c>
      <c r="D19" s="26" t="str">
        <f>[1]PAT1!D15</f>
        <v>6543</v>
      </c>
      <c r="E19" s="26" t="str">
        <f>[1]PAT1!E15</f>
        <v>5761</v>
      </c>
      <c r="F19" s="26" t="str">
        <f>[1]PAT1!F15</f>
        <v>6543</v>
      </c>
      <c r="G19" s="26" t="str">
        <f>[1]PAT1!G15</f>
        <v>5761</v>
      </c>
      <c r="H19" s="2"/>
    </row>
    <row r="20" spans="1:8" ht="15" customHeight="1" x14ac:dyDescent="0.2">
      <c r="A20" s="42" t="s">
        <v>27</v>
      </c>
      <c r="B20" s="26" t="str">
        <f>[1]PAT1b!B16</f>
        <v>0.000</v>
      </c>
      <c r="C20" s="26" t="str">
        <f>[1]PAT1b!C16</f>
        <v>0.000</v>
      </c>
      <c r="D20" s="26" t="str">
        <f>[1]PAT1b!D16</f>
        <v>0.001</v>
      </c>
      <c r="E20" s="26" t="str">
        <f>[1]PAT1b!E16</f>
        <v>0.002</v>
      </c>
      <c r="F20" s="26" t="str">
        <f>[1]PAT1b!F16</f>
        <v>0.029</v>
      </c>
      <c r="G20" s="26" t="str">
        <f>[1]PAT1b!G16</f>
        <v>0.026</v>
      </c>
      <c r="H20" s="2"/>
    </row>
    <row r="21" spans="1:8" s="3" customFormat="1" ht="6" customHeight="1" thickBot="1" x14ac:dyDescent="0.2">
      <c r="A21" s="6"/>
      <c r="B21" s="7"/>
      <c r="C21" s="7"/>
      <c r="D21" s="7"/>
      <c r="E21" s="7"/>
      <c r="F21" s="7"/>
      <c r="G21" s="7"/>
    </row>
    <row r="22" spans="1:8" s="14" customFormat="1" ht="27.75" customHeight="1" thickTop="1" x14ac:dyDescent="0.15">
      <c r="A22" s="96" t="s">
        <v>266</v>
      </c>
      <c r="B22" s="96"/>
      <c r="C22" s="96"/>
      <c r="D22" s="96"/>
      <c r="E22" s="96"/>
      <c r="F22" s="96"/>
      <c r="G22" s="96"/>
    </row>
  </sheetData>
  <mergeCells count="5">
    <mergeCell ref="A1:G1"/>
    <mergeCell ref="B3:C3"/>
    <mergeCell ref="D3:E3"/>
    <mergeCell ref="F3:G3"/>
    <mergeCell ref="A22:G22"/>
  </mergeCells>
  <printOptions horizontalCentered="1"/>
  <pageMargins left="0.25" right="0.25" top="1" bottom="0" header="0.3" footer="0.3"/>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7"/>
  <sheetViews>
    <sheetView zoomScaleNormal="100" workbookViewId="0">
      <selection activeCell="J1" sqref="J1"/>
    </sheetView>
  </sheetViews>
  <sheetFormatPr defaultRowHeight="12.75" x14ac:dyDescent="0.2"/>
  <cols>
    <col min="1" max="1" width="27.140625" style="1" customWidth="1"/>
    <col min="2" max="8" width="12.7109375" style="8" customWidth="1"/>
    <col min="9" max="16384" width="9.140625" style="1"/>
  </cols>
  <sheetData>
    <row r="1" spans="1:8" ht="19.5" thickBot="1" x14ac:dyDescent="0.35">
      <c r="A1" s="97" t="s">
        <v>267</v>
      </c>
      <c r="B1" s="98"/>
      <c r="C1" s="98"/>
      <c r="D1" s="98"/>
      <c r="E1" s="98"/>
      <c r="F1" s="98"/>
      <c r="G1" s="98"/>
      <c r="H1" s="98"/>
    </row>
    <row r="2" spans="1:8" s="3" customFormat="1" ht="6" customHeight="1" thickTop="1" x14ac:dyDescent="0.15">
      <c r="A2" s="5"/>
      <c r="B2" s="4"/>
      <c r="C2" s="4"/>
      <c r="D2" s="4"/>
      <c r="E2" s="4"/>
      <c r="F2" s="4"/>
      <c r="G2" s="4"/>
      <c r="H2" s="4"/>
    </row>
    <row r="3" spans="1:8" s="18" customFormat="1" ht="45" customHeight="1" x14ac:dyDescent="0.25">
      <c r="B3" s="32" t="s">
        <v>28</v>
      </c>
      <c r="C3" s="32" t="s">
        <v>26</v>
      </c>
      <c r="D3" s="88" t="s">
        <v>290</v>
      </c>
      <c r="E3" s="43" t="s">
        <v>29</v>
      </c>
      <c r="F3" s="32" t="s">
        <v>15</v>
      </c>
      <c r="G3" s="32" t="s">
        <v>16</v>
      </c>
      <c r="H3" s="32" t="s">
        <v>14</v>
      </c>
    </row>
    <row r="4" spans="1:8" s="2" customFormat="1" ht="6" customHeight="1" thickBot="1" x14ac:dyDescent="0.25">
      <c r="A4" s="17"/>
      <c r="B4" s="9"/>
      <c r="C4" s="9"/>
      <c r="D4" s="9"/>
      <c r="E4" s="9"/>
      <c r="F4" s="9"/>
      <c r="G4" s="9"/>
      <c r="H4" s="9"/>
    </row>
    <row r="5" spans="1:8" s="2" customFormat="1" ht="15" customHeight="1" thickBot="1" x14ac:dyDescent="0.25">
      <c r="A5" s="10"/>
      <c r="B5" s="11" t="s">
        <v>0</v>
      </c>
      <c r="C5" s="11" t="s">
        <v>1</v>
      </c>
      <c r="D5" s="11" t="s">
        <v>2</v>
      </c>
      <c r="E5" s="11" t="s">
        <v>3</v>
      </c>
      <c r="F5" s="11" t="s">
        <v>4</v>
      </c>
      <c r="G5" s="11" t="s">
        <v>5</v>
      </c>
      <c r="H5" s="11" t="s">
        <v>6</v>
      </c>
    </row>
    <row r="6" spans="1:8" s="14" customFormat="1" ht="6" customHeight="1" x14ac:dyDescent="0.15">
      <c r="A6" s="12"/>
      <c r="B6" s="13"/>
      <c r="C6" s="13"/>
      <c r="D6" s="13"/>
      <c r="E6" s="13"/>
      <c r="F6" s="13"/>
      <c r="G6" s="13"/>
      <c r="H6" s="13"/>
    </row>
    <row r="7" spans="1:8" s="15" customFormat="1" ht="15" customHeight="1" x14ac:dyDescent="0.2">
      <c r="A7" s="16"/>
      <c r="B7" s="109" t="s">
        <v>25</v>
      </c>
      <c r="C7" s="109"/>
      <c r="D7" s="109"/>
      <c r="E7" s="109"/>
      <c r="F7" s="109"/>
      <c r="G7" s="109"/>
      <c r="H7" s="109"/>
    </row>
    <row r="8" spans="1:8" s="15" customFormat="1" ht="6" customHeight="1" x14ac:dyDescent="0.2">
      <c r="A8" s="16"/>
      <c r="B8" s="33"/>
      <c r="C8" s="33"/>
      <c r="D8" s="33"/>
      <c r="E8" s="33"/>
      <c r="F8" s="33"/>
      <c r="G8" s="33"/>
      <c r="H8" s="33"/>
    </row>
    <row r="9" spans="1:8" ht="15" customHeight="1" x14ac:dyDescent="0.2">
      <c r="A9" s="16" t="s">
        <v>9</v>
      </c>
      <c r="B9" s="26" t="str">
        <f>'[1]PAT2-nber_rvadd'!B3</f>
        <v>0.020</v>
      </c>
      <c r="C9" s="26" t="str">
        <f>'[1]PAT2-nber_rvadd'!C3</f>
        <v>0.020</v>
      </c>
      <c r="D9" s="26" t="str">
        <f>'[1]PAT2-nber_rvadd'!D3</f>
        <v>0.024</v>
      </c>
      <c r="E9" s="26" t="str">
        <f>'[1]PAT2-nber_rvadd'!E3</f>
        <v>0.120*</v>
      </c>
      <c r="F9" s="26" t="str">
        <f>'[1]PAT2-nber_rvadd'!F3</f>
        <v>-0.012</v>
      </c>
      <c r="G9" s="26" t="str">
        <f>'[1]PAT2-nber_rvadd'!G3</f>
        <v>-0.042*</v>
      </c>
      <c r="H9" s="26" t="str">
        <f>'[1]PAT2-nber_rvadd'!H3</f>
        <v>-0.075***</v>
      </c>
    </row>
    <row r="10" spans="1:8" s="15" customFormat="1" ht="15" customHeight="1" x14ac:dyDescent="0.2">
      <c r="A10" s="16"/>
      <c r="B10" s="26" t="str">
        <f>'[1]PAT2-nber_rvadd'!B4</f>
        <v>(0.025)</v>
      </c>
      <c r="C10" s="26" t="str">
        <f>'[1]PAT2-nber_rvadd'!C4</f>
        <v>(0.025)</v>
      </c>
      <c r="D10" s="26" t="str">
        <f>'[1]PAT2-nber_rvadd'!D4</f>
        <v>(0.026)</v>
      </c>
      <c r="E10" s="26" t="str">
        <f>'[1]PAT2-nber_rvadd'!E4</f>
        <v>(0.070)</v>
      </c>
      <c r="F10" s="26" t="str">
        <f>'[1]PAT2-nber_rvadd'!F4</f>
        <v>(0.025)</v>
      </c>
      <c r="G10" s="26" t="str">
        <f>'[1]PAT2-nber_rvadd'!G4</f>
        <v>(0.024)</v>
      </c>
      <c r="H10" s="26" t="str">
        <f>'[1]PAT2-nber_rvadd'!H4</f>
        <v>(0.021)</v>
      </c>
    </row>
    <row r="11" spans="1:8" ht="15" customHeight="1" x14ac:dyDescent="0.2">
      <c r="A11" s="23" t="s">
        <v>48</v>
      </c>
      <c r="B11" s="26" t="str">
        <f>'[1]PAT2-nber_rvadd'!B5</f>
        <v>0.043***</v>
      </c>
      <c r="C11" s="26" t="str">
        <f>'[1]PAT2-nber_rvadd'!C5</f>
        <v>0.039***</v>
      </c>
      <c r="D11" s="26" t="str">
        <f>'[1]PAT2-nber_rvadd'!D5</f>
        <v>0.042***</v>
      </c>
      <c r="E11" s="26" t="str">
        <f>'[1]PAT2-nber_rvadd'!E5</f>
        <v>0.044**</v>
      </c>
      <c r="F11" s="26" t="str">
        <f>'[1]PAT2-nber_rvadd'!F5</f>
        <v>0.040***</v>
      </c>
      <c r="G11" s="26" t="str">
        <f>'[1]PAT2-nber_rvadd'!G5</f>
        <v>0.038***</v>
      </c>
      <c r="H11" s="26" t="str">
        <f>'[1]PAT2-nber_rvadd'!H5</f>
        <v>0.038***</v>
      </c>
    </row>
    <row r="12" spans="1:8" s="15" customFormat="1" ht="15" customHeight="1" x14ac:dyDescent="0.2">
      <c r="A12" s="23"/>
      <c r="B12" s="26" t="str">
        <f>'[1]PAT2-nber_rvadd'!B6</f>
        <v>(0.011)</v>
      </c>
      <c r="C12" s="26" t="str">
        <f>'[1]PAT2-nber_rvadd'!C6</f>
        <v>(0.011)</v>
      </c>
      <c r="D12" s="26" t="str">
        <f>'[1]PAT2-nber_rvadd'!D6</f>
        <v>(0.011)</v>
      </c>
      <c r="E12" s="26" t="str">
        <f>'[1]PAT2-nber_rvadd'!E6</f>
        <v>(0.021)</v>
      </c>
      <c r="F12" s="26" t="str">
        <f>'[1]PAT2-nber_rvadd'!F6</f>
        <v>(0.011)</v>
      </c>
      <c r="G12" s="26" t="str">
        <f>'[1]PAT2-nber_rvadd'!G6</f>
        <v>(0.011)</v>
      </c>
      <c r="H12" s="26" t="str">
        <f>'[1]PAT2-nber_rvadd'!H6</f>
        <v>(0.011)</v>
      </c>
    </row>
    <row r="13" spans="1:8" ht="15" customHeight="1" x14ac:dyDescent="0.2">
      <c r="A13" s="23" t="s">
        <v>49</v>
      </c>
      <c r="B13" s="26" t="str">
        <f>'[1]PAT2-nber_rvadd'!B7</f>
        <v>-0.000</v>
      </c>
      <c r="C13" s="26" t="str">
        <f>'[1]PAT2-nber_rvadd'!C7</f>
        <v>0.000</v>
      </c>
      <c r="D13" s="26" t="str">
        <f>'[1]PAT2-nber_rvadd'!D7</f>
        <v>0.000</v>
      </c>
      <c r="E13" s="26" t="str">
        <f>'[1]PAT2-nber_rvadd'!E7</f>
        <v>0.007</v>
      </c>
      <c r="F13" s="26" t="str">
        <f>'[1]PAT2-nber_rvadd'!F7</f>
        <v>0.000</v>
      </c>
      <c r="G13" s="26" t="str">
        <f>'[1]PAT2-nber_rvadd'!G7</f>
        <v>0.000</v>
      </c>
      <c r="H13" s="26" t="str">
        <f>'[1]PAT2-nber_rvadd'!H7</f>
        <v>0.000</v>
      </c>
    </row>
    <row r="14" spans="1:8" s="15" customFormat="1" ht="15" customHeight="1" x14ac:dyDescent="0.2">
      <c r="A14" s="23"/>
      <c r="B14" s="26" t="str">
        <f>'[1]PAT2-nber_rvadd'!B8</f>
        <v>(0.005)</v>
      </c>
      <c r="C14" s="26" t="str">
        <f>'[1]PAT2-nber_rvadd'!C8</f>
        <v>(0.005)</v>
      </c>
      <c r="D14" s="26" t="str">
        <f>'[1]PAT2-nber_rvadd'!D8</f>
        <v>(0.004)</v>
      </c>
      <c r="E14" s="26" t="str">
        <f>'[1]PAT2-nber_rvadd'!E8</f>
        <v>(0.007)</v>
      </c>
      <c r="F14" s="26" t="str">
        <f>'[1]PAT2-nber_rvadd'!F8</f>
        <v>(0.005)</v>
      </c>
      <c r="G14" s="26" t="str">
        <f>'[1]PAT2-nber_rvadd'!G8</f>
        <v>(0.004)</v>
      </c>
      <c r="H14" s="26" t="str">
        <f>'[1]PAT2-nber_rvadd'!H8</f>
        <v>(0.005)</v>
      </c>
    </row>
    <row r="15" spans="1:8" ht="15" customHeight="1" x14ac:dyDescent="0.2">
      <c r="A15" s="16" t="s">
        <v>50</v>
      </c>
      <c r="B15" s="26" t="str">
        <f>'[1]PAT2-nber_rvadd'!B9</f>
        <v>-0.006</v>
      </c>
      <c r="C15" s="26" t="str">
        <f>'[1]PAT2-nber_rvadd'!C9</f>
        <v/>
      </c>
      <c r="D15" s="26" t="str">
        <f>'[1]PAT2-nber_rvadd'!D9</f>
        <v>-0.006</v>
      </c>
      <c r="E15" s="26" t="str">
        <f>'[1]PAT2-nber_rvadd'!E9</f>
        <v>0.004</v>
      </c>
      <c r="F15" s="26" t="str">
        <f>'[1]PAT2-nber_rvadd'!F9</f>
        <v>-0.003</v>
      </c>
      <c r="G15" s="26" t="str">
        <f>'[1]PAT2-nber_rvadd'!G9</f>
        <v>-0.003</v>
      </c>
      <c r="H15" s="26" t="str">
        <f>'[1]PAT2-nber_rvadd'!H9</f>
        <v>-0.004</v>
      </c>
    </row>
    <row r="16" spans="1:8" s="15" customFormat="1" ht="15" customHeight="1" x14ac:dyDescent="0.2">
      <c r="A16" s="23"/>
      <c r="B16" s="26" t="str">
        <f>'[1]PAT2-nber_rvadd'!B10</f>
        <v>(0.004)</v>
      </c>
      <c r="C16" s="26" t="str">
        <f>'[1]PAT2-nber_rvadd'!C10</f>
        <v/>
      </c>
      <c r="D16" s="26" t="str">
        <f>'[1]PAT2-nber_rvadd'!D10</f>
        <v>(0.004)</v>
      </c>
      <c r="E16" s="26" t="str">
        <f>'[1]PAT2-nber_rvadd'!E10</f>
        <v>(0.007)</v>
      </c>
      <c r="F16" s="26" t="str">
        <f>'[1]PAT2-nber_rvadd'!F10</f>
        <v>(0.004)</v>
      </c>
      <c r="G16" s="26" t="str">
        <f>'[1]PAT2-nber_rvadd'!G10</f>
        <v>(0.004)</v>
      </c>
      <c r="H16" s="26" t="str">
        <f>'[1]PAT2-nber_rvadd'!H10</f>
        <v>(0.004)</v>
      </c>
    </row>
    <row r="17" spans="1:8" s="15" customFormat="1" ht="15" customHeight="1" x14ac:dyDescent="0.2">
      <c r="A17" s="16" t="s">
        <v>12</v>
      </c>
      <c r="B17" s="26" t="str">
        <f>'[1]PAT2-nber_rvadd'!B11</f>
        <v>6543</v>
      </c>
      <c r="C17" s="26" t="str">
        <f>'[1]PAT2-nber_rvadd'!C11</f>
        <v>6543</v>
      </c>
      <c r="D17" s="26" t="str">
        <f>'[1]PAT2-nber_rvadd'!D11</f>
        <v>6543</v>
      </c>
      <c r="E17" s="26" t="str">
        <f>'[1]PAT2-nber_rvadd'!E11</f>
        <v>6543</v>
      </c>
      <c r="F17" s="26" t="str">
        <f>'[1]PAT2-nber_rvadd'!F11</f>
        <v>6543</v>
      </c>
      <c r="G17" s="26" t="str">
        <f>'[1]PAT2-nber_rvadd'!G11</f>
        <v>6543</v>
      </c>
      <c r="H17" s="26" t="str">
        <f>'[1]PAT2-nber_rvadd'!H11</f>
        <v>6543</v>
      </c>
    </row>
    <row r="18" spans="1:8" ht="15" customHeight="1" x14ac:dyDescent="0.2">
      <c r="A18" s="42" t="s">
        <v>27</v>
      </c>
      <c r="B18" s="26" t="str">
        <f>'[1]PAT2b-nber_rvadd'!B12</f>
        <v>0.000</v>
      </c>
      <c r="C18" s="26"/>
      <c r="D18" s="26" t="str">
        <f>'[1]PAT2b-nber_rvadd'!D12</f>
        <v>0.000</v>
      </c>
      <c r="E18" s="26" t="str">
        <f>'[1]PAT2b-nber_rvadd'!E12</f>
        <v>0.354</v>
      </c>
      <c r="F18" s="26" t="str">
        <f>'[1]PAT2b-nber_rvadd'!F12</f>
        <v>0.001</v>
      </c>
      <c r="G18" s="26" t="str">
        <f>'[1]PAT2b-nber_rvadd'!G12</f>
        <v>0.001</v>
      </c>
      <c r="H18" s="26" t="str">
        <f>'[1]PAT2b-nber_rvadd'!H12</f>
        <v>0.000</v>
      </c>
    </row>
    <row r="19" spans="1:8" ht="15" customHeight="1" x14ac:dyDescent="0.2">
      <c r="A19" s="16"/>
      <c r="B19" s="26"/>
      <c r="C19" s="26"/>
      <c r="D19" s="26"/>
      <c r="E19" s="26"/>
      <c r="F19" s="26"/>
      <c r="G19" s="26"/>
      <c r="H19" s="26"/>
    </row>
    <row r="20" spans="1:8" s="15" customFormat="1" ht="15" customHeight="1" x14ac:dyDescent="0.2">
      <c r="A20" s="16"/>
      <c r="B20" s="109" t="s">
        <v>24</v>
      </c>
      <c r="C20" s="109"/>
      <c r="D20" s="109"/>
      <c r="E20" s="109"/>
      <c r="F20" s="109"/>
      <c r="G20" s="109"/>
      <c r="H20" s="109"/>
    </row>
    <row r="21" spans="1:8" s="15" customFormat="1" ht="6" customHeight="1" x14ac:dyDescent="0.2">
      <c r="A21" s="16"/>
      <c r="B21" s="33"/>
      <c r="C21" s="33"/>
      <c r="D21" s="33"/>
      <c r="E21" s="33"/>
      <c r="F21" s="33"/>
      <c r="G21" s="33"/>
      <c r="H21" s="33"/>
    </row>
    <row r="22" spans="1:8" ht="15" customHeight="1" x14ac:dyDescent="0.2">
      <c r="A22" s="16" t="s">
        <v>9</v>
      </c>
      <c r="B22" s="26" t="str">
        <f>'[1]PAT2-nber_emp'!B3</f>
        <v>0.159***</v>
      </c>
      <c r="C22" s="26" t="str">
        <f>'[1]PAT2-nber_emp'!C3</f>
        <v>0.160***</v>
      </c>
      <c r="D22" s="26" t="str">
        <f>'[1]PAT2-nber_emp'!D3</f>
        <v>0.163***</v>
      </c>
      <c r="E22" s="26" t="str">
        <f>'[1]PAT2-nber_emp'!E3</f>
        <v>0.270***</v>
      </c>
      <c r="F22" s="26" t="str">
        <f>'[1]PAT2-nber_emp'!F3</f>
        <v>0.099***</v>
      </c>
      <c r="G22" s="26" t="str">
        <f>'[1]PAT2-nber_emp'!G3</f>
        <v>0.044**</v>
      </c>
      <c r="H22" s="26" t="str">
        <f>'[1]PAT2-nber_emp'!H3</f>
        <v>0.012</v>
      </c>
    </row>
    <row r="23" spans="1:8" s="15" customFormat="1" ht="15" customHeight="1" x14ac:dyDescent="0.2">
      <c r="A23" s="16"/>
      <c r="B23" s="26" t="str">
        <f>'[1]PAT2-nber_emp'!B4</f>
        <v>(0.021)</v>
      </c>
      <c r="C23" s="26" t="str">
        <f>'[1]PAT2-nber_emp'!C4</f>
        <v>(0.021)</v>
      </c>
      <c r="D23" s="26" t="str">
        <f>'[1]PAT2-nber_emp'!D4</f>
        <v>(0.021)</v>
      </c>
      <c r="E23" s="26" t="str">
        <f>'[1]PAT2-nber_emp'!E4</f>
        <v>(0.034)</v>
      </c>
      <c r="F23" s="26" t="str">
        <f>'[1]PAT2-nber_emp'!F4</f>
        <v>(0.020)</v>
      </c>
      <c r="G23" s="26" t="str">
        <f>'[1]PAT2-nber_emp'!G4</f>
        <v>(0.019)</v>
      </c>
      <c r="H23" s="26" t="str">
        <f>'[1]PAT2-nber_emp'!H4</f>
        <v>(0.020)</v>
      </c>
    </row>
    <row r="24" spans="1:8" ht="15" customHeight="1" x14ac:dyDescent="0.2">
      <c r="A24" s="23" t="s">
        <v>48</v>
      </c>
      <c r="B24" s="26" t="str">
        <f>'[1]PAT2-nber_emp'!B5</f>
        <v>0.018***</v>
      </c>
      <c r="C24" s="26" t="str">
        <f>'[1]PAT2-nber_emp'!C5</f>
        <v>0.013**</v>
      </c>
      <c r="D24" s="26" t="str">
        <f>'[1]PAT2-nber_emp'!D5</f>
        <v>0.018***</v>
      </c>
      <c r="E24" s="26" t="str">
        <f>'[1]PAT2-nber_emp'!E5</f>
        <v>0.014*</v>
      </c>
      <c r="F24" s="26" t="str">
        <f>'[1]PAT2-nber_emp'!F5</f>
        <v>0.015**</v>
      </c>
      <c r="G24" s="26" t="str">
        <f>'[1]PAT2-nber_emp'!G5</f>
        <v>0.014**</v>
      </c>
      <c r="H24" s="26" t="str">
        <f>'[1]PAT2-nber_emp'!H5</f>
        <v>0.013**</v>
      </c>
    </row>
    <row r="25" spans="1:8" s="15" customFormat="1" ht="15" customHeight="1" x14ac:dyDescent="0.2">
      <c r="A25" s="23"/>
      <c r="B25" s="26" t="str">
        <f>'[1]PAT2-nber_emp'!B6</f>
        <v>(0.006)</v>
      </c>
      <c r="C25" s="26" t="str">
        <f>'[1]PAT2-nber_emp'!C6</f>
        <v>(0.006)</v>
      </c>
      <c r="D25" s="26" t="str">
        <f>'[1]PAT2-nber_emp'!D6</f>
        <v>(0.006)</v>
      </c>
      <c r="E25" s="26" t="str">
        <f>'[1]PAT2-nber_emp'!E6</f>
        <v>(0.007)</v>
      </c>
      <c r="F25" s="26" t="str">
        <f>'[1]PAT2-nber_emp'!F6</f>
        <v>(0.006)</v>
      </c>
      <c r="G25" s="26" t="str">
        <f>'[1]PAT2-nber_emp'!G6</f>
        <v>(0.006)</v>
      </c>
      <c r="H25" s="26" t="str">
        <f>'[1]PAT2-nber_emp'!H6</f>
        <v>(0.006)</v>
      </c>
    </row>
    <row r="26" spans="1:8" ht="15" customHeight="1" x14ac:dyDescent="0.2">
      <c r="A26" s="23" t="s">
        <v>49</v>
      </c>
      <c r="B26" s="26" t="str">
        <f>'[1]PAT2-nber_emp'!B7</f>
        <v>-0.001</v>
      </c>
      <c r="C26" s="26" t="str">
        <f>'[1]PAT2-nber_emp'!C7</f>
        <v>-0.000</v>
      </c>
      <c r="D26" s="26" t="str">
        <f>'[1]PAT2-nber_emp'!D7</f>
        <v>-0.001</v>
      </c>
      <c r="E26" s="26" t="str">
        <f>'[1]PAT2-nber_emp'!E7</f>
        <v>0.001</v>
      </c>
      <c r="F26" s="26" t="str">
        <f>'[1]PAT2-nber_emp'!F7</f>
        <v>-0.001</v>
      </c>
      <c r="G26" s="26" t="str">
        <f>'[1]PAT2-nber_emp'!G7</f>
        <v>-0.000</v>
      </c>
      <c r="H26" s="26" t="str">
        <f>'[1]PAT2-nber_emp'!H7</f>
        <v>-0.000</v>
      </c>
    </row>
    <row r="27" spans="1:8" s="15" customFormat="1" ht="15" customHeight="1" x14ac:dyDescent="0.2">
      <c r="A27" s="23"/>
      <c r="B27" s="26" t="str">
        <f>'[1]PAT2-nber_emp'!B8</f>
        <v>(0.003)</v>
      </c>
      <c r="C27" s="26" t="str">
        <f>'[1]PAT2-nber_emp'!C8</f>
        <v>(0.003)</v>
      </c>
      <c r="D27" s="26" t="str">
        <f>'[1]PAT2-nber_emp'!D8</f>
        <v>(0.003)</v>
      </c>
      <c r="E27" s="26" t="str">
        <f>'[1]PAT2-nber_emp'!E8</f>
        <v>(0.003)</v>
      </c>
      <c r="F27" s="26" t="str">
        <f>'[1]PAT2-nber_emp'!F8</f>
        <v>(0.003)</v>
      </c>
      <c r="G27" s="26" t="str">
        <f>'[1]PAT2-nber_emp'!G8</f>
        <v>(0.003)</v>
      </c>
      <c r="H27" s="26" t="str">
        <f>'[1]PAT2-nber_emp'!H8</f>
        <v>(0.003)</v>
      </c>
    </row>
    <row r="28" spans="1:8" ht="15" customHeight="1" x14ac:dyDescent="0.2">
      <c r="A28" s="16" t="s">
        <v>50</v>
      </c>
      <c r="B28" s="26" t="str">
        <f>'[1]PAT2-nber_emp'!B9</f>
        <v>-0.008***</v>
      </c>
      <c r="C28" s="26" t="str">
        <f>'[1]PAT2-nber_emp'!C9</f>
        <v/>
      </c>
      <c r="D28" s="26" t="str">
        <f>'[1]PAT2-nber_emp'!D9</f>
        <v>-0.007***</v>
      </c>
      <c r="E28" s="26" t="str">
        <f>'[1]PAT2-nber_emp'!E9</f>
        <v>-0.004</v>
      </c>
      <c r="F28" s="26" t="str">
        <f>'[1]PAT2-nber_emp'!F9</f>
        <v>-0.004</v>
      </c>
      <c r="G28" s="26" t="str">
        <f>'[1]PAT2-nber_emp'!G9</f>
        <v>-0.003</v>
      </c>
      <c r="H28" s="26" t="str">
        <f>'[1]PAT2-nber_emp'!H9</f>
        <v>-0.003</v>
      </c>
    </row>
    <row r="29" spans="1:8" s="15" customFormat="1" ht="15" customHeight="1" x14ac:dyDescent="0.2">
      <c r="A29" s="16"/>
      <c r="B29" s="26" t="str">
        <f>'[1]PAT2-nber_emp'!B10</f>
        <v>(0.003)</v>
      </c>
      <c r="C29" s="26" t="str">
        <f>'[1]PAT2-nber_emp'!C10</f>
        <v/>
      </c>
      <c r="D29" s="26" t="str">
        <f>'[1]PAT2-nber_emp'!D10</f>
        <v>(0.002)</v>
      </c>
      <c r="E29" s="26" t="str">
        <f>'[1]PAT2-nber_emp'!E10</f>
        <v>(0.003)</v>
      </c>
      <c r="F29" s="26" t="str">
        <f>'[1]PAT2-nber_emp'!F10</f>
        <v>(0.003)</v>
      </c>
      <c r="G29" s="26" t="str">
        <f>'[1]PAT2-nber_emp'!G10</f>
        <v>(0.002)</v>
      </c>
      <c r="H29" s="26" t="str">
        <f>'[1]PAT2-nber_emp'!H10</f>
        <v>(0.003)</v>
      </c>
    </row>
    <row r="30" spans="1:8" s="15" customFormat="1" ht="15" customHeight="1" x14ac:dyDescent="0.2">
      <c r="A30" s="16" t="s">
        <v>12</v>
      </c>
      <c r="B30" s="26" t="str">
        <f>'[1]PAT2-nber_emp'!B11</f>
        <v>6543</v>
      </c>
      <c r="C30" s="26" t="str">
        <f>'[1]PAT2-nber_emp'!C11</f>
        <v>6543</v>
      </c>
      <c r="D30" s="26" t="str">
        <f>'[1]PAT2-nber_emp'!D11</f>
        <v>6543</v>
      </c>
      <c r="E30" s="26" t="str">
        <f>'[1]PAT2-nber_emp'!E11</f>
        <v>6543</v>
      </c>
      <c r="F30" s="26" t="str">
        <f>'[1]PAT2-nber_emp'!F11</f>
        <v>6543</v>
      </c>
      <c r="G30" s="26" t="str">
        <f>'[1]PAT2-nber_emp'!G11</f>
        <v>6543</v>
      </c>
      <c r="H30" s="26" t="str">
        <f>'[1]PAT2-nber_emp'!H11</f>
        <v>6543</v>
      </c>
    </row>
    <row r="31" spans="1:8" ht="15" customHeight="1" x14ac:dyDescent="0.2">
      <c r="A31" s="42" t="s">
        <v>27</v>
      </c>
      <c r="B31" s="26" t="str">
        <f>'[1]PAT2b-nber_emp'!B12</f>
        <v>0.001</v>
      </c>
      <c r="C31" s="26"/>
      <c r="D31" s="26" t="str">
        <f>'[1]PAT2b-nber_emp'!D12</f>
        <v>0.001</v>
      </c>
      <c r="E31" s="26" t="str">
        <f>'[1]PAT2b-nber_emp'!E12</f>
        <v>0.238</v>
      </c>
      <c r="F31" s="26" t="str">
        <f>'[1]PAT2b-nber_emp'!F12</f>
        <v>0.008</v>
      </c>
      <c r="G31" s="26" t="str">
        <f>'[1]PAT2b-nber_emp'!G12</f>
        <v>0.016</v>
      </c>
      <c r="H31" s="26" t="str">
        <f>'[1]PAT2b-nber_emp'!H12</f>
        <v>0.023</v>
      </c>
    </row>
    <row r="32" spans="1:8" s="3" customFormat="1" ht="6" customHeight="1" thickBot="1" x14ac:dyDescent="0.2">
      <c r="A32" s="6"/>
      <c r="B32" s="7"/>
      <c r="C32" s="7"/>
      <c r="D32" s="7"/>
      <c r="E32" s="7"/>
      <c r="F32" s="7"/>
      <c r="G32" s="7"/>
      <c r="H32" s="7"/>
    </row>
    <row r="33" spans="1:8" s="14" customFormat="1" ht="16.5" customHeight="1" thickTop="1" x14ac:dyDescent="0.15">
      <c r="A33" s="96" t="s">
        <v>268</v>
      </c>
      <c r="B33" s="96"/>
      <c r="C33" s="96"/>
      <c r="D33" s="96"/>
      <c r="E33" s="110"/>
      <c r="F33" s="110"/>
      <c r="G33" s="110"/>
      <c r="H33" s="110"/>
    </row>
    <row r="37" spans="1:8" x14ac:dyDescent="0.2">
      <c r="F37" s="8" t="s">
        <v>8</v>
      </c>
    </row>
  </sheetData>
  <mergeCells count="4">
    <mergeCell ref="A1:H1"/>
    <mergeCell ref="B7:H7"/>
    <mergeCell ref="B20:H20"/>
    <mergeCell ref="A33:H33"/>
  </mergeCells>
  <printOptions horizontalCentered="1"/>
  <pageMargins left="0.25" right="0.25" top="1" bottom="0" header="0.3" footer="0.3"/>
  <pageSetup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zoomScaleNormal="100" workbookViewId="0">
      <selection activeCell="A3" sqref="A3"/>
    </sheetView>
  </sheetViews>
  <sheetFormatPr defaultRowHeight="12.75" x14ac:dyDescent="0.2"/>
  <cols>
    <col min="1" max="1" width="31.28515625" style="1" customWidth="1"/>
    <col min="2" max="9" width="11.7109375" style="8" customWidth="1"/>
    <col min="10" max="16384" width="9.140625" style="1"/>
  </cols>
  <sheetData>
    <row r="1" spans="1:9" ht="19.5" thickBot="1" x14ac:dyDescent="0.35">
      <c r="A1" s="97" t="s">
        <v>195</v>
      </c>
      <c r="B1" s="98"/>
      <c r="C1" s="98"/>
      <c r="D1" s="98"/>
      <c r="E1" s="98"/>
      <c r="F1" s="98"/>
      <c r="G1" s="98"/>
      <c r="H1" s="98"/>
      <c r="I1" s="98"/>
    </row>
    <row r="2" spans="1:9" s="3" customFormat="1" ht="6" customHeight="1" thickTop="1" x14ac:dyDescent="0.15">
      <c r="A2" s="5"/>
      <c r="B2" s="4"/>
      <c r="C2" s="4"/>
      <c r="D2" s="4"/>
      <c r="E2" s="4"/>
      <c r="F2" s="4"/>
      <c r="G2" s="4"/>
      <c r="H2" s="4"/>
      <c r="I2" s="4"/>
    </row>
    <row r="3" spans="1:9" s="18" customFormat="1" ht="15" customHeight="1" x14ac:dyDescent="0.25">
      <c r="B3" s="101" t="s">
        <v>196</v>
      </c>
      <c r="C3" s="101"/>
      <c r="D3" s="101" t="s">
        <v>67</v>
      </c>
      <c r="E3" s="101"/>
      <c r="F3" s="101" t="s">
        <v>31</v>
      </c>
      <c r="G3" s="101"/>
      <c r="H3" s="101" t="s">
        <v>68</v>
      </c>
      <c r="I3" s="101"/>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15" customFormat="1" ht="15" customHeight="1" x14ac:dyDescent="0.2">
      <c r="A7" s="16"/>
      <c r="B7" s="109" t="s">
        <v>25</v>
      </c>
      <c r="C7" s="109"/>
      <c r="D7" s="109"/>
      <c r="E7" s="109"/>
      <c r="F7" s="109"/>
      <c r="G7" s="109"/>
      <c r="H7" s="109"/>
      <c r="I7" s="109"/>
    </row>
    <row r="8" spans="1:9" s="15" customFormat="1" ht="6" customHeight="1" x14ac:dyDescent="0.2">
      <c r="A8" s="16"/>
      <c r="B8" s="69"/>
      <c r="C8" s="69"/>
      <c r="D8" s="69"/>
      <c r="E8" s="69"/>
      <c r="F8" s="69"/>
      <c r="G8" s="69"/>
      <c r="H8" s="69"/>
      <c r="I8" s="69"/>
    </row>
    <row r="9" spans="1:9" ht="15" customHeight="1" x14ac:dyDescent="0.2">
      <c r="A9" s="16" t="s">
        <v>197</v>
      </c>
      <c r="B9" s="26" t="str">
        <f>'[1]VAR-nber_rvadd1'!B3</f>
        <v>-0.045</v>
      </c>
      <c r="C9" s="26" t="str">
        <f>'[1]VAR-nber_rvadd1'!C3</f>
        <v>-0.060</v>
      </c>
      <c r="D9" s="26" t="str">
        <f>'[1]VAR-nber_rvadd1'!D3</f>
        <v>-0.025</v>
      </c>
      <c r="E9" s="26" t="str">
        <f>'[1]VAR-nber_rvadd1'!E3</f>
        <v>-0.011</v>
      </c>
      <c r="F9" s="26" t="str">
        <f>'[1]VAR-nber_rvadd1'!F3</f>
        <v>-0.057</v>
      </c>
      <c r="G9" s="26" t="str">
        <f>'[1]VAR-nber_rvadd1'!G3</f>
        <v>-0.063</v>
      </c>
      <c r="H9" s="26" t="str">
        <f>'[1]VAR-nber_rvadd1'!H3</f>
        <v>0.312***</v>
      </c>
      <c r="I9" s="26" t="str">
        <f>'[1]VAR-nber_rvadd1'!I3</f>
        <v>0.244**</v>
      </c>
    </row>
    <row r="10" spans="1:9" s="15" customFormat="1" ht="15" customHeight="1" x14ac:dyDescent="0.2">
      <c r="A10" s="16"/>
      <c r="B10" s="26" t="str">
        <f>'[1]VAR-nber_rvadd1'!B4</f>
        <v>(0.039)</v>
      </c>
      <c r="C10" s="26" t="str">
        <f>'[1]VAR-nber_rvadd1'!C4</f>
        <v>(0.044)</v>
      </c>
      <c r="D10" s="26" t="str">
        <f>'[1]VAR-nber_rvadd1'!D4</f>
        <v>(0.027)</v>
      </c>
      <c r="E10" s="26" t="str">
        <f>'[1]VAR-nber_rvadd1'!E4</f>
        <v>(0.041)</v>
      </c>
      <c r="F10" s="26" t="str">
        <f>'[1]VAR-nber_rvadd1'!F4</f>
        <v>(0.044)</v>
      </c>
      <c r="G10" s="26" t="str">
        <f>'[1]VAR-nber_rvadd1'!G4</f>
        <v>(0.044)</v>
      </c>
      <c r="H10" s="26" t="str">
        <f>'[1]VAR-nber_rvadd1'!H4</f>
        <v>(0.109)</v>
      </c>
      <c r="I10" s="26" t="str">
        <f>'[1]VAR-nber_rvadd1'!I4</f>
        <v>(0.098)</v>
      </c>
    </row>
    <row r="11" spans="1:9" ht="15" customHeight="1" x14ac:dyDescent="0.2">
      <c r="A11" s="23" t="s">
        <v>185</v>
      </c>
      <c r="B11" s="26" t="str">
        <f>'[1]VAR-nber_rvadd1'!B5</f>
        <v/>
      </c>
      <c r="C11" s="26" t="str">
        <f>'[1]VAR-nber_rvadd1'!C5</f>
        <v>0.038</v>
      </c>
      <c r="D11" s="26" t="str">
        <f>'[1]VAR-nber_rvadd1'!D5</f>
        <v/>
      </c>
      <c r="E11" s="26" t="str">
        <f>'[1]VAR-nber_rvadd1'!E5</f>
        <v>-0.036</v>
      </c>
      <c r="F11" s="26" t="str">
        <f>'[1]VAR-nber_rvadd1'!F5</f>
        <v>0.087***</v>
      </c>
      <c r="G11" s="26" t="str">
        <f>'[1]VAR-nber_rvadd1'!G5</f>
        <v>0.080***</v>
      </c>
      <c r="H11" s="26" t="str">
        <f>'[1]VAR-nber_rvadd1'!H5</f>
        <v>-0.735***</v>
      </c>
      <c r="I11" s="26" t="str">
        <f>'[1]VAR-nber_rvadd1'!I5</f>
        <v>-0.398**</v>
      </c>
    </row>
    <row r="12" spans="1:9" s="15" customFormat="1" ht="15" customHeight="1" x14ac:dyDescent="0.2">
      <c r="A12" s="23"/>
      <c r="B12" s="26" t="str">
        <f>'[1]VAR-nber_rvadd1'!B6</f>
        <v/>
      </c>
      <c r="C12" s="26" t="str">
        <f>'[1]VAR-nber_rvadd1'!C6</f>
        <v>(0.112)</v>
      </c>
      <c r="D12" s="26" t="str">
        <f>'[1]VAR-nber_rvadd1'!D6</f>
        <v/>
      </c>
      <c r="E12" s="26" t="str">
        <f>'[1]VAR-nber_rvadd1'!E6</f>
        <v>(0.116)</v>
      </c>
      <c r="F12" s="26" t="str">
        <f>'[1]VAR-nber_rvadd1'!F6</f>
        <v>(0.025)</v>
      </c>
      <c r="G12" s="26" t="str">
        <f>'[1]VAR-nber_rvadd1'!G6</f>
        <v>(0.025)</v>
      </c>
      <c r="H12" s="26" t="str">
        <f>'[1]VAR-nber_rvadd1'!H6</f>
        <v>(0.268)</v>
      </c>
      <c r="I12" s="26" t="str">
        <f>'[1]VAR-nber_rvadd1'!I6</f>
        <v>(0.200)</v>
      </c>
    </row>
    <row r="13" spans="1:9" ht="15" customHeight="1" x14ac:dyDescent="0.2">
      <c r="A13" s="23" t="s">
        <v>186</v>
      </c>
      <c r="B13" s="26" t="str">
        <f>'[1]VAR-nber_rvadd1'!B7</f>
        <v>0.173***</v>
      </c>
      <c r="C13" s="26" t="str">
        <f>'[1]VAR-nber_rvadd1'!C7</f>
        <v>0.171***</v>
      </c>
      <c r="D13" s="26" t="str">
        <f>'[1]VAR-nber_rvadd1'!D7</f>
        <v>0.113**</v>
      </c>
      <c r="E13" s="26" t="str">
        <f>'[1]VAR-nber_rvadd1'!E7</f>
        <v>0.114**</v>
      </c>
      <c r="F13" s="26" t="str">
        <f>'[1]VAR-nber_rvadd1'!F7</f>
        <v/>
      </c>
      <c r="G13" s="26" t="str">
        <f>'[1]VAR-nber_rvadd1'!G7</f>
        <v>0.017</v>
      </c>
      <c r="H13" s="26" t="str">
        <f>'[1]VAR-nber_rvadd1'!H7</f>
        <v/>
      </c>
      <c r="I13" s="26" t="str">
        <f>'[1]VAR-nber_rvadd1'!I7</f>
        <v>-0.162*</v>
      </c>
    </row>
    <row r="14" spans="1:9" s="15" customFormat="1" ht="15" customHeight="1" x14ac:dyDescent="0.2">
      <c r="A14" s="23"/>
      <c r="B14" s="26" t="str">
        <f>'[1]VAR-nber_rvadd1'!B8</f>
        <v>(0.059)</v>
      </c>
      <c r="C14" s="26" t="str">
        <f>'[1]VAR-nber_rvadd1'!C8</f>
        <v>(0.061)</v>
      </c>
      <c r="D14" s="26" t="str">
        <f>'[1]VAR-nber_rvadd1'!D8</f>
        <v>(0.045)</v>
      </c>
      <c r="E14" s="26" t="str">
        <f>'[1]VAR-nber_rvadd1'!E8</f>
        <v>(0.052)</v>
      </c>
      <c r="F14" s="26" t="str">
        <f>'[1]VAR-nber_rvadd1'!F8</f>
        <v/>
      </c>
      <c r="G14" s="26" t="str">
        <f>'[1]VAR-nber_rvadd1'!G8</f>
        <v>(0.011)</v>
      </c>
      <c r="H14" s="26" t="str">
        <f>'[1]VAR-nber_rvadd1'!H8</f>
        <v/>
      </c>
      <c r="I14" s="26" t="str">
        <f>'[1]VAR-nber_rvadd1'!I8</f>
        <v>(0.086)</v>
      </c>
    </row>
    <row r="15" spans="1:9" ht="15" customHeight="1" x14ac:dyDescent="0.2">
      <c r="A15" s="16" t="s">
        <v>184</v>
      </c>
      <c r="B15" s="26" t="str">
        <f>'[1]VAR-nber_rvadd1'!B9</f>
        <v>0.030***</v>
      </c>
      <c r="C15" s="26" t="str">
        <f>'[1]VAR-nber_rvadd1'!C9</f>
        <v>0.030***</v>
      </c>
      <c r="D15" s="26" t="str">
        <f>'[1]VAR-nber_rvadd1'!D9</f>
        <v>0.006**</v>
      </c>
      <c r="E15" s="26" t="str">
        <f>'[1]VAR-nber_rvadd1'!E9</f>
        <v>0.007*</v>
      </c>
      <c r="F15" s="26" t="str">
        <f>'[1]VAR-nber_rvadd1'!F9</f>
        <v>0.009</v>
      </c>
      <c r="G15" s="26" t="str">
        <f>'[1]VAR-nber_rvadd1'!G9</f>
        <v>0.009</v>
      </c>
      <c r="H15" s="26" t="str">
        <f>'[1]VAR-nber_rvadd1'!H9</f>
        <v>-0.012*</v>
      </c>
      <c r="I15" s="26" t="str">
        <f>'[1]VAR-nber_rvadd1'!I9</f>
        <v>-0.006</v>
      </c>
    </row>
    <row r="16" spans="1:9" s="15" customFormat="1" ht="15" customHeight="1" x14ac:dyDescent="0.2">
      <c r="A16" s="16"/>
      <c r="B16" s="26" t="str">
        <f>'[1]VAR-nber_rvadd1'!B10</f>
        <v>(0.008)</v>
      </c>
      <c r="C16" s="26" t="str">
        <f>'[1]VAR-nber_rvadd1'!C10</f>
        <v>(0.008)</v>
      </c>
      <c r="D16" s="26" t="str">
        <f>'[1]VAR-nber_rvadd1'!D10</f>
        <v>(0.003)</v>
      </c>
      <c r="E16" s="26" t="str">
        <f>'[1]VAR-nber_rvadd1'!E10</f>
        <v>(0.004)</v>
      </c>
      <c r="F16" s="26" t="str">
        <f>'[1]VAR-nber_rvadd1'!F10</f>
        <v>(0.007)</v>
      </c>
      <c r="G16" s="26" t="str">
        <f>'[1]VAR-nber_rvadd1'!G10</f>
        <v>(0.007)</v>
      </c>
      <c r="H16" s="26" t="str">
        <f>'[1]VAR-nber_rvadd1'!H10</f>
        <v>(0.007)</v>
      </c>
      <c r="I16" s="26" t="str">
        <f>'[1]VAR-nber_rvadd1'!I10</f>
        <v>(0.006)</v>
      </c>
    </row>
    <row r="17" spans="1:9" s="15" customFormat="1" ht="15" customHeight="1" x14ac:dyDescent="0.2">
      <c r="A17" s="16" t="s">
        <v>12</v>
      </c>
      <c r="B17" s="26" t="str">
        <f>'[1]VAR-nber_rvadd1'!B11</f>
        <v>6168</v>
      </c>
      <c r="C17" s="26" t="str">
        <f>'[1]VAR-nber_rvadd1'!C11</f>
        <v>6168</v>
      </c>
      <c r="D17" s="26" t="str">
        <f>'[1]VAR-nber_rvadd1'!D11</f>
        <v>6560</v>
      </c>
      <c r="E17" s="26" t="str">
        <f>'[1]VAR-nber_rvadd1'!E11</f>
        <v>6560</v>
      </c>
      <c r="F17" s="26" t="str">
        <f>'[1]VAR-nber_rvadd1'!F11</f>
        <v>6560</v>
      </c>
      <c r="G17" s="26" t="str">
        <f>'[1]VAR-nber_rvadd1'!G11</f>
        <v>6560</v>
      </c>
      <c r="H17" s="26" t="str">
        <f>'[1]VAR-nber_rvadd1'!H11</f>
        <v>6543</v>
      </c>
      <c r="I17" s="26" t="str">
        <f>'[1]VAR-nber_rvadd1'!I11</f>
        <v>6543</v>
      </c>
    </row>
    <row r="18" spans="1:9" ht="15" customHeight="1" x14ac:dyDescent="0.2">
      <c r="A18" s="16"/>
      <c r="B18" s="26"/>
      <c r="C18" s="26"/>
      <c r="D18" s="26"/>
      <c r="E18" s="26"/>
      <c r="F18" s="26"/>
      <c r="G18" s="26"/>
      <c r="H18" s="26"/>
      <c r="I18" s="26"/>
    </row>
    <row r="19" spans="1:9" s="15" customFormat="1" ht="15" customHeight="1" x14ac:dyDescent="0.2">
      <c r="A19" s="16"/>
      <c r="B19" s="109" t="s">
        <v>24</v>
      </c>
      <c r="C19" s="109"/>
      <c r="D19" s="109"/>
      <c r="E19" s="109"/>
      <c r="F19" s="109"/>
      <c r="G19" s="109"/>
      <c r="H19" s="109"/>
      <c r="I19" s="109"/>
    </row>
    <row r="20" spans="1:9" s="15" customFormat="1" ht="6" customHeight="1" x14ac:dyDescent="0.2">
      <c r="A20" s="16"/>
      <c r="B20" s="69"/>
      <c r="C20" s="69"/>
      <c r="D20" s="69"/>
      <c r="E20" s="69"/>
      <c r="F20" s="69"/>
      <c r="G20" s="69"/>
      <c r="H20" s="69"/>
      <c r="I20" s="69"/>
    </row>
    <row r="21" spans="1:9" ht="15" customHeight="1" x14ac:dyDescent="0.2">
      <c r="A21" s="16" t="s">
        <v>197</v>
      </c>
      <c r="B21" s="26" t="str">
        <f>'[1]VAR-nber_emp1'!B3</f>
        <v>0.132***</v>
      </c>
      <c r="C21" s="26" t="str">
        <f>'[1]VAR-nber_emp1'!C3</f>
        <v>0.084</v>
      </c>
      <c r="D21" s="26" t="str">
        <f>'[1]VAR-nber_emp1'!D3</f>
        <v>0.185***</v>
      </c>
      <c r="E21" s="26" t="str">
        <f>'[1]VAR-nber_emp1'!E3</f>
        <v>0.079</v>
      </c>
      <c r="F21" s="26" t="str">
        <f>'[1]VAR-nber_emp1'!F3</f>
        <v>0.089***</v>
      </c>
      <c r="G21" s="26" t="str">
        <f>'[1]VAR-nber_emp1'!G3</f>
        <v>0.081***</v>
      </c>
      <c r="H21" s="26" t="str">
        <f>'[1]VAR-nber_emp1'!H3</f>
        <v>0.310***</v>
      </c>
      <c r="I21" s="26" t="str">
        <f>'[1]VAR-nber_emp1'!I3</f>
        <v>0.268***</v>
      </c>
    </row>
    <row r="22" spans="1:9" s="15" customFormat="1" ht="15" customHeight="1" x14ac:dyDescent="0.2">
      <c r="A22" s="16"/>
      <c r="B22" s="26" t="str">
        <f>'[1]VAR-nber_emp1'!B4</f>
        <v>(0.023)</v>
      </c>
      <c r="C22" s="26" t="str">
        <f>'[1]VAR-nber_emp1'!C4</f>
        <v>(0.146)</v>
      </c>
      <c r="D22" s="26" t="str">
        <f>'[1]VAR-nber_emp1'!D4</f>
        <v>(0.025)</v>
      </c>
      <c r="E22" s="26" t="str">
        <f>'[1]VAR-nber_emp1'!E4</f>
        <v>(0.080)</v>
      </c>
      <c r="F22" s="26" t="str">
        <f>'[1]VAR-nber_emp1'!F4</f>
        <v>(0.028)</v>
      </c>
      <c r="G22" s="26" t="str">
        <f>'[1]VAR-nber_emp1'!G4</f>
        <v>(0.026)</v>
      </c>
      <c r="H22" s="26" t="str">
        <f>'[1]VAR-nber_emp1'!H4</f>
        <v>(0.059)</v>
      </c>
      <c r="I22" s="26" t="str">
        <f>'[1]VAR-nber_emp1'!I4</f>
        <v>(0.058)</v>
      </c>
    </row>
    <row r="23" spans="1:9" ht="15" customHeight="1" x14ac:dyDescent="0.2">
      <c r="A23" s="23" t="s">
        <v>187</v>
      </c>
      <c r="B23" s="26" t="str">
        <f>'[1]VAR-nber_emp1'!B5</f>
        <v/>
      </c>
      <c r="C23" s="26" t="str">
        <f>'[1]VAR-nber_emp1'!C5</f>
        <v>0.097</v>
      </c>
      <c r="D23" s="26" t="str">
        <f>'[1]VAR-nber_emp1'!D5</f>
        <v/>
      </c>
      <c r="E23" s="26" t="str">
        <f>'[1]VAR-nber_emp1'!E5</f>
        <v>0.158</v>
      </c>
      <c r="F23" s="26" t="str">
        <f>'[1]VAR-nber_emp1'!F5</f>
        <v>0.095**</v>
      </c>
      <c r="G23" s="26" t="str">
        <f>'[1]VAR-nber_emp1'!G5</f>
        <v>0.091**</v>
      </c>
      <c r="H23" s="26" t="str">
        <f>'[1]VAR-nber_emp1'!H5</f>
        <v>-0.264***</v>
      </c>
      <c r="I23" s="26" t="str">
        <f>'[1]VAR-nber_emp1'!I5</f>
        <v>-0.278***</v>
      </c>
    </row>
    <row r="24" spans="1:9" s="15" customFormat="1" ht="15" customHeight="1" x14ac:dyDescent="0.2">
      <c r="A24" s="23"/>
      <c r="B24" s="26" t="str">
        <f>'[1]VAR-nber_emp1'!B6</f>
        <v/>
      </c>
      <c r="C24" s="26" t="str">
        <f>'[1]VAR-nber_emp1'!C6</f>
        <v>(0.295)</v>
      </c>
      <c r="D24" s="26" t="str">
        <f>'[1]VAR-nber_emp1'!D6</f>
        <v/>
      </c>
      <c r="E24" s="26" t="str">
        <f>'[1]VAR-nber_emp1'!E6</f>
        <v>(0.115)</v>
      </c>
      <c r="F24" s="26" t="str">
        <f>'[1]VAR-nber_emp1'!F6</f>
        <v>(0.041)</v>
      </c>
      <c r="G24" s="26" t="str">
        <f>'[1]VAR-nber_emp1'!G6</f>
        <v>(0.044)</v>
      </c>
      <c r="H24" s="26" t="str">
        <f>'[1]VAR-nber_emp1'!H6</f>
        <v>(0.098)</v>
      </c>
      <c r="I24" s="26" t="str">
        <f>'[1]VAR-nber_emp1'!I6</f>
        <v>(0.099)</v>
      </c>
    </row>
    <row r="25" spans="1:9" ht="15" customHeight="1" x14ac:dyDescent="0.2">
      <c r="A25" s="23" t="s">
        <v>188</v>
      </c>
      <c r="B25" s="26" t="str">
        <f>'[1]VAR-nber_emp1'!B7</f>
        <v>0.053***</v>
      </c>
      <c r="C25" s="26" t="str">
        <f>'[1]VAR-nber_emp1'!C7</f>
        <v>0.035</v>
      </c>
      <c r="D25" s="26" t="str">
        <f>'[1]VAR-nber_emp1'!D7</f>
        <v>-0.045*</v>
      </c>
      <c r="E25" s="26" t="str">
        <f>'[1]VAR-nber_emp1'!E7</f>
        <v>-0.018</v>
      </c>
      <c r="F25" s="26" t="str">
        <f>'[1]VAR-nber_emp1'!F7</f>
        <v/>
      </c>
      <c r="G25" s="26" t="str">
        <f>'[1]VAR-nber_emp1'!G7</f>
        <v>0.017</v>
      </c>
      <c r="H25" s="26" t="str">
        <f>'[1]VAR-nber_emp1'!H7</f>
        <v/>
      </c>
      <c r="I25" s="26" t="str">
        <f>'[1]VAR-nber_emp1'!I7</f>
        <v>0.085**</v>
      </c>
    </row>
    <row r="26" spans="1:9" s="15" customFormat="1" ht="15" customHeight="1" x14ac:dyDescent="0.2">
      <c r="A26" s="23"/>
      <c r="B26" s="26" t="str">
        <f>'[1]VAR-nber_emp1'!B8</f>
        <v>(0.014)</v>
      </c>
      <c r="C26" s="26" t="str">
        <f>'[1]VAR-nber_emp1'!C8</f>
        <v>(0.054)</v>
      </c>
      <c r="D26" s="26" t="str">
        <f>'[1]VAR-nber_emp1'!D8</f>
        <v>(0.024)</v>
      </c>
      <c r="E26" s="26" t="str">
        <f>'[1]VAR-nber_emp1'!E8</f>
        <v>(0.031)</v>
      </c>
      <c r="F26" s="26" t="str">
        <f>'[1]VAR-nber_emp1'!F8</f>
        <v/>
      </c>
      <c r="G26" s="26" t="str">
        <f>'[1]VAR-nber_emp1'!G8</f>
        <v>(0.025)</v>
      </c>
      <c r="H26" s="26" t="str">
        <f>'[1]VAR-nber_emp1'!H8</f>
        <v/>
      </c>
      <c r="I26" s="26" t="str">
        <f>'[1]VAR-nber_emp1'!I8</f>
        <v>(0.038)</v>
      </c>
    </row>
    <row r="27" spans="1:9" ht="15" customHeight="1" x14ac:dyDescent="0.2">
      <c r="A27" s="16" t="s">
        <v>184</v>
      </c>
      <c r="B27" s="26" t="str">
        <f>'[1]VAR-nber_emp1'!B9</f>
        <v>0.026***</v>
      </c>
      <c r="C27" s="26" t="str">
        <f>'[1]VAR-nber_emp1'!C9</f>
        <v>0.022*</v>
      </c>
      <c r="D27" s="26" t="str">
        <f>'[1]VAR-nber_emp1'!D9</f>
        <v>0.005**</v>
      </c>
      <c r="E27" s="26" t="str">
        <f>'[1]VAR-nber_emp1'!E9</f>
        <v>0.003</v>
      </c>
      <c r="F27" s="26" t="str">
        <f>'[1]VAR-nber_emp1'!F9</f>
        <v>0.007***</v>
      </c>
      <c r="G27" s="26" t="str">
        <f>'[1]VAR-nber_emp1'!G9</f>
        <v>0.007***</v>
      </c>
      <c r="H27" s="26" t="str">
        <f>'[1]VAR-nber_emp1'!H9</f>
        <v>-0.012***</v>
      </c>
      <c r="I27" s="26" t="str">
        <f>'[1]VAR-nber_emp1'!I9</f>
        <v>-0.013***</v>
      </c>
    </row>
    <row r="28" spans="1:9" s="15" customFormat="1" ht="15" customHeight="1" x14ac:dyDescent="0.2">
      <c r="A28" s="16"/>
      <c r="B28" s="26" t="str">
        <f>'[1]VAR-nber_emp1'!B10</f>
        <v>(0.004)</v>
      </c>
      <c r="C28" s="26" t="str">
        <f>'[1]VAR-nber_emp1'!C10</f>
        <v>(0.011)</v>
      </c>
      <c r="D28" s="26" t="str">
        <f>'[1]VAR-nber_emp1'!D10</f>
        <v>(0.002)</v>
      </c>
      <c r="E28" s="26" t="str">
        <f>'[1]VAR-nber_emp1'!E10</f>
        <v>(0.003)</v>
      </c>
      <c r="F28" s="26" t="str">
        <f>'[1]VAR-nber_emp1'!F10</f>
        <v>(0.002)</v>
      </c>
      <c r="G28" s="26" t="str">
        <f>'[1]VAR-nber_emp1'!G10</f>
        <v>(0.002)</v>
      </c>
      <c r="H28" s="26" t="str">
        <f>'[1]VAR-nber_emp1'!H10</f>
        <v>(0.004)</v>
      </c>
      <c r="I28" s="26" t="str">
        <f>'[1]VAR-nber_emp1'!I10</f>
        <v>(0.004)</v>
      </c>
    </row>
    <row r="29" spans="1:9" s="15" customFormat="1" ht="15" customHeight="1" x14ac:dyDescent="0.2">
      <c r="A29" s="16" t="s">
        <v>12</v>
      </c>
      <c r="B29" s="26" t="str">
        <f>'[1]VAR-nber_emp1'!B11</f>
        <v>6168</v>
      </c>
      <c r="C29" s="26" t="str">
        <f>'[1]VAR-nber_emp1'!C11</f>
        <v>6168</v>
      </c>
      <c r="D29" s="26" t="str">
        <f>'[1]VAR-nber_emp1'!D11</f>
        <v>6560</v>
      </c>
      <c r="E29" s="26" t="str">
        <f>'[1]VAR-nber_emp1'!E11</f>
        <v>6560</v>
      </c>
      <c r="F29" s="26" t="str">
        <f>'[1]VAR-nber_emp1'!F11</f>
        <v>6560</v>
      </c>
      <c r="G29" s="26" t="str">
        <f>'[1]VAR-nber_emp1'!G11</f>
        <v>6560</v>
      </c>
      <c r="H29" s="26" t="str">
        <f>'[1]VAR-nber_emp1'!H11</f>
        <v>6543</v>
      </c>
      <c r="I29" s="26" t="str">
        <f>'[1]VAR-nber_emp1'!I11</f>
        <v>6543</v>
      </c>
    </row>
    <row r="30" spans="1:9" s="3" customFormat="1" ht="6" customHeight="1" thickBot="1" x14ac:dyDescent="0.2">
      <c r="A30" s="6"/>
      <c r="B30" s="7"/>
      <c r="C30" s="7"/>
      <c r="D30" s="7"/>
      <c r="E30" s="7"/>
      <c r="F30" s="7"/>
      <c r="G30" s="7"/>
      <c r="H30" s="7"/>
      <c r="I30" s="7"/>
    </row>
    <row r="31" spans="1:9" s="14" customFormat="1" ht="56.25" customHeight="1" thickTop="1" x14ac:dyDescent="0.15">
      <c r="A31" s="96" t="s">
        <v>269</v>
      </c>
      <c r="B31" s="96"/>
      <c r="C31" s="96"/>
      <c r="D31" s="96"/>
      <c r="E31" s="110"/>
      <c r="F31" s="110"/>
      <c r="G31" s="110"/>
      <c r="H31" s="110"/>
      <c r="I31" s="110"/>
    </row>
    <row r="35" spans="6:6" x14ac:dyDescent="0.2">
      <c r="F35" s="8" t="s">
        <v>8</v>
      </c>
    </row>
  </sheetData>
  <mergeCells count="8">
    <mergeCell ref="A1:I1"/>
    <mergeCell ref="B7:I7"/>
    <mergeCell ref="B19:I19"/>
    <mergeCell ref="A31:I31"/>
    <mergeCell ref="B3:C3"/>
    <mergeCell ref="D3:E3"/>
    <mergeCell ref="F3:G3"/>
    <mergeCell ref="H3:I3"/>
  </mergeCells>
  <printOptions horizontalCentered="1"/>
  <pageMargins left="0.25" right="0.25" top="1" bottom="0" header="0.3" footer="0.3"/>
  <pageSetup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9"/>
  <sheetViews>
    <sheetView zoomScaleNormal="100" workbookViewId="0">
      <selection activeCell="A3" sqref="A3"/>
    </sheetView>
  </sheetViews>
  <sheetFormatPr defaultRowHeight="12.75" x14ac:dyDescent="0.2"/>
  <cols>
    <col min="1" max="1" width="8.5703125" style="1" customWidth="1"/>
    <col min="2" max="2" width="28.42578125" style="1" customWidth="1"/>
    <col min="3" max="6" width="13.7109375" style="8" customWidth="1"/>
    <col min="7" max="16384" width="9.140625" style="1"/>
  </cols>
  <sheetData>
    <row r="1" spans="1:6" ht="19.5" thickBot="1" x14ac:dyDescent="0.35">
      <c r="A1" s="97" t="s">
        <v>220</v>
      </c>
      <c r="B1" s="97"/>
      <c r="C1" s="98"/>
      <c r="D1" s="98"/>
      <c r="E1" s="98"/>
      <c r="F1" s="98"/>
    </row>
    <row r="2" spans="1:6" s="3" customFormat="1" ht="6" customHeight="1" thickTop="1" x14ac:dyDescent="0.15">
      <c r="A2" s="5"/>
      <c r="B2" s="5"/>
      <c r="C2" s="4"/>
      <c r="D2" s="4"/>
      <c r="E2" s="4"/>
      <c r="F2" s="4"/>
    </row>
    <row r="3" spans="1:6" s="18" customFormat="1" ht="15" customHeight="1" x14ac:dyDescent="0.25">
      <c r="C3" s="101" t="s">
        <v>17</v>
      </c>
      <c r="D3" s="101"/>
      <c r="E3" s="101" t="s">
        <v>13</v>
      </c>
      <c r="F3" s="101"/>
    </row>
    <row r="4" spans="1:6" s="2" customFormat="1" ht="6" customHeight="1" thickBot="1" x14ac:dyDescent="0.25">
      <c r="A4" s="17"/>
      <c r="B4" s="17"/>
      <c r="C4" s="9"/>
      <c r="D4" s="9"/>
      <c r="E4" s="9"/>
      <c r="F4" s="9"/>
    </row>
    <row r="5" spans="1:6" s="2" customFormat="1" ht="15" customHeight="1" thickBot="1" x14ac:dyDescent="0.25">
      <c r="A5" s="10"/>
      <c r="B5" s="10"/>
      <c r="C5" s="11" t="s">
        <v>0</v>
      </c>
      <c r="D5" s="11" t="s">
        <v>1</v>
      </c>
      <c r="E5" s="11" t="s">
        <v>2</v>
      </c>
      <c r="F5" s="11" t="s">
        <v>3</v>
      </c>
    </row>
    <row r="6" spans="1:6" s="14" customFormat="1" ht="6" customHeight="1" x14ac:dyDescent="0.15">
      <c r="A6" s="12"/>
      <c r="B6" s="12"/>
      <c r="C6" s="13"/>
      <c r="D6" s="13"/>
      <c r="E6" s="13"/>
      <c r="F6" s="13"/>
    </row>
    <row r="7" spans="1:6" s="2" customFormat="1" ht="15" customHeight="1" x14ac:dyDescent="0.2">
      <c r="A7" s="36" t="s">
        <v>9</v>
      </c>
      <c r="B7" s="36"/>
      <c r="C7" s="26" t="str">
        <f>[1]IVFull2!B3</f>
        <v>-0.043</v>
      </c>
      <c r="D7" s="26" t="str">
        <f>[1]IVFull2!C3</f>
        <v>-0.050</v>
      </c>
      <c r="E7" s="26" t="str">
        <f>[1]IVFull2!D3</f>
        <v>0.125***</v>
      </c>
      <c r="F7" s="26" t="str">
        <f>[1]IVFull2!E3</f>
        <v>0.105***</v>
      </c>
    </row>
    <row r="8" spans="1:6" s="20" customFormat="1" ht="15" customHeight="1" x14ac:dyDescent="0.2">
      <c r="A8" s="36"/>
      <c r="B8" s="36"/>
      <c r="C8" s="26" t="str">
        <f>[1]IVFull2!B4</f>
        <v>(0.041)</v>
      </c>
      <c r="D8" s="26" t="str">
        <f>[1]IVFull2!C4</f>
        <v>(0.041)</v>
      </c>
      <c r="E8" s="26" t="str">
        <f>[1]IVFull2!D4</f>
        <v>(0.020)</v>
      </c>
      <c r="F8" s="26" t="str">
        <f>[1]IVFull2!E4</f>
        <v>(0.020)</v>
      </c>
    </row>
    <row r="9" spans="1:6" s="2" customFormat="1" ht="15" customHeight="1" x14ac:dyDescent="0.2">
      <c r="A9" s="36" t="s">
        <v>10</v>
      </c>
      <c r="B9" s="36"/>
      <c r="C9" s="26" t="str">
        <f>[1]IVFull2!B5</f>
        <v/>
      </c>
      <c r="D9" s="26" t="str">
        <f>[1]IVFull2!C5</f>
        <v>0.040*</v>
      </c>
      <c r="E9" s="26" t="str">
        <f>[1]IVFull2!D5</f>
        <v/>
      </c>
      <c r="F9" s="26" t="str">
        <f>[1]IVFull2!E5</f>
        <v>0.108***</v>
      </c>
    </row>
    <row r="10" spans="1:6" s="20" customFormat="1" ht="15" customHeight="1" x14ac:dyDescent="0.2">
      <c r="A10" s="36"/>
      <c r="B10" s="36"/>
      <c r="C10" s="26" t="str">
        <f>[1]IVFull2!B6</f>
        <v/>
      </c>
      <c r="D10" s="26" t="str">
        <f>[1]IVFull2!C6</f>
        <v>(0.022)</v>
      </c>
      <c r="E10" s="26" t="str">
        <f>[1]IVFull2!D6</f>
        <v/>
      </c>
      <c r="F10" s="26" t="str">
        <f>[1]IVFull2!E6</f>
        <v>(0.020)</v>
      </c>
    </row>
    <row r="11" spans="1:6" s="2" customFormat="1" ht="15" customHeight="1" x14ac:dyDescent="0.2">
      <c r="A11" s="36" t="s">
        <v>11</v>
      </c>
      <c r="B11" s="36"/>
      <c r="C11" s="26" t="str">
        <f>[1]IVFull2!B7</f>
        <v/>
      </c>
      <c r="D11" s="26" t="str">
        <f>[1]IVFull2!C7</f>
        <v>0.032</v>
      </c>
      <c r="E11" s="26" t="str">
        <f>[1]IVFull2!D7</f>
        <v/>
      </c>
      <c r="F11" s="26" t="str">
        <f>[1]IVFull2!E7</f>
        <v>0.089***</v>
      </c>
    </row>
    <row r="12" spans="1:6" s="20" customFormat="1" ht="15" customHeight="1" x14ac:dyDescent="0.2">
      <c r="A12" s="23"/>
      <c r="B12" s="23"/>
      <c r="C12" s="26" t="str">
        <f>[1]IVFull2!B8</f>
        <v/>
      </c>
      <c r="D12" s="26" t="str">
        <f>[1]IVFull2!C8</f>
        <v>(0.021)</v>
      </c>
      <c r="E12" s="26" t="str">
        <f>[1]IVFull2!D8</f>
        <v/>
      </c>
      <c r="F12" s="26" t="str">
        <f>[1]IVFull2!E8</f>
        <v>(0.016)</v>
      </c>
    </row>
    <row r="13" spans="1:6" s="2" customFormat="1" ht="15" customHeight="1" x14ac:dyDescent="0.2">
      <c r="A13" s="23" t="s">
        <v>32</v>
      </c>
      <c r="B13" s="23" t="s">
        <v>48</v>
      </c>
      <c r="C13" s="26" t="str">
        <f>[1]IVFull2!B9</f>
        <v>-0.059</v>
      </c>
      <c r="D13" s="26" t="str">
        <f>[1]IVFull2!C9</f>
        <v>-0.042</v>
      </c>
      <c r="E13" s="26" t="str">
        <f>[1]IVFull2!D9</f>
        <v>-0.016</v>
      </c>
      <c r="F13" s="26" t="str">
        <f>[1]IVFull2!E9</f>
        <v>0.008</v>
      </c>
    </row>
    <row r="14" spans="1:6" s="20" customFormat="1" ht="15" customHeight="1" x14ac:dyDescent="0.2">
      <c r="A14" s="23"/>
      <c r="B14" s="23"/>
      <c r="C14" s="26" t="str">
        <f>[1]IVFull2!B10</f>
        <v>(0.082)</v>
      </c>
      <c r="D14" s="26" t="str">
        <f>[1]IVFull2!C10</f>
        <v>(0.080)</v>
      </c>
      <c r="E14" s="26" t="str">
        <f>[1]IVFull2!D10</f>
        <v>(0.044)</v>
      </c>
      <c r="F14" s="26" t="str">
        <f>[1]IVFull2!E10</f>
        <v>(0.040)</v>
      </c>
    </row>
    <row r="15" spans="1:6" s="2" customFormat="1" ht="15" customHeight="1" x14ac:dyDescent="0.2">
      <c r="A15" s="23"/>
      <c r="B15" s="23" t="s">
        <v>49</v>
      </c>
      <c r="C15" s="26" t="str">
        <f>[1]IVFull2!B11</f>
        <v>0.106***</v>
      </c>
      <c r="D15" s="26" t="str">
        <f>[1]IVFull2!C11</f>
        <v>0.107***</v>
      </c>
      <c r="E15" s="26" t="str">
        <f>[1]IVFull2!D11</f>
        <v>0.066***</v>
      </c>
      <c r="F15" s="26" t="str">
        <f>[1]IVFull2!E11</f>
        <v>0.054***</v>
      </c>
    </row>
    <row r="16" spans="1:6" s="20" customFormat="1" ht="15" customHeight="1" x14ac:dyDescent="0.2">
      <c r="A16" s="23"/>
      <c r="B16" s="23"/>
      <c r="C16" s="26" t="str">
        <f>[1]IVFull2!B12</f>
        <v>(0.030)</v>
      </c>
      <c r="D16" s="26" t="str">
        <f>[1]IVFull2!C12</f>
        <v>(0.031)</v>
      </c>
      <c r="E16" s="26" t="str">
        <f>[1]IVFull2!D12</f>
        <v>(0.020)</v>
      </c>
      <c r="F16" s="26" t="str">
        <f>[1]IVFull2!E12</f>
        <v>(0.019)</v>
      </c>
    </row>
    <row r="17" spans="1:6" s="2" customFormat="1" ht="15" customHeight="1" x14ac:dyDescent="0.2">
      <c r="A17" s="16"/>
      <c r="B17" s="16" t="s">
        <v>50</v>
      </c>
      <c r="C17" s="26" t="str">
        <f>[1]IVFull2!B13</f>
        <v>0.032***</v>
      </c>
      <c r="D17" s="26" t="str">
        <f>[1]IVFull2!C13</f>
        <v>0.030***</v>
      </c>
      <c r="E17" s="26" t="str">
        <f>[1]IVFull2!D13</f>
        <v>0.022***</v>
      </c>
      <c r="F17" s="26" t="str">
        <f>[1]IVFull2!E13</f>
        <v>0.017***</v>
      </c>
    </row>
    <row r="18" spans="1:6" s="20" customFormat="1" ht="15" customHeight="1" x14ac:dyDescent="0.2">
      <c r="A18" s="16"/>
      <c r="B18" s="16"/>
      <c r="C18" s="26" t="str">
        <f>[1]IVFull2!B14</f>
        <v>(0.009)</v>
      </c>
      <c r="D18" s="26" t="str">
        <f>[1]IVFull2!C14</f>
        <v>(0.009)</v>
      </c>
      <c r="E18" s="26" t="str">
        <f>[1]IVFull2!D14</f>
        <v>(0.005)</v>
      </c>
      <c r="F18" s="26" t="str">
        <f>[1]IVFull2!E14</f>
        <v>(0.004)</v>
      </c>
    </row>
    <row r="19" spans="1:6" s="2" customFormat="1" ht="15" customHeight="1" x14ac:dyDescent="0.2">
      <c r="A19" s="23" t="s">
        <v>33</v>
      </c>
      <c r="B19" s="23" t="s">
        <v>48</v>
      </c>
      <c r="C19" s="26" t="str">
        <f>[1]IVFull2!B15</f>
        <v>-0.006</v>
      </c>
      <c r="D19" s="26" t="str">
        <f>[1]IVFull2!C15</f>
        <v>-0.003</v>
      </c>
      <c r="E19" s="26" t="str">
        <f>[1]IVFull2!D15</f>
        <v>-0.008</v>
      </c>
      <c r="F19" s="26" t="str">
        <f>[1]IVFull2!E15</f>
        <v>0.001</v>
      </c>
    </row>
    <row r="20" spans="1:6" s="20" customFormat="1" ht="15" customHeight="1" x14ac:dyDescent="0.2">
      <c r="A20" s="23"/>
      <c r="B20" s="23"/>
      <c r="C20" s="26" t="str">
        <f>[1]IVFull2!B16</f>
        <v>(0.023)</v>
      </c>
      <c r="D20" s="26" t="str">
        <f>[1]IVFull2!C16</f>
        <v>(0.025)</v>
      </c>
      <c r="E20" s="26" t="str">
        <f>[1]IVFull2!D16</f>
        <v>(0.017)</v>
      </c>
      <c r="F20" s="26" t="str">
        <f>[1]IVFull2!E16</f>
        <v>(0.014)</v>
      </c>
    </row>
    <row r="21" spans="1:6" s="2" customFormat="1" ht="15" customHeight="1" x14ac:dyDescent="0.2">
      <c r="A21" s="23"/>
      <c r="B21" s="23" t="s">
        <v>49</v>
      </c>
      <c r="C21" s="26" t="str">
        <f>[1]IVFull2!B17</f>
        <v>0.035**</v>
      </c>
      <c r="D21" s="26" t="str">
        <f>[1]IVFull2!C17</f>
        <v>0.040***</v>
      </c>
      <c r="E21" s="26" t="str">
        <f>[1]IVFull2!D17</f>
        <v>0.020**</v>
      </c>
      <c r="F21" s="26" t="str">
        <f>[1]IVFull2!E17</f>
        <v>0.023***</v>
      </c>
    </row>
    <row r="22" spans="1:6" s="20" customFormat="1" ht="15" customHeight="1" x14ac:dyDescent="0.2">
      <c r="A22" s="23"/>
      <c r="B22" s="23"/>
      <c r="C22" s="26" t="str">
        <f>[1]IVFull2!B18</f>
        <v>(0.014)</v>
      </c>
      <c r="D22" s="26" t="str">
        <f>[1]IVFull2!C18</f>
        <v>(0.014)</v>
      </c>
      <c r="E22" s="26" t="str">
        <f>[1]IVFull2!D18</f>
        <v>(0.009)</v>
      </c>
      <c r="F22" s="26" t="str">
        <f>[1]IVFull2!E18</f>
        <v>(0.008)</v>
      </c>
    </row>
    <row r="23" spans="1:6" s="2" customFormat="1" ht="15" customHeight="1" x14ac:dyDescent="0.2">
      <c r="A23" s="16"/>
      <c r="B23" s="16" t="s">
        <v>50</v>
      </c>
      <c r="C23" s="26" t="str">
        <f>[1]IVFull2!B19</f>
        <v>0.001</v>
      </c>
      <c r="D23" s="26" t="str">
        <f>[1]IVFull2!C19</f>
        <v>0.004</v>
      </c>
      <c r="E23" s="26" t="str">
        <f>[1]IVFull2!D19</f>
        <v>0.001</v>
      </c>
      <c r="F23" s="26" t="str">
        <f>[1]IVFull2!E19</f>
        <v>0.005*</v>
      </c>
    </row>
    <row r="24" spans="1:6" s="20" customFormat="1" ht="15" customHeight="1" x14ac:dyDescent="0.2">
      <c r="A24" s="16"/>
      <c r="B24" s="16"/>
      <c r="C24" s="26" t="str">
        <f>[1]IVFull2!B20</f>
        <v>(0.003)</v>
      </c>
      <c r="D24" s="26" t="str">
        <f>[1]IVFull2!C20</f>
        <v>(0.004)</v>
      </c>
      <c r="E24" s="26" t="str">
        <f>[1]IVFull2!D20</f>
        <v>(0.003)</v>
      </c>
      <c r="F24" s="26" t="str">
        <f>[1]IVFull2!E20</f>
        <v>(0.003)</v>
      </c>
    </row>
    <row r="25" spans="1:6" s="2" customFormat="1" ht="15" customHeight="1" x14ac:dyDescent="0.2">
      <c r="A25" s="23" t="s">
        <v>34</v>
      </c>
      <c r="B25" s="23" t="s">
        <v>48</v>
      </c>
      <c r="C25" s="26" t="str">
        <f>[1]IVFull2!B21</f>
        <v>0.062***</v>
      </c>
      <c r="D25" s="26" t="str">
        <f>[1]IVFull2!C21</f>
        <v>0.051**</v>
      </c>
      <c r="E25" s="26" t="str">
        <f>[1]IVFull2!D21</f>
        <v>0.019*</v>
      </c>
      <c r="F25" s="26" t="str">
        <f>[1]IVFull2!E21</f>
        <v>0.014</v>
      </c>
    </row>
    <row r="26" spans="1:6" s="20" customFormat="1" ht="15" customHeight="1" x14ac:dyDescent="0.2">
      <c r="A26" s="23"/>
      <c r="B26" s="23"/>
      <c r="C26" s="26" t="str">
        <f>[1]IVFull2!B22</f>
        <v>(0.021)</v>
      </c>
      <c r="D26" s="26" t="str">
        <f>[1]IVFull2!C22</f>
        <v>(0.021)</v>
      </c>
      <c r="E26" s="26" t="str">
        <f>[1]IVFull2!D22</f>
        <v>(0.010)</v>
      </c>
      <c r="F26" s="26" t="str">
        <f>[1]IVFull2!E22</f>
        <v>(0.010)</v>
      </c>
    </row>
    <row r="27" spans="1:6" s="2" customFormat="1" ht="15" customHeight="1" x14ac:dyDescent="0.2">
      <c r="A27" s="23"/>
      <c r="B27" s="23" t="s">
        <v>49</v>
      </c>
      <c r="C27" s="26" t="str">
        <f>[1]IVFull2!B23</f>
        <v>0.030**</v>
      </c>
      <c r="D27" s="26" t="str">
        <f>[1]IVFull2!C23</f>
        <v>0.028**</v>
      </c>
      <c r="E27" s="26" t="str">
        <f>[1]IVFull2!D23</f>
        <v>0.013*</v>
      </c>
      <c r="F27" s="26" t="str">
        <f>[1]IVFull2!E23</f>
        <v>0.011</v>
      </c>
    </row>
    <row r="28" spans="1:6" s="20" customFormat="1" ht="15" customHeight="1" x14ac:dyDescent="0.2">
      <c r="A28" s="23"/>
      <c r="B28" s="23"/>
      <c r="C28" s="26" t="str">
        <f>[1]IVFull2!B24</f>
        <v>(0.013)</v>
      </c>
      <c r="D28" s="26" t="str">
        <f>[1]IVFull2!C24</f>
        <v>(0.014)</v>
      </c>
      <c r="E28" s="26" t="str">
        <f>[1]IVFull2!D24</f>
        <v>(0.008)</v>
      </c>
      <c r="F28" s="26" t="str">
        <f>[1]IVFull2!E24</f>
        <v>(0.008)</v>
      </c>
    </row>
    <row r="29" spans="1:6" s="2" customFormat="1" ht="15" customHeight="1" x14ac:dyDescent="0.2">
      <c r="A29" s="16"/>
      <c r="B29" s="16" t="s">
        <v>50</v>
      </c>
      <c r="C29" s="26" t="str">
        <f>[1]IVFull2!B25</f>
        <v>0.007</v>
      </c>
      <c r="D29" s="26" t="str">
        <f>[1]IVFull2!C25</f>
        <v>0.009</v>
      </c>
      <c r="E29" s="26" t="str">
        <f>[1]IVFull2!D25</f>
        <v>0.007***</v>
      </c>
      <c r="F29" s="26" t="str">
        <f>[1]IVFull2!E25</f>
        <v>0.008***</v>
      </c>
    </row>
    <row r="30" spans="1:6" s="20" customFormat="1" ht="15" customHeight="1" x14ac:dyDescent="0.2">
      <c r="A30" s="16"/>
      <c r="B30" s="16"/>
      <c r="C30" s="26" t="str">
        <f>[1]IVFull2!B26</f>
        <v>(0.007)</v>
      </c>
      <c r="D30" s="26" t="str">
        <f>[1]IVFull2!C26</f>
        <v>(0.007)</v>
      </c>
      <c r="E30" s="26" t="str">
        <f>[1]IVFull2!D26</f>
        <v>(0.002)</v>
      </c>
      <c r="F30" s="26" t="str">
        <f>[1]IVFull2!E26</f>
        <v>(0.002)</v>
      </c>
    </row>
    <row r="31" spans="1:6" s="2" customFormat="1" ht="15" customHeight="1" x14ac:dyDescent="0.2">
      <c r="A31" s="23" t="s">
        <v>35</v>
      </c>
      <c r="B31" s="23" t="s">
        <v>48</v>
      </c>
      <c r="C31" s="26" t="str">
        <f>[1]IVFull2!B27</f>
        <v>0.043***</v>
      </c>
      <c r="D31" s="26" t="str">
        <f>[1]IVFull2!C27</f>
        <v>0.043***</v>
      </c>
      <c r="E31" s="26" t="str">
        <f>[1]IVFull2!D27</f>
        <v>0.017***</v>
      </c>
      <c r="F31" s="26" t="str">
        <f>[1]IVFull2!E27</f>
        <v>0.016**</v>
      </c>
    </row>
    <row r="32" spans="1:6" s="20" customFormat="1" ht="15" customHeight="1" x14ac:dyDescent="0.2">
      <c r="A32" s="23"/>
      <c r="B32" s="23"/>
      <c r="C32" s="26" t="str">
        <f>[1]IVFull2!B28</f>
        <v>(0.011)</v>
      </c>
      <c r="D32" s="26" t="str">
        <f>[1]IVFull2!C28</f>
        <v>(0.011)</v>
      </c>
      <c r="E32" s="26" t="str">
        <f>[1]IVFull2!D28</f>
        <v>(0.006)</v>
      </c>
      <c r="F32" s="26" t="str">
        <f>[1]IVFull2!E28</f>
        <v>(0.007)</v>
      </c>
    </row>
    <row r="33" spans="1:7" s="2" customFormat="1" ht="15" customHeight="1" x14ac:dyDescent="0.2">
      <c r="A33" s="23"/>
      <c r="B33" s="23" t="s">
        <v>49</v>
      </c>
      <c r="C33" s="26" t="str">
        <f>[1]IVFull2!B29</f>
        <v>0.002</v>
      </c>
      <c r="D33" s="26" t="str">
        <f>[1]IVFull2!C29</f>
        <v>0.002</v>
      </c>
      <c r="E33" s="26" t="str">
        <f>[1]IVFull2!D29</f>
        <v>0.000</v>
      </c>
      <c r="F33" s="26" t="str">
        <f>[1]IVFull2!E29</f>
        <v>0.000</v>
      </c>
    </row>
    <row r="34" spans="1:7" s="20" customFormat="1" ht="15" customHeight="1" x14ac:dyDescent="0.2">
      <c r="A34" s="23"/>
      <c r="B34" s="23"/>
      <c r="C34" s="26" t="str">
        <f>[1]IVFull2!B30</f>
        <v>(0.005)</v>
      </c>
      <c r="D34" s="26" t="str">
        <f>[1]IVFull2!C30</f>
        <v>(0.005)</v>
      </c>
      <c r="E34" s="26" t="str">
        <f>[1]IVFull2!D30</f>
        <v>(0.003)</v>
      </c>
      <c r="F34" s="26" t="str">
        <f>[1]IVFull2!E30</f>
        <v>(0.003)</v>
      </c>
    </row>
    <row r="35" spans="1:7" s="2" customFormat="1" ht="15" customHeight="1" x14ac:dyDescent="0.2">
      <c r="A35" s="16"/>
      <c r="B35" s="16" t="s">
        <v>50</v>
      </c>
      <c r="C35" s="26" t="str">
        <f>[1]IVFull2!B31</f>
        <v>-0.007*</v>
      </c>
      <c r="D35" s="26" t="str">
        <f>[1]IVFull2!C31</f>
        <v>-0.007*</v>
      </c>
      <c r="E35" s="26" t="str">
        <f>[1]IVFull2!D31</f>
        <v>-0.007***</v>
      </c>
      <c r="F35" s="26" t="str">
        <f>[1]IVFull2!E31</f>
        <v>-0.006**</v>
      </c>
    </row>
    <row r="36" spans="1:7" s="20" customFormat="1" ht="15" customHeight="1" x14ac:dyDescent="0.2">
      <c r="A36" s="16"/>
      <c r="B36" s="16"/>
      <c r="C36" s="26" t="str">
        <f>[1]IVFull2!B32</f>
        <v>(0.004)</v>
      </c>
      <c r="D36" s="26" t="str">
        <f>[1]IVFull2!C32</f>
        <v>(0.004)</v>
      </c>
      <c r="E36" s="26" t="str">
        <f>[1]IVFull2!D32</f>
        <v>(0.003)</v>
      </c>
      <c r="F36" s="26" t="str">
        <f>[1]IVFull2!E32</f>
        <v>(0.003)</v>
      </c>
    </row>
    <row r="37" spans="1:7" s="28" customFormat="1" ht="15" customHeight="1" x14ac:dyDescent="0.25">
      <c r="A37" s="35" t="s">
        <v>12</v>
      </c>
      <c r="B37" s="37"/>
      <c r="C37" s="26" t="str">
        <f>[1]IVFull2!B33</f>
        <v>6543</v>
      </c>
      <c r="D37" s="26" t="str">
        <f>[1]IVFull2!C33</f>
        <v>5761</v>
      </c>
      <c r="E37" s="26" t="str">
        <f>[1]IVFull2!D33</f>
        <v>6543</v>
      </c>
      <c r="F37" s="26" t="str">
        <f>[1]IVFull2!E33</f>
        <v>5761</v>
      </c>
      <c r="G37" s="27"/>
    </row>
    <row r="38" spans="1:7" s="3" customFormat="1" ht="6" customHeight="1" thickBot="1" x14ac:dyDescent="0.2">
      <c r="A38" s="6"/>
      <c r="B38" s="6"/>
      <c r="C38" s="7"/>
      <c r="D38" s="7"/>
      <c r="E38" s="7"/>
      <c r="F38" s="7"/>
    </row>
    <row r="39" spans="1:7" s="14" customFormat="1" ht="16.5" customHeight="1" thickTop="1" x14ac:dyDescent="0.15">
      <c r="A39" s="96" t="s">
        <v>256</v>
      </c>
      <c r="B39" s="96"/>
      <c r="C39" s="96"/>
      <c r="D39" s="96"/>
      <c r="E39" s="96"/>
      <c r="F39" s="96"/>
    </row>
  </sheetData>
  <mergeCells count="4">
    <mergeCell ref="A1:F1"/>
    <mergeCell ref="C3:D3"/>
    <mergeCell ref="E3:F3"/>
    <mergeCell ref="A39:F39"/>
  </mergeCells>
  <printOptions horizontalCentered="1"/>
  <pageMargins left="0.25" right="0.25" top="1" bottom="0" header="0.3" footer="0.3"/>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3"/>
  <sheetViews>
    <sheetView zoomScaleNormal="100" workbookViewId="0">
      <selection activeCell="A3" sqref="A3"/>
    </sheetView>
  </sheetViews>
  <sheetFormatPr defaultRowHeight="12.75" x14ac:dyDescent="0.2"/>
  <cols>
    <col min="1" max="1" width="8.5703125" style="1" customWidth="1"/>
    <col min="2" max="2" width="21.7109375" style="1" customWidth="1"/>
    <col min="3" max="6" width="13.7109375" style="8" customWidth="1"/>
    <col min="7" max="16384" width="9.140625" style="1"/>
  </cols>
  <sheetData>
    <row r="1" spans="1:6" ht="19.5" thickBot="1" x14ac:dyDescent="0.35">
      <c r="A1" s="97" t="s">
        <v>221</v>
      </c>
      <c r="B1" s="97"/>
      <c r="C1" s="98"/>
      <c r="D1" s="98"/>
      <c r="E1" s="98"/>
      <c r="F1" s="98"/>
    </row>
    <row r="2" spans="1:6" s="3" customFormat="1" ht="6" customHeight="1" thickTop="1" x14ac:dyDescent="0.15">
      <c r="A2" s="5"/>
      <c r="B2" s="5"/>
      <c r="C2" s="4"/>
      <c r="D2" s="4"/>
      <c r="E2" s="4"/>
      <c r="F2" s="4"/>
    </row>
    <row r="3" spans="1:6" s="18" customFormat="1" ht="15" customHeight="1" x14ac:dyDescent="0.25">
      <c r="C3" s="101" t="s">
        <v>17</v>
      </c>
      <c r="D3" s="101"/>
      <c r="E3" s="101" t="s">
        <v>13</v>
      </c>
      <c r="F3" s="101"/>
    </row>
    <row r="4" spans="1:6" s="2" customFormat="1" ht="6" customHeight="1" thickBot="1" x14ac:dyDescent="0.25">
      <c r="A4" s="17"/>
      <c r="B4" s="17"/>
      <c r="C4" s="9"/>
      <c r="D4" s="9"/>
      <c r="E4" s="9"/>
      <c r="F4" s="9"/>
    </row>
    <row r="5" spans="1:6" s="2" customFormat="1" ht="15" customHeight="1" thickBot="1" x14ac:dyDescent="0.25">
      <c r="A5" s="10"/>
      <c r="B5" s="10"/>
      <c r="C5" s="11" t="s">
        <v>0</v>
      </c>
      <c r="D5" s="11" t="s">
        <v>1</v>
      </c>
      <c r="E5" s="11" t="s">
        <v>2</v>
      </c>
      <c r="F5" s="11" t="s">
        <v>3</v>
      </c>
    </row>
    <row r="6" spans="1:6" s="14" customFormat="1" ht="6" customHeight="1" x14ac:dyDescent="0.15">
      <c r="A6" s="12"/>
      <c r="B6" s="12"/>
      <c r="C6" s="13"/>
      <c r="D6" s="13"/>
      <c r="E6" s="13"/>
      <c r="F6" s="13"/>
    </row>
    <row r="7" spans="1:6" s="2" customFormat="1" ht="15" customHeight="1" x14ac:dyDescent="0.2">
      <c r="A7" s="36" t="s">
        <v>9</v>
      </c>
      <c r="B7" s="36"/>
      <c r="C7" s="26" t="str">
        <f>[1]IVGeo1!B3</f>
        <v>-0.028</v>
      </c>
      <c r="D7" s="26" t="str">
        <f>[1]IVGeo1!C3</f>
        <v>-0.047</v>
      </c>
      <c r="E7" s="26" t="str">
        <f>[1]IVGeo1!D3</f>
        <v>0.130***</v>
      </c>
      <c r="F7" s="26" t="str">
        <f>[1]IVGeo1!E3</f>
        <v>0.124***</v>
      </c>
    </row>
    <row r="8" spans="1:6" s="20" customFormat="1" ht="15" customHeight="1" x14ac:dyDescent="0.2">
      <c r="A8" s="36"/>
      <c r="B8" s="36"/>
      <c r="C8" s="26" t="str">
        <f>[1]IVGeo1!B4</f>
        <v>(0.040)</v>
      </c>
      <c r="D8" s="26" t="str">
        <f>[1]IVGeo1!C4</f>
        <v>(0.041)</v>
      </c>
      <c r="E8" s="26" t="str">
        <f>[1]IVGeo1!D4</f>
        <v>(0.021)</v>
      </c>
      <c r="F8" s="26" t="str">
        <f>[1]IVGeo1!E4</f>
        <v>(0.020)</v>
      </c>
    </row>
    <row r="9" spans="1:6" s="2" customFormat="1" ht="15" customHeight="1" x14ac:dyDescent="0.2">
      <c r="A9" s="23" t="s">
        <v>32</v>
      </c>
      <c r="B9" s="16" t="s">
        <v>51</v>
      </c>
      <c r="C9" s="26" t="str">
        <f>[1]IVGeo1!B5</f>
        <v>0.125***</v>
      </c>
      <c r="D9" s="26" t="str">
        <f>[1]IVGeo1!C5</f>
        <v>0.113***</v>
      </c>
      <c r="E9" s="26" t="str">
        <f>[1]IVGeo1!D5</f>
        <v>0.055***</v>
      </c>
      <c r="F9" s="26" t="str">
        <f>[1]IVGeo1!E5</f>
        <v>0.049***</v>
      </c>
    </row>
    <row r="10" spans="1:6" s="20" customFormat="1" ht="15" customHeight="1" x14ac:dyDescent="0.2">
      <c r="A10" s="23"/>
      <c r="B10" s="23"/>
      <c r="C10" s="26" t="str">
        <f>[1]IVGeo1!B6</f>
        <v>(0.035)</v>
      </c>
      <c r="D10" s="26" t="str">
        <f>[1]IVGeo1!C6</f>
        <v>(0.034)</v>
      </c>
      <c r="E10" s="26" t="str">
        <f>[1]IVGeo1!D6</f>
        <v>(0.018)</v>
      </c>
      <c r="F10" s="26" t="str">
        <f>[1]IVGeo1!E6</f>
        <v>(0.017)</v>
      </c>
    </row>
    <row r="11" spans="1:6" s="2" customFormat="1" ht="15" customHeight="1" x14ac:dyDescent="0.2">
      <c r="A11" s="23"/>
      <c r="B11" s="23" t="s">
        <v>48</v>
      </c>
      <c r="C11" s="26" t="str">
        <f>[1]IVGeo1!B7</f>
        <v/>
      </c>
      <c r="D11" s="26" t="str">
        <f>[1]IVGeo1!C7</f>
        <v>-0.048</v>
      </c>
      <c r="E11" s="26" t="str">
        <f>[1]IVGeo1!D7</f>
        <v/>
      </c>
      <c r="F11" s="26" t="str">
        <f>[1]IVGeo1!E7</f>
        <v>-0.014</v>
      </c>
    </row>
    <row r="12" spans="1:6" s="20" customFormat="1" ht="15" customHeight="1" x14ac:dyDescent="0.2">
      <c r="A12" s="23"/>
      <c r="B12" s="23"/>
      <c r="C12" s="26" t="str">
        <f>[1]IVGeo1!B8</f>
        <v/>
      </c>
      <c r="D12" s="26" t="str">
        <f>[1]IVGeo1!C8</f>
        <v>(0.078)</v>
      </c>
      <c r="E12" s="26" t="str">
        <f>[1]IVGeo1!D8</f>
        <v/>
      </c>
      <c r="F12" s="26" t="str">
        <f>[1]IVGeo1!E8</f>
        <v>(0.045)</v>
      </c>
    </row>
    <row r="13" spans="1:6" s="2" customFormat="1" ht="15" customHeight="1" x14ac:dyDescent="0.2">
      <c r="A13" s="23"/>
      <c r="B13" s="23" t="s">
        <v>49</v>
      </c>
      <c r="C13" s="26" t="str">
        <f>[1]IVGeo1!B9</f>
        <v/>
      </c>
      <c r="D13" s="26" t="str">
        <f>[1]IVGeo1!C9</f>
        <v>0.095***</v>
      </c>
      <c r="E13" s="26" t="str">
        <f>[1]IVGeo1!D9</f>
        <v/>
      </c>
      <c r="F13" s="26" t="str">
        <f>[1]IVGeo1!E9</f>
        <v>0.061***</v>
      </c>
    </row>
    <row r="14" spans="1:6" s="20" customFormat="1" ht="15" customHeight="1" x14ac:dyDescent="0.2">
      <c r="A14" s="23"/>
      <c r="B14" s="23"/>
      <c r="C14" s="26" t="str">
        <f>[1]IVGeo1!B10</f>
        <v/>
      </c>
      <c r="D14" s="26" t="str">
        <f>[1]IVGeo1!C10</f>
        <v>(0.029)</v>
      </c>
      <c r="E14" s="26" t="str">
        <f>[1]IVGeo1!D10</f>
        <v/>
      </c>
      <c r="F14" s="26" t="str">
        <f>[1]IVGeo1!E10</f>
        <v>(0.019)</v>
      </c>
    </row>
    <row r="15" spans="1:6" s="2" customFormat="1" ht="15" customHeight="1" x14ac:dyDescent="0.2">
      <c r="A15" s="16"/>
      <c r="B15" s="16" t="s">
        <v>50</v>
      </c>
      <c r="C15" s="26" t="str">
        <f>[1]IVGeo1!B11</f>
        <v>0.032***</v>
      </c>
      <c r="D15" s="26" t="str">
        <f>[1]IVGeo1!C11</f>
        <v>0.033***</v>
      </c>
      <c r="E15" s="26" t="str">
        <f>[1]IVGeo1!D11</f>
        <v>0.023***</v>
      </c>
      <c r="F15" s="26" t="str">
        <f>[1]IVGeo1!E11</f>
        <v>0.023***</v>
      </c>
    </row>
    <row r="16" spans="1:6" s="20" customFormat="1" ht="15" customHeight="1" x14ac:dyDescent="0.2">
      <c r="A16" s="16"/>
      <c r="B16" s="16"/>
      <c r="C16" s="26" t="str">
        <f>[1]IVGeo1!B12</f>
        <v>(0.009)</v>
      </c>
      <c r="D16" s="26" t="str">
        <f>[1]IVGeo1!C12</f>
        <v>(0.009)</v>
      </c>
      <c r="E16" s="26" t="str">
        <f>[1]IVGeo1!D12</f>
        <v>(0.005)</v>
      </c>
      <c r="F16" s="26" t="str">
        <f>[1]IVGeo1!E12</f>
        <v>(0.005)</v>
      </c>
    </row>
    <row r="17" spans="1:6" s="2" customFormat="1" ht="15" customHeight="1" x14ac:dyDescent="0.2">
      <c r="A17" s="23" t="s">
        <v>33</v>
      </c>
      <c r="B17" s="16" t="s">
        <v>51</v>
      </c>
      <c r="C17" s="26" t="str">
        <f>[1]IVGeo1!B13</f>
        <v>0.112***</v>
      </c>
      <c r="D17" s="26" t="str">
        <f>[1]IVGeo1!C13</f>
        <v>0.101***</v>
      </c>
      <c r="E17" s="26" t="str">
        <f>[1]IVGeo1!D13</f>
        <v>0.046***</v>
      </c>
      <c r="F17" s="26" t="str">
        <f>[1]IVGeo1!E13</f>
        <v>0.040***</v>
      </c>
    </row>
    <row r="18" spans="1:6" s="20" customFormat="1" ht="15" customHeight="1" x14ac:dyDescent="0.2">
      <c r="A18" s="23"/>
      <c r="B18" s="23"/>
      <c r="C18" s="26" t="str">
        <f>[1]IVGeo1!B14</f>
        <v>(0.032)</v>
      </c>
      <c r="D18" s="26" t="str">
        <f>[1]IVGeo1!C14</f>
        <v>(0.031)</v>
      </c>
      <c r="E18" s="26" t="str">
        <f>[1]IVGeo1!D14</f>
        <v>(0.015)</v>
      </c>
      <c r="F18" s="26" t="str">
        <f>[1]IVGeo1!E14</f>
        <v>(0.014)</v>
      </c>
    </row>
    <row r="19" spans="1:6" s="2" customFormat="1" ht="15" customHeight="1" x14ac:dyDescent="0.2">
      <c r="A19" s="23"/>
      <c r="B19" s="23" t="s">
        <v>48</v>
      </c>
      <c r="C19" s="26" t="str">
        <f>[1]IVGeo1!B15</f>
        <v/>
      </c>
      <c r="D19" s="26" t="str">
        <f>[1]IVGeo1!C15</f>
        <v>-0.036</v>
      </c>
      <c r="E19" s="26" t="str">
        <f>[1]IVGeo1!D15</f>
        <v/>
      </c>
      <c r="F19" s="26" t="str">
        <f>[1]IVGeo1!E15</f>
        <v>-0.018</v>
      </c>
    </row>
    <row r="20" spans="1:6" s="20" customFormat="1" ht="15" customHeight="1" x14ac:dyDescent="0.2">
      <c r="A20" s="23"/>
      <c r="B20" s="23"/>
      <c r="C20" s="26" t="str">
        <f>[1]IVGeo1!B16</f>
        <v/>
      </c>
      <c r="D20" s="26" t="str">
        <f>[1]IVGeo1!C16</f>
        <v>(0.023)</v>
      </c>
      <c r="E20" s="26" t="str">
        <f>[1]IVGeo1!D16</f>
        <v/>
      </c>
      <c r="F20" s="26" t="str">
        <f>[1]IVGeo1!E16</f>
        <v>(0.017)</v>
      </c>
    </row>
    <row r="21" spans="1:6" s="2" customFormat="1" ht="15" customHeight="1" x14ac:dyDescent="0.2">
      <c r="A21" s="23"/>
      <c r="B21" s="23" t="s">
        <v>49</v>
      </c>
      <c r="C21" s="26" t="str">
        <f>[1]IVGeo1!B17</f>
        <v/>
      </c>
      <c r="D21" s="26" t="str">
        <f>[1]IVGeo1!C17</f>
        <v>0.026**</v>
      </c>
      <c r="E21" s="26" t="str">
        <f>[1]IVGeo1!D17</f>
        <v/>
      </c>
      <c r="F21" s="26" t="str">
        <f>[1]IVGeo1!E17</f>
        <v>0.017**</v>
      </c>
    </row>
    <row r="22" spans="1:6" s="20" customFormat="1" ht="15" customHeight="1" x14ac:dyDescent="0.2">
      <c r="A22" s="23"/>
      <c r="B22" s="23"/>
      <c r="C22" s="26" t="str">
        <f>[1]IVGeo1!B18</f>
        <v/>
      </c>
      <c r="D22" s="26" t="str">
        <f>[1]IVGeo1!C18</f>
        <v>(0.012)</v>
      </c>
      <c r="E22" s="26" t="str">
        <f>[1]IVGeo1!D18</f>
        <v/>
      </c>
      <c r="F22" s="26" t="str">
        <f>[1]IVGeo1!E18</f>
        <v>(0.009)</v>
      </c>
    </row>
    <row r="23" spans="1:6" s="2" customFormat="1" ht="15" customHeight="1" x14ac:dyDescent="0.2">
      <c r="A23" s="16"/>
      <c r="B23" s="16" t="s">
        <v>50</v>
      </c>
      <c r="C23" s="26" t="str">
        <f>[1]IVGeo1!B19</f>
        <v>0.001</v>
      </c>
      <c r="D23" s="26" t="str">
        <f>[1]IVGeo1!C19</f>
        <v>-0.001</v>
      </c>
      <c r="E23" s="26" t="str">
        <f>[1]IVGeo1!D19</f>
        <v>0.002</v>
      </c>
      <c r="F23" s="26" t="str">
        <f>[1]IVGeo1!E19</f>
        <v>0.001</v>
      </c>
    </row>
    <row r="24" spans="1:6" s="20" customFormat="1" ht="15" customHeight="1" x14ac:dyDescent="0.2">
      <c r="A24" s="16"/>
      <c r="B24" s="16"/>
      <c r="C24" s="26" t="str">
        <f>[1]IVGeo1!B20</f>
        <v>(0.004)</v>
      </c>
      <c r="D24" s="26" t="str">
        <f>[1]IVGeo1!C20</f>
        <v>(0.004)</v>
      </c>
      <c r="E24" s="26" t="str">
        <f>[1]IVGeo1!D20</f>
        <v>(0.003)</v>
      </c>
      <c r="F24" s="26" t="str">
        <f>[1]IVGeo1!E20</f>
        <v>(0.003)</v>
      </c>
    </row>
    <row r="25" spans="1:6" s="2" customFormat="1" ht="15" customHeight="1" x14ac:dyDescent="0.2">
      <c r="A25" s="23" t="s">
        <v>34</v>
      </c>
      <c r="B25" s="16" t="s">
        <v>51</v>
      </c>
      <c r="C25" s="26" t="str">
        <f>[1]IVGeo1!B21</f>
        <v>0.032***</v>
      </c>
      <c r="D25" s="26" t="str">
        <f>[1]IVGeo1!C21</f>
        <v>0.027***</v>
      </c>
      <c r="E25" s="26" t="str">
        <f>[1]IVGeo1!D21</f>
        <v>0.014***</v>
      </c>
      <c r="F25" s="26" t="str">
        <f>[1]IVGeo1!E21</f>
        <v>0.012**</v>
      </c>
    </row>
    <row r="26" spans="1:6" s="20" customFormat="1" ht="15" customHeight="1" x14ac:dyDescent="0.2">
      <c r="A26" s="23"/>
      <c r="B26" s="23"/>
      <c r="C26" s="26" t="str">
        <f>[1]IVGeo1!B22</f>
        <v>(0.010)</v>
      </c>
      <c r="D26" s="26" t="str">
        <f>[1]IVGeo1!C22</f>
        <v>(0.010)</v>
      </c>
      <c r="E26" s="26" t="str">
        <f>[1]IVGeo1!D22</f>
        <v>(0.005)</v>
      </c>
      <c r="F26" s="26" t="str">
        <f>[1]IVGeo1!E22</f>
        <v>(0.005)</v>
      </c>
    </row>
    <row r="27" spans="1:6" s="2" customFormat="1" ht="15" customHeight="1" x14ac:dyDescent="0.2">
      <c r="A27" s="23"/>
      <c r="B27" s="23" t="s">
        <v>48</v>
      </c>
      <c r="C27" s="26" t="str">
        <f>[1]IVGeo1!B23</f>
        <v/>
      </c>
      <c r="D27" s="26" t="str">
        <f>[1]IVGeo1!C23</f>
        <v>0.055***</v>
      </c>
      <c r="E27" s="26" t="str">
        <f>[1]IVGeo1!D23</f>
        <v/>
      </c>
      <c r="F27" s="26" t="str">
        <f>[1]IVGeo1!E23</f>
        <v>0.016*</v>
      </c>
    </row>
    <row r="28" spans="1:6" s="20" customFormat="1" ht="15" customHeight="1" x14ac:dyDescent="0.2">
      <c r="A28" s="23"/>
      <c r="B28" s="23"/>
      <c r="C28" s="26" t="str">
        <f>[1]IVGeo1!B24</f>
        <v/>
      </c>
      <c r="D28" s="26" t="str">
        <f>[1]IVGeo1!C24</f>
        <v>(0.019)</v>
      </c>
      <c r="E28" s="26" t="str">
        <f>[1]IVGeo1!D24</f>
        <v/>
      </c>
      <c r="F28" s="26" t="str">
        <f>[1]IVGeo1!E24</f>
        <v>(0.010)</v>
      </c>
    </row>
    <row r="29" spans="1:6" s="2" customFormat="1" ht="15" customHeight="1" x14ac:dyDescent="0.2">
      <c r="A29" s="23"/>
      <c r="B29" s="23" t="s">
        <v>49</v>
      </c>
      <c r="C29" s="26" t="str">
        <f>[1]IVGeo1!B25</f>
        <v/>
      </c>
      <c r="D29" s="26" t="str">
        <f>[1]IVGeo1!C25</f>
        <v>0.024*</v>
      </c>
      <c r="E29" s="26" t="str">
        <f>[1]IVGeo1!D25</f>
        <v/>
      </c>
      <c r="F29" s="26" t="str">
        <f>[1]IVGeo1!E25</f>
        <v>0.011</v>
      </c>
    </row>
    <row r="30" spans="1:6" s="20" customFormat="1" ht="15" customHeight="1" x14ac:dyDescent="0.2">
      <c r="A30" s="23"/>
      <c r="B30" s="23"/>
      <c r="C30" s="26" t="str">
        <f>[1]IVGeo1!B26</f>
        <v/>
      </c>
      <c r="D30" s="26" t="str">
        <f>[1]IVGeo1!C26</f>
        <v>(0.013)</v>
      </c>
      <c r="E30" s="26" t="str">
        <f>[1]IVGeo1!D26</f>
        <v/>
      </c>
      <c r="F30" s="26" t="str">
        <f>[1]IVGeo1!E26</f>
        <v>(0.008)</v>
      </c>
    </row>
    <row r="31" spans="1:6" s="2" customFormat="1" ht="15" customHeight="1" x14ac:dyDescent="0.2">
      <c r="A31" s="16"/>
      <c r="B31" s="16" t="s">
        <v>50</v>
      </c>
      <c r="C31" s="26" t="str">
        <f>[1]IVGeo1!B27</f>
        <v>0.008</v>
      </c>
      <c r="D31" s="26" t="str">
        <f>[1]IVGeo1!C27</f>
        <v>0.007</v>
      </c>
      <c r="E31" s="26" t="str">
        <f>[1]IVGeo1!D27</f>
        <v>0.008***</v>
      </c>
      <c r="F31" s="26" t="str">
        <f>[1]IVGeo1!E27</f>
        <v>0.007***</v>
      </c>
    </row>
    <row r="32" spans="1:6" s="20" customFormat="1" ht="15" customHeight="1" x14ac:dyDescent="0.2">
      <c r="A32" s="16"/>
      <c r="B32" s="16"/>
      <c r="C32" s="26" t="str">
        <f>[1]IVGeo1!B28</f>
        <v>(0.006)</v>
      </c>
      <c r="D32" s="26" t="str">
        <f>[1]IVGeo1!C28</f>
        <v>(0.006)</v>
      </c>
      <c r="E32" s="26" t="str">
        <f>[1]IVGeo1!D28</f>
        <v>(0.002)</v>
      </c>
      <c r="F32" s="26" t="str">
        <f>[1]IVGeo1!E28</f>
        <v>(0.002)</v>
      </c>
    </row>
    <row r="33" spans="1:7" s="2" customFormat="1" ht="15" customHeight="1" x14ac:dyDescent="0.2">
      <c r="A33" s="23" t="s">
        <v>35</v>
      </c>
      <c r="B33" s="16" t="s">
        <v>51</v>
      </c>
      <c r="C33" s="26" t="str">
        <f>[1]IVGeo1!B29</f>
        <v>0.005***</v>
      </c>
      <c r="D33" s="26" t="str">
        <f>[1]IVGeo1!C29</f>
        <v>0.004***</v>
      </c>
      <c r="E33" s="26" t="str">
        <f>[1]IVGeo1!D29</f>
        <v>0.001</v>
      </c>
      <c r="F33" s="26" t="str">
        <f>[1]IVGeo1!E29</f>
        <v>0.001</v>
      </c>
    </row>
    <row r="34" spans="1:7" s="20" customFormat="1" ht="15" customHeight="1" x14ac:dyDescent="0.2">
      <c r="A34" s="23"/>
      <c r="B34" s="23"/>
      <c r="C34" s="26" t="str">
        <f>[1]IVGeo1!B30</f>
        <v>(0.001)</v>
      </c>
      <c r="D34" s="26" t="str">
        <f>[1]IVGeo1!C30</f>
        <v>(0.001)</v>
      </c>
      <c r="E34" s="26" t="str">
        <f>[1]IVGeo1!D30</f>
        <v>(0.001)</v>
      </c>
      <c r="F34" s="26" t="str">
        <f>[1]IVGeo1!E30</f>
        <v>(0.001)</v>
      </c>
    </row>
    <row r="35" spans="1:7" s="2" customFormat="1" ht="15" customHeight="1" x14ac:dyDescent="0.2">
      <c r="A35" s="23"/>
      <c r="B35" s="23" t="s">
        <v>48</v>
      </c>
      <c r="C35" s="26" t="str">
        <f>[1]IVGeo1!B31</f>
        <v/>
      </c>
      <c r="D35" s="26" t="str">
        <f>[1]IVGeo1!C31</f>
        <v>0.039***</v>
      </c>
      <c r="E35" s="26" t="str">
        <f>[1]IVGeo1!D31</f>
        <v/>
      </c>
      <c r="F35" s="26" t="str">
        <f>[1]IVGeo1!E31</f>
        <v>0.016**</v>
      </c>
    </row>
    <row r="36" spans="1:7" s="20" customFormat="1" ht="15" customHeight="1" x14ac:dyDescent="0.2">
      <c r="A36" s="23"/>
      <c r="B36" s="23"/>
      <c r="C36" s="26" t="str">
        <f>[1]IVGeo1!B32</f>
        <v/>
      </c>
      <c r="D36" s="26" t="str">
        <f>[1]IVGeo1!C32</f>
        <v>(0.011)</v>
      </c>
      <c r="E36" s="26" t="str">
        <f>[1]IVGeo1!D32</f>
        <v/>
      </c>
      <c r="F36" s="26" t="str">
        <f>[1]IVGeo1!E32</f>
        <v>(0.006)</v>
      </c>
    </row>
    <row r="37" spans="1:7" s="2" customFormat="1" ht="15" customHeight="1" x14ac:dyDescent="0.2">
      <c r="A37" s="23"/>
      <c r="B37" s="23" t="s">
        <v>49</v>
      </c>
      <c r="C37" s="26" t="str">
        <f>[1]IVGeo1!B33</f>
        <v/>
      </c>
      <c r="D37" s="26" t="str">
        <f>[1]IVGeo1!C33</f>
        <v>0.002</v>
      </c>
      <c r="E37" s="26" t="str">
        <f>[1]IVGeo1!D33</f>
        <v/>
      </c>
      <c r="F37" s="26" t="str">
        <f>[1]IVGeo1!E33</f>
        <v>0.000</v>
      </c>
    </row>
    <row r="38" spans="1:7" s="20" customFormat="1" ht="15" customHeight="1" x14ac:dyDescent="0.2">
      <c r="A38" s="23"/>
      <c r="B38" s="23"/>
      <c r="C38" s="26" t="str">
        <f>[1]IVGeo1!B34</f>
        <v/>
      </c>
      <c r="D38" s="26" t="str">
        <f>[1]IVGeo1!C34</f>
        <v>(0.005)</v>
      </c>
      <c r="E38" s="26" t="str">
        <f>[1]IVGeo1!D34</f>
        <v/>
      </c>
      <c r="F38" s="26" t="str">
        <f>[1]IVGeo1!E34</f>
        <v>(0.003)</v>
      </c>
    </row>
    <row r="39" spans="1:7" s="2" customFormat="1" ht="15" customHeight="1" x14ac:dyDescent="0.2">
      <c r="A39" s="16"/>
      <c r="B39" s="16" t="s">
        <v>50</v>
      </c>
      <c r="C39" s="26" t="str">
        <f>[1]IVGeo1!B35</f>
        <v>-0.002</v>
      </c>
      <c r="D39" s="26" t="str">
        <f>[1]IVGeo1!C35</f>
        <v>-0.006*</v>
      </c>
      <c r="E39" s="26" t="str">
        <f>[1]IVGeo1!D35</f>
        <v>-0.005**</v>
      </c>
      <c r="F39" s="26" t="str">
        <f>[1]IVGeo1!E35</f>
        <v>-0.007***</v>
      </c>
    </row>
    <row r="40" spans="1:7" s="20" customFormat="1" ht="15" customHeight="1" x14ac:dyDescent="0.2">
      <c r="A40" s="16"/>
      <c r="B40" s="16"/>
      <c r="C40" s="26" t="str">
        <f>[1]IVGeo1!B36</f>
        <v>(0.004)</v>
      </c>
      <c r="D40" s="26" t="str">
        <f>[1]IVGeo1!C36</f>
        <v>(0.004)</v>
      </c>
      <c r="E40" s="26" t="str">
        <f>[1]IVGeo1!D36</f>
        <v>(0.003)</v>
      </c>
      <c r="F40" s="26" t="str">
        <f>[1]IVGeo1!E36</f>
        <v>(0.003)</v>
      </c>
    </row>
    <row r="41" spans="1:7" s="28" customFormat="1" ht="15" customHeight="1" x14ac:dyDescent="0.25">
      <c r="A41" s="35" t="s">
        <v>12</v>
      </c>
      <c r="B41" s="46"/>
      <c r="C41" s="26" t="str">
        <f>[1]IVGeo1!B37</f>
        <v>6543</v>
      </c>
      <c r="D41" s="26" t="str">
        <f>[1]IVGeo1!C37</f>
        <v>6543</v>
      </c>
      <c r="E41" s="26" t="str">
        <f>[1]IVGeo1!D37</f>
        <v>6543</v>
      </c>
      <c r="F41" s="26" t="str">
        <f>[1]IVGeo1!E37</f>
        <v>6543</v>
      </c>
      <c r="G41" s="27"/>
    </row>
    <row r="42" spans="1:7" s="3" customFormat="1" ht="6" customHeight="1" thickBot="1" x14ac:dyDescent="0.2">
      <c r="A42" s="6"/>
      <c r="B42" s="6"/>
      <c r="C42" s="7"/>
      <c r="D42" s="7"/>
      <c r="E42" s="7"/>
      <c r="F42" s="7"/>
    </row>
    <row r="43" spans="1:7" s="14" customFormat="1" ht="56.25" customHeight="1" thickTop="1" x14ac:dyDescent="0.15">
      <c r="A43" s="96" t="s">
        <v>270</v>
      </c>
      <c r="B43" s="96"/>
      <c r="C43" s="96"/>
      <c r="D43" s="96"/>
      <c r="E43" s="96"/>
      <c r="F43" s="96"/>
    </row>
  </sheetData>
  <mergeCells count="4">
    <mergeCell ref="A1:F1"/>
    <mergeCell ref="C3:D3"/>
    <mergeCell ref="E3:F3"/>
    <mergeCell ref="A43:F43"/>
  </mergeCells>
  <printOptions horizontalCentered="1"/>
  <pageMargins left="0.25" right="0.25" top="1" bottom="0" header="0.3" footer="0.3"/>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9:G12"/>
  <sheetViews>
    <sheetView zoomScale="120" zoomScaleNormal="120" workbookViewId="0"/>
  </sheetViews>
  <sheetFormatPr defaultRowHeight="12.75" x14ac:dyDescent="0.2"/>
  <sheetData>
    <row r="9" spans="1:7" ht="20.25" x14ac:dyDescent="0.3">
      <c r="A9" s="111" t="s">
        <v>240</v>
      </c>
      <c r="B9" s="111"/>
      <c r="C9" s="111"/>
      <c r="D9" s="111"/>
      <c r="E9" s="111"/>
      <c r="F9" s="111"/>
      <c r="G9" s="111"/>
    </row>
    <row r="10" spans="1:7" ht="20.25" x14ac:dyDescent="0.3">
      <c r="A10" s="111" t="s">
        <v>241</v>
      </c>
      <c r="B10" s="111"/>
      <c r="C10" s="111"/>
      <c r="D10" s="111"/>
      <c r="E10" s="111"/>
      <c r="F10" s="111"/>
      <c r="G10" s="111"/>
    </row>
    <row r="12" spans="1:7" ht="20.25" x14ac:dyDescent="0.3">
      <c r="A12" s="111" t="s">
        <v>295</v>
      </c>
      <c r="B12" s="111"/>
      <c r="C12" s="111"/>
      <c r="D12" s="111"/>
      <c r="E12" s="111"/>
      <c r="F12" s="111"/>
      <c r="G12" s="111"/>
    </row>
  </sheetData>
  <mergeCells count="3">
    <mergeCell ref="A10:G10"/>
    <mergeCell ref="A12:G12"/>
    <mergeCell ref="A9:G9"/>
  </mergeCells>
  <printOptions horizontalCentered="1" verticalCentered="1"/>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zoomScaleNormal="100" workbookViewId="0">
      <selection activeCell="J1" sqref="J1"/>
    </sheetView>
  </sheetViews>
  <sheetFormatPr defaultRowHeight="12.75" x14ac:dyDescent="0.2"/>
  <cols>
    <col min="1" max="1" width="11.7109375" style="1" customWidth="1"/>
    <col min="2" max="4" width="11.7109375" style="8" customWidth="1"/>
    <col min="5" max="5" width="3" style="8" customWidth="1"/>
    <col min="6" max="9" width="11.7109375" style="8" customWidth="1"/>
    <col min="10" max="16384" width="9.140625" style="1"/>
  </cols>
  <sheetData>
    <row r="1" spans="1:9" ht="19.5" thickBot="1" x14ac:dyDescent="0.35">
      <c r="A1" s="97" t="s">
        <v>332</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199</v>
      </c>
      <c r="B3" s="99"/>
      <c r="C3" s="99"/>
      <c r="D3" s="99"/>
      <c r="E3" s="26"/>
      <c r="F3" s="99" t="s">
        <v>200</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 customFormat="1" ht="15" customHeight="1" x14ac:dyDescent="0.2">
      <c r="A15" s="99" t="s">
        <v>201</v>
      </c>
      <c r="B15" s="99"/>
      <c r="C15" s="99"/>
      <c r="D15" s="99"/>
      <c r="E15" s="26"/>
      <c r="F15" s="99" t="s">
        <v>202</v>
      </c>
      <c r="G15" s="99"/>
      <c r="H15" s="99"/>
      <c r="I15" s="99"/>
    </row>
    <row r="16" spans="1:9" s="20" customFormat="1" ht="15" customHeight="1" x14ac:dyDescent="0.2">
      <c r="A16" s="79"/>
      <c r="B16" s="26"/>
      <c r="C16" s="40"/>
      <c r="D16" s="40"/>
      <c r="E16" s="40"/>
      <c r="F16" s="26"/>
      <c r="G16" s="40"/>
      <c r="H16" s="40"/>
      <c r="I16" s="40"/>
    </row>
    <row r="17" spans="1:9" s="20" customFormat="1" ht="15" customHeight="1" x14ac:dyDescent="0.2">
      <c r="A17" s="79"/>
      <c r="B17" s="26"/>
      <c r="C17" s="40"/>
      <c r="D17" s="40"/>
      <c r="E17" s="40"/>
      <c r="F17" s="26"/>
      <c r="G17" s="40"/>
      <c r="H17" s="40"/>
      <c r="I17" s="40"/>
    </row>
    <row r="18" spans="1:9" s="20" customFormat="1" ht="15" customHeight="1" x14ac:dyDescent="0.2">
      <c r="A18" s="79"/>
      <c r="B18" s="26"/>
      <c r="C18" s="26"/>
      <c r="D18" s="26"/>
      <c r="E18" s="26"/>
      <c r="F18" s="26"/>
      <c r="G18" s="26"/>
      <c r="H18" s="26"/>
      <c r="I18" s="26"/>
    </row>
    <row r="19" spans="1:9" s="2" customFormat="1" ht="15" customHeight="1" x14ac:dyDescent="0.2">
      <c r="A19" s="39"/>
      <c r="B19" s="26"/>
      <c r="C19" s="26"/>
      <c r="D19" s="26"/>
      <c r="E19" s="26"/>
      <c r="F19" s="26"/>
      <c r="G19" s="26"/>
      <c r="H19" s="26"/>
      <c r="I19" s="26"/>
    </row>
    <row r="20" spans="1:9" s="20" customFormat="1" ht="15" customHeight="1" x14ac:dyDescent="0.2">
      <c r="A20" s="79"/>
      <c r="B20" s="26"/>
      <c r="C20" s="26"/>
      <c r="D20" s="40"/>
      <c r="E20" s="40"/>
      <c r="F20" s="26"/>
      <c r="G20" s="26"/>
      <c r="H20" s="26"/>
      <c r="I20" s="26"/>
    </row>
    <row r="21" spans="1:9" s="20" customFormat="1" ht="15" customHeight="1" x14ac:dyDescent="0.2">
      <c r="A21" s="79"/>
      <c r="B21" s="26"/>
      <c r="C21" s="26"/>
      <c r="D21" s="26"/>
      <c r="E21" s="26"/>
      <c r="F21" s="26"/>
      <c r="G21" s="26"/>
      <c r="H21" s="26"/>
      <c r="I21" s="26"/>
    </row>
    <row r="22" spans="1:9" s="20" customFormat="1" ht="15" customHeight="1" x14ac:dyDescent="0.2">
      <c r="A22" s="79"/>
      <c r="B22" s="26"/>
      <c r="C22" s="26"/>
      <c r="D22" s="26"/>
      <c r="E22" s="40"/>
      <c r="F22" s="26"/>
      <c r="G22" s="26"/>
      <c r="H22" s="26"/>
      <c r="I22" s="40"/>
    </row>
    <row r="23" spans="1:9" s="20" customFormat="1" ht="15" customHeight="1" x14ac:dyDescent="0.2">
      <c r="A23" s="79"/>
      <c r="B23" s="26"/>
      <c r="C23" s="26"/>
      <c r="D23" s="26"/>
      <c r="E23" s="26"/>
      <c r="F23" s="26"/>
      <c r="G23" s="26"/>
      <c r="H23" s="26"/>
      <c r="I23" s="26"/>
    </row>
    <row r="24" spans="1:9" s="2" customFormat="1" ht="15" customHeight="1" x14ac:dyDescent="0.2">
      <c r="A24" s="39"/>
      <c r="B24" s="26"/>
      <c r="C24" s="26"/>
      <c r="D24" s="26"/>
      <c r="E24" s="26"/>
      <c r="F24" s="26"/>
      <c r="G24" s="26"/>
      <c r="H24" s="26"/>
      <c r="I24" s="26"/>
    </row>
    <row r="25" spans="1:9" s="20" customFormat="1" ht="15" customHeight="1" x14ac:dyDescent="0.2">
      <c r="A25" s="79"/>
      <c r="B25" s="26"/>
      <c r="C25" s="40"/>
      <c r="D25" s="40"/>
      <c r="E25" s="26"/>
      <c r="F25" s="26"/>
      <c r="G25" s="26"/>
      <c r="H25" s="40"/>
      <c r="I25" s="40"/>
    </row>
    <row r="26" spans="1:9" s="20" customFormat="1" ht="15" customHeight="1" x14ac:dyDescent="0.2">
      <c r="A26" s="79"/>
      <c r="B26" s="26"/>
      <c r="C26" s="40"/>
      <c r="D26" s="40"/>
      <c r="E26" s="40"/>
      <c r="F26" s="99"/>
      <c r="G26" s="99"/>
      <c r="H26" s="99"/>
      <c r="I26" s="99"/>
    </row>
    <row r="27" spans="1:9" s="2" customFormat="1" ht="15" customHeight="1" x14ac:dyDescent="0.2">
      <c r="A27" s="99" t="s">
        <v>203</v>
      </c>
      <c r="B27" s="99"/>
      <c r="C27" s="99"/>
      <c r="D27" s="99"/>
      <c r="E27" s="26"/>
      <c r="F27" s="99"/>
      <c r="G27" s="99"/>
      <c r="H27" s="99"/>
      <c r="I27" s="99"/>
    </row>
    <row r="28" spans="1:9" s="20" customFormat="1" ht="15" customHeight="1" x14ac:dyDescent="0.2">
      <c r="A28" s="79"/>
      <c r="B28" s="26"/>
      <c r="C28" s="40"/>
      <c r="D28" s="40"/>
      <c r="E28" s="40"/>
      <c r="F28" s="26"/>
      <c r="G28" s="40"/>
      <c r="H28" s="40"/>
      <c r="I28" s="40"/>
    </row>
    <row r="29" spans="1:9" s="20" customFormat="1" ht="15" customHeight="1" x14ac:dyDescent="0.2">
      <c r="A29" s="79"/>
      <c r="B29" s="26"/>
      <c r="C29" s="40"/>
      <c r="D29" s="40"/>
      <c r="E29" s="40"/>
      <c r="F29" s="26"/>
      <c r="G29" s="40"/>
      <c r="H29" s="40"/>
      <c r="I29" s="40"/>
    </row>
    <row r="30" spans="1:9" s="20" customFormat="1" ht="15" customHeight="1" x14ac:dyDescent="0.2">
      <c r="A30" s="79"/>
      <c r="B30" s="26"/>
      <c r="C30" s="26"/>
      <c r="D30" s="26"/>
      <c r="E30" s="26"/>
      <c r="F30" s="26"/>
      <c r="G30" s="26"/>
      <c r="H30" s="26"/>
      <c r="I30" s="26"/>
    </row>
    <row r="31" spans="1:9" s="2" customFormat="1" ht="15" customHeight="1" x14ac:dyDescent="0.2">
      <c r="A31" s="39"/>
      <c r="B31" s="26"/>
      <c r="C31" s="26"/>
      <c r="D31" s="26"/>
      <c r="E31" s="26"/>
      <c r="F31" s="26"/>
      <c r="G31" s="26"/>
      <c r="H31" s="26"/>
      <c r="I31" s="26"/>
    </row>
    <row r="32" spans="1:9" s="20" customFormat="1" ht="15" customHeight="1" x14ac:dyDescent="0.2">
      <c r="A32" s="79"/>
      <c r="B32" s="26"/>
      <c r="C32" s="26"/>
      <c r="D32" s="40"/>
      <c r="E32" s="40"/>
      <c r="F32" s="26"/>
      <c r="G32" s="26"/>
      <c r="H32" s="26"/>
      <c r="I32" s="26"/>
    </row>
    <row r="33" spans="1:9" s="20" customFormat="1" ht="15" customHeight="1" x14ac:dyDescent="0.2">
      <c r="A33" s="79"/>
      <c r="B33" s="26"/>
      <c r="C33" s="26"/>
      <c r="D33" s="26"/>
      <c r="E33" s="26"/>
      <c r="F33" s="26"/>
      <c r="G33" s="26"/>
      <c r="H33" s="26"/>
      <c r="I33" s="26"/>
    </row>
    <row r="34" spans="1:9" s="20" customFormat="1" ht="15" customHeight="1" x14ac:dyDescent="0.2">
      <c r="A34" s="79"/>
      <c r="B34" s="26"/>
      <c r="C34" s="26"/>
      <c r="D34" s="26"/>
      <c r="E34" s="40"/>
      <c r="F34" s="26"/>
      <c r="G34" s="26"/>
      <c r="H34" s="26"/>
      <c r="I34" s="40"/>
    </row>
    <row r="35" spans="1:9" s="20" customFormat="1" ht="15" customHeight="1" x14ac:dyDescent="0.2">
      <c r="A35" s="79"/>
      <c r="B35" s="26"/>
      <c r="C35" s="26"/>
      <c r="D35" s="26"/>
      <c r="E35" s="26"/>
      <c r="F35" s="26"/>
      <c r="G35" s="26"/>
      <c r="H35" s="26"/>
      <c r="I35" s="26"/>
    </row>
    <row r="36" spans="1:9" s="2" customFormat="1" ht="15" customHeight="1" x14ac:dyDescent="0.2">
      <c r="A36" s="39"/>
      <c r="B36" s="26"/>
      <c r="C36" s="26"/>
      <c r="D36" s="26"/>
      <c r="E36" s="26"/>
      <c r="F36" s="26"/>
      <c r="G36" s="26"/>
      <c r="H36" s="26"/>
      <c r="I36" s="26"/>
    </row>
    <row r="37" spans="1:9" s="20" customFormat="1" ht="15" customHeight="1" x14ac:dyDescent="0.2">
      <c r="A37" s="79"/>
      <c r="B37" s="26"/>
      <c r="C37" s="26"/>
      <c r="D37" s="40"/>
      <c r="E37" s="26"/>
      <c r="F37" s="26"/>
      <c r="G37" s="40"/>
      <c r="H37" s="40"/>
      <c r="I37" s="40"/>
    </row>
    <row r="38" spans="1:9" s="3" customFormat="1" ht="6" customHeight="1" thickBot="1" x14ac:dyDescent="0.2">
      <c r="A38" s="6"/>
      <c r="B38" s="7"/>
      <c r="C38" s="7"/>
      <c r="D38" s="7"/>
      <c r="E38" s="7"/>
      <c r="F38" s="7"/>
      <c r="G38" s="7"/>
      <c r="H38" s="7"/>
      <c r="I38" s="7"/>
    </row>
    <row r="39" spans="1:9" s="14" customFormat="1" ht="54" customHeight="1" thickTop="1" x14ac:dyDescent="0.15">
      <c r="A39" s="96" t="s">
        <v>289</v>
      </c>
      <c r="B39" s="96"/>
      <c r="C39" s="96"/>
      <c r="D39" s="96"/>
      <c r="E39" s="96"/>
      <c r="F39" s="96"/>
      <c r="G39" s="96"/>
      <c r="H39" s="96"/>
      <c r="I39" s="96"/>
    </row>
  </sheetData>
  <mergeCells count="9">
    <mergeCell ref="A27:D27"/>
    <mergeCell ref="F27:I27"/>
    <mergeCell ref="A39:I39"/>
    <mergeCell ref="A1:I1"/>
    <mergeCell ref="A3:D3"/>
    <mergeCell ref="F3:I3"/>
    <mergeCell ref="A15:D15"/>
    <mergeCell ref="F15:I15"/>
    <mergeCell ref="F26:I26"/>
  </mergeCells>
  <printOptions horizontalCentered="1"/>
  <pageMargins left="0.25" right="0.25" top="0.75" bottom="0" header="0.3" footer="0.3"/>
  <pageSetup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zoomScale="120" zoomScaleNormal="120" workbookViewId="0">
      <selection activeCell="J1" sqref="J1"/>
    </sheetView>
  </sheetViews>
  <sheetFormatPr defaultRowHeight="12.75" x14ac:dyDescent="0.2"/>
  <cols>
    <col min="1" max="1" width="12.7109375" style="1" customWidth="1"/>
    <col min="2" max="9" width="12.7109375" style="8" customWidth="1"/>
    <col min="10" max="16384" width="9.140625" style="1"/>
  </cols>
  <sheetData>
    <row r="1" spans="1:9" ht="19.5" thickBot="1" x14ac:dyDescent="0.35">
      <c r="A1" s="97" t="s">
        <v>333</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60</v>
      </c>
      <c r="B3" s="99"/>
      <c r="C3" s="99"/>
      <c r="D3" s="99"/>
      <c r="E3" s="26"/>
      <c r="F3" s="99" t="s">
        <v>61</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0" customFormat="1" ht="15" customHeight="1" x14ac:dyDescent="0.2">
      <c r="A15" s="79"/>
      <c r="B15" s="26"/>
      <c r="C15" s="40"/>
      <c r="D15" s="40"/>
      <c r="E15" s="40"/>
      <c r="F15" s="26"/>
      <c r="G15" s="40"/>
      <c r="H15" s="40"/>
      <c r="I15" s="40"/>
    </row>
    <row r="16" spans="1:9" s="20" customFormat="1" ht="15" customHeight="1" x14ac:dyDescent="0.2">
      <c r="A16" s="79"/>
      <c r="B16" s="26"/>
      <c r="C16" s="40"/>
      <c r="D16" s="40"/>
      <c r="E16" s="40"/>
      <c r="F16" s="26"/>
      <c r="G16" s="40"/>
      <c r="H16" s="40"/>
      <c r="I16" s="40"/>
    </row>
    <row r="17" spans="1:9" s="2" customFormat="1" ht="15" customHeight="1" x14ac:dyDescent="0.2">
      <c r="A17" s="99" t="s">
        <v>62</v>
      </c>
      <c r="B17" s="99"/>
      <c r="C17" s="99"/>
      <c r="D17" s="99"/>
      <c r="E17" s="26"/>
      <c r="F17" s="99" t="s">
        <v>63</v>
      </c>
      <c r="G17" s="99"/>
      <c r="H17" s="99"/>
      <c r="I17" s="99"/>
    </row>
    <row r="18" spans="1:9" s="20" customFormat="1" ht="15" customHeight="1" x14ac:dyDescent="0.2">
      <c r="A18" s="79"/>
      <c r="B18" s="26"/>
      <c r="C18" s="40"/>
      <c r="D18" s="40"/>
      <c r="E18" s="40"/>
      <c r="F18" s="26"/>
      <c r="G18" s="40"/>
      <c r="H18" s="40"/>
      <c r="I18" s="40"/>
    </row>
    <row r="19" spans="1:9" s="20" customFormat="1" ht="15" customHeight="1" x14ac:dyDescent="0.2">
      <c r="A19" s="79"/>
      <c r="B19" s="26"/>
      <c r="C19" s="40"/>
      <c r="D19" s="40"/>
      <c r="E19" s="40"/>
      <c r="F19" s="26"/>
      <c r="G19" s="40"/>
      <c r="H19" s="40"/>
      <c r="I19" s="40"/>
    </row>
    <row r="20" spans="1:9" s="20" customFormat="1" ht="15" customHeight="1" x14ac:dyDescent="0.2">
      <c r="A20" s="79"/>
      <c r="B20" s="26"/>
      <c r="C20" s="26"/>
      <c r="D20" s="26"/>
      <c r="E20" s="26"/>
      <c r="F20" s="26"/>
      <c r="G20" s="26"/>
      <c r="H20" s="26"/>
      <c r="I20" s="26"/>
    </row>
    <row r="21" spans="1:9" s="2" customFormat="1" ht="15" customHeight="1" x14ac:dyDescent="0.2">
      <c r="A21" s="39"/>
      <c r="B21" s="26"/>
      <c r="C21" s="26"/>
      <c r="D21" s="26"/>
      <c r="E21" s="26"/>
      <c r="F21" s="26"/>
      <c r="G21" s="26"/>
      <c r="H21" s="26"/>
      <c r="I21" s="26"/>
    </row>
    <row r="22" spans="1:9" s="20" customFormat="1" ht="15" customHeight="1" x14ac:dyDescent="0.2">
      <c r="A22" s="79"/>
      <c r="B22" s="26"/>
      <c r="C22" s="26"/>
      <c r="D22" s="40"/>
      <c r="E22" s="40"/>
      <c r="F22" s="26"/>
      <c r="G22" s="26"/>
      <c r="H22" s="26"/>
      <c r="I22" s="26"/>
    </row>
    <row r="23" spans="1:9" s="20" customFormat="1" ht="15" customHeight="1" x14ac:dyDescent="0.2">
      <c r="A23" s="79"/>
      <c r="B23" s="26"/>
      <c r="C23" s="26"/>
      <c r="D23" s="26"/>
      <c r="E23" s="26"/>
      <c r="F23" s="26"/>
      <c r="G23" s="26"/>
      <c r="H23" s="26"/>
      <c r="I23" s="26"/>
    </row>
    <row r="24" spans="1:9" s="20" customFormat="1" ht="15" customHeight="1" x14ac:dyDescent="0.2">
      <c r="A24" s="79"/>
      <c r="B24" s="26"/>
      <c r="C24" s="26"/>
      <c r="D24" s="26"/>
      <c r="E24" s="40"/>
      <c r="F24" s="26"/>
      <c r="G24" s="26"/>
      <c r="H24" s="26"/>
      <c r="I24" s="40"/>
    </row>
    <row r="25" spans="1:9" s="20" customFormat="1" ht="15" customHeight="1" x14ac:dyDescent="0.2">
      <c r="A25" s="79"/>
      <c r="B25" s="26"/>
      <c r="C25" s="26"/>
      <c r="D25" s="26"/>
      <c r="E25" s="26"/>
      <c r="F25" s="26"/>
      <c r="G25" s="26"/>
      <c r="H25" s="26"/>
      <c r="I25" s="26"/>
    </row>
    <row r="26" spans="1:9" s="2" customFormat="1" ht="15" customHeight="1" x14ac:dyDescent="0.2">
      <c r="A26" s="39"/>
      <c r="B26" s="26"/>
      <c r="C26" s="26"/>
      <c r="D26" s="26"/>
      <c r="E26" s="26"/>
      <c r="F26" s="26"/>
      <c r="G26" s="26"/>
      <c r="H26" s="26"/>
      <c r="I26" s="26"/>
    </row>
    <row r="27" spans="1:9" s="20" customFormat="1" ht="15" customHeight="1" x14ac:dyDescent="0.2">
      <c r="A27" s="79"/>
      <c r="B27" s="26"/>
      <c r="C27" s="40"/>
      <c r="D27" s="40"/>
      <c r="E27" s="26"/>
      <c r="F27" s="26"/>
      <c r="G27" s="26"/>
      <c r="H27" s="40"/>
      <c r="I27" s="40"/>
    </row>
    <row r="28" spans="1:9" s="20" customFormat="1" ht="15" customHeight="1" x14ac:dyDescent="0.2">
      <c r="A28" s="79"/>
      <c r="B28" s="26"/>
      <c r="C28" s="26"/>
      <c r="D28" s="40"/>
      <c r="E28" s="40"/>
      <c r="F28" s="26"/>
      <c r="G28" s="26"/>
      <c r="H28" s="40"/>
      <c r="I28" s="40"/>
    </row>
    <row r="29" spans="1:9" s="20" customFormat="1" ht="15" customHeight="1" x14ac:dyDescent="0.2">
      <c r="A29" s="79"/>
      <c r="B29" s="26"/>
      <c r="C29" s="26"/>
      <c r="D29" s="40"/>
      <c r="E29" s="26"/>
      <c r="F29" s="26"/>
      <c r="G29" s="40"/>
      <c r="H29" s="40"/>
      <c r="I29" s="40"/>
    </row>
    <row r="30" spans="1:9" s="3" customFormat="1" ht="6" customHeight="1" thickBot="1" x14ac:dyDescent="0.2">
      <c r="A30" s="6"/>
      <c r="B30" s="7"/>
      <c r="C30" s="7"/>
      <c r="D30" s="7"/>
      <c r="E30" s="7"/>
      <c r="F30" s="7"/>
      <c r="G30" s="7"/>
      <c r="H30" s="7"/>
      <c r="I30" s="7"/>
    </row>
    <row r="31" spans="1:9" s="14" customFormat="1" ht="30" customHeight="1" thickTop="1" x14ac:dyDescent="0.15">
      <c r="A31" s="96" t="s">
        <v>288</v>
      </c>
      <c r="B31" s="96"/>
      <c r="C31" s="96"/>
      <c r="D31" s="96"/>
      <c r="E31" s="96"/>
      <c r="F31" s="96"/>
      <c r="G31" s="96"/>
      <c r="H31" s="96"/>
      <c r="I31" s="96"/>
    </row>
  </sheetData>
  <mergeCells count="6">
    <mergeCell ref="A31:I31"/>
    <mergeCell ref="A1:I1"/>
    <mergeCell ref="A3:D3"/>
    <mergeCell ref="F3:I3"/>
    <mergeCell ref="A17:D17"/>
    <mergeCell ref="F17:I17"/>
  </mergeCells>
  <printOptions horizontalCentered="1"/>
  <pageMargins left="0.25" right="0.25" top="1" bottom="0" header="0.3" footer="0.3"/>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zoomScale="120" zoomScaleNormal="120" workbookViewId="0">
      <selection activeCell="J1" sqref="J1"/>
    </sheetView>
  </sheetViews>
  <sheetFormatPr defaultRowHeight="12.75" x14ac:dyDescent="0.2"/>
  <cols>
    <col min="1" max="1" width="12.7109375" style="1" customWidth="1"/>
    <col min="2" max="9" width="12.7109375" style="8" customWidth="1"/>
    <col min="10" max="16384" width="9.140625" style="1"/>
  </cols>
  <sheetData>
    <row r="1" spans="1:9" ht="19.5" thickBot="1" x14ac:dyDescent="0.35">
      <c r="A1" s="97" t="s">
        <v>286</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113</v>
      </c>
      <c r="B3" s="99"/>
      <c r="C3" s="99"/>
      <c r="D3" s="99"/>
      <c r="E3" s="26"/>
      <c r="F3" s="99" t="s">
        <v>110</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0" customFormat="1" ht="15" customHeight="1" x14ac:dyDescent="0.2">
      <c r="A15" s="79"/>
      <c r="B15" s="26"/>
      <c r="C15" s="40"/>
      <c r="D15" s="40"/>
      <c r="E15" s="40"/>
      <c r="F15" s="26"/>
      <c r="G15" s="40"/>
      <c r="H15" s="40"/>
      <c r="I15" s="40"/>
    </row>
    <row r="16" spans="1:9" s="20" customFormat="1" ht="15" customHeight="1" x14ac:dyDescent="0.2">
      <c r="A16" s="79"/>
      <c r="B16" s="26"/>
      <c r="C16" s="40"/>
      <c r="D16" s="40"/>
      <c r="E16" s="40"/>
      <c r="F16" s="26"/>
      <c r="G16" s="40"/>
      <c r="H16" s="40"/>
      <c r="I16" s="40"/>
    </row>
    <row r="17" spans="1:9" s="2" customFormat="1" ht="15" customHeight="1" x14ac:dyDescent="0.2">
      <c r="A17" s="99" t="s">
        <v>111</v>
      </c>
      <c r="B17" s="99"/>
      <c r="C17" s="99"/>
      <c r="D17" s="99"/>
      <c r="E17" s="26"/>
      <c r="F17" s="99" t="s">
        <v>112</v>
      </c>
      <c r="G17" s="99"/>
      <c r="H17" s="99"/>
      <c r="I17" s="99"/>
    </row>
    <row r="18" spans="1:9" s="20" customFormat="1" ht="15" customHeight="1" x14ac:dyDescent="0.2">
      <c r="A18" s="79"/>
      <c r="B18" s="26"/>
      <c r="C18" s="40"/>
      <c r="D18" s="40"/>
      <c r="E18" s="40"/>
      <c r="F18" s="26"/>
      <c r="G18" s="40"/>
      <c r="H18" s="40"/>
      <c r="I18" s="40"/>
    </row>
    <row r="19" spans="1:9" s="20" customFormat="1" ht="15" customHeight="1" x14ac:dyDescent="0.2">
      <c r="A19" s="79"/>
      <c r="B19" s="26"/>
      <c r="C19" s="40"/>
      <c r="D19" s="40"/>
      <c r="E19" s="40"/>
      <c r="F19" s="26"/>
      <c r="G19" s="40"/>
      <c r="H19" s="40"/>
      <c r="I19" s="40"/>
    </row>
    <row r="20" spans="1:9" s="20" customFormat="1" ht="15" customHeight="1" x14ac:dyDescent="0.2">
      <c r="A20" s="79"/>
      <c r="B20" s="26"/>
      <c r="C20" s="26"/>
      <c r="D20" s="26"/>
      <c r="E20" s="26"/>
      <c r="F20" s="26"/>
      <c r="G20" s="26"/>
      <c r="H20" s="26"/>
      <c r="I20" s="26"/>
    </row>
    <row r="21" spans="1:9" s="2" customFormat="1" ht="15" customHeight="1" x14ac:dyDescent="0.2">
      <c r="A21" s="39"/>
      <c r="B21" s="26"/>
      <c r="C21" s="26"/>
      <c r="D21" s="26"/>
      <c r="E21" s="26"/>
      <c r="F21" s="26"/>
      <c r="G21" s="26"/>
      <c r="H21" s="26"/>
      <c r="I21" s="26"/>
    </row>
    <row r="22" spans="1:9" s="20" customFormat="1" ht="15" customHeight="1" x14ac:dyDescent="0.2">
      <c r="A22" s="79"/>
      <c r="B22" s="26"/>
      <c r="C22" s="26"/>
      <c r="D22" s="40"/>
      <c r="E22" s="40"/>
      <c r="F22" s="26"/>
      <c r="G22" s="26"/>
      <c r="H22" s="26"/>
      <c r="I22" s="26"/>
    </row>
    <row r="23" spans="1:9" s="20" customFormat="1" ht="15" customHeight="1" x14ac:dyDescent="0.2">
      <c r="A23" s="79"/>
      <c r="B23" s="26"/>
      <c r="C23" s="26"/>
      <c r="D23" s="26"/>
      <c r="E23" s="26"/>
      <c r="F23" s="26"/>
      <c r="G23" s="26"/>
      <c r="H23" s="26"/>
      <c r="I23" s="26"/>
    </row>
    <row r="24" spans="1:9" s="20" customFormat="1" ht="15" customHeight="1" x14ac:dyDescent="0.2">
      <c r="A24" s="79"/>
      <c r="B24" s="26"/>
      <c r="C24" s="26"/>
      <c r="D24" s="26"/>
      <c r="E24" s="40"/>
      <c r="F24" s="26"/>
      <c r="G24" s="26"/>
      <c r="H24" s="26"/>
      <c r="I24" s="40"/>
    </row>
    <row r="25" spans="1:9" s="20" customFormat="1" ht="15" customHeight="1" x14ac:dyDescent="0.2">
      <c r="A25" s="79"/>
      <c r="B25" s="26"/>
      <c r="C25" s="26"/>
      <c r="D25" s="26"/>
      <c r="E25" s="26"/>
      <c r="F25" s="26"/>
      <c r="G25" s="26"/>
      <c r="H25" s="26"/>
      <c r="I25" s="26"/>
    </row>
    <row r="26" spans="1:9" s="2" customFormat="1" ht="15" customHeight="1" x14ac:dyDescent="0.2">
      <c r="A26" s="39"/>
      <c r="B26" s="26"/>
      <c r="C26" s="26"/>
      <c r="D26" s="26"/>
      <c r="E26" s="26"/>
      <c r="F26" s="26"/>
      <c r="G26" s="26"/>
      <c r="H26" s="26"/>
      <c r="I26" s="26"/>
    </row>
    <row r="27" spans="1:9" s="20" customFormat="1" ht="15" customHeight="1" x14ac:dyDescent="0.2">
      <c r="A27" s="79"/>
      <c r="B27" s="26"/>
      <c r="C27" s="40"/>
      <c r="D27" s="40"/>
      <c r="E27" s="26"/>
      <c r="F27" s="26"/>
      <c r="G27" s="26"/>
      <c r="H27" s="40"/>
      <c r="I27" s="40"/>
    </row>
    <row r="28" spans="1:9" s="20" customFormat="1" ht="15" customHeight="1" x14ac:dyDescent="0.2">
      <c r="A28" s="79"/>
      <c r="B28" s="26"/>
      <c r="C28" s="26"/>
      <c r="D28" s="40"/>
      <c r="E28" s="40"/>
      <c r="F28" s="26"/>
      <c r="G28" s="26"/>
      <c r="H28" s="40"/>
      <c r="I28" s="40"/>
    </row>
    <row r="29" spans="1:9" s="20" customFormat="1" ht="15" customHeight="1" x14ac:dyDescent="0.2">
      <c r="A29" s="79"/>
      <c r="B29" s="26"/>
      <c r="C29" s="26"/>
      <c r="D29" s="40"/>
      <c r="E29" s="26"/>
      <c r="F29" s="26"/>
      <c r="G29" s="40"/>
      <c r="H29" s="40"/>
      <c r="I29" s="40"/>
    </row>
    <row r="30" spans="1:9" s="3" customFormat="1" ht="6" customHeight="1" thickBot="1" x14ac:dyDescent="0.2">
      <c r="A30" s="6"/>
      <c r="B30" s="7"/>
      <c r="C30" s="7"/>
      <c r="D30" s="7"/>
      <c r="E30" s="7"/>
      <c r="F30" s="7"/>
      <c r="G30" s="7"/>
      <c r="H30" s="7"/>
      <c r="I30" s="7"/>
    </row>
    <row r="31" spans="1:9" s="14" customFormat="1" ht="55.5" customHeight="1" thickTop="1" x14ac:dyDescent="0.15">
      <c r="A31" s="96" t="s">
        <v>222</v>
      </c>
      <c r="B31" s="96"/>
      <c r="C31" s="96"/>
      <c r="D31" s="96"/>
      <c r="E31" s="96"/>
      <c r="F31" s="96"/>
      <c r="G31" s="96"/>
      <c r="H31" s="96"/>
      <c r="I31" s="96"/>
    </row>
  </sheetData>
  <mergeCells count="6">
    <mergeCell ref="A31:I31"/>
    <mergeCell ref="A1:I1"/>
    <mergeCell ref="A3:D3"/>
    <mergeCell ref="F3:I3"/>
    <mergeCell ref="A17:D17"/>
    <mergeCell ref="F17:I17"/>
  </mergeCells>
  <printOptions horizontalCentered="1"/>
  <pageMargins left="0.25" right="0.25" top="1" bottom="0" header="0.3" footer="0.3"/>
  <pageSetup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zoomScale="120" zoomScaleNormal="120" workbookViewId="0">
      <selection activeCell="J1" sqref="J1"/>
    </sheetView>
  </sheetViews>
  <sheetFormatPr defaultRowHeight="12.75" x14ac:dyDescent="0.2"/>
  <cols>
    <col min="1" max="1" width="12.7109375" style="1" customWidth="1"/>
    <col min="2" max="9" width="12.7109375" style="8" customWidth="1"/>
    <col min="10" max="16384" width="9.140625" style="1"/>
  </cols>
  <sheetData>
    <row r="1" spans="1:9" ht="19.5" thickBot="1" x14ac:dyDescent="0.35">
      <c r="A1" s="97" t="s">
        <v>334</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60</v>
      </c>
      <c r="B3" s="99"/>
      <c r="C3" s="99"/>
      <c r="D3" s="99"/>
      <c r="E3" s="26"/>
      <c r="F3" s="99" t="s">
        <v>61</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0" customFormat="1" ht="15" customHeight="1" x14ac:dyDescent="0.2">
      <c r="A15" s="79"/>
      <c r="B15" s="26"/>
      <c r="C15" s="40"/>
      <c r="D15" s="40"/>
      <c r="E15" s="40"/>
      <c r="F15" s="26"/>
      <c r="G15" s="40"/>
      <c r="H15" s="40"/>
      <c r="I15" s="40"/>
    </row>
    <row r="16" spans="1:9" s="20" customFormat="1" ht="15" customHeight="1" x14ac:dyDescent="0.2">
      <c r="A16" s="79"/>
      <c r="B16" s="26"/>
      <c r="C16" s="40"/>
      <c r="D16" s="40"/>
      <c r="E16" s="40"/>
      <c r="F16" s="26"/>
      <c r="G16" s="40"/>
      <c r="H16" s="40"/>
      <c r="I16" s="40"/>
    </row>
    <row r="17" spans="1:9" s="2" customFormat="1" ht="15" customHeight="1" x14ac:dyDescent="0.2">
      <c r="A17" s="99" t="s">
        <v>62</v>
      </c>
      <c r="B17" s="99"/>
      <c r="C17" s="99"/>
      <c r="D17" s="99"/>
      <c r="E17" s="26"/>
      <c r="F17" s="99" t="s">
        <v>63</v>
      </c>
      <c r="G17" s="99"/>
      <c r="H17" s="99"/>
      <c r="I17" s="99"/>
    </row>
    <row r="18" spans="1:9" s="20" customFormat="1" ht="15" customHeight="1" x14ac:dyDescent="0.2">
      <c r="A18" s="79"/>
      <c r="B18" s="26"/>
      <c r="C18" s="40"/>
      <c r="D18" s="40"/>
      <c r="E18" s="40"/>
      <c r="F18" s="26"/>
      <c r="G18" s="40"/>
      <c r="H18" s="40"/>
      <c r="I18" s="40"/>
    </row>
    <row r="19" spans="1:9" s="20" customFormat="1" ht="15" customHeight="1" x14ac:dyDescent="0.2">
      <c r="A19" s="79"/>
      <c r="B19" s="26"/>
      <c r="C19" s="40"/>
      <c r="D19" s="40"/>
      <c r="E19" s="40"/>
      <c r="F19" s="26"/>
      <c r="G19" s="40"/>
      <c r="H19" s="40"/>
      <c r="I19" s="40"/>
    </row>
    <row r="20" spans="1:9" s="20" customFormat="1" ht="15" customHeight="1" x14ac:dyDescent="0.2">
      <c r="A20" s="79"/>
      <c r="B20" s="26"/>
      <c r="C20" s="26"/>
      <c r="D20" s="26"/>
      <c r="E20" s="26"/>
      <c r="F20" s="26"/>
      <c r="G20" s="26"/>
      <c r="H20" s="26"/>
      <c r="I20" s="26"/>
    </row>
    <row r="21" spans="1:9" s="2" customFormat="1" ht="15" customHeight="1" x14ac:dyDescent="0.2">
      <c r="A21" s="39"/>
      <c r="B21" s="26"/>
      <c r="C21" s="26"/>
      <c r="D21" s="26"/>
      <c r="E21" s="26"/>
      <c r="F21" s="26"/>
      <c r="G21" s="26"/>
      <c r="H21" s="26"/>
      <c r="I21" s="26"/>
    </row>
    <row r="22" spans="1:9" s="20" customFormat="1" ht="15" customHeight="1" x14ac:dyDescent="0.2">
      <c r="A22" s="79"/>
      <c r="B22" s="26"/>
      <c r="C22" s="26"/>
      <c r="D22" s="40"/>
      <c r="E22" s="40"/>
      <c r="F22" s="26"/>
      <c r="G22" s="26"/>
      <c r="H22" s="26"/>
      <c r="I22" s="26"/>
    </row>
    <row r="23" spans="1:9" s="20" customFormat="1" ht="15" customHeight="1" x14ac:dyDescent="0.2">
      <c r="A23" s="79"/>
      <c r="B23" s="26"/>
      <c r="C23" s="26"/>
      <c r="D23" s="26"/>
      <c r="E23" s="26"/>
      <c r="F23" s="26"/>
      <c r="G23" s="26"/>
      <c r="H23" s="26"/>
      <c r="I23" s="26"/>
    </row>
    <row r="24" spans="1:9" s="20" customFormat="1" ht="15" customHeight="1" x14ac:dyDescent="0.2">
      <c r="A24" s="79"/>
      <c r="B24" s="26"/>
      <c r="C24" s="26"/>
      <c r="D24" s="26"/>
      <c r="E24" s="40"/>
      <c r="F24" s="26"/>
      <c r="G24" s="26"/>
      <c r="H24" s="26"/>
      <c r="I24" s="40"/>
    </row>
    <row r="25" spans="1:9" s="20" customFormat="1" ht="15" customHeight="1" x14ac:dyDescent="0.2">
      <c r="A25" s="79"/>
      <c r="B25" s="26"/>
      <c r="C25" s="26"/>
      <c r="D25" s="26"/>
      <c r="E25" s="26"/>
      <c r="F25" s="26"/>
      <c r="G25" s="26"/>
      <c r="H25" s="26"/>
      <c r="I25" s="26"/>
    </row>
    <row r="26" spans="1:9" s="2" customFormat="1" ht="15" customHeight="1" x14ac:dyDescent="0.2">
      <c r="A26" s="39"/>
      <c r="B26" s="26"/>
      <c r="C26" s="26"/>
      <c r="D26" s="26"/>
      <c r="E26" s="26"/>
      <c r="F26" s="26"/>
      <c r="G26" s="26"/>
      <c r="H26" s="26"/>
      <c r="I26" s="26"/>
    </row>
    <row r="27" spans="1:9" s="20" customFormat="1" ht="15" customHeight="1" x14ac:dyDescent="0.2">
      <c r="A27" s="79"/>
      <c r="B27" s="26"/>
      <c r="C27" s="40"/>
      <c r="D27" s="40"/>
      <c r="E27" s="26"/>
      <c r="F27" s="26"/>
      <c r="G27" s="26"/>
      <c r="H27" s="40"/>
      <c r="I27" s="40"/>
    </row>
    <row r="28" spans="1:9" s="20" customFormat="1" ht="15" customHeight="1" x14ac:dyDescent="0.2">
      <c r="A28" s="79"/>
      <c r="B28" s="26"/>
      <c r="C28" s="26"/>
      <c r="D28" s="40"/>
      <c r="E28" s="40"/>
      <c r="F28" s="26"/>
      <c r="G28" s="26"/>
      <c r="H28" s="40"/>
      <c r="I28" s="40"/>
    </row>
    <row r="29" spans="1:9" s="20" customFormat="1" ht="15" customHeight="1" x14ac:dyDescent="0.2">
      <c r="A29" s="79"/>
      <c r="B29" s="26"/>
      <c r="C29" s="26"/>
      <c r="D29" s="40"/>
      <c r="E29" s="26"/>
      <c r="F29" s="26"/>
      <c r="G29" s="40"/>
      <c r="H29" s="40"/>
      <c r="I29" s="40"/>
    </row>
    <row r="30" spans="1:9" s="3" customFormat="1" ht="6" customHeight="1" thickBot="1" x14ac:dyDescent="0.2">
      <c r="A30" s="6"/>
      <c r="B30" s="7"/>
      <c r="C30" s="7"/>
      <c r="D30" s="7"/>
      <c r="E30" s="7"/>
      <c r="F30" s="7"/>
      <c r="G30" s="7"/>
      <c r="H30" s="7"/>
      <c r="I30" s="7"/>
    </row>
    <row r="31" spans="1:9" s="14" customFormat="1" ht="20.25" customHeight="1" thickTop="1" x14ac:dyDescent="0.15">
      <c r="A31" s="96" t="s">
        <v>335</v>
      </c>
      <c r="B31" s="96"/>
      <c r="C31" s="96"/>
      <c r="D31" s="96"/>
      <c r="E31" s="96"/>
      <c r="F31" s="96"/>
      <c r="G31" s="96"/>
      <c r="H31" s="96"/>
      <c r="I31" s="96"/>
    </row>
  </sheetData>
  <mergeCells count="6">
    <mergeCell ref="A31:I31"/>
    <mergeCell ref="A1:I1"/>
    <mergeCell ref="A3:D3"/>
    <mergeCell ref="F3:I3"/>
    <mergeCell ref="A17:D17"/>
    <mergeCell ref="F17:I17"/>
  </mergeCells>
  <printOptions horizontalCentered="1"/>
  <pageMargins left="0.25" right="0.25" top="1" bottom="0" header="0.3" footer="0.3"/>
  <pageSetup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activeCell="H8" sqref="H8"/>
    </sheetView>
  </sheetViews>
  <sheetFormatPr defaultRowHeight="12.75" x14ac:dyDescent="0.2"/>
  <cols>
    <col min="1" max="1" width="26.42578125" style="1" customWidth="1"/>
    <col min="2" max="4" width="13.7109375" style="8" customWidth="1"/>
    <col min="5" max="5" width="0.85546875" style="8" customWidth="1"/>
    <col min="6" max="8" width="13.7109375" style="8" customWidth="1"/>
    <col min="9" max="16384" width="9.140625" style="1"/>
  </cols>
  <sheetData>
    <row r="1" spans="1:8" ht="19.5" thickBot="1" x14ac:dyDescent="0.35">
      <c r="A1" s="97" t="s">
        <v>206</v>
      </c>
      <c r="B1" s="98"/>
      <c r="C1" s="98"/>
      <c r="D1" s="98"/>
      <c r="E1" s="98"/>
      <c r="F1" s="98"/>
      <c r="G1" s="98"/>
      <c r="H1" s="98"/>
    </row>
    <row r="2" spans="1:8" s="3" customFormat="1" ht="6" customHeight="1" thickTop="1" x14ac:dyDescent="0.15">
      <c r="A2" s="5"/>
      <c r="B2" s="4"/>
      <c r="C2" s="4"/>
      <c r="D2" s="4"/>
      <c r="E2" s="4"/>
      <c r="F2" s="4"/>
      <c r="G2" s="4"/>
      <c r="H2" s="4"/>
    </row>
    <row r="3" spans="1:8" s="18" customFormat="1" ht="15" customHeight="1" x14ac:dyDescent="0.25">
      <c r="B3" s="112" t="s">
        <v>146</v>
      </c>
      <c r="C3" s="112"/>
      <c r="D3" s="112"/>
      <c r="E3" s="56"/>
      <c r="F3" s="112" t="s">
        <v>147</v>
      </c>
      <c r="G3" s="112"/>
      <c r="H3" s="112"/>
    </row>
    <row r="4" spans="1:8" s="18" customFormat="1" ht="30" customHeight="1" x14ac:dyDescent="0.25">
      <c r="B4" s="56" t="s">
        <v>48</v>
      </c>
      <c r="C4" s="56" t="s">
        <v>49</v>
      </c>
      <c r="D4" s="56" t="s">
        <v>50</v>
      </c>
      <c r="E4" s="56"/>
      <c r="F4" s="56" t="s">
        <v>48</v>
      </c>
      <c r="G4" s="56" t="s">
        <v>49</v>
      </c>
      <c r="H4" s="56" t="s">
        <v>50</v>
      </c>
    </row>
    <row r="5" spans="1:8" s="2" customFormat="1" ht="6" customHeight="1" thickBot="1" x14ac:dyDescent="0.25">
      <c r="A5" s="17"/>
      <c r="B5" s="9"/>
      <c r="C5" s="9"/>
      <c r="D5" s="9"/>
      <c r="E5" s="9"/>
      <c r="F5" s="9"/>
      <c r="G5" s="9"/>
      <c r="H5" s="9"/>
    </row>
    <row r="6" spans="1:8" s="2" customFormat="1" ht="15" customHeight="1" thickBot="1" x14ac:dyDescent="0.25">
      <c r="A6" s="10"/>
      <c r="B6" s="11" t="s">
        <v>0</v>
      </c>
      <c r="C6" s="11" t="s">
        <v>1</v>
      </c>
      <c r="D6" s="11" t="s">
        <v>2</v>
      </c>
      <c r="E6" s="11"/>
      <c r="F6" s="11" t="s">
        <v>3</v>
      </c>
      <c r="G6" s="11" t="s">
        <v>4</v>
      </c>
      <c r="H6" s="11" t="s">
        <v>5</v>
      </c>
    </row>
    <row r="7" spans="1:8" s="14" customFormat="1" ht="6" customHeight="1" x14ac:dyDescent="0.15">
      <c r="A7" s="12"/>
      <c r="B7" s="13"/>
      <c r="C7" s="13"/>
      <c r="D7" s="13"/>
      <c r="E7" s="13"/>
      <c r="F7" s="13"/>
      <c r="G7" s="13"/>
      <c r="H7" s="13"/>
    </row>
    <row r="8" spans="1:8" s="2" customFormat="1" ht="15" customHeight="1" x14ac:dyDescent="0.2">
      <c r="A8" s="23" t="s">
        <v>119</v>
      </c>
      <c r="B8" s="40" t="s">
        <v>126</v>
      </c>
      <c r="C8" s="26">
        <v>-1.39737E-2</v>
      </c>
      <c r="D8" s="26">
        <v>-8.0000000000000002E-3</v>
      </c>
      <c r="E8" s="26"/>
      <c r="F8" s="40" t="s">
        <v>148</v>
      </c>
      <c r="G8" s="40" t="s">
        <v>151</v>
      </c>
      <c r="H8" s="26">
        <v>-2.3E-2</v>
      </c>
    </row>
    <row r="9" spans="1:8" s="20" customFormat="1" ht="15" customHeight="1" x14ac:dyDescent="0.2">
      <c r="A9" s="23"/>
      <c r="B9" s="40" t="s">
        <v>127</v>
      </c>
      <c r="C9" s="40" t="s">
        <v>131</v>
      </c>
      <c r="D9" s="40" t="s">
        <v>140</v>
      </c>
      <c r="E9" s="40"/>
      <c r="F9" s="40" t="s">
        <v>149</v>
      </c>
      <c r="G9" s="40" t="s">
        <v>152</v>
      </c>
      <c r="H9" s="40" t="s">
        <v>159</v>
      </c>
    </row>
    <row r="10" spans="1:8" s="2" customFormat="1" ht="15" customHeight="1" x14ac:dyDescent="0.2">
      <c r="A10" s="23" t="s">
        <v>120</v>
      </c>
      <c r="B10" s="40"/>
      <c r="C10" s="26"/>
      <c r="D10" s="26"/>
      <c r="E10" s="26"/>
      <c r="F10" s="26">
        <v>-4.0000000000000001E-3</v>
      </c>
      <c r="G10" s="40" t="s">
        <v>153</v>
      </c>
      <c r="H10" s="26">
        <v>-2.7E-2</v>
      </c>
    </row>
    <row r="11" spans="1:8" s="20" customFormat="1" ht="15" customHeight="1" x14ac:dyDescent="0.2">
      <c r="A11" s="23"/>
      <c r="B11" s="40"/>
      <c r="C11" s="40"/>
      <c r="D11" s="40"/>
      <c r="E11" s="40"/>
      <c r="F11" s="40" t="s">
        <v>149</v>
      </c>
      <c r="G11" s="40" t="s">
        <v>154</v>
      </c>
      <c r="H11" s="40" t="s">
        <v>160</v>
      </c>
    </row>
    <row r="12" spans="1:8" s="2" customFormat="1" ht="15" customHeight="1" x14ac:dyDescent="0.2">
      <c r="A12" s="23" t="s">
        <v>121</v>
      </c>
      <c r="B12" s="40"/>
      <c r="C12" s="26"/>
      <c r="D12" s="26"/>
      <c r="E12" s="26"/>
      <c r="F12" s="26">
        <v>-5.0000000000000001E-3</v>
      </c>
      <c r="G12" s="26">
        <v>4.0000000000000001E-3</v>
      </c>
      <c r="H12" s="26">
        <v>-1.7999999999999999E-2</v>
      </c>
    </row>
    <row r="13" spans="1:8" s="20" customFormat="1" ht="15" customHeight="1" x14ac:dyDescent="0.2">
      <c r="A13" s="23"/>
      <c r="B13" s="40"/>
      <c r="C13" s="40"/>
      <c r="D13" s="40"/>
      <c r="E13" s="40"/>
      <c r="F13" s="40" t="s">
        <v>149</v>
      </c>
      <c r="G13" s="40" t="s">
        <v>155</v>
      </c>
      <c r="H13" s="40" t="s">
        <v>161</v>
      </c>
    </row>
    <row r="14" spans="1:8" s="2" customFormat="1" ht="15" customHeight="1" x14ac:dyDescent="0.2">
      <c r="A14" s="23" t="s">
        <v>122</v>
      </c>
      <c r="B14" s="26" t="s">
        <v>125</v>
      </c>
      <c r="C14" s="40" t="s">
        <v>132</v>
      </c>
      <c r="D14" s="40" t="s">
        <v>138</v>
      </c>
      <c r="E14" s="40"/>
      <c r="F14" s="26" t="s">
        <v>150</v>
      </c>
      <c r="G14" s="40" t="s">
        <v>156</v>
      </c>
      <c r="H14" s="40" t="s">
        <v>162</v>
      </c>
    </row>
    <row r="15" spans="1:8" s="20" customFormat="1" ht="15" customHeight="1" x14ac:dyDescent="0.2">
      <c r="A15" s="23"/>
      <c r="B15" s="40" t="s">
        <v>128</v>
      </c>
      <c r="C15" s="40" t="s">
        <v>133</v>
      </c>
      <c r="D15" s="40" t="s">
        <v>139</v>
      </c>
      <c r="E15" s="40"/>
      <c r="F15" s="40" t="s">
        <v>128</v>
      </c>
      <c r="G15" s="40" t="s">
        <v>134</v>
      </c>
      <c r="H15" s="40" t="s">
        <v>163</v>
      </c>
    </row>
    <row r="16" spans="1:8" s="2" customFormat="1" ht="15" customHeight="1" x14ac:dyDescent="0.2">
      <c r="A16" s="23" t="s">
        <v>123</v>
      </c>
      <c r="B16" s="26">
        <v>4.6074000000000002E-3</v>
      </c>
      <c r="C16" s="26" t="s">
        <v>135</v>
      </c>
      <c r="D16" s="40" t="s">
        <v>141</v>
      </c>
      <c r="E16" s="40"/>
      <c r="F16" s="26">
        <v>4.6074000000000002E-3</v>
      </c>
      <c r="G16" s="26" t="s">
        <v>157</v>
      </c>
      <c r="H16" s="40" t="s">
        <v>165</v>
      </c>
    </row>
    <row r="17" spans="1:8" s="20" customFormat="1" ht="15" customHeight="1" x14ac:dyDescent="0.2">
      <c r="A17" s="23"/>
      <c r="B17" s="40" t="s">
        <v>129</v>
      </c>
      <c r="C17" s="40" t="s">
        <v>134</v>
      </c>
      <c r="D17" s="40" t="s">
        <v>142</v>
      </c>
      <c r="E17" s="40"/>
      <c r="F17" s="40" t="s">
        <v>129</v>
      </c>
      <c r="G17" s="40" t="s">
        <v>134</v>
      </c>
      <c r="H17" s="40" t="s">
        <v>164</v>
      </c>
    </row>
    <row r="18" spans="1:8" s="2" customFormat="1" ht="15" customHeight="1" x14ac:dyDescent="0.2">
      <c r="A18" s="16" t="s">
        <v>124</v>
      </c>
      <c r="B18" s="26">
        <v>-1.3948999999999999E-3</v>
      </c>
      <c r="C18" s="40" t="s">
        <v>137</v>
      </c>
      <c r="D18" s="40" t="s">
        <v>143</v>
      </c>
      <c r="E18" s="40"/>
      <c r="F18" s="26">
        <v>-1.3948999999999999E-3</v>
      </c>
      <c r="G18" s="40" t="s">
        <v>158</v>
      </c>
      <c r="H18" s="40" t="s">
        <v>166</v>
      </c>
    </row>
    <row r="19" spans="1:8" s="20" customFormat="1" ht="15" customHeight="1" x14ac:dyDescent="0.2">
      <c r="A19" s="16"/>
      <c r="B19" s="40" t="s">
        <v>130</v>
      </c>
      <c r="C19" s="40" t="s">
        <v>136</v>
      </c>
      <c r="D19" s="40" t="s">
        <v>144</v>
      </c>
      <c r="E19" s="40"/>
      <c r="F19" s="40" t="s">
        <v>130</v>
      </c>
      <c r="G19" s="40" t="s">
        <v>136</v>
      </c>
      <c r="H19" s="40" t="s">
        <v>167</v>
      </c>
    </row>
    <row r="20" spans="1:8" s="20" customFormat="1" ht="15" customHeight="1" x14ac:dyDescent="0.2">
      <c r="A20" s="16" t="s">
        <v>145</v>
      </c>
      <c r="B20" s="40">
        <v>0.36099999999999999</v>
      </c>
      <c r="C20" s="40">
        <v>0.51400000000000001</v>
      </c>
      <c r="D20" s="40">
        <v>0.224</v>
      </c>
      <c r="E20" s="40"/>
      <c r="F20" s="40">
        <v>0.36</v>
      </c>
      <c r="G20" s="40">
        <v>0.50900000000000001</v>
      </c>
      <c r="H20" s="40">
        <v>0.222</v>
      </c>
    </row>
    <row r="21" spans="1:8" s="3" customFormat="1" ht="6" customHeight="1" thickBot="1" x14ac:dyDescent="0.2">
      <c r="A21" s="6"/>
      <c r="B21" s="7"/>
      <c r="C21" s="7"/>
      <c r="D21" s="7"/>
      <c r="E21" s="7"/>
      <c r="F21" s="7"/>
      <c r="G21" s="7"/>
      <c r="H21" s="7"/>
    </row>
    <row r="22" spans="1:8" s="14" customFormat="1" ht="18" customHeight="1" thickTop="1" x14ac:dyDescent="0.15">
      <c r="A22" s="96" t="s">
        <v>256</v>
      </c>
      <c r="B22" s="96"/>
      <c r="C22" s="96"/>
      <c r="D22" s="96"/>
      <c r="E22" s="96"/>
      <c r="F22" s="96"/>
      <c r="G22" s="96"/>
      <c r="H22" s="96"/>
    </row>
  </sheetData>
  <mergeCells count="4">
    <mergeCell ref="A1:H1"/>
    <mergeCell ref="A22:H22"/>
    <mergeCell ref="B3:D3"/>
    <mergeCell ref="F3:H3"/>
  </mergeCells>
  <printOptions horizontalCentered="1"/>
  <pageMargins left="0.25" right="0.25" top="0.5" bottom="0" header="0.3" footer="0.3"/>
  <pageSetup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zoomScaleNormal="100" workbookViewId="0">
      <selection activeCell="A3" sqref="A3"/>
    </sheetView>
  </sheetViews>
  <sheetFormatPr defaultRowHeight="12.75" x14ac:dyDescent="0.2"/>
  <cols>
    <col min="1" max="1" width="27.140625" style="1" customWidth="1"/>
    <col min="2" max="9" width="12.7109375" style="8" customWidth="1"/>
    <col min="10" max="16384" width="9.140625" style="1"/>
  </cols>
  <sheetData>
    <row r="1" spans="1:9" ht="19.5" thickBot="1" x14ac:dyDescent="0.35">
      <c r="A1" s="97" t="s">
        <v>282</v>
      </c>
      <c r="B1" s="97"/>
      <c r="C1" s="97"/>
      <c r="D1" s="97"/>
      <c r="E1" s="97"/>
      <c r="F1" s="97"/>
      <c r="G1" s="97"/>
      <c r="H1" s="97"/>
      <c r="I1" s="97"/>
    </row>
    <row r="2" spans="1:9" s="3" customFormat="1" ht="6" customHeight="1" thickTop="1" x14ac:dyDescent="0.15">
      <c r="A2" s="5"/>
      <c r="B2" s="4"/>
      <c r="C2" s="4"/>
      <c r="D2" s="4"/>
      <c r="E2" s="4"/>
      <c r="F2" s="4"/>
      <c r="G2" s="4"/>
      <c r="H2" s="4"/>
      <c r="I2" s="4"/>
    </row>
    <row r="3" spans="1:9" s="18" customFormat="1" ht="45" customHeight="1" x14ac:dyDescent="0.25">
      <c r="B3" s="86" t="s">
        <v>28</v>
      </c>
      <c r="C3" s="86" t="s">
        <v>26</v>
      </c>
      <c r="D3" s="88" t="s">
        <v>290</v>
      </c>
      <c r="E3" s="86" t="s">
        <v>29</v>
      </c>
      <c r="F3" s="86" t="s">
        <v>15</v>
      </c>
      <c r="G3" s="86" t="s">
        <v>16</v>
      </c>
      <c r="H3" s="86" t="s">
        <v>14</v>
      </c>
      <c r="I3" s="94" t="s">
        <v>297</v>
      </c>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15" customFormat="1" ht="15" customHeight="1" x14ac:dyDescent="0.2">
      <c r="A7" s="16"/>
      <c r="B7" s="109" t="s">
        <v>213</v>
      </c>
      <c r="C7" s="109"/>
      <c r="D7" s="109"/>
      <c r="E7" s="109"/>
      <c r="F7" s="109"/>
      <c r="G7" s="109"/>
      <c r="H7" s="109"/>
      <c r="I7" s="109"/>
    </row>
    <row r="8" spans="1:9" s="15" customFormat="1" ht="6" customHeight="1" x14ac:dyDescent="0.2">
      <c r="A8" s="16"/>
      <c r="B8" s="85"/>
      <c r="C8" s="85"/>
      <c r="D8" s="85"/>
      <c r="E8" s="85"/>
      <c r="F8" s="85"/>
      <c r="G8" s="85"/>
      <c r="H8" s="85"/>
      <c r="I8" s="95"/>
    </row>
    <row r="9" spans="1:9" ht="15" customHeight="1" x14ac:dyDescent="0.2">
      <c r="A9" s="16" t="s">
        <v>9</v>
      </c>
      <c r="B9" s="26" t="str">
        <f>'[1]IV2-nber_rsales'!B3</f>
        <v>0.176***</v>
      </c>
      <c r="C9" s="26" t="str">
        <f>'[1]IV2-nber_rsales'!C3</f>
        <v>0.179***</v>
      </c>
      <c r="D9" s="26" t="str">
        <f>'[1]IV2-nber_rsales'!D3</f>
        <v>0.182***</v>
      </c>
      <c r="E9" s="26" t="str">
        <f>'[1]IV2-nber_rsales'!E3</f>
        <v>0.332***</v>
      </c>
      <c r="F9" s="26" t="str">
        <f>'[1]IV2-nber_rsales'!F3</f>
        <v>0.140***</v>
      </c>
      <c r="G9" s="26" t="str">
        <f>'[1]IV2-nber_rsales'!G3</f>
        <v>0.103***</v>
      </c>
      <c r="H9" s="26" t="str">
        <f>'[1]IV2-nber_rsales'!H3</f>
        <v>0.061***</v>
      </c>
      <c r="I9" s="40" t="s">
        <v>327</v>
      </c>
    </row>
    <row r="10" spans="1:9" s="15" customFormat="1" ht="15" customHeight="1" x14ac:dyDescent="0.2">
      <c r="A10" s="16"/>
      <c r="B10" s="26" t="str">
        <f>'[1]IV2-nber_rsales'!B4</f>
        <v>(0.026)</v>
      </c>
      <c r="C10" s="26" t="str">
        <f>'[1]IV2-nber_rsales'!C4</f>
        <v>(0.026)</v>
      </c>
      <c r="D10" s="26" t="str">
        <f>'[1]IV2-nber_rsales'!D4</f>
        <v>(0.028)</v>
      </c>
      <c r="E10" s="26" t="str">
        <f>'[1]IV2-nber_rsales'!E4</f>
        <v>(0.065)</v>
      </c>
      <c r="F10" s="26" t="str">
        <f>'[1]IV2-nber_rsales'!F4</f>
        <v>(0.026)</v>
      </c>
      <c r="G10" s="26" t="str">
        <f>'[1]IV2-nber_rsales'!G4</f>
        <v>(0.024)</v>
      </c>
      <c r="H10" s="26" t="str">
        <f>'[1]IV2-nber_rsales'!H4</f>
        <v>(0.021)</v>
      </c>
      <c r="I10" s="40" t="s">
        <v>321</v>
      </c>
    </row>
    <row r="11" spans="1:9" ht="15" customHeight="1" x14ac:dyDescent="0.2">
      <c r="A11" s="23" t="s">
        <v>48</v>
      </c>
      <c r="B11" s="26" t="str">
        <f>'[1]IV2-nber_rsales'!B5</f>
        <v>-0.140**</v>
      </c>
      <c r="C11" s="26" t="str">
        <f>'[1]IV2-nber_rsales'!C5</f>
        <v>-0.067</v>
      </c>
      <c r="D11" s="26" t="str">
        <f>'[1]IV2-nber_rsales'!D5</f>
        <v>-0.147**</v>
      </c>
      <c r="E11" s="26" t="str">
        <f>'[1]IV2-nber_rsales'!E5</f>
        <v>-0.186**</v>
      </c>
      <c r="F11" s="26" t="str">
        <f>'[1]IV2-nber_rsales'!F5</f>
        <v>-0.025</v>
      </c>
      <c r="G11" s="26" t="str">
        <f>'[1]IV2-nber_rsales'!G5</f>
        <v>0.084</v>
      </c>
      <c r="H11" s="26" t="str">
        <f>'[1]IV2-nber_rsales'!H5</f>
        <v>0.128</v>
      </c>
      <c r="I11" s="40" t="s">
        <v>328</v>
      </c>
    </row>
    <row r="12" spans="1:9" s="15" customFormat="1" ht="15" customHeight="1" x14ac:dyDescent="0.2">
      <c r="A12" s="23"/>
      <c r="B12" s="26" t="str">
        <f>'[1]IV2-nber_rsales'!B6</f>
        <v>(0.059)</v>
      </c>
      <c r="C12" s="26" t="str">
        <f>'[1]IV2-nber_rsales'!C6</f>
        <v>(0.055)</v>
      </c>
      <c r="D12" s="26" t="str">
        <f>'[1]IV2-nber_rsales'!D6</f>
        <v>(0.060)</v>
      </c>
      <c r="E12" s="26" t="str">
        <f>'[1]IV2-nber_rsales'!E6</f>
        <v>(0.091)</v>
      </c>
      <c r="F12" s="26" t="str">
        <f>'[1]IV2-nber_rsales'!F6</f>
        <v>(0.076)</v>
      </c>
      <c r="G12" s="26" t="str">
        <f>'[1]IV2-nber_rsales'!G6</f>
        <v>(0.076)</v>
      </c>
      <c r="H12" s="26" t="str">
        <f>'[1]IV2-nber_rsales'!H6</f>
        <v>(0.098)</v>
      </c>
      <c r="I12" s="40" t="s">
        <v>329</v>
      </c>
    </row>
    <row r="13" spans="1:9" ht="15" customHeight="1" x14ac:dyDescent="0.2">
      <c r="A13" s="23" t="s">
        <v>49</v>
      </c>
      <c r="B13" s="26" t="str">
        <f>'[1]IV2-nber_rsales'!B7</f>
        <v>0.054***</v>
      </c>
      <c r="C13" s="26" t="str">
        <f>'[1]IV2-nber_rsales'!C7</f>
        <v>0.048***</v>
      </c>
      <c r="D13" s="26" t="str">
        <f>'[1]IV2-nber_rsales'!D7</f>
        <v>0.055***</v>
      </c>
      <c r="E13" s="26" t="str">
        <f>'[1]IV2-nber_rsales'!E7</f>
        <v>0.045*</v>
      </c>
      <c r="F13" s="87" t="str">
        <f>'[1]IV2-nber_rsales'!F7</f>
        <v>0.034*</v>
      </c>
      <c r="G13" s="87" t="str">
        <f>'[1]IV2-nber_rsales'!G7</f>
        <v>0.033</v>
      </c>
      <c r="H13" s="26" t="str">
        <f>'[1]IV2-nber_rsales'!H7</f>
        <v>0.031</v>
      </c>
      <c r="I13" s="40" t="s">
        <v>330</v>
      </c>
    </row>
    <row r="14" spans="1:9" s="15" customFormat="1" ht="15" customHeight="1" x14ac:dyDescent="0.2">
      <c r="A14" s="23"/>
      <c r="B14" s="26" t="str">
        <f>'[1]IV2-nber_rsales'!B8</f>
        <v>(0.019)</v>
      </c>
      <c r="C14" s="26" t="str">
        <f>'[1]IV2-nber_rsales'!C8</f>
        <v>(0.019)</v>
      </c>
      <c r="D14" s="26" t="str">
        <f>'[1]IV2-nber_rsales'!D8</f>
        <v>(0.019)</v>
      </c>
      <c r="E14" s="26" t="str">
        <f>'[1]IV2-nber_rsales'!E8</f>
        <v>(0.024)</v>
      </c>
      <c r="F14" s="87" t="str">
        <f>'[1]IV2-nber_rsales'!F8</f>
        <v>(0.020)</v>
      </c>
      <c r="G14" s="87" t="str">
        <f>'[1]IV2-nber_rsales'!G8</f>
        <v>(0.026)</v>
      </c>
      <c r="H14" s="26" t="str">
        <f>'[1]IV2-nber_rsales'!H8</f>
        <v>(0.035)</v>
      </c>
      <c r="I14" s="40" t="s">
        <v>331</v>
      </c>
    </row>
    <row r="15" spans="1:9" ht="15" customHeight="1" x14ac:dyDescent="0.2">
      <c r="A15" s="16" t="s">
        <v>50</v>
      </c>
      <c r="B15" s="26" t="str">
        <f>'[1]IV2-nber_rsales'!B9</f>
        <v>0.021***</v>
      </c>
      <c r="C15" s="26" t="str">
        <f>'[1]IV2-nber_rsales'!C9</f>
        <v/>
      </c>
      <c r="D15" s="26" t="str">
        <f>'[1]IV2-nber_rsales'!D9</f>
        <v>0.020***</v>
      </c>
      <c r="E15" s="26" t="str">
        <f>'[1]IV2-nber_rsales'!E9</f>
        <v>0.018</v>
      </c>
      <c r="F15" s="26" t="str">
        <f>'[1]IV2-nber_rsales'!F9</f>
        <v>0.007</v>
      </c>
      <c r="G15" s="26" t="str">
        <f>'[1]IV2-nber_rsales'!G9</f>
        <v>0.004</v>
      </c>
      <c r="H15" s="26" t="str">
        <f>'[1]IV2-nber_rsales'!H9</f>
        <v>0.002</v>
      </c>
      <c r="I15" s="40" t="s">
        <v>92</v>
      </c>
    </row>
    <row r="16" spans="1:9" s="15" customFormat="1" ht="15" customHeight="1" x14ac:dyDescent="0.2">
      <c r="A16" s="16"/>
      <c r="B16" s="26" t="str">
        <f>'[1]IV2-nber_rsales'!B10</f>
        <v>(0.006)</v>
      </c>
      <c r="C16" s="26" t="str">
        <f>'[1]IV2-nber_rsales'!C10</f>
        <v/>
      </c>
      <c r="D16" s="26" t="str">
        <f>'[1]IV2-nber_rsales'!D10</f>
        <v>(0.006)</v>
      </c>
      <c r="E16" s="26" t="str">
        <f>'[1]IV2-nber_rsales'!E10</f>
        <v>(0.011)</v>
      </c>
      <c r="F16" s="26" t="str">
        <f>'[1]IV2-nber_rsales'!F10</f>
        <v>(0.006)</v>
      </c>
      <c r="G16" s="26" t="str">
        <f>'[1]IV2-nber_rsales'!G10</f>
        <v>(0.007)</v>
      </c>
      <c r="H16" s="26" t="str">
        <f>'[1]IV2-nber_rsales'!H10</f>
        <v>(0.010)</v>
      </c>
      <c r="I16" s="40" t="s">
        <v>323</v>
      </c>
    </row>
    <row r="17" spans="1:9" s="15" customFormat="1" ht="15" customHeight="1" x14ac:dyDescent="0.2">
      <c r="A17" s="16" t="s">
        <v>12</v>
      </c>
      <c r="B17" s="26" t="str">
        <f>'[1]IV2-nber_rsales'!B11</f>
        <v>6560</v>
      </c>
      <c r="C17" s="26" t="str">
        <f>'[1]IV2-nber_rsales'!C11</f>
        <v>6560</v>
      </c>
      <c r="D17" s="26" t="str">
        <f>'[1]IV2-nber_rsales'!D11</f>
        <v>6560</v>
      </c>
      <c r="E17" s="26" t="str">
        <f>'[1]IV2-nber_rsales'!E11</f>
        <v>6560</v>
      </c>
      <c r="F17" s="26" t="str">
        <f>'[1]IV2-nber_rsales'!F11</f>
        <v>6560</v>
      </c>
      <c r="G17" s="26" t="str">
        <f>'[1]IV2-nber_rsales'!G11</f>
        <v>6560</v>
      </c>
      <c r="H17" s="26" t="str">
        <f>'[1]IV2-nber_rsales'!H11</f>
        <v>6560</v>
      </c>
      <c r="I17" s="24">
        <v>6560</v>
      </c>
    </row>
    <row r="18" spans="1:9" ht="15" customHeight="1" x14ac:dyDescent="0.2">
      <c r="A18" s="79" t="s">
        <v>30</v>
      </c>
      <c r="B18" s="26" t="str">
        <f>'[1]IV2b-nber_rsales'!B12</f>
        <v>0.068</v>
      </c>
      <c r="C18" s="26"/>
      <c r="D18" s="26" t="str">
        <f>'[1]IV2b-nber_rsales'!D12</f>
        <v>0.053</v>
      </c>
      <c r="E18" s="26" t="str">
        <f>'[1]IV2b-nber_rsales'!E12</f>
        <v>0.143</v>
      </c>
      <c r="F18" s="26" t="str">
        <f>'[1]IV2b-nber_rsales'!F12</f>
        <v>0.154</v>
      </c>
      <c r="G18" s="26" t="str">
        <f>'[1]IV2b-nber_rsales'!G12</f>
        <v>0.272</v>
      </c>
      <c r="H18" s="26" t="str">
        <f>'[1]IV2b-nber_rsales'!H12</f>
        <v>0.460</v>
      </c>
      <c r="I18" s="26">
        <v>2.7E-2</v>
      </c>
    </row>
    <row r="19" spans="1:9" s="3" customFormat="1" ht="6" customHeight="1" thickBot="1" x14ac:dyDescent="0.2">
      <c r="A19" s="6"/>
      <c r="B19" s="7"/>
      <c r="C19" s="7"/>
      <c r="D19" s="7"/>
      <c r="E19" s="7"/>
      <c r="F19" s="7"/>
      <c r="G19" s="7"/>
      <c r="H19" s="7"/>
      <c r="I19" s="7"/>
    </row>
    <row r="20" spans="1:9" s="14" customFormat="1" ht="16.5" customHeight="1" thickTop="1" x14ac:dyDescent="0.15">
      <c r="A20" s="108" t="s">
        <v>256</v>
      </c>
      <c r="B20" s="108"/>
      <c r="C20" s="108"/>
      <c r="D20" s="108"/>
      <c r="E20" s="108"/>
      <c r="F20" s="108"/>
      <c r="G20" s="108"/>
      <c r="H20" s="108"/>
      <c r="I20" s="108"/>
    </row>
    <row r="24" spans="1:9" x14ac:dyDescent="0.2">
      <c r="F24" s="8" t="s">
        <v>8</v>
      </c>
    </row>
  </sheetData>
  <mergeCells count="3">
    <mergeCell ref="A1:I1"/>
    <mergeCell ref="A20:I20"/>
    <mergeCell ref="B7:I7"/>
  </mergeCells>
  <printOptions horizontalCentered="1"/>
  <pageMargins left="0.25" right="0.25" top="0.5" bottom="0" header="0.3" footer="0.3"/>
  <pageSetup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zoomScaleNormal="100" workbookViewId="0">
      <selection sqref="A1:L1"/>
    </sheetView>
  </sheetViews>
  <sheetFormatPr defaultRowHeight="12.75" x14ac:dyDescent="0.2"/>
  <cols>
    <col min="1" max="1" width="21.140625" style="1" customWidth="1"/>
    <col min="2" max="12" width="10.7109375" style="8" customWidth="1"/>
    <col min="13" max="16384" width="9.140625" style="1"/>
  </cols>
  <sheetData>
    <row r="1" spans="1:12" ht="19.5" thickBot="1" x14ac:dyDescent="0.35">
      <c r="A1" s="97" t="s">
        <v>242</v>
      </c>
      <c r="B1" s="98"/>
      <c r="C1" s="98"/>
      <c r="D1" s="98"/>
      <c r="E1" s="98"/>
      <c r="F1" s="98"/>
      <c r="G1" s="98"/>
      <c r="H1" s="98"/>
      <c r="I1" s="98"/>
      <c r="J1" s="98"/>
      <c r="K1" s="98"/>
      <c r="L1" s="98"/>
    </row>
    <row r="2" spans="1:12" s="3" customFormat="1" ht="6" customHeight="1" thickTop="1" x14ac:dyDescent="0.15">
      <c r="A2" s="5"/>
      <c r="B2" s="4"/>
      <c r="C2" s="4"/>
      <c r="D2" s="4"/>
      <c r="E2" s="4"/>
      <c r="F2" s="4"/>
      <c r="G2" s="4"/>
      <c r="H2" s="4"/>
      <c r="I2" s="4"/>
      <c r="J2" s="4"/>
      <c r="K2" s="4"/>
      <c r="L2" s="4"/>
    </row>
    <row r="3" spans="1:12" s="18" customFormat="1" ht="15" customHeight="1" x14ac:dyDescent="0.25">
      <c r="B3" s="70">
        <v>0</v>
      </c>
      <c r="C3" s="70">
        <v>0.1</v>
      </c>
      <c r="D3" s="70">
        <v>0.2</v>
      </c>
      <c r="E3" s="70">
        <v>0.3</v>
      </c>
      <c r="F3" s="70">
        <v>0.4</v>
      </c>
      <c r="G3" s="70">
        <v>0.5</v>
      </c>
      <c r="H3" s="70">
        <v>0.6</v>
      </c>
      <c r="I3" s="70">
        <v>0.7</v>
      </c>
      <c r="J3" s="70">
        <v>0.8</v>
      </c>
      <c r="K3" s="70">
        <v>0.9</v>
      </c>
      <c r="L3" s="70">
        <v>1</v>
      </c>
    </row>
    <row r="4" spans="1:12" s="2" customFormat="1" ht="6" customHeight="1" thickBot="1" x14ac:dyDescent="0.25">
      <c r="A4" s="10"/>
      <c r="B4" s="11"/>
      <c r="C4" s="11"/>
      <c r="D4" s="11"/>
      <c r="E4" s="11"/>
      <c r="F4" s="11"/>
      <c r="G4" s="11"/>
      <c r="H4" s="11"/>
      <c r="I4" s="11"/>
      <c r="J4" s="11"/>
      <c r="K4" s="11"/>
      <c r="L4" s="11"/>
    </row>
    <row r="5" spans="1:12" s="14" customFormat="1" ht="6" customHeight="1" x14ac:dyDescent="0.15">
      <c r="A5" s="12"/>
      <c r="B5" s="13"/>
      <c r="C5" s="13"/>
      <c r="D5" s="13"/>
      <c r="E5" s="13"/>
      <c r="F5" s="13"/>
      <c r="G5" s="13"/>
      <c r="H5" s="13"/>
      <c r="I5" s="13"/>
      <c r="J5" s="13"/>
      <c r="K5" s="13"/>
      <c r="L5" s="13"/>
    </row>
    <row r="6" spans="1:12" s="15" customFormat="1" ht="15" customHeight="1" x14ac:dyDescent="0.2">
      <c r="A6" s="16"/>
      <c r="B6" s="109" t="s">
        <v>25</v>
      </c>
      <c r="C6" s="109"/>
      <c r="D6" s="109"/>
      <c r="E6" s="109"/>
      <c r="F6" s="109"/>
      <c r="G6" s="109"/>
      <c r="H6" s="109"/>
      <c r="I6" s="109"/>
      <c r="J6" s="109"/>
      <c r="K6" s="109"/>
      <c r="L6" s="109"/>
    </row>
    <row r="7" spans="1:12" s="15" customFormat="1" ht="6" customHeight="1" x14ac:dyDescent="0.2">
      <c r="A7" s="16"/>
      <c r="B7" s="69"/>
      <c r="C7" s="69"/>
      <c r="D7" s="69"/>
      <c r="E7" s="69"/>
      <c r="F7" s="69"/>
      <c r="G7" s="69"/>
      <c r="H7" s="69"/>
      <c r="I7" s="69"/>
      <c r="J7" s="69"/>
      <c r="K7" s="69"/>
      <c r="L7" s="69"/>
    </row>
    <row r="8" spans="1:12" ht="15" customHeight="1" x14ac:dyDescent="0.2">
      <c r="A8" s="23" t="s">
        <v>48</v>
      </c>
      <c r="B8" s="26" t="str">
        <f>[1]IV5!C5</f>
        <v>-0.146*</v>
      </c>
      <c r="C8" s="26" t="str">
        <f>[1]IV5!D5</f>
        <v>-0.116</v>
      </c>
      <c r="D8" s="26" t="str">
        <f>[1]IV5!E5</f>
        <v>-0.086</v>
      </c>
      <c r="E8" s="26" t="str">
        <f>[1]IV5!F5</f>
        <v>-0.056</v>
      </c>
      <c r="F8" s="26" t="str">
        <f>[1]IV5!G5</f>
        <v>-0.026</v>
      </c>
      <c r="G8" s="26" t="str">
        <f>[1]IV5!H5</f>
        <v>0.004</v>
      </c>
      <c r="H8" s="26" t="str">
        <f>[1]IV5!I5</f>
        <v>0.034</v>
      </c>
      <c r="I8" s="26" t="str">
        <f>[1]IV5!J5</f>
        <v>0.065</v>
      </c>
      <c r="J8" s="26" t="str">
        <f>[1]IV5!K5</f>
        <v>0.095</v>
      </c>
      <c r="K8" s="26" t="str">
        <f>[1]IV5!L5</f>
        <v>0.125</v>
      </c>
      <c r="L8" s="26" t="str">
        <f>[1]IV5!M5</f>
        <v>0.155*</v>
      </c>
    </row>
    <row r="9" spans="1:12" s="15" customFormat="1" ht="15" customHeight="1" x14ac:dyDescent="0.2">
      <c r="A9" s="23"/>
      <c r="B9" s="26" t="str">
        <f>[1]IV5!C6</f>
        <v>(0.087)</v>
      </c>
      <c r="C9" s="26" t="str">
        <f>[1]IV5!D6</f>
        <v>(0.083)</v>
      </c>
      <c r="D9" s="26" t="str">
        <f>[1]IV5!E6</f>
        <v>(0.080)</v>
      </c>
      <c r="E9" s="26" t="str">
        <f>[1]IV5!F6</f>
        <v>(0.078)</v>
      </c>
      <c r="F9" s="26" t="str">
        <f>[1]IV5!G6</f>
        <v>(0.076)</v>
      </c>
      <c r="G9" s="26" t="str">
        <f>[1]IV5!H6</f>
        <v>(0.074)</v>
      </c>
      <c r="H9" s="26" t="str">
        <f>[1]IV5!I6</f>
        <v>(0.074)</v>
      </c>
      <c r="I9" s="26" t="str">
        <f>[1]IV5!J6</f>
        <v>(0.074)</v>
      </c>
      <c r="J9" s="26" t="str">
        <f>[1]IV5!K6</f>
        <v>(0.075)</v>
      </c>
      <c r="K9" s="26" t="str">
        <f>[1]IV5!L6</f>
        <v>(0.077)</v>
      </c>
      <c r="L9" s="26" t="str">
        <f>[1]IV5!M6</f>
        <v>(0.080)</v>
      </c>
    </row>
    <row r="10" spans="1:12" ht="15" customHeight="1" x14ac:dyDescent="0.2">
      <c r="A10" s="23" t="s">
        <v>49</v>
      </c>
      <c r="B10" s="26" t="str">
        <f>[1]IV5!C7</f>
        <v>0.077***</v>
      </c>
      <c r="C10" s="26" t="str">
        <f>[1]IV5!D7</f>
        <v>0.073***</v>
      </c>
      <c r="D10" s="26" t="str">
        <f>[1]IV5!E7</f>
        <v>0.069***</v>
      </c>
      <c r="E10" s="26" t="str">
        <f>[1]IV5!F7</f>
        <v>0.064***</v>
      </c>
      <c r="F10" s="26" t="str">
        <f>[1]IV5!G7</f>
        <v>0.060***</v>
      </c>
      <c r="G10" s="26" t="str">
        <f>[1]IV5!H7</f>
        <v>0.056***</v>
      </c>
      <c r="H10" s="26" t="str">
        <f>[1]IV5!I7</f>
        <v>0.052***</v>
      </c>
      <c r="I10" s="26" t="str">
        <f>[1]IV5!J7</f>
        <v>0.048***</v>
      </c>
      <c r="J10" s="26" t="str">
        <f>[1]IV5!K7</f>
        <v>0.043**</v>
      </c>
      <c r="K10" s="26" t="str">
        <f>[1]IV5!L7</f>
        <v>0.039**</v>
      </c>
      <c r="L10" s="26" t="str">
        <f>[1]IV5!M7</f>
        <v>0.035*</v>
      </c>
    </row>
    <row r="11" spans="1:12" s="15" customFormat="1" ht="15" customHeight="1" x14ac:dyDescent="0.2">
      <c r="A11" s="23"/>
      <c r="B11" s="26" t="str">
        <f>[1]IV5!C8</f>
        <v>(0.024)</v>
      </c>
      <c r="C11" s="26" t="str">
        <f>[1]IV5!D8</f>
        <v>(0.022)</v>
      </c>
      <c r="D11" s="26" t="str">
        <f>[1]IV5!E8</f>
        <v>(0.021)</v>
      </c>
      <c r="E11" s="26" t="str">
        <f>[1]IV5!F8</f>
        <v>(0.020)</v>
      </c>
      <c r="F11" s="26" t="str">
        <f>[1]IV5!G8</f>
        <v>(0.019)</v>
      </c>
      <c r="G11" s="26" t="str">
        <f>[1]IV5!H8</f>
        <v>(0.019)</v>
      </c>
      <c r="H11" s="26" t="str">
        <f>[1]IV5!I8</f>
        <v>(0.018)</v>
      </c>
      <c r="I11" s="26" t="str">
        <f>[1]IV5!J8</f>
        <v>(0.018)</v>
      </c>
      <c r="J11" s="26" t="str">
        <f>[1]IV5!K8</f>
        <v>(0.018)</v>
      </c>
      <c r="K11" s="26" t="str">
        <f>[1]IV5!L8</f>
        <v>(0.018)</v>
      </c>
      <c r="L11" s="26" t="str">
        <f>[1]IV5!M8</f>
        <v>(0.018)</v>
      </c>
    </row>
    <row r="12" spans="1:12" ht="15" customHeight="1" x14ac:dyDescent="0.2">
      <c r="A12" s="16" t="s">
        <v>50</v>
      </c>
      <c r="B12" s="26" t="str">
        <f>[1]IV5!C9</f>
        <v>0.034***</v>
      </c>
      <c r="C12" s="26" t="str">
        <f>[1]IV5!D9</f>
        <v>0.033***</v>
      </c>
      <c r="D12" s="26" t="str">
        <f>[1]IV5!E9</f>
        <v>0.033***</v>
      </c>
      <c r="E12" s="26" t="str">
        <f>[1]IV5!F9</f>
        <v>0.032***</v>
      </c>
      <c r="F12" s="26" t="str">
        <f>[1]IV5!G9</f>
        <v>0.032***</v>
      </c>
      <c r="G12" s="26" t="str">
        <f>[1]IV5!H9</f>
        <v>0.031***</v>
      </c>
      <c r="H12" s="26" t="str">
        <f>[1]IV5!I9</f>
        <v>0.031***</v>
      </c>
      <c r="I12" s="26" t="str">
        <f>[1]IV5!J9</f>
        <v>0.030***</v>
      </c>
      <c r="J12" s="26" t="str">
        <f>[1]IV5!K9</f>
        <v>0.030***</v>
      </c>
      <c r="K12" s="26" t="str">
        <f>[1]IV5!L9</f>
        <v>0.029***</v>
      </c>
      <c r="L12" s="26" t="str">
        <f>[1]IV5!M9</f>
        <v>0.029***</v>
      </c>
    </row>
    <row r="13" spans="1:12" s="15" customFormat="1" ht="15" customHeight="1" x14ac:dyDescent="0.2">
      <c r="A13" s="16"/>
      <c r="B13" s="26" t="str">
        <f>[1]IV5!C10</f>
        <v>(0.009)</v>
      </c>
      <c r="C13" s="26" t="str">
        <f>[1]IV5!D10</f>
        <v>(0.009)</v>
      </c>
      <c r="D13" s="26" t="str">
        <f>[1]IV5!E10</f>
        <v>(0.009)</v>
      </c>
      <c r="E13" s="26" t="str">
        <f>[1]IV5!F10</f>
        <v>(0.009)</v>
      </c>
      <c r="F13" s="26" t="str">
        <f>[1]IV5!G10</f>
        <v>(0.009)</v>
      </c>
      <c r="G13" s="26" t="str">
        <f>[1]IV5!H10</f>
        <v>(0.009)</v>
      </c>
      <c r="H13" s="26" t="str">
        <f>[1]IV5!I10</f>
        <v>(0.009)</v>
      </c>
      <c r="I13" s="26" t="str">
        <f>[1]IV5!J10</f>
        <v>(0.009)</v>
      </c>
      <c r="J13" s="26" t="str">
        <f>[1]IV5!K10</f>
        <v>(0.009)</v>
      </c>
      <c r="K13" s="26" t="str">
        <f>[1]IV5!L10</f>
        <v>(0.010)</v>
      </c>
      <c r="L13" s="26" t="str">
        <f>[1]IV5!M10</f>
        <v>(0.010)</v>
      </c>
    </row>
    <row r="14" spans="1:12" ht="6" customHeight="1" x14ac:dyDescent="0.2">
      <c r="A14" s="16"/>
      <c r="B14" s="26"/>
      <c r="C14" s="26"/>
      <c r="D14" s="26"/>
      <c r="E14" s="26"/>
      <c r="F14" s="26"/>
      <c r="G14" s="26"/>
      <c r="H14" s="26"/>
      <c r="I14" s="26"/>
      <c r="J14" s="26"/>
      <c r="K14" s="26"/>
      <c r="L14" s="26"/>
    </row>
    <row r="15" spans="1:12" s="15" customFormat="1" ht="15" customHeight="1" x14ac:dyDescent="0.2">
      <c r="A15" s="16"/>
      <c r="B15" s="109" t="s">
        <v>24</v>
      </c>
      <c r="C15" s="109"/>
      <c r="D15" s="109"/>
      <c r="E15" s="109"/>
      <c r="F15" s="109"/>
      <c r="G15" s="109"/>
      <c r="H15" s="109"/>
      <c r="I15" s="109"/>
      <c r="J15" s="109"/>
      <c r="K15" s="109"/>
      <c r="L15" s="109"/>
    </row>
    <row r="16" spans="1:12" s="15" customFormat="1" ht="6" customHeight="1" x14ac:dyDescent="0.2">
      <c r="A16" s="16"/>
      <c r="B16" s="69"/>
      <c r="C16" s="69"/>
      <c r="D16" s="69"/>
      <c r="E16" s="69"/>
      <c r="F16" s="69"/>
      <c r="G16" s="69"/>
      <c r="H16" s="69"/>
      <c r="I16" s="69"/>
      <c r="J16" s="69"/>
      <c r="K16" s="69"/>
      <c r="L16" s="69"/>
    </row>
    <row r="17" spans="1:12" ht="15" customHeight="1" x14ac:dyDescent="0.2">
      <c r="A17" s="23" t="s">
        <v>48</v>
      </c>
      <c r="B17" s="26" t="str">
        <f>[1]IV5!O5</f>
        <v>-0.073</v>
      </c>
      <c r="C17" s="26" t="str">
        <f>[1]IV5!P5</f>
        <v>-0.062</v>
      </c>
      <c r="D17" s="26" t="str">
        <f>[1]IV5!Q5</f>
        <v>-0.050</v>
      </c>
      <c r="E17" s="26" t="str">
        <f>[1]IV5!R5</f>
        <v>-0.038</v>
      </c>
      <c r="F17" s="26" t="str">
        <f>[1]IV5!S5</f>
        <v>-0.027</v>
      </c>
      <c r="G17" s="26" t="str">
        <f>[1]IV5!T5</f>
        <v>-0.015</v>
      </c>
      <c r="H17" s="26" t="str">
        <f>[1]IV5!U5</f>
        <v>-0.003</v>
      </c>
      <c r="I17" s="26" t="str">
        <f>[1]IV5!V5</f>
        <v>0.008</v>
      </c>
      <c r="J17" s="26" t="str">
        <f>[1]IV5!W5</f>
        <v>0.020</v>
      </c>
      <c r="K17" s="26" t="str">
        <f>[1]IV5!X5</f>
        <v>0.032</v>
      </c>
      <c r="L17" s="26" t="str">
        <f>[1]IV5!Y5</f>
        <v>0.043</v>
      </c>
    </row>
    <row r="18" spans="1:12" s="15" customFormat="1" ht="15" customHeight="1" x14ac:dyDescent="0.2">
      <c r="A18" s="23"/>
      <c r="B18" s="26" t="str">
        <f>[1]IV5!O6</f>
        <v>(0.046)</v>
      </c>
      <c r="C18" s="26" t="str">
        <f>[1]IV5!P6</f>
        <v>(0.042)</v>
      </c>
      <c r="D18" s="26" t="str">
        <f>[1]IV5!Q6</f>
        <v>(0.039)</v>
      </c>
      <c r="E18" s="26" t="str">
        <f>[1]IV5!R6</f>
        <v>(0.037)</v>
      </c>
      <c r="F18" s="26" t="str">
        <f>[1]IV5!S6</f>
        <v>(0.035)</v>
      </c>
      <c r="G18" s="26" t="str">
        <f>[1]IV5!T6</f>
        <v>(0.034)</v>
      </c>
      <c r="H18" s="26" t="str">
        <f>[1]IV5!U6</f>
        <v>(0.034)</v>
      </c>
      <c r="I18" s="26" t="str">
        <f>[1]IV5!V6</f>
        <v>(0.035)</v>
      </c>
      <c r="J18" s="26" t="str">
        <f>[1]IV5!W6</f>
        <v>(0.036)</v>
      </c>
      <c r="K18" s="26" t="str">
        <f>[1]IV5!X6</f>
        <v>(0.039)</v>
      </c>
      <c r="L18" s="26" t="str">
        <f>[1]IV5!Y6</f>
        <v>(0.042)</v>
      </c>
    </row>
    <row r="19" spans="1:12" ht="15" customHeight="1" x14ac:dyDescent="0.2">
      <c r="A19" s="23" t="s">
        <v>49</v>
      </c>
      <c r="B19" s="26" t="str">
        <f>[1]IV5!O7</f>
        <v>0.056***</v>
      </c>
      <c r="C19" s="26" t="str">
        <f>[1]IV5!P7</f>
        <v>0.052***</v>
      </c>
      <c r="D19" s="26" t="str">
        <f>[1]IV5!Q7</f>
        <v>0.047***</v>
      </c>
      <c r="E19" s="26" t="str">
        <f>[1]IV5!R7</f>
        <v>0.042***</v>
      </c>
      <c r="F19" s="26" t="str">
        <f>[1]IV5!S7</f>
        <v>0.038***</v>
      </c>
      <c r="G19" s="26" t="str">
        <f>[1]IV5!T7</f>
        <v>0.033***</v>
      </c>
      <c r="H19" s="26" t="str">
        <f>[1]IV5!U7</f>
        <v>0.028***</v>
      </c>
      <c r="I19" s="26" t="str">
        <f>[1]IV5!V7</f>
        <v>0.024**</v>
      </c>
      <c r="J19" s="26" t="str">
        <f>[1]IV5!W7</f>
        <v>0.019**</v>
      </c>
      <c r="K19" s="26" t="str">
        <f>[1]IV5!X7</f>
        <v>0.014</v>
      </c>
      <c r="L19" s="26" t="str">
        <f>[1]IV5!Y7</f>
        <v>0.010</v>
      </c>
    </row>
    <row r="20" spans="1:12" s="15" customFormat="1" ht="15" customHeight="1" x14ac:dyDescent="0.2">
      <c r="A20" s="23"/>
      <c r="B20" s="26" t="str">
        <f>[1]IV5!O8</f>
        <v>(0.018)</v>
      </c>
      <c r="C20" s="26" t="str">
        <f>[1]IV5!P8</f>
        <v>(0.017)</v>
      </c>
      <c r="D20" s="26" t="str">
        <f>[1]IV5!Q8</f>
        <v>(0.016)</v>
      </c>
      <c r="E20" s="26" t="str">
        <f>[1]IV5!R8</f>
        <v>(0.014)</v>
      </c>
      <c r="F20" s="26" t="str">
        <f>[1]IV5!S8</f>
        <v>(0.013)</v>
      </c>
      <c r="G20" s="26" t="str">
        <f>[1]IV5!T8</f>
        <v>(0.012)</v>
      </c>
      <c r="H20" s="26" t="str">
        <f>[1]IV5!U8</f>
        <v>(0.011)</v>
      </c>
      <c r="I20" s="26" t="str">
        <f>[1]IV5!V8</f>
        <v>(0.010)</v>
      </c>
      <c r="J20" s="26" t="str">
        <f>[1]IV5!W8</f>
        <v>(0.009)</v>
      </c>
      <c r="K20" s="26" t="str">
        <f>[1]IV5!X8</f>
        <v>(0.009)</v>
      </c>
      <c r="L20" s="26" t="str">
        <f>[1]IV5!Y8</f>
        <v>(0.009)</v>
      </c>
    </row>
    <row r="21" spans="1:12" ht="15" customHeight="1" x14ac:dyDescent="0.2">
      <c r="A21" s="16" t="s">
        <v>50</v>
      </c>
      <c r="B21" s="26" t="str">
        <f>[1]IV5!O9</f>
        <v>0.026***</v>
      </c>
      <c r="C21" s="26" t="str">
        <f>[1]IV5!P9</f>
        <v>0.024***</v>
      </c>
      <c r="D21" s="26" t="str">
        <f>[1]IV5!Q9</f>
        <v>0.022***</v>
      </c>
      <c r="E21" s="26" t="str">
        <f>[1]IV5!R9</f>
        <v>0.020***</v>
      </c>
      <c r="F21" s="26" t="str">
        <f>[1]IV5!S9</f>
        <v>0.018***</v>
      </c>
      <c r="G21" s="26" t="str">
        <f>[1]IV5!T9</f>
        <v>0.016***</v>
      </c>
      <c r="H21" s="26" t="str">
        <f>[1]IV5!U9</f>
        <v>0.014***</v>
      </c>
      <c r="I21" s="26" t="str">
        <f>[1]IV5!V9</f>
        <v>0.012***</v>
      </c>
      <c r="J21" s="26" t="str">
        <f>[1]IV5!W9</f>
        <v>0.010***</v>
      </c>
      <c r="K21" s="26" t="str">
        <f>[1]IV5!X9</f>
        <v>0.008**</v>
      </c>
      <c r="L21" s="26" t="str">
        <f>[1]IV5!Y9</f>
        <v>0.006</v>
      </c>
    </row>
    <row r="22" spans="1:12" s="15" customFormat="1" ht="15" customHeight="1" x14ac:dyDescent="0.2">
      <c r="A22" s="16"/>
      <c r="B22" s="26" t="str">
        <f>[1]IV5!O10</f>
        <v>(0.005)</v>
      </c>
      <c r="C22" s="26" t="str">
        <f>[1]IV5!P10</f>
        <v>(0.005)</v>
      </c>
      <c r="D22" s="26" t="str">
        <f>[1]IV5!Q10</f>
        <v>(0.005)</v>
      </c>
      <c r="E22" s="26" t="str">
        <f>[1]IV5!R10</f>
        <v>(0.004)</v>
      </c>
      <c r="F22" s="26" t="str">
        <f>[1]IV5!S10</f>
        <v>(0.004)</v>
      </c>
      <c r="G22" s="26" t="str">
        <f>[1]IV5!T10</f>
        <v>(0.004)</v>
      </c>
      <c r="H22" s="26" t="str">
        <f>[1]IV5!U10</f>
        <v>(0.004)</v>
      </c>
      <c r="I22" s="26" t="str">
        <f>[1]IV5!V10</f>
        <v>(0.004)</v>
      </c>
      <c r="J22" s="26" t="str">
        <f>[1]IV5!W10</f>
        <v>(0.004)</v>
      </c>
      <c r="K22" s="26" t="str">
        <f>[1]IV5!X10</f>
        <v>(0.004)</v>
      </c>
      <c r="L22" s="26" t="str">
        <f>[1]IV5!Y10</f>
        <v>(0.004)</v>
      </c>
    </row>
    <row r="23" spans="1:12" s="3" customFormat="1" ht="6" customHeight="1" thickBot="1" x14ac:dyDescent="0.2">
      <c r="A23" s="6"/>
      <c r="B23" s="7"/>
      <c r="C23" s="7"/>
      <c r="D23" s="7"/>
      <c r="E23" s="7"/>
      <c r="F23" s="7"/>
      <c r="G23" s="7"/>
      <c r="H23" s="7"/>
      <c r="I23" s="7"/>
      <c r="J23" s="7"/>
      <c r="K23" s="7"/>
      <c r="L23" s="7"/>
    </row>
    <row r="24" spans="1:12" s="14" customFormat="1" ht="18.75" customHeight="1" thickTop="1" x14ac:dyDescent="0.15">
      <c r="A24" s="96" t="s">
        <v>271</v>
      </c>
      <c r="B24" s="96"/>
      <c r="C24" s="96"/>
      <c r="D24" s="96"/>
      <c r="E24" s="110"/>
      <c r="F24" s="110"/>
      <c r="G24" s="110"/>
      <c r="H24" s="110"/>
      <c r="I24" s="110"/>
      <c r="J24" s="110"/>
      <c r="K24" s="110"/>
      <c r="L24" s="110"/>
    </row>
  </sheetData>
  <mergeCells count="4">
    <mergeCell ref="B15:L15"/>
    <mergeCell ref="A24:L24"/>
    <mergeCell ref="A1:L1"/>
    <mergeCell ref="B6:L6"/>
  </mergeCells>
  <printOptions horizontalCentered="1"/>
  <pageMargins left="0.25" right="0.25" top="0.5" bottom="0" header="0.3" footer="0.3"/>
  <pageSetup scale="96"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G1" sqref="G1"/>
    </sheetView>
  </sheetViews>
  <sheetFormatPr defaultRowHeight="12.75" x14ac:dyDescent="0.2"/>
  <cols>
    <col min="1" max="1" width="27.140625" style="1" customWidth="1"/>
    <col min="2" max="6" width="13.7109375" style="8" customWidth="1"/>
    <col min="7" max="16384" width="9.140625" style="1"/>
  </cols>
  <sheetData>
    <row r="1" spans="1:6" ht="19.5" thickBot="1" x14ac:dyDescent="0.35">
      <c r="A1" s="97" t="s">
        <v>243</v>
      </c>
      <c r="B1" s="98"/>
      <c r="C1" s="98"/>
      <c r="D1" s="98"/>
      <c r="E1" s="98"/>
      <c r="F1" s="98"/>
    </row>
    <row r="2" spans="1:6" s="3" customFormat="1" ht="6" customHeight="1" thickTop="1" x14ac:dyDescent="0.15">
      <c r="A2" s="5"/>
      <c r="B2" s="4"/>
      <c r="C2" s="4"/>
      <c r="D2" s="4"/>
      <c r="E2" s="4"/>
      <c r="F2" s="4"/>
    </row>
    <row r="3" spans="1:6" s="18" customFormat="1" ht="30" customHeight="1" x14ac:dyDescent="0.25">
      <c r="B3" s="29" t="s">
        <v>19</v>
      </c>
      <c r="C3" s="29" t="s">
        <v>20</v>
      </c>
      <c r="D3" s="29" t="s">
        <v>21</v>
      </c>
      <c r="E3" s="29" t="s">
        <v>22</v>
      </c>
      <c r="F3" s="29" t="s">
        <v>23</v>
      </c>
    </row>
    <row r="4" spans="1:6" s="2" customFormat="1" ht="6" customHeight="1" thickBot="1" x14ac:dyDescent="0.25">
      <c r="A4" s="17"/>
      <c r="B4" s="9"/>
      <c r="C4" s="9"/>
      <c r="D4" s="9"/>
      <c r="E4" s="9"/>
      <c r="F4" s="9"/>
    </row>
    <row r="5" spans="1:6" s="2" customFormat="1" ht="15" customHeight="1" thickBot="1" x14ac:dyDescent="0.25">
      <c r="A5" s="10"/>
      <c r="B5" s="11" t="s">
        <v>0</v>
      </c>
      <c r="C5" s="11" t="s">
        <v>1</v>
      </c>
      <c r="D5" s="11" t="s">
        <v>2</v>
      </c>
      <c r="E5" s="11" t="s">
        <v>3</v>
      </c>
      <c r="F5" s="11" t="s">
        <v>4</v>
      </c>
    </row>
    <row r="6" spans="1:6" s="14" customFormat="1" ht="6" customHeight="1" x14ac:dyDescent="0.15">
      <c r="A6" s="12"/>
      <c r="B6" s="13"/>
      <c r="C6" s="13"/>
      <c r="D6" s="13"/>
      <c r="E6" s="13"/>
      <c r="F6" s="13"/>
    </row>
    <row r="7" spans="1:6" s="15" customFormat="1" ht="15" customHeight="1" x14ac:dyDescent="0.2">
      <c r="A7" s="16"/>
      <c r="B7" s="109" t="s">
        <v>25</v>
      </c>
      <c r="C7" s="109"/>
      <c r="D7" s="109"/>
      <c r="E7" s="109"/>
      <c r="F7" s="109"/>
    </row>
    <row r="8" spans="1:6" s="15" customFormat="1" ht="6" customHeight="1" x14ac:dyDescent="0.2">
      <c r="A8" s="16"/>
      <c r="B8" s="30"/>
      <c r="C8" s="30"/>
      <c r="D8" s="30"/>
      <c r="E8" s="30"/>
      <c r="F8" s="30"/>
    </row>
    <row r="9" spans="1:6" ht="15" customHeight="1" x14ac:dyDescent="0.2">
      <c r="A9" s="16" t="s">
        <v>9</v>
      </c>
      <c r="B9" s="26" t="str">
        <f>'[1]IV3-nber_rvadd'!B3</f>
        <v>0.019</v>
      </c>
      <c r="C9" s="26" t="str">
        <f>'[1]IV3-nber_rvadd'!C3</f>
        <v>0.085**</v>
      </c>
      <c r="D9" s="26" t="str">
        <f>'[1]IV3-nber_rvadd'!D3</f>
        <v>0.092*</v>
      </c>
      <c r="E9" s="26" t="str">
        <f>'[1]IV3-nber_rvadd'!E3</f>
        <v>0.027</v>
      </c>
      <c r="F9" s="26" t="str">
        <f>'[1]IV3-nber_rvadd'!F3</f>
        <v>0.072</v>
      </c>
    </row>
    <row r="10" spans="1:6" s="15" customFormat="1" ht="15" customHeight="1" x14ac:dyDescent="0.2">
      <c r="A10" s="16"/>
      <c r="B10" s="26" t="str">
        <f>'[1]IV3-nber_rvadd'!B4</f>
        <v>(0.025)</v>
      </c>
      <c r="C10" s="26" t="str">
        <f>'[1]IV3-nber_rvadd'!C4</f>
        <v>(0.037)</v>
      </c>
      <c r="D10" s="26" t="str">
        <f>'[1]IV3-nber_rvadd'!D4</f>
        <v>(0.047)</v>
      </c>
      <c r="E10" s="26" t="str">
        <f>'[1]IV3-nber_rvadd'!E4</f>
        <v>(0.056)</v>
      </c>
      <c r="F10" s="26" t="str">
        <f>'[1]IV3-nber_rvadd'!F4</f>
        <v>(0.076)</v>
      </c>
    </row>
    <row r="11" spans="1:6" ht="15" customHeight="1" x14ac:dyDescent="0.2">
      <c r="A11" s="23" t="s">
        <v>48</v>
      </c>
      <c r="B11" s="26" t="str">
        <f>'[1]IV3-nber_rvadd'!B5</f>
        <v>-0.140</v>
      </c>
      <c r="C11" s="26" t="str">
        <f>'[1]IV3-nber_rvadd'!C5</f>
        <v>-0.323***</v>
      </c>
      <c r="D11" s="26" t="str">
        <f>'[1]IV3-nber_rvadd'!D5</f>
        <v>-0.417**</v>
      </c>
      <c r="E11" s="26" t="str">
        <f>'[1]IV3-nber_rvadd'!E5</f>
        <v>-1.549***</v>
      </c>
      <c r="F11" s="26" t="str">
        <f>'[1]IV3-nber_rvadd'!F5</f>
        <v>-1.092</v>
      </c>
    </row>
    <row r="12" spans="1:6" s="15" customFormat="1" ht="15" customHeight="1" x14ac:dyDescent="0.2">
      <c r="A12" s="23"/>
      <c r="B12" s="26" t="str">
        <f>'[1]IV3-nber_rvadd'!B6</f>
        <v>(0.086)</v>
      </c>
      <c r="C12" s="26" t="str">
        <f>'[1]IV3-nber_rvadd'!C6</f>
        <v>(0.120)</v>
      </c>
      <c r="D12" s="26" t="str">
        <f>'[1]IV3-nber_rvadd'!D6</f>
        <v>(0.198)</v>
      </c>
      <c r="E12" s="26" t="str">
        <f>'[1]IV3-nber_rvadd'!E6</f>
        <v>(0.348)</v>
      </c>
      <c r="F12" s="26" t="str">
        <f>'[1]IV3-nber_rvadd'!F6</f>
        <v>(0.671)</v>
      </c>
    </row>
    <row r="13" spans="1:6" ht="15" customHeight="1" x14ac:dyDescent="0.2">
      <c r="A13" s="23" t="s">
        <v>49</v>
      </c>
      <c r="B13" s="26" t="str">
        <f>'[1]IV3-nber_rvadd'!B7</f>
        <v>0.076***</v>
      </c>
      <c r="C13" s="26" t="str">
        <f>'[1]IV3-nber_rvadd'!C7</f>
        <v>0.089***</v>
      </c>
      <c r="D13" s="26" t="str">
        <f>'[1]IV3-nber_rvadd'!D7</f>
        <v>0.149***</v>
      </c>
      <c r="E13" s="26" t="str">
        <f>'[1]IV3-nber_rvadd'!E7</f>
        <v>0.292***</v>
      </c>
      <c r="F13" s="26" t="str">
        <f>'[1]IV3-nber_rvadd'!F7</f>
        <v>0.719***</v>
      </c>
    </row>
    <row r="14" spans="1:6" s="15" customFormat="1" ht="15" customHeight="1" x14ac:dyDescent="0.2">
      <c r="A14" s="23"/>
      <c r="B14" s="26" t="str">
        <f>'[1]IV3-nber_rvadd'!B8</f>
        <v>(0.024)</v>
      </c>
      <c r="C14" s="26" t="str">
        <f>'[1]IV3-nber_rvadd'!C8</f>
        <v>(0.024)</v>
      </c>
      <c r="D14" s="26" t="str">
        <f>'[1]IV3-nber_rvadd'!D8</f>
        <v>(0.040)</v>
      </c>
      <c r="E14" s="26" t="str">
        <f>'[1]IV3-nber_rvadd'!E8</f>
        <v>(0.067)</v>
      </c>
      <c r="F14" s="26" t="str">
        <f>'[1]IV3-nber_rvadd'!F8</f>
        <v>(0.175)</v>
      </c>
    </row>
    <row r="15" spans="1:6" ht="15" customHeight="1" x14ac:dyDescent="0.2">
      <c r="A15" s="16" t="s">
        <v>50</v>
      </c>
      <c r="B15" s="26" t="str">
        <f>'[1]IV3-nber_rvadd'!B9</f>
        <v>0.034***</v>
      </c>
      <c r="C15" s="26" t="str">
        <f>'[1]IV3-nber_rvadd'!C9</f>
        <v>0.041***</v>
      </c>
      <c r="D15" s="26" t="str">
        <f>'[1]IV3-nber_rvadd'!D9</f>
        <v>0.087***</v>
      </c>
      <c r="E15" s="26" t="str">
        <f>'[1]IV3-nber_rvadd'!E9</f>
        <v>0.118***</v>
      </c>
      <c r="F15" s="26" t="str">
        <f>'[1]IV3-nber_rvadd'!F9</f>
        <v>0.153***</v>
      </c>
    </row>
    <row r="16" spans="1:6" s="15" customFormat="1" ht="15" customHeight="1" x14ac:dyDescent="0.2">
      <c r="A16" s="16"/>
      <c r="B16" s="26" t="str">
        <f>'[1]IV3-nber_rvadd'!B10</f>
        <v>(0.009)</v>
      </c>
      <c r="C16" s="26" t="str">
        <f>'[1]IV3-nber_rvadd'!C10</f>
        <v>(0.010)</v>
      </c>
      <c r="D16" s="26" t="str">
        <f>'[1]IV3-nber_rvadd'!D10</f>
        <v>(0.017)</v>
      </c>
      <c r="E16" s="26" t="str">
        <f>'[1]IV3-nber_rvadd'!E10</f>
        <v>(0.029)</v>
      </c>
      <c r="F16" s="26" t="str">
        <f>'[1]IV3-nber_rvadd'!F10</f>
        <v>(0.054)</v>
      </c>
    </row>
    <row r="17" spans="1:9" s="15" customFormat="1" ht="15" customHeight="1" x14ac:dyDescent="0.2">
      <c r="A17" s="16" t="s">
        <v>12</v>
      </c>
      <c r="B17" s="26" t="str">
        <f>'[1]IV3-nber_rvadd'!B11</f>
        <v>6560</v>
      </c>
      <c r="C17" s="26" t="str">
        <f>'[1]IV3-nber_rvadd'!C11</f>
        <v>3080</v>
      </c>
      <c r="D17" s="26" t="str">
        <f>'[1]IV3-nber_rvadd'!D11</f>
        <v>1920</v>
      </c>
      <c r="E17" s="26" t="str">
        <f>'[1]IV3-nber_rvadd'!E11</f>
        <v>1152</v>
      </c>
      <c r="F17" s="26" t="str">
        <f>'[1]IV3-nber_rvadd'!F11</f>
        <v>768</v>
      </c>
      <c r="G17" s="24"/>
      <c r="H17" s="24"/>
    </row>
    <row r="18" spans="1:9" ht="15" customHeight="1" x14ac:dyDescent="0.2">
      <c r="A18" s="42" t="s">
        <v>30</v>
      </c>
      <c r="B18" s="26" t="str">
        <f>'[1]IV3b-nber_rvadd'!B12</f>
        <v>0.071</v>
      </c>
      <c r="C18" s="26" t="str">
        <f>'[1]IV3b-nber_rvadd'!C12</f>
        <v>0.035</v>
      </c>
      <c r="D18" s="26" t="str">
        <f>'[1]IV3b-nber_rvadd'!D12</f>
        <v>0.093</v>
      </c>
      <c r="E18" s="26" t="str">
        <f>'[1]IV3b-nber_rvadd'!E12</f>
        <v>0.005</v>
      </c>
      <c r="F18" s="26" t="str">
        <f>'[1]IV3b-nber_rvadd'!F12</f>
        <v>0.001</v>
      </c>
      <c r="G18" s="26"/>
      <c r="H18" s="26"/>
      <c r="I18" s="26"/>
    </row>
    <row r="19" spans="1:9" s="15" customFormat="1" ht="15" customHeight="1" x14ac:dyDescent="0.2">
      <c r="A19" s="16"/>
      <c r="B19" s="26"/>
      <c r="C19" s="26"/>
      <c r="D19" s="26"/>
      <c r="E19" s="26"/>
      <c r="F19" s="26"/>
      <c r="G19" s="24"/>
      <c r="H19" s="24"/>
    </row>
    <row r="20" spans="1:9" s="15" customFormat="1" ht="15" customHeight="1" x14ac:dyDescent="0.2">
      <c r="A20" s="16"/>
      <c r="B20" s="109" t="s">
        <v>24</v>
      </c>
      <c r="C20" s="109"/>
      <c r="D20" s="109"/>
      <c r="E20" s="109"/>
      <c r="F20" s="109"/>
    </row>
    <row r="21" spans="1:9" s="15" customFormat="1" ht="6" customHeight="1" x14ac:dyDescent="0.2">
      <c r="A21" s="16"/>
      <c r="B21" s="30"/>
      <c r="C21" s="30"/>
      <c r="D21" s="30"/>
      <c r="E21" s="30"/>
      <c r="F21" s="30"/>
    </row>
    <row r="22" spans="1:9" ht="15" customHeight="1" x14ac:dyDescent="0.2">
      <c r="A22" s="16" t="s">
        <v>9</v>
      </c>
      <c r="B22" s="26" t="str">
        <f>'[1]IV3-nber_emp'!B3</f>
        <v>0.149***</v>
      </c>
      <c r="C22" s="26" t="str">
        <f>'[1]IV3-nber_emp'!C3</f>
        <v>0.242***</v>
      </c>
      <c r="D22" s="26" t="str">
        <f>'[1]IV3-nber_emp'!D3</f>
        <v>0.284***</v>
      </c>
      <c r="E22" s="26" t="str">
        <f>'[1]IV3-nber_emp'!E3</f>
        <v>0.266***</v>
      </c>
      <c r="F22" s="26" t="str">
        <f>'[1]IV3-nber_emp'!F3</f>
        <v>0.297***</v>
      </c>
    </row>
    <row r="23" spans="1:9" s="15" customFormat="1" ht="15" customHeight="1" x14ac:dyDescent="0.2">
      <c r="A23" s="16"/>
      <c r="B23" s="26" t="str">
        <f>'[1]IV3-nber_emp'!B4</f>
        <v>(0.020)</v>
      </c>
      <c r="C23" s="26" t="str">
        <f>'[1]IV3-nber_emp'!C4</f>
        <v>(0.028)</v>
      </c>
      <c r="D23" s="26" t="str">
        <f>'[1]IV3-nber_emp'!D4</f>
        <v>(0.041)</v>
      </c>
      <c r="E23" s="26" t="str">
        <f>'[1]IV3-nber_emp'!E4</f>
        <v>(0.047)</v>
      </c>
      <c r="F23" s="26" t="str">
        <f>'[1]IV3-nber_emp'!F4</f>
        <v>(0.058)</v>
      </c>
    </row>
    <row r="24" spans="1:9" ht="15" customHeight="1" x14ac:dyDescent="0.2">
      <c r="A24" s="23" t="s">
        <v>48</v>
      </c>
      <c r="B24" s="26" t="str">
        <f>'[1]IV3-nber_emp'!B5</f>
        <v>-0.056</v>
      </c>
      <c r="C24" s="26" t="str">
        <f>'[1]IV3-nber_emp'!C5</f>
        <v>-0.041</v>
      </c>
      <c r="D24" s="26" t="str">
        <f>'[1]IV3-nber_emp'!D5</f>
        <v>-0.207***</v>
      </c>
      <c r="E24" s="26" t="str">
        <f>'[1]IV3-nber_emp'!E5</f>
        <v>-0.055</v>
      </c>
      <c r="F24" s="26" t="str">
        <f>'[1]IV3-nber_emp'!F5</f>
        <v>0.685*</v>
      </c>
    </row>
    <row r="25" spans="1:9" s="15" customFormat="1" ht="15" customHeight="1" x14ac:dyDescent="0.2">
      <c r="A25" s="23"/>
      <c r="B25" s="26" t="str">
        <f>'[1]IV3-nber_emp'!B6</f>
        <v>(0.040)</v>
      </c>
      <c r="C25" s="26" t="str">
        <f>'[1]IV3-nber_emp'!C6</f>
        <v>(0.058)</v>
      </c>
      <c r="D25" s="26" t="str">
        <f>'[1]IV3-nber_emp'!D6</f>
        <v>(0.076)</v>
      </c>
      <c r="E25" s="26" t="str">
        <f>'[1]IV3-nber_emp'!E6</f>
        <v>(0.221)</v>
      </c>
      <c r="F25" s="26" t="str">
        <f>'[1]IV3-nber_emp'!F6</f>
        <v>(0.408)</v>
      </c>
    </row>
    <row r="26" spans="1:9" ht="15" customHeight="1" x14ac:dyDescent="0.2">
      <c r="A26" s="23" t="s">
        <v>49</v>
      </c>
      <c r="B26" s="26" t="str">
        <f>'[1]IV3-nber_emp'!B7</f>
        <v>0.049***</v>
      </c>
      <c r="C26" s="26" t="str">
        <f>'[1]IV3-nber_emp'!C7</f>
        <v>0.063***</v>
      </c>
      <c r="D26" s="26" t="str">
        <f>'[1]IV3-nber_emp'!D7</f>
        <v>0.100***</v>
      </c>
      <c r="E26" s="26" t="str">
        <f>'[1]IV3-nber_emp'!E7</f>
        <v>0.215***</v>
      </c>
      <c r="F26" s="26" t="str">
        <f>'[1]IV3-nber_emp'!F7</f>
        <v>0.655***</v>
      </c>
    </row>
    <row r="27" spans="1:9" s="15" customFormat="1" ht="15" customHeight="1" x14ac:dyDescent="0.2">
      <c r="A27" s="23"/>
      <c r="B27" s="26" t="str">
        <f>'[1]IV3-nber_emp'!B8</f>
        <v>(0.016)</v>
      </c>
      <c r="C27" s="26" t="str">
        <f>'[1]IV3-nber_emp'!C8</f>
        <v>(0.019)</v>
      </c>
      <c r="D27" s="26" t="str">
        <f>'[1]IV3-nber_emp'!D8</f>
        <v>(0.027)</v>
      </c>
      <c r="E27" s="26" t="str">
        <f>'[1]IV3-nber_emp'!E8</f>
        <v>(0.060)</v>
      </c>
      <c r="F27" s="26" t="str">
        <f>'[1]IV3-nber_emp'!F8</f>
        <v>(0.160)</v>
      </c>
    </row>
    <row r="28" spans="1:9" ht="15" customHeight="1" x14ac:dyDescent="0.2">
      <c r="A28" s="16" t="s">
        <v>50</v>
      </c>
      <c r="B28" s="26" t="str">
        <f>'[1]IV3-nber_emp'!B9</f>
        <v>0.023***</v>
      </c>
      <c r="C28" s="26" t="str">
        <f>'[1]IV3-nber_emp'!C9</f>
        <v>0.036***</v>
      </c>
      <c r="D28" s="26" t="str">
        <f>'[1]IV3-nber_emp'!D9</f>
        <v>0.067***</v>
      </c>
      <c r="E28" s="26" t="str">
        <f>'[1]IV3-nber_emp'!E9</f>
        <v>0.102***</v>
      </c>
      <c r="F28" s="26" t="str">
        <f>'[1]IV3-nber_emp'!F9</f>
        <v>0.111***</v>
      </c>
    </row>
    <row r="29" spans="1:9" s="15" customFormat="1" ht="15" customHeight="1" x14ac:dyDescent="0.2">
      <c r="A29" s="16"/>
      <c r="B29" s="26" t="str">
        <f>'[1]IV3-nber_emp'!B10</f>
        <v>(0.005)</v>
      </c>
      <c r="C29" s="26" t="str">
        <f>'[1]IV3-nber_emp'!C10</f>
        <v>(0.008)</v>
      </c>
      <c r="D29" s="26" t="str">
        <f>'[1]IV3-nber_emp'!D10</f>
        <v>(0.012)</v>
      </c>
      <c r="E29" s="26" t="str">
        <f>'[1]IV3-nber_emp'!E10</f>
        <v>(0.027)</v>
      </c>
      <c r="F29" s="26" t="str">
        <f>'[1]IV3-nber_emp'!F10</f>
        <v>(0.039)</v>
      </c>
    </row>
    <row r="30" spans="1:9" s="15" customFormat="1" ht="15" customHeight="1" x14ac:dyDescent="0.2">
      <c r="A30" s="16" t="s">
        <v>12</v>
      </c>
      <c r="B30" s="26" t="str">
        <f>'[1]IV3-nber_emp'!B11</f>
        <v>6560</v>
      </c>
      <c r="C30" s="26" t="str">
        <f>'[1]IV3-nber_emp'!C11</f>
        <v>3080</v>
      </c>
      <c r="D30" s="26" t="str">
        <f>'[1]IV3-nber_emp'!D11</f>
        <v>1920</v>
      </c>
      <c r="E30" s="26" t="str">
        <f>'[1]IV3-nber_emp'!E11</f>
        <v>1152</v>
      </c>
      <c r="F30" s="26" t="str">
        <f>'[1]IV3-nber_emp'!F11</f>
        <v>768</v>
      </c>
      <c r="G30" s="24"/>
      <c r="H30" s="24"/>
    </row>
    <row r="31" spans="1:9" ht="15" customHeight="1" x14ac:dyDescent="0.2">
      <c r="A31" s="42" t="s">
        <v>30</v>
      </c>
      <c r="B31" s="26" t="str">
        <f>'[1]IV3b-nber_emp'!B12</f>
        <v>0.086</v>
      </c>
      <c r="C31" s="26" t="str">
        <f>'[1]IV3b-nber_emp'!C12</f>
        <v>0.138</v>
      </c>
      <c r="D31" s="26" t="str">
        <f>'[1]IV3b-nber_emp'!D12</f>
        <v>0.172</v>
      </c>
      <c r="E31" s="26" t="str">
        <f>'[1]IV3b-nber_emp'!E12</f>
        <v>0.066</v>
      </c>
      <c r="F31" s="26" t="str">
        <f>'[1]IV3b-nber_emp'!F12</f>
        <v>0.001</v>
      </c>
      <c r="G31" s="26"/>
      <c r="H31" s="26"/>
      <c r="I31" s="26"/>
    </row>
    <row r="32" spans="1:9" s="3" customFormat="1" ht="6" customHeight="1" thickBot="1" x14ac:dyDescent="0.2">
      <c r="A32" s="6"/>
      <c r="B32" s="7"/>
      <c r="C32" s="7"/>
      <c r="D32" s="7"/>
      <c r="E32" s="7"/>
      <c r="F32" s="7"/>
    </row>
    <row r="33" spans="1:6" s="14" customFormat="1" ht="30.75" customHeight="1" thickTop="1" x14ac:dyDescent="0.15">
      <c r="A33" s="96" t="s">
        <v>296</v>
      </c>
      <c r="B33" s="96"/>
      <c r="C33" s="96"/>
      <c r="D33" s="96"/>
      <c r="E33" s="96"/>
      <c r="F33" s="110"/>
    </row>
  </sheetData>
  <mergeCells count="4">
    <mergeCell ref="A1:F1"/>
    <mergeCell ref="B7:F7"/>
    <mergeCell ref="B20:F20"/>
    <mergeCell ref="A33:F33"/>
  </mergeCells>
  <printOptions horizontalCentered="1"/>
  <pageMargins left="0.25" right="0.25" top="0.5" bottom="0" header="0.3" footer="0.3"/>
  <pageSetup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zoomScaleNormal="100" workbookViewId="0">
      <selection activeCell="J1" sqref="J1"/>
    </sheetView>
  </sheetViews>
  <sheetFormatPr defaultRowHeight="12.75" x14ac:dyDescent="0.2"/>
  <cols>
    <col min="1" max="1" width="27.140625" style="1" customWidth="1"/>
    <col min="2" max="9" width="12.7109375" style="8" customWidth="1"/>
    <col min="10" max="16384" width="9.140625" style="1"/>
  </cols>
  <sheetData>
    <row r="1" spans="1:9" ht="19.5" thickBot="1" x14ac:dyDescent="0.35">
      <c r="A1" s="97" t="s">
        <v>283</v>
      </c>
      <c r="B1" s="97"/>
      <c r="C1" s="97"/>
      <c r="D1" s="97"/>
      <c r="E1" s="97"/>
      <c r="F1" s="97"/>
      <c r="G1" s="97"/>
      <c r="H1" s="97"/>
      <c r="I1" s="97"/>
    </row>
    <row r="2" spans="1:9" s="3" customFormat="1" ht="6" customHeight="1" thickTop="1" x14ac:dyDescent="0.15">
      <c r="A2" s="5"/>
      <c r="B2" s="4"/>
      <c r="C2" s="4"/>
      <c r="D2" s="4"/>
      <c r="E2" s="4"/>
      <c r="F2" s="4"/>
      <c r="G2" s="4"/>
      <c r="H2" s="4"/>
      <c r="I2" s="4"/>
    </row>
    <row r="3" spans="1:9" s="18" customFormat="1" ht="45" customHeight="1" x14ac:dyDescent="0.25">
      <c r="B3" s="84" t="s">
        <v>28</v>
      </c>
      <c r="C3" s="84" t="s">
        <v>26</v>
      </c>
      <c r="D3" s="88" t="s">
        <v>290</v>
      </c>
      <c r="E3" s="84" t="s">
        <v>29</v>
      </c>
      <c r="F3" s="84" t="s">
        <v>15</v>
      </c>
      <c r="G3" s="84" t="s">
        <v>16</v>
      </c>
      <c r="H3" s="84" t="s">
        <v>14</v>
      </c>
      <c r="I3" s="94" t="s">
        <v>297</v>
      </c>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15" customFormat="1" ht="15" customHeight="1" x14ac:dyDescent="0.2">
      <c r="A7" s="16"/>
      <c r="B7" s="109" t="s">
        <v>213</v>
      </c>
      <c r="C7" s="109"/>
      <c r="D7" s="109"/>
      <c r="E7" s="109"/>
      <c r="F7" s="109"/>
      <c r="G7" s="109"/>
      <c r="H7" s="109"/>
      <c r="I7" s="109"/>
    </row>
    <row r="8" spans="1:9" s="15" customFormat="1" ht="6" customHeight="1" x14ac:dyDescent="0.2">
      <c r="A8" s="16"/>
      <c r="B8" s="85"/>
      <c r="C8" s="85"/>
      <c r="D8" s="85"/>
      <c r="E8" s="85"/>
      <c r="F8" s="85"/>
      <c r="G8" s="85"/>
      <c r="H8" s="85"/>
      <c r="I8" s="95"/>
    </row>
    <row r="9" spans="1:9" ht="15" customHeight="1" x14ac:dyDescent="0.2">
      <c r="A9" s="16" t="s">
        <v>9</v>
      </c>
      <c r="B9" s="26" t="str">
        <f>'[1]FED2-nber_rsales'!B3</f>
        <v>0.178***</v>
      </c>
      <c r="C9" s="26" t="str">
        <f>'[1]FED2-nber_rsales'!C3</f>
        <v>0.178***</v>
      </c>
      <c r="D9" s="26" t="str">
        <f>'[1]FED2-nber_rsales'!D3</f>
        <v>0.184***</v>
      </c>
      <c r="E9" s="26" t="str">
        <f>'[1]FED2-nber_rsales'!E3</f>
        <v>0.334***</v>
      </c>
      <c r="F9" s="26" t="str">
        <f>'[1]FED2-nber_rsales'!F3</f>
        <v>0.138***</v>
      </c>
      <c r="G9" s="26" t="str">
        <f>'[1]FED2-nber_rsales'!G3</f>
        <v>0.101***</v>
      </c>
      <c r="H9" s="26" t="str">
        <f>'[1]FED2-nber_rsales'!H3</f>
        <v>0.058***</v>
      </c>
      <c r="I9" s="40" t="s">
        <v>324</v>
      </c>
    </row>
    <row r="10" spans="1:9" s="15" customFormat="1" ht="15" customHeight="1" x14ac:dyDescent="0.2">
      <c r="A10" s="16"/>
      <c r="B10" s="26" t="str">
        <f>'[1]FED2-nber_rsales'!B4</f>
        <v>(0.026)</v>
      </c>
      <c r="C10" s="26" t="str">
        <f>'[1]FED2-nber_rsales'!C4</f>
        <v>(0.026)</v>
      </c>
      <c r="D10" s="26" t="str">
        <f>'[1]FED2-nber_rsales'!D4</f>
        <v>(0.027)</v>
      </c>
      <c r="E10" s="26" t="str">
        <f>'[1]FED2-nber_rsales'!E4</f>
        <v>(0.061)</v>
      </c>
      <c r="F10" s="26" t="str">
        <f>'[1]FED2-nber_rsales'!F4</f>
        <v>(0.026)</v>
      </c>
      <c r="G10" s="26" t="str">
        <f>'[1]FED2-nber_rsales'!G4</f>
        <v>(0.026)</v>
      </c>
      <c r="H10" s="26" t="str">
        <f>'[1]FED2-nber_rsales'!H4</f>
        <v>(0.021)</v>
      </c>
      <c r="I10" s="40" t="s">
        <v>325</v>
      </c>
    </row>
    <row r="11" spans="1:9" ht="15" customHeight="1" x14ac:dyDescent="0.2">
      <c r="A11" s="23" t="s">
        <v>48</v>
      </c>
      <c r="B11" s="26" t="str">
        <f>'[1]FED2-nber_rsales'!B5</f>
        <v>-0.002</v>
      </c>
      <c r="C11" s="26" t="str">
        <f>'[1]FED2-nber_rsales'!C5</f>
        <v>0.019</v>
      </c>
      <c r="D11" s="26" t="str">
        <f>'[1]FED2-nber_rsales'!D5</f>
        <v>-0.003</v>
      </c>
      <c r="E11" s="26" t="str">
        <f>'[1]FED2-nber_rsales'!E5</f>
        <v>-0.002</v>
      </c>
      <c r="F11" s="26" t="str">
        <f>'[1]FED2-nber_rsales'!F5</f>
        <v>-0.022</v>
      </c>
      <c r="G11" s="26" t="str">
        <f>'[1]FED2-nber_rsales'!G5</f>
        <v>0.011</v>
      </c>
      <c r="H11" s="26" t="str">
        <f>'[1]FED2-nber_rsales'!H5</f>
        <v>-0.025</v>
      </c>
      <c r="I11" s="26">
        <v>0</v>
      </c>
    </row>
    <row r="12" spans="1:9" s="15" customFormat="1" ht="15" customHeight="1" x14ac:dyDescent="0.2">
      <c r="A12" s="23"/>
      <c r="B12" s="26" t="str">
        <f>'[1]FED2-nber_rsales'!B6</f>
        <v>(0.018)</v>
      </c>
      <c r="C12" s="26" t="str">
        <f>'[1]FED2-nber_rsales'!C6</f>
        <v>(0.016)</v>
      </c>
      <c r="D12" s="26" t="str">
        <f>'[1]FED2-nber_rsales'!D6</f>
        <v>(0.017)</v>
      </c>
      <c r="E12" s="26" t="str">
        <f>'[1]FED2-nber_rsales'!E6</f>
        <v>(0.009)</v>
      </c>
      <c r="F12" s="26" t="str">
        <f>'[1]FED2-nber_rsales'!F6</f>
        <v>(0.018)</v>
      </c>
      <c r="G12" s="26" t="str">
        <f>'[1]FED2-nber_rsales'!G6</f>
        <v>(0.019)</v>
      </c>
      <c r="H12" s="26" t="str">
        <f>'[1]FED2-nber_rsales'!H6</f>
        <v>(0.046)</v>
      </c>
      <c r="I12" s="40" t="s">
        <v>326</v>
      </c>
    </row>
    <row r="13" spans="1:9" ht="15" customHeight="1" x14ac:dyDescent="0.2">
      <c r="A13" s="23" t="s">
        <v>49</v>
      </c>
      <c r="B13" s="26" t="str">
        <f>'[1]FED2-nber_rsales'!B7</f>
        <v>0.022***</v>
      </c>
      <c r="C13" s="26" t="str">
        <f>'[1]FED2-nber_rsales'!C7</f>
        <v>0.022***</v>
      </c>
      <c r="D13" s="26" t="str">
        <f>'[1]FED2-nber_rsales'!D7</f>
        <v>0.021***</v>
      </c>
      <c r="E13" s="26" t="str">
        <f>'[1]FED2-nber_rsales'!E7</f>
        <v>0.024**</v>
      </c>
      <c r="F13" s="26" t="str">
        <f>'[1]FED2-nber_rsales'!F7</f>
        <v>0.013*</v>
      </c>
      <c r="G13" s="26" t="str">
        <f>'[1]FED2-nber_rsales'!G7</f>
        <v>0.024*</v>
      </c>
      <c r="H13" s="26" t="str">
        <f>'[1]FED2-nber_rsales'!H7</f>
        <v>0.055***</v>
      </c>
      <c r="I13" s="40" t="s">
        <v>322</v>
      </c>
    </row>
    <row r="14" spans="1:9" s="15" customFormat="1" ht="15" customHeight="1" x14ac:dyDescent="0.2">
      <c r="A14" s="23"/>
      <c r="B14" s="26" t="str">
        <f>'[1]FED2-nber_rsales'!B8</f>
        <v>(0.008)</v>
      </c>
      <c r="C14" s="26" t="str">
        <f>'[1]FED2-nber_rsales'!C8</f>
        <v>(0.008)</v>
      </c>
      <c r="D14" s="26" t="str">
        <f>'[1]FED2-nber_rsales'!D8</f>
        <v>(0.008)</v>
      </c>
      <c r="E14" s="26" t="str">
        <f>'[1]FED2-nber_rsales'!E8</f>
        <v>(0.010)</v>
      </c>
      <c r="F14" s="26" t="str">
        <f>'[1]FED2-nber_rsales'!F8</f>
        <v>(0.007)</v>
      </c>
      <c r="G14" s="26" t="str">
        <f>'[1]FED2-nber_rsales'!G8</f>
        <v>(0.013)</v>
      </c>
      <c r="H14" s="26" t="str">
        <f>'[1]FED2-nber_rsales'!H8</f>
        <v>(0.019)</v>
      </c>
      <c r="I14" s="40" t="s">
        <v>131</v>
      </c>
    </row>
    <row r="15" spans="1:9" ht="15" customHeight="1" x14ac:dyDescent="0.2">
      <c r="A15" s="16" t="s">
        <v>50</v>
      </c>
      <c r="B15" s="26" t="str">
        <f>'[1]FED2-nber_rsales'!B9</f>
        <v>0.005*</v>
      </c>
      <c r="C15" s="26" t="str">
        <f>'[1]FED2-nber_rsales'!C9</f>
        <v/>
      </c>
      <c r="D15" s="26" t="str">
        <f>'[1]FED2-nber_rsales'!D9</f>
        <v>0.004*</v>
      </c>
      <c r="E15" s="26" t="str">
        <f>'[1]FED2-nber_rsales'!E9</f>
        <v>0.001</v>
      </c>
      <c r="F15" s="26" t="str">
        <f>'[1]FED2-nber_rsales'!F9</f>
        <v>0.003</v>
      </c>
      <c r="G15" s="26" t="str">
        <f>'[1]FED2-nber_rsales'!G9</f>
        <v>0.007</v>
      </c>
      <c r="H15" s="26" t="str">
        <f>'[1]FED2-nber_rsales'!H9</f>
        <v>0.010</v>
      </c>
      <c r="I15" s="40" t="s">
        <v>85</v>
      </c>
    </row>
    <row r="16" spans="1:9" s="15" customFormat="1" ht="15" customHeight="1" x14ac:dyDescent="0.2">
      <c r="A16" s="16"/>
      <c r="B16" s="26" t="str">
        <f>'[1]FED2-nber_rsales'!B10</f>
        <v>(0.003)</v>
      </c>
      <c r="C16" s="26" t="str">
        <f>'[1]FED2-nber_rsales'!C10</f>
        <v/>
      </c>
      <c r="D16" s="26" t="str">
        <f>'[1]FED2-nber_rsales'!D10</f>
        <v>(0.003)</v>
      </c>
      <c r="E16" s="26" t="str">
        <f>'[1]FED2-nber_rsales'!E10</f>
        <v>(0.001)</v>
      </c>
      <c r="F16" s="26" t="str">
        <f>'[1]FED2-nber_rsales'!F10</f>
        <v>(0.003)</v>
      </c>
      <c r="G16" s="26" t="str">
        <f>'[1]FED2-nber_rsales'!G10</f>
        <v>(0.005)</v>
      </c>
      <c r="H16" s="26" t="str">
        <f>'[1]FED2-nber_rsales'!H10</f>
        <v>(0.010)</v>
      </c>
      <c r="I16" s="40" t="s">
        <v>136</v>
      </c>
    </row>
    <row r="17" spans="1:9" s="15" customFormat="1" ht="15" customHeight="1" x14ac:dyDescent="0.2">
      <c r="A17" s="16" t="s">
        <v>12</v>
      </c>
      <c r="B17" s="26" t="str">
        <f>'[1]FED2-nber_rsales'!B11</f>
        <v>6560</v>
      </c>
      <c r="C17" s="26" t="str">
        <f>'[1]FED2-nber_rsales'!C11</f>
        <v>6560</v>
      </c>
      <c r="D17" s="26" t="str">
        <f>'[1]FED2-nber_rsales'!D11</f>
        <v>6560</v>
      </c>
      <c r="E17" s="26" t="str">
        <f>'[1]FED2-nber_rsales'!E11</f>
        <v>6560</v>
      </c>
      <c r="F17" s="26" t="str">
        <f>'[1]FED2-nber_rsales'!F11</f>
        <v>6560</v>
      </c>
      <c r="G17" s="26" t="str">
        <f>'[1]FED2-nber_rsales'!G11</f>
        <v>6560</v>
      </c>
      <c r="H17" s="26" t="str">
        <f>'[1]FED2-nber_rsales'!H11</f>
        <v>6560</v>
      </c>
      <c r="I17" s="24">
        <v>6560</v>
      </c>
    </row>
    <row r="18" spans="1:9" ht="15" customHeight="1" x14ac:dyDescent="0.2">
      <c r="A18" s="79" t="s">
        <v>30</v>
      </c>
      <c r="B18" s="26" t="str">
        <f>'[1]FED2b-nber_rsales'!B12</f>
        <v>0.063</v>
      </c>
      <c r="C18" s="26"/>
      <c r="D18" s="26" t="str">
        <f>'[1]FED2b-nber_rsales'!D12</f>
        <v>0.065</v>
      </c>
      <c r="E18" s="26" t="str">
        <f>'[1]FED2b-nber_rsales'!E12</f>
        <v>0.019</v>
      </c>
      <c r="F18" s="26" t="str">
        <f>'[1]FED2b-nber_rsales'!F12</f>
        <v>0.304</v>
      </c>
      <c r="G18" s="26" t="str">
        <f>'[1]FED2b-nber_rsales'!G12</f>
        <v>0.211</v>
      </c>
      <c r="H18" s="26" t="str">
        <f>'[1]FED2b-nber_rsales'!H12</f>
        <v>0.055</v>
      </c>
      <c r="I18" s="26">
        <v>0.25900000000000001</v>
      </c>
    </row>
    <row r="19" spans="1:9" s="3" customFormat="1" ht="6" customHeight="1" thickBot="1" x14ac:dyDescent="0.2">
      <c r="A19" s="6"/>
      <c r="B19" s="7"/>
      <c r="C19" s="7"/>
      <c r="D19" s="7"/>
      <c r="E19" s="7"/>
      <c r="F19" s="7"/>
      <c r="G19" s="7"/>
      <c r="H19" s="7"/>
      <c r="I19" s="7"/>
    </row>
    <row r="20" spans="1:9" s="14" customFormat="1" ht="16.5" customHeight="1" thickTop="1" x14ac:dyDescent="0.15">
      <c r="A20" s="108" t="s">
        <v>260</v>
      </c>
      <c r="B20" s="108"/>
      <c r="C20" s="108"/>
      <c r="D20" s="108"/>
      <c r="E20" s="108"/>
      <c r="F20" s="108"/>
      <c r="G20" s="108"/>
      <c r="H20" s="108"/>
      <c r="I20" s="108"/>
    </row>
    <row r="24" spans="1:9" x14ac:dyDescent="0.2">
      <c r="F24" s="8" t="s">
        <v>8</v>
      </c>
    </row>
  </sheetData>
  <mergeCells count="3">
    <mergeCell ref="A20:I20"/>
    <mergeCell ref="A1:I1"/>
    <mergeCell ref="B7:I7"/>
  </mergeCells>
  <printOptions horizontalCentered="1"/>
  <pageMargins left="0.25" right="0.25" top="0.5" bottom="0" header="0.3" footer="0.3"/>
  <pageSetup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zoomScaleNormal="100" workbookViewId="0">
      <selection sqref="A1:L1"/>
    </sheetView>
  </sheetViews>
  <sheetFormatPr defaultRowHeight="12.75" x14ac:dyDescent="0.2"/>
  <cols>
    <col min="1" max="1" width="21.140625" style="1" customWidth="1"/>
    <col min="2" max="12" width="10.7109375" style="8" customWidth="1"/>
    <col min="13" max="16384" width="9.140625" style="1"/>
  </cols>
  <sheetData>
    <row r="1" spans="1:12" ht="19.5" thickBot="1" x14ac:dyDescent="0.35">
      <c r="A1" s="97" t="s">
        <v>244</v>
      </c>
      <c r="B1" s="98"/>
      <c r="C1" s="98"/>
      <c r="D1" s="98"/>
      <c r="E1" s="98"/>
      <c r="F1" s="98"/>
      <c r="G1" s="98"/>
      <c r="H1" s="98"/>
      <c r="I1" s="98"/>
      <c r="J1" s="98"/>
      <c r="K1" s="98"/>
      <c r="L1" s="98"/>
    </row>
    <row r="2" spans="1:12" s="3" customFormat="1" ht="6" customHeight="1" thickTop="1" x14ac:dyDescent="0.15">
      <c r="A2" s="5"/>
      <c r="B2" s="4"/>
      <c r="C2" s="4"/>
      <c r="D2" s="4"/>
      <c r="E2" s="4"/>
      <c r="F2" s="4"/>
      <c r="G2" s="4"/>
      <c r="H2" s="4"/>
      <c r="I2" s="4"/>
      <c r="J2" s="4"/>
      <c r="K2" s="4"/>
      <c r="L2" s="4"/>
    </row>
    <row r="3" spans="1:12" s="18" customFormat="1" ht="15" customHeight="1" x14ac:dyDescent="0.25">
      <c r="B3" s="80">
        <v>0</v>
      </c>
      <c r="C3" s="80">
        <v>0.1</v>
      </c>
      <c r="D3" s="80">
        <v>0.2</v>
      </c>
      <c r="E3" s="80">
        <v>0.3</v>
      </c>
      <c r="F3" s="80">
        <v>0.4</v>
      </c>
      <c r="G3" s="80">
        <v>0.5</v>
      </c>
      <c r="H3" s="80">
        <v>0.6</v>
      </c>
      <c r="I3" s="80">
        <v>0.7</v>
      </c>
      <c r="J3" s="80">
        <v>0.8</v>
      </c>
      <c r="K3" s="80">
        <v>0.9</v>
      </c>
      <c r="L3" s="80">
        <v>1</v>
      </c>
    </row>
    <row r="4" spans="1:12" s="2" customFormat="1" ht="6" customHeight="1" thickBot="1" x14ac:dyDescent="0.25">
      <c r="A4" s="10"/>
      <c r="B4" s="11"/>
      <c r="C4" s="11"/>
      <c r="D4" s="11"/>
      <c r="E4" s="11"/>
      <c r="F4" s="11"/>
      <c r="G4" s="11"/>
      <c r="H4" s="11"/>
      <c r="I4" s="11"/>
      <c r="J4" s="11"/>
      <c r="K4" s="11"/>
      <c r="L4" s="11"/>
    </row>
    <row r="5" spans="1:12" s="14" customFormat="1" ht="6" customHeight="1" x14ac:dyDescent="0.15">
      <c r="A5" s="12"/>
      <c r="B5" s="13"/>
      <c r="C5" s="13"/>
      <c r="D5" s="13"/>
      <c r="E5" s="13"/>
      <c r="F5" s="13"/>
      <c r="G5" s="13"/>
      <c r="H5" s="13"/>
      <c r="I5" s="13"/>
      <c r="J5" s="13"/>
      <c r="K5" s="13"/>
      <c r="L5" s="13"/>
    </row>
    <row r="6" spans="1:12" s="15" customFormat="1" ht="15" customHeight="1" x14ac:dyDescent="0.2">
      <c r="A6" s="16"/>
      <c r="B6" s="109" t="s">
        <v>25</v>
      </c>
      <c r="C6" s="109"/>
      <c r="D6" s="109"/>
      <c r="E6" s="109"/>
      <c r="F6" s="109"/>
      <c r="G6" s="109"/>
      <c r="H6" s="109"/>
      <c r="I6" s="109"/>
      <c r="J6" s="109"/>
      <c r="K6" s="109"/>
      <c r="L6" s="109"/>
    </row>
    <row r="7" spans="1:12" s="15" customFormat="1" ht="6" customHeight="1" x14ac:dyDescent="0.2">
      <c r="A7" s="16"/>
      <c r="B7" s="81"/>
      <c r="C7" s="81"/>
      <c r="D7" s="81"/>
      <c r="E7" s="81"/>
      <c r="F7" s="81"/>
      <c r="G7" s="81"/>
      <c r="H7" s="81"/>
      <c r="I7" s="81"/>
      <c r="J7" s="81"/>
      <c r="K7" s="81"/>
      <c r="L7" s="81"/>
    </row>
    <row r="8" spans="1:12" ht="15" customHeight="1" x14ac:dyDescent="0.2">
      <c r="A8" s="23" t="s">
        <v>48</v>
      </c>
      <c r="B8" s="26" t="str">
        <f>[1]FED5!C5</f>
        <v>0.017</v>
      </c>
      <c r="C8" s="26" t="str">
        <f>[1]FED5!D5</f>
        <v>0.016</v>
      </c>
      <c r="D8" s="26" t="str">
        <f>[1]FED5!E5</f>
        <v>0.014</v>
      </c>
      <c r="E8" s="26" t="str">
        <f>[1]FED5!F5</f>
        <v>0.012</v>
      </c>
      <c r="F8" s="26" t="str">
        <f>[1]FED5!G5</f>
        <v>0.010</v>
      </c>
      <c r="G8" s="26" t="str">
        <f>[1]FED5!H5</f>
        <v>0.009</v>
      </c>
      <c r="H8" s="26" t="str">
        <f>[1]FED5!I5</f>
        <v>0.007</v>
      </c>
      <c r="I8" s="26" t="str">
        <f>[1]FED5!J5</f>
        <v>0.005</v>
      </c>
      <c r="J8" s="26" t="str">
        <f>[1]FED5!K5</f>
        <v>0.004</v>
      </c>
      <c r="K8" s="26" t="str">
        <f>[1]FED5!L5</f>
        <v>0.002</v>
      </c>
      <c r="L8" s="26" t="str">
        <f>[1]FED5!M5</f>
        <v>0.000</v>
      </c>
    </row>
    <row r="9" spans="1:12" s="15" customFormat="1" ht="15" customHeight="1" x14ac:dyDescent="0.2">
      <c r="A9" s="23"/>
      <c r="B9" s="26" t="str">
        <f>[1]FED5!C6</f>
        <v>(0.022)</v>
      </c>
      <c r="C9" s="26" t="str">
        <f>[1]FED5!D6</f>
        <v>(0.020)</v>
      </c>
      <c r="D9" s="26" t="str">
        <f>[1]FED5!E6</f>
        <v>(0.018)</v>
      </c>
      <c r="E9" s="26" t="str">
        <f>[1]FED5!F6</f>
        <v>(0.016)</v>
      </c>
      <c r="F9" s="26" t="str">
        <f>[1]FED5!G6</f>
        <v>(0.014)</v>
      </c>
      <c r="G9" s="26" t="str">
        <f>[1]FED5!H6</f>
        <v>(0.012)</v>
      </c>
      <c r="H9" s="26" t="str">
        <f>[1]FED5!I6</f>
        <v>(0.011)</v>
      </c>
      <c r="I9" s="26" t="str">
        <f>[1]FED5!J6</f>
        <v>(0.009)</v>
      </c>
      <c r="J9" s="26" t="str">
        <f>[1]FED5!K6</f>
        <v>(0.008)</v>
      </c>
      <c r="K9" s="26" t="str">
        <f>[1]FED5!L6</f>
        <v>(0.008)</v>
      </c>
      <c r="L9" s="26" t="str">
        <f>[1]FED5!M6</f>
        <v>(0.008)</v>
      </c>
    </row>
    <row r="10" spans="1:12" ht="15" customHeight="1" x14ac:dyDescent="0.2">
      <c r="A10" s="23" t="s">
        <v>49</v>
      </c>
      <c r="B10" s="26" t="str">
        <f>[1]FED5!C7</f>
        <v>0.022**</v>
      </c>
      <c r="C10" s="26" t="str">
        <f>[1]FED5!D7</f>
        <v>0.020**</v>
      </c>
      <c r="D10" s="26" t="str">
        <f>[1]FED5!E7</f>
        <v>0.018**</v>
      </c>
      <c r="E10" s="26" t="str">
        <f>[1]FED5!F7</f>
        <v>0.017**</v>
      </c>
      <c r="F10" s="26" t="str">
        <f>[1]FED5!G7</f>
        <v>0.015**</v>
      </c>
      <c r="G10" s="26" t="str">
        <f>[1]FED5!H7</f>
        <v>0.013**</v>
      </c>
      <c r="H10" s="26" t="str">
        <f>[1]FED5!I7</f>
        <v>0.011**</v>
      </c>
      <c r="I10" s="26" t="str">
        <f>[1]FED5!J7</f>
        <v>0.009**</v>
      </c>
      <c r="J10" s="26" t="str">
        <f>[1]FED5!K7</f>
        <v>0.007**</v>
      </c>
      <c r="K10" s="26" t="str">
        <f>[1]FED5!L7</f>
        <v>0.005*</v>
      </c>
      <c r="L10" s="26" t="str">
        <f>[1]FED5!M7</f>
        <v>0.004</v>
      </c>
    </row>
    <row r="11" spans="1:12" s="15" customFormat="1" ht="15" customHeight="1" x14ac:dyDescent="0.2">
      <c r="A11" s="23"/>
      <c r="B11" s="26" t="str">
        <f>[1]FED5!C8</f>
        <v>(0.010)</v>
      </c>
      <c r="C11" s="26" t="str">
        <f>[1]FED5!D8</f>
        <v>(0.009)</v>
      </c>
      <c r="D11" s="26" t="str">
        <f>[1]FED5!E8</f>
        <v>(0.008)</v>
      </c>
      <c r="E11" s="26" t="str">
        <f>[1]FED5!F8</f>
        <v>(0.007)</v>
      </c>
      <c r="F11" s="26" t="str">
        <f>[1]FED5!G8</f>
        <v>(0.006)</v>
      </c>
      <c r="G11" s="26" t="str">
        <f>[1]FED5!H8</f>
        <v>(0.005)</v>
      </c>
      <c r="H11" s="26" t="str">
        <f>[1]FED5!I8</f>
        <v>(0.005)</v>
      </c>
      <c r="I11" s="26" t="str">
        <f>[1]FED5!J8</f>
        <v>(0.004)</v>
      </c>
      <c r="J11" s="26" t="str">
        <f>[1]FED5!K8</f>
        <v>(0.004)</v>
      </c>
      <c r="K11" s="26" t="str">
        <f>[1]FED5!L8</f>
        <v>(0.003)</v>
      </c>
      <c r="L11" s="26" t="str">
        <f>[1]FED5!M8</f>
        <v>(0.003)</v>
      </c>
    </row>
    <row r="12" spans="1:12" ht="15" customHeight="1" x14ac:dyDescent="0.2">
      <c r="A12" s="16" t="s">
        <v>50</v>
      </c>
      <c r="B12" s="26" t="str">
        <f>[1]FED5!C9</f>
        <v>0.004</v>
      </c>
      <c r="C12" s="26" t="str">
        <f>[1]FED5!D9</f>
        <v>0.004</v>
      </c>
      <c r="D12" s="26" t="str">
        <f>[1]FED5!E9</f>
        <v>0.003</v>
      </c>
      <c r="E12" s="26" t="str">
        <f>[1]FED5!F9</f>
        <v>0.003</v>
      </c>
      <c r="F12" s="26" t="str">
        <f>[1]FED5!G9</f>
        <v>0.003</v>
      </c>
      <c r="G12" s="26" t="str">
        <f>[1]FED5!H9</f>
        <v>0.003</v>
      </c>
      <c r="H12" s="26" t="str">
        <f>[1]FED5!I9</f>
        <v>0.002*</v>
      </c>
      <c r="I12" s="26" t="str">
        <f>[1]FED5!J9</f>
        <v>0.002**</v>
      </c>
      <c r="J12" s="26" t="str">
        <f>[1]FED5!K9</f>
        <v>0.002**</v>
      </c>
      <c r="K12" s="26" t="str">
        <f>[1]FED5!L9</f>
        <v>0.001**</v>
      </c>
      <c r="L12" s="26" t="str">
        <f>[1]FED5!M9</f>
        <v>0.001</v>
      </c>
    </row>
    <row r="13" spans="1:12" s="15" customFormat="1" ht="15" customHeight="1" x14ac:dyDescent="0.2">
      <c r="A13" s="16"/>
      <c r="B13" s="26" t="str">
        <f>[1]FED5!C10</f>
        <v>(0.003)</v>
      </c>
      <c r="C13" s="26" t="str">
        <f>[1]FED5!D10</f>
        <v>(0.003)</v>
      </c>
      <c r="D13" s="26" t="str">
        <f>[1]FED5!E10</f>
        <v>(0.003)</v>
      </c>
      <c r="E13" s="26" t="str">
        <f>[1]FED5!F10</f>
        <v>(0.002)</v>
      </c>
      <c r="F13" s="26" t="str">
        <f>[1]FED5!G10</f>
        <v>(0.002)</v>
      </c>
      <c r="G13" s="26" t="str">
        <f>[1]FED5!H10</f>
        <v>(0.002)</v>
      </c>
      <c r="H13" s="26" t="str">
        <f>[1]FED5!I10</f>
        <v>(0.001)</v>
      </c>
      <c r="I13" s="26" t="str">
        <f>[1]FED5!J10</f>
        <v>(0.001)</v>
      </c>
      <c r="J13" s="26" t="str">
        <f>[1]FED5!K10</f>
        <v>(0.001)</v>
      </c>
      <c r="K13" s="26" t="str">
        <f>[1]FED5!L10</f>
        <v>(0.001)</v>
      </c>
      <c r="L13" s="26" t="str">
        <f>[1]FED5!M10</f>
        <v>(0.001)</v>
      </c>
    </row>
    <row r="14" spans="1:12" ht="6" customHeight="1" x14ac:dyDescent="0.2">
      <c r="A14" s="16"/>
      <c r="B14" s="26"/>
      <c r="C14" s="26"/>
      <c r="D14" s="26"/>
      <c r="E14" s="26"/>
      <c r="F14" s="26"/>
      <c r="G14" s="26"/>
      <c r="H14" s="26"/>
      <c r="I14" s="26"/>
      <c r="J14" s="26"/>
      <c r="K14" s="26"/>
      <c r="L14" s="26"/>
    </row>
    <row r="15" spans="1:12" s="15" customFormat="1" ht="15" customHeight="1" x14ac:dyDescent="0.2">
      <c r="A15" s="16"/>
      <c r="B15" s="109" t="s">
        <v>24</v>
      </c>
      <c r="C15" s="109"/>
      <c r="D15" s="109"/>
      <c r="E15" s="109"/>
      <c r="F15" s="109"/>
      <c r="G15" s="109"/>
      <c r="H15" s="109"/>
      <c r="I15" s="109"/>
      <c r="J15" s="109"/>
      <c r="K15" s="109"/>
      <c r="L15" s="109"/>
    </row>
    <row r="16" spans="1:12" s="15" customFormat="1" ht="6" customHeight="1" x14ac:dyDescent="0.2">
      <c r="A16" s="16"/>
      <c r="B16" s="81"/>
      <c r="C16" s="81"/>
      <c r="D16" s="81"/>
      <c r="E16" s="81"/>
      <c r="F16" s="81"/>
      <c r="G16" s="81"/>
      <c r="H16" s="81"/>
      <c r="I16" s="81"/>
      <c r="J16" s="81"/>
      <c r="K16" s="81"/>
      <c r="L16" s="81"/>
    </row>
    <row r="17" spans="1:12" ht="15" customHeight="1" x14ac:dyDescent="0.2">
      <c r="A17" s="23" t="s">
        <v>48</v>
      </c>
      <c r="B17" s="26" t="str">
        <f>[1]FED5!O5</f>
        <v>0.009</v>
      </c>
      <c r="C17" s="26" t="str">
        <f>[1]FED5!P5</f>
        <v>0.008</v>
      </c>
      <c r="D17" s="26" t="str">
        <f>[1]FED5!Q5</f>
        <v>0.007</v>
      </c>
      <c r="E17" s="26" t="str">
        <f>[1]FED5!R5</f>
        <v>0.006</v>
      </c>
      <c r="F17" s="26" t="str">
        <f>[1]FED5!S5</f>
        <v>0.005</v>
      </c>
      <c r="G17" s="26" t="str">
        <f>[1]FED5!T5</f>
        <v>0.004</v>
      </c>
      <c r="H17" s="26" t="str">
        <f>[1]FED5!U5</f>
        <v>0.003</v>
      </c>
      <c r="I17" s="26" t="str">
        <f>[1]FED5!V5</f>
        <v>0.002</v>
      </c>
      <c r="J17" s="26" t="str">
        <f>[1]FED5!W5</f>
        <v>0.001</v>
      </c>
      <c r="K17" s="26" t="str">
        <f>[1]FED5!X5</f>
        <v>0.000</v>
      </c>
      <c r="L17" s="26" t="str">
        <f>[1]FED5!Y5</f>
        <v>-0.001</v>
      </c>
    </row>
    <row r="18" spans="1:12" s="15" customFormat="1" ht="15" customHeight="1" x14ac:dyDescent="0.2">
      <c r="A18" s="23"/>
      <c r="B18" s="26" t="str">
        <f>[1]FED5!O6</f>
        <v>(0.016)</v>
      </c>
      <c r="C18" s="26" t="str">
        <f>[1]FED5!P6</f>
        <v>(0.015)</v>
      </c>
      <c r="D18" s="26" t="str">
        <f>[1]FED5!Q6</f>
        <v>(0.014)</v>
      </c>
      <c r="E18" s="26" t="str">
        <f>[1]FED5!R6</f>
        <v>(0.013)</v>
      </c>
      <c r="F18" s="26" t="str">
        <f>[1]FED5!S6</f>
        <v>(0.012)</v>
      </c>
      <c r="G18" s="26" t="str">
        <f>[1]FED5!T6</f>
        <v>(0.011)</v>
      </c>
      <c r="H18" s="26" t="str">
        <f>[1]FED5!U6</f>
        <v>(0.010)</v>
      </c>
      <c r="I18" s="26" t="str">
        <f>[1]FED5!V6</f>
        <v>(0.009)</v>
      </c>
      <c r="J18" s="26" t="str">
        <f>[1]FED5!W6</f>
        <v>(0.008)</v>
      </c>
      <c r="K18" s="26" t="str">
        <f>[1]FED5!X6</f>
        <v>(0.008)</v>
      </c>
      <c r="L18" s="26" t="str">
        <f>[1]FED5!Y6</f>
        <v>(0.007)</v>
      </c>
    </row>
    <row r="19" spans="1:12" ht="15" customHeight="1" x14ac:dyDescent="0.2">
      <c r="A19" s="23" t="s">
        <v>49</v>
      </c>
      <c r="B19" s="26" t="str">
        <f>[1]FED5!O7</f>
        <v>0.011</v>
      </c>
      <c r="C19" s="26" t="str">
        <f>[1]FED5!P7</f>
        <v>0.010*</v>
      </c>
      <c r="D19" s="26" t="str">
        <f>[1]FED5!Q7</f>
        <v>0.009*</v>
      </c>
      <c r="E19" s="26" t="str">
        <f>[1]FED5!R7</f>
        <v>0.009*</v>
      </c>
      <c r="F19" s="26" t="str">
        <f>[1]FED5!S7</f>
        <v>0.008*</v>
      </c>
      <c r="G19" s="26" t="str">
        <f>[1]FED5!T7</f>
        <v>0.007*</v>
      </c>
      <c r="H19" s="26" t="str">
        <f>[1]FED5!U7</f>
        <v>0.007*</v>
      </c>
      <c r="I19" s="26" t="str">
        <f>[1]FED5!V7</f>
        <v>0.006*</v>
      </c>
      <c r="J19" s="26" t="str">
        <f>[1]FED5!W7</f>
        <v>0.005*</v>
      </c>
      <c r="K19" s="26" t="str">
        <f>[1]FED5!X7</f>
        <v>0.004*</v>
      </c>
      <c r="L19" s="26" t="str">
        <f>[1]FED5!Y7</f>
        <v>0.004</v>
      </c>
    </row>
    <row r="20" spans="1:12" s="15" customFormat="1" ht="15" customHeight="1" x14ac:dyDescent="0.2">
      <c r="A20" s="23"/>
      <c r="B20" s="26" t="str">
        <f>[1]FED5!O8</f>
        <v>(0.007)</v>
      </c>
      <c r="C20" s="26" t="str">
        <f>[1]FED5!P8</f>
        <v>(0.006)</v>
      </c>
      <c r="D20" s="26" t="str">
        <f>[1]FED5!Q8</f>
        <v>(0.006)</v>
      </c>
      <c r="E20" s="26" t="str">
        <f>[1]FED5!R8</f>
        <v>(0.005)</v>
      </c>
      <c r="F20" s="26" t="str">
        <f>[1]FED5!S8</f>
        <v>(0.004)</v>
      </c>
      <c r="G20" s="26" t="str">
        <f>[1]FED5!T8</f>
        <v>(0.004)</v>
      </c>
      <c r="H20" s="26" t="str">
        <f>[1]FED5!U8</f>
        <v>(0.004)</v>
      </c>
      <c r="I20" s="26" t="str">
        <f>[1]FED5!V8</f>
        <v>(0.003)</v>
      </c>
      <c r="J20" s="26" t="str">
        <f>[1]FED5!W8</f>
        <v>(0.003)</v>
      </c>
      <c r="K20" s="26" t="str">
        <f>[1]FED5!X8</f>
        <v>(0.003)</v>
      </c>
      <c r="L20" s="26" t="str">
        <f>[1]FED5!Y8</f>
        <v>(0.003)</v>
      </c>
    </row>
    <row r="21" spans="1:12" ht="15" customHeight="1" x14ac:dyDescent="0.2">
      <c r="A21" s="16" t="s">
        <v>50</v>
      </c>
      <c r="B21" s="26" t="str">
        <f>[1]FED5!O9</f>
        <v>0.003</v>
      </c>
      <c r="C21" s="26" t="str">
        <f>[1]FED5!P9</f>
        <v>0.003</v>
      </c>
      <c r="D21" s="26" t="str">
        <f>[1]FED5!Q9</f>
        <v>0.003</v>
      </c>
      <c r="E21" s="26" t="str">
        <f>[1]FED5!R9</f>
        <v>0.003</v>
      </c>
      <c r="F21" s="26" t="str">
        <f>[1]FED5!S9</f>
        <v>0.003</v>
      </c>
      <c r="G21" s="26" t="str">
        <f>[1]FED5!T9</f>
        <v>0.003</v>
      </c>
      <c r="H21" s="26" t="str">
        <f>[1]FED5!U9</f>
        <v>0.003</v>
      </c>
      <c r="I21" s="26" t="str">
        <f>[1]FED5!V9</f>
        <v>0.002</v>
      </c>
      <c r="J21" s="26" t="str">
        <f>[1]FED5!W9</f>
        <v>0.002*</v>
      </c>
      <c r="K21" s="26" t="str">
        <f>[1]FED5!X9</f>
        <v>0.002**</v>
      </c>
      <c r="L21" s="26" t="str">
        <f>[1]FED5!Y9</f>
        <v>0.002***</v>
      </c>
    </row>
    <row r="22" spans="1:12" s="15" customFormat="1" ht="15" customHeight="1" x14ac:dyDescent="0.2">
      <c r="A22" s="16"/>
      <c r="B22" s="26" t="str">
        <f>[1]FED5!O10</f>
        <v>(0.003)</v>
      </c>
      <c r="C22" s="26" t="str">
        <f>[1]FED5!P10</f>
        <v>(0.003)</v>
      </c>
      <c r="D22" s="26" t="str">
        <f>[1]FED5!Q10</f>
        <v>(0.003)</v>
      </c>
      <c r="E22" s="26" t="str">
        <f>[1]FED5!R10</f>
        <v>(0.003)</v>
      </c>
      <c r="F22" s="26" t="str">
        <f>[1]FED5!S10</f>
        <v>(0.002)</v>
      </c>
      <c r="G22" s="26" t="str">
        <f>[1]FED5!T10</f>
        <v>(0.002)</v>
      </c>
      <c r="H22" s="26" t="str">
        <f>[1]FED5!U10</f>
        <v>(0.002)</v>
      </c>
      <c r="I22" s="26" t="str">
        <f>[1]FED5!V10</f>
        <v>(0.001)</v>
      </c>
      <c r="J22" s="26" t="str">
        <f>[1]FED5!W10</f>
        <v>(0.001)</v>
      </c>
      <c r="K22" s="26" t="str">
        <f>[1]FED5!X10</f>
        <v>(0.001)</v>
      </c>
      <c r="L22" s="26" t="str">
        <f>[1]FED5!Y10</f>
        <v>(0.001)</v>
      </c>
    </row>
    <row r="23" spans="1:12" s="3" customFormat="1" ht="6" customHeight="1" thickBot="1" x14ac:dyDescent="0.2">
      <c r="A23" s="6"/>
      <c r="B23" s="7"/>
      <c r="C23" s="7"/>
      <c r="D23" s="7"/>
      <c r="E23" s="7"/>
      <c r="F23" s="7"/>
      <c r="G23" s="7"/>
      <c r="H23" s="7"/>
      <c r="I23" s="7"/>
      <c r="J23" s="7"/>
      <c r="K23" s="7"/>
      <c r="L23" s="7"/>
    </row>
    <row r="24" spans="1:12" s="14" customFormat="1" ht="16.5" customHeight="1" thickTop="1" x14ac:dyDescent="0.15">
      <c r="A24" s="96" t="s">
        <v>272</v>
      </c>
      <c r="B24" s="96"/>
      <c r="C24" s="96"/>
      <c r="D24" s="96"/>
      <c r="E24" s="110"/>
      <c r="F24" s="110"/>
      <c r="G24" s="110"/>
      <c r="H24" s="110"/>
      <c r="I24" s="110"/>
      <c r="J24" s="110"/>
      <c r="K24" s="110"/>
      <c r="L24" s="110"/>
    </row>
    <row r="28" spans="1:12" s="8" customFormat="1" x14ac:dyDescent="0.2">
      <c r="A28" s="1"/>
      <c r="F28" s="8" t="s">
        <v>8</v>
      </c>
    </row>
  </sheetData>
  <mergeCells count="4">
    <mergeCell ref="B15:L15"/>
    <mergeCell ref="A24:L24"/>
    <mergeCell ref="A1:L1"/>
    <mergeCell ref="B6:L6"/>
  </mergeCells>
  <printOptions horizontalCentered="1"/>
  <pageMargins left="0.25" right="0.25" top="0.5" bottom="0" header="0.3" footer="0.3"/>
  <pageSetup scale="96"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J1" sqref="J1"/>
    </sheetView>
  </sheetViews>
  <sheetFormatPr defaultRowHeight="12.75" x14ac:dyDescent="0.2"/>
  <cols>
    <col min="1" max="1" width="27.140625" style="1" customWidth="1"/>
    <col min="2" max="6" width="13.7109375" style="8" customWidth="1"/>
    <col min="7" max="16384" width="9.140625" style="1"/>
  </cols>
  <sheetData>
    <row r="1" spans="1:6" ht="19.5" thickBot="1" x14ac:dyDescent="0.35">
      <c r="A1" s="97" t="s">
        <v>245</v>
      </c>
      <c r="B1" s="98"/>
      <c r="C1" s="98"/>
      <c r="D1" s="98"/>
      <c r="E1" s="98"/>
      <c r="F1" s="98"/>
    </row>
    <row r="2" spans="1:6" s="3" customFormat="1" ht="6" customHeight="1" thickTop="1" x14ac:dyDescent="0.15">
      <c r="A2" s="5"/>
      <c r="B2" s="4"/>
      <c r="C2" s="4"/>
      <c r="D2" s="4"/>
      <c r="E2" s="4"/>
      <c r="F2" s="4"/>
    </row>
    <row r="3" spans="1:6" s="18" customFormat="1" ht="30" customHeight="1" x14ac:dyDescent="0.25">
      <c r="B3" s="29" t="s">
        <v>19</v>
      </c>
      <c r="C3" s="29" t="s">
        <v>20</v>
      </c>
      <c r="D3" s="29" t="s">
        <v>21</v>
      </c>
      <c r="E3" s="29" t="s">
        <v>22</v>
      </c>
      <c r="F3" s="29" t="s">
        <v>23</v>
      </c>
    </row>
    <row r="4" spans="1:6" s="2" customFormat="1" ht="6" customHeight="1" thickBot="1" x14ac:dyDescent="0.25">
      <c r="A4" s="17"/>
      <c r="B4" s="9"/>
      <c r="C4" s="9"/>
      <c r="D4" s="9"/>
      <c r="E4" s="9"/>
      <c r="F4" s="9"/>
    </row>
    <row r="5" spans="1:6" s="2" customFormat="1" ht="15" customHeight="1" thickBot="1" x14ac:dyDescent="0.25">
      <c r="A5" s="10"/>
      <c r="B5" s="11" t="s">
        <v>0</v>
      </c>
      <c r="C5" s="11" t="s">
        <v>1</v>
      </c>
      <c r="D5" s="11" t="s">
        <v>2</v>
      </c>
      <c r="E5" s="11" t="s">
        <v>3</v>
      </c>
      <c r="F5" s="11" t="s">
        <v>4</v>
      </c>
    </row>
    <row r="6" spans="1:6" s="14" customFormat="1" ht="6" customHeight="1" x14ac:dyDescent="0.15">
      <c r="A6" s="12"/>
      <c r="B6" s="13"/>
      <c r="C6" s="13"/>
      <c r="D6" s="13"/>
      <c r="E6" s="13"/>
      <c r="F6" s="13"/>
    </row>
    <row r="7" spans="1:6" s="15" customFormat="1" ht="15" customHeight="1" x14ac:dyDescent="0.2">
      <c r="A7" s="16"/>
      <c r="B7" s="109" t="s">
        <v>25</v>
      </c>
      <c r="C7" s="109"/>
      <c r="D7" s="109"/>
      <c r="E7" s="109"/>
      <c r="F7" s="109"/>
    </row>
    <row r="8" spans="1:6" s="15" customFormat="1" ht="6" customHeight="1" x14ac:dyDescent="0.2">
      <c r="A8" s="16"/>
      <c r="B8" s="30"/>
      <c r="C8" s="30"/>
      <c r="D8" s="30"/>
      <c r="E8" s="30"/>
      <c r="F8" s="30"/>
    </row>
    <row r="9" spans="1:6" ht="15" customHeight="1" x14ac:dyDescent="0.2">
      <c r="A9" s="16" t="s">
        <v>9</v>
      </c>
      <c r="B9" s="26" t="str">
        <f>'[1]FED3-nber_rvadd'!B3</f>
        <v>0.019</v>
      </c>
      <c r="C9" s="26" t="str">
        <f>'[1]FED3-nber_rvadd'!C3</f>
        <v>0.094**</v>
      </c>
      <c r="D9" s="26" t="str">
        <f>'[1]FED3-nber_rvadd'!D3</f>
        <v>0.114**</v>
      </c>
      <c r="E9" s="26" t="str">
        <f>'[1]FED3-nber_rvadd'!E3</f>
        <v>0.083</v>
      </c>
      <c r="F9" s="26" t="str">
        <f>'[1]FED3-nber_rvadd'!F3</f>
        <v>0.138*</v>
      </c>
    </row>
    <row r="10" spans="1:6" s="15" customFormat="1" ht="15" customHeight="1" x14ac:dyDescent="0.2">
      <c r="A10" s="16"/>
      <c r="B10" s="26" t="str">
        <f>'[1]FED3-nber_rvadd'!B4</f>
        <v>(0.025)</v>
      </c>
      <c r="C10" s="26" t="str">
        <f>'[1]FED3-nber_rvadd'!C4</f>
        <v>(0.037)</v>
      </c>
      <c r="D10" s="26" t="str">
        <f>'[1]FED3-nber_rvadd'!D4</f>
        <v>(0.048)</v>
      </c>
      <c r="E10" s="26" t="str">
        <f>'[1]FED3-nber_rvadd'!E4</f>
        <v>(0.059)</v>
      </c>
      <c r="F10" s="26" t="str">
        <f>'[1]FED3-nber_rvadd'!F4</f>
        <v>(0.072)</v>
      </c>
    </row>
    <row r="11" spans="1:6" ht="15" customHeight="1" x14ac:dyDescent="0.2">
      <c r="A11" s="23" t="s">
        <v>48</v>
      </c>
      <c r="B11" s="26" t="str">
        <f>'[1]FED3-nber_rvadd'!B5</f>
        <v>0.017</v>
      </c>
      <c r="C11" s="26" t="str">
        <f>'[1]FED3-nber_rvadd'!C5</f>
        <v>0.031</v>
      </c>
      <c r="D11" s="26" t="str">
        <f>'[1]FED3-nber_rvadd'!D5</f>
        <v>0.094*</v>
      </c>
      <c r="E11" s="26" t="str">
        <f>'[1]FED3-nber_rvadd'!E5</f>
        <v>0.197**</v>
      </c>
      <c r="F11" s="26" t="str">
        <f>'[1]FED3-nber_rvadd'!F5</f>
        <v>0.122</v>
      </c>
    </row>
    <row r="12" spans="1:6" s="15" customFormat="1" ht="15" customHeight="1" x14ac:dyDescent="0.2">
      <c r="A12" s="23"/>
      <c r="B12" s="26" t="str">
        <f>'[1]FED3-nber_rvadd'!B6</f>
        <v>(0.021)</v>
      </c>
      <c r="C12" s="26" t="str">
        <f>'[1]FED3-nber_rvadd'!C6</f>
        <v>(0.033)</v>
      </c>
      <c r="D12" s="26" t="str">
        <f>'[1]FED3-nber_rvadd'!D6</f>
        <v>(0.054)</v>
      </c>
      <c r="E12" s="26" t="str">
        <f>'[1]FED3-nber_rvadd'!E6</f>
        <v>(0.095)</v>
      </c>
      <c r="F12" s="26" t="str">
        <f>'[1]FED3-nber_rvadd'!F6</f>
        <v>(0.130)</v>
      </c>
    </row>
    <row r="13" spans="1:6" ht="15" customHeight="1" x14ac:dyDescent="0.2">
      <c r="A13" s="23" t="s">
        <v>49</v>
      </c>
      <c r="B13" s="26" t="str">
        <f>'[1]FED3-nber_rvadd'!B7</f>
        <v>0.022**</v>
      </c>
      <c r="C13" s="26" t="str">
        <f>'[1]FED3-nber_rvadd'!C7</f>
        <v>0.020</v>
      </c>
      <c r="D13" s="26" t="str">
        <f>'[1]FED3-nber_rvadd'!D7</f>
        <v>0.037*</v>
      </c>
      <c r="E13" s="26" t="str">
        <f>'[1]FED3-nber_rvadd'!E7</f>
        <v>0.056</v>
      </c>
      <c r="F13" s="26" t="str">
        <f>'[1]FED3-nber_rvadd'!F7</f>
        <v>-0.009</v>
      </c>
    </row>
    <row r="14" spans="1:6" s="15" customFormat="1" ht="15" customHeight="1" x14ac:dyDescent="0.2">
      <c r="A14" s="23"/>
      <c r="B14" s="26" t="str">
        <f>'[1]FED3-nber_rvadd'!B8</f>
        <v>(0.009)</v>
      </c>
      <c r="C14" s="26" t="str">
        <f>'[1]FED3-nber_rvadd'!C8</f>
        <v>(0.014)</v>
      </c>
      <c r="D14" s="26" t="str">
        <f>'[1]FED3-nber_rvadd'!D8</f>
        <v>(0.021)</v>
      </c>
      <c r="E14" s="26" t="str">
        <f>'[1]FED3-nber_rvadd'!E8</f>
        <v>(0.039)</v>
      </c>
      <c r="F14" s="26" t="str">
        <f>'[1]FED3-nber_rvadd'!F8</f>
        <v>(0.051)</v>
      </c>
    </row>
    <row r="15" spans="1:6" ht="15" customHeight="1" x14ac:dyDescent="0.2">
      <c r="A15" s="16" t="s">
        <v>50</v>
      </c>
      <c r="B15" s="26" t="str">
        <f>'[1]FED3-nber_rvadd'!B9</f>
        <v>0.004</v>
      </c>
      <c r="C15" s="26" t="str">
        <f>'[1]FED3-nber_rvadd'!C9</f>
        <v>0.013***</v>
      </c>
      <c r="D15" s="26" t="str">
        <f>'[1]FED3-nber_rvadd'!D9</f>
        <v>0.023**</v>
      </c>
      <c r="E15" s="26" t="str">
        <f>'[1]FED3-nber_rvadd'!E9</f>
        <v>0.011</v>
      </c>
      <c r="F15" s="26" t="str">
        <f>'[1]FED3-nber_rvadd'!F9</f>
        <v>0.017</v>
      </c>
    </row>
    <row r="16" spans="1:6" s="15" customFormat="1" ht="15" customHeight="1" x14ac:dyDescent="0.2">
      <c r="A16" s="16"/>
      <c r="B16" s="26" t="str">
        <f>'[1]FED3-nber_rvadd'!B10</f>
        <v>(0.003)</v>
      </c>
      <c r="C16" s="26" t="str">
        <f>'[1]FED3-nber_rvadd'!C10</f>
        <v>(0.005)</v>
      </c>
      <c r="D16" s="26" t="str">
        <f>'[1]FED3-nber_rvadd'!D10</f>
        <v>(0.010)</v>
      </c>
      <c r="E16" s="26" t="str">
        <f>'[1]FED3-nber_rvadd'!E10</f>
        <v>(0.016)</v>
      </c>
      <c r="F16" s="26" t="str">
        <f>'[1]FED3-nber_rvadd'!F10</f>
        <v>(0.016)</v>
      </c>
    </row>
    <row r="17" spans="1:9" ht="15" customHeight="1" x14ac:dyDescent="0.2">
      <c r="A17" s="16" t="s">
        <v>12</v>
      </c>
      <c r="B17" s="26" t="str">
        <f>'[1]FED3-nber_rvadd'!B11</f>
        <v>6560</v>
      </c>
      <c r="C17" s="26" t="str">
        <f>'[1]FED3-nber_rvadd'!C11</f>
        <v>3080</v>
      </c>
      <c r="D17" s="26" t="str">
        <f>'[1]FED3-nber_rvadd'!D11</f>
        <v>1920</v>
      </c>
      <c r="E17" s="26" t="str">
        <f>'[1]FED3-nber_rvadd'!E11</f>
        <v>1152</v>
      </c>
      <c r="F17" s="26" t="str">
        <f>'[1]FED3-nber_rvadd'!F11</f>
        <v>768</v>
      </c>
    </row>
    <row r="18" spans="1:9" ht="15" customHeight="1" x14ac:dyDescent="0.2">
      <c r="A18" s="42" t="s">
        <v>30</v>
      </c>
      <c r="B18" s="26" t="str">
        <f>'[1]FED3b-nber_rvadd'!B12</f>
        <v>0.076</v>
      </c>
      <c r="C18" s="26" t="str">
        <f>'[1]FED3b-nber_rvadd'!C12</f>
        <v>0.634</v>
      </c>
      <c r="D18" s="26" t="str">
        <f>'[1]FED3b-nber_rvadd'!D12</f>
        <v>0.569</v>
      </c>
      <c r="E18" s="26" t="str">
        <f>'[1]FED3b-nber_rvadd'!E12</f>
        <v>0.286</v>
      </c>
      <c r="F18" s="26" t="str">
        <f>'[1]FED3b-nber_rvadd'!F12</f>
        <v>0.657</v>
      </c>
      <c r="G18" s="26"/>
      <c r="H18" s="26"/>
      <c r="I18" s="26"/>
    </row>
    <row r="19" spans="1:9" ht="15" customHeight="1" x14ac:dyDescent="0.2">
      <c r="A19" s="16"/>
      <c r="B19" s="26"/>
      <c r="C19" s="26"/>
      <c r="D19" s="26"/>
      <c r="E19" s="26"/>
      <c r="F19" s="26"/>
    </row>
    <row r="20" spans="1:9" s="15" customFormat="1" ht="15" customHeight="1" x14ac:dyDescent="0.2">
      <c r="A20" s="16"/>
      <c r="B20" s="109" t="s">
        <v>24</v>
      </c>
      <c r="C20" s="109"/>
      <c r="D20" s="109"/>
      <c r="E20" s="109"/>
      <c r="F20" s="109"/>
    </row>
    <row r="21" spans="1:9" s="15" customFormat="1" ht="6" customHeight="1" x14ac:dyDescent="0.2">
      <c r="A21" s="16"/>
      <c r="B21" s="30"/>
      <c r="C21" s="30"/>
      <c r="D21" s="30"/>
      <c r="E21" s="30"/>
      <c r="F21" s="30"/>
    </row>
    <row r="22" spans="1:9" ht="15" customHeight="1" x14ac:dyDescent="0.2">
      <c r="A22" s="16" t="s">
        <v>9</v>
      </c>
      <c r="B22" s="26" t="str">
        <f>'[1]FED3-nber_emp'!B3</f>
        <v>0.158***</v>
      </c>
      <c r="C22" s="26" t="str">
        <f>'[1]FED3-nber_emp'!C3</f>
        <v>0.264***</v>
      </c>
      <c r="D22" s="26" t="str">
        <f>'[1]FED3-nber_emp'!D3</f>
        <v>0.332***</v>
      </c>
      <c r="E22" s="26" t="str">
        <f>'[1]FED3-nber_emp'!E3</f>
        <v>0.346***</v>
      </c>
      <c r="F22" s="26" t="str">
        <f>'[1]FED3-nber_emp'!F3</f>
        <v>0.379***</v>
      </c>
    </row>
    <row r="23" spans="1:9" s="15" customFormat="1" ht="15" customHeight="1" x14ac:dyDescent="0.2">
      <c r="A23" s="16"/>
      <c r="B23" s="26" t="str">
        <f>'[1]FED3-nber_emp'!B4</f>
        <v>(0.021)</v>
      </c>
      <c r="C23" s="26" t="str">
        <f>'[1]FED3-nber_emp'!C4</f>
        <v>(0.027)</v>
      </c>
      <c r="D23" s="26" t="str">
        <f>'[1]FED3-nber_emp'!D4</f>
        <v>(0.040)</v>
      </c>
      <c r="E23" s="26" t="str">
        <f>'[1]FED3-nber_emp'!E4</f>
        <v>(0.047)</v>
      </c>
      <c r="F23" s="26" t="str">
        <f>'[1]FED3-nber_emp'!F4</f>
        <v>(0.054)</v>
      </c>
    </row>
    <row r="24" spans="1:9" ht="15" customHeight="1" x14ac:dyDescent="0.2">
      <c r="A24" s="23" t="s">
        <v>48</v>
      </c>
      <c r="B24" s="26" t="str">
        <f>'[1]FED3-nber_emp'!B5</f>
        <v>0.007</v>
      </c>
      <c r="C24" s="26" t="str">
        <f>'[1]FED3-nber_emp'!C5</f>
        <v>0.029</v>
      </c>
      <c r="D24" s="26" t="str">
        <f>'[1]FED3-nber_emp'!D5</f>
        <v>0.051</v>
      </c>
      <c r="E24" s="26" t="str">
        <f>'[1]FED3-nber_emp'!E5</f>
        <v>0.044</v>
      </c>
      <c r="F24" s="26" t="str">
        <f>'[1]FED3-nber_emp'!F5</f>
        <v>0.176*</v>
      </c>
    </row>
    <row r="25" spans="1:9" s="15" customFormat="1" ht="15" customHeight="1" x14ac:dyDescent="0.2">
      <c r="A25" s="23"/>
      <c r="B25" s="26" t="str">
        <f>'[1]FED3-nber_emp'!B6</f>
        <v>(0.015)</v>
      </c>
      <c r="C25" s="26" t="str">
        <f>'[1]FED3-nber_emp'!C6</f>
        <v>(0.021)</v>
      </c>
      <c r="D25" s="26" t="str">
        <f>'[1]FED3-nber_emp'!D6</f>
        <v>(0.032)</v>
      </c>
      <c r="E25" s="26" t="str">
        <f>'[1]FED3-nber_emp'!E6</f>
        <v>(0.044)</v>
      </c>
      <c r="F25" s="26" t="str">
        <f>'[1]FED3-nber_emp'!F6</f>
        <v>(0.102)</v>
      </c>
    </row>
    <row r="26" spans="1:9" ht="15" customHeight="1" x14ac:dyDescent="0.2">
      <c r="A26" s="23" t="s">
        <v>49</v>
      </c>
      <c r="B26" s="26" t="str">
        <f>'[1]FED3-nber_emp'!B7</f>
        <v>0.010*</v>
      </c>
      <c r="C26" s="26" t="str">
        <f>'[1]FED3-nber_emp'!C7</f>
        <v>0.018**</v>
      </c>
      <c r="D26" s="26" t="str">
        <f>'[1]FED3-nber_emp'!D7</f>
        <v>0.040***</v>
      </c>
      <c r="E26" s="26" t="str">
        <f>'[1]FED3-nber_emp'!E7</f>
        <v>0.063***</v>
      </c>
      <c r="F26" s="26" t="str">
        <f>'[1]FED3-nber_emp'!F7</f>
        <v>-0.025</v>
      </c>
    </row>
    <row r="27" spans="1:9" s="15" customFormat="1" ht="15" customHeight="1" x14ac:dyDescent="0.2">
      <c r="A27" s="23"/>
      <c r="B27" s="26" t="str">
        <f>'[1]FED3-nber_emp'!B8</f>
        <v>(0.006)</v>
      </c>
      <c r="C27" s="26" t="str">
        <f>'[1]FED3-nber_emp'!C8</f>
        <v>(0.008)</v>
      </c>
      <c r="D27" s="26" t="str">
        <f>'[1]FED3-nber_emp'!D8</f>
        <v>(0.013)</v>
      </c>
      <c r="E27" s="26" t="str">
        <f>'[1]FED3-nber_emp'!E8</f>
        <v>(0.023)</v>
      </c>
      <c r="F27" s="26" t="str">
        <f>'[1]FED3-nber_emp'!F8</f>
        <v>(0.036)</v>
      </c>
    </row>
    <row r="28" spans="1:9" ht="15" customHeight="1" x14ac:dyDescent="0.2">
      <c r="A28" s="16" t="s">
        <v>50</v>
      </c>
      <c r="B28" s="26" t="str">
        <f>'[1]FED3-nber_emp'!B9</f>
        <v>0.003</v>
      </c>
      <c r="C28" s="26" t="str">
        <f>'[1]FED3-nber_emp'!C9</f>
        <v>0.006*</v>
      </c>
      <c r="D28" s="26" t="str">
        <f>'[1]FED3-nber_emp'!D9</f>
        <v>0.015***</v>
      </c>
      <c r="E28" s="26" t="str">
        <f>'[1]FED3-nber_emp'!E9</f>
        <v>0.022***</v>
      </c>
      <c r="F28" s="26" t="str">
        <f>'[1]FED3-nber_emp'!F9</f>
        <v>0.036***</v>
      </c>
    </row>
    <row r="29" spans="1:9" s="15" customFormat="1" ht="15" customHeight="1" x14ac:dyDescent="0.2">
      <c r="A29" s="16"/>
      <c r="B29" s="26" t="str">
        <f>'[1]FED3-nber_emp'!B10</f>
        <v>(0.003)</v>
      </c>
      <c r="C29" s="26" t="str">
        <f>'[1]FED3-nber_emp'!C10</f>
        <v>(0.004)</v>
      </c>
      <c r="D29" s="26" t="str">
        <f>'[1]FED3-nber_emp'!D10</f>
        <v>(0.006)</v>
      </c>
      <c r="E29" s="26" t="str">
        <f>'[1]FED3-nber_emp'!E10</f>
        <v>(0.008)</v>
      </c>
      <c r="F29" s="26" t="str">
        <f>'[1]FED3-nber_emp'!F10</f>
        <v>(0.013)</v>
      </c>
    </row>
    <row r="30" spans="1:9" s="15" customFormat="1" ht="15" customHeight="1" x14ac:dyDescent="0.2">
      <c r="A30" s="16" t="s">
        <v>12</v>
      </c>
      <c r="B30" s="26" t="str">
        <f>'[1]FED3-nber_emp'!B11</f>
        <v>6560</v>
      </c>
      <c r="C30" s="26" t="str">
        <f>'[1]FED3-nber_emp'!C11</f>
        <v>3080</v>
      </c>
      <c r="D30" s="26" t="str">
        <f>'[1]FED3-nber_emp'!D11</f>
        <v>1920</v>
      </c>
      <c r="E30" s="26" t="str">
        <f>'[1]FED3-nber_emp'!E11</f>
        <v>1152</v>
      </c>
      <c r="F30" s="26" t="str">
        <f>'[1]FED3-nber_emp'!F11</f>
        <v>768</v>
      </c>
      <c r="G30" s="24"/>
      <c r="H30" s="24"/>
    </row>
    <row r="31" spans="1:9" ht="15" customHeight="1" x14ac:dyDescent="0.2">
      <c r="A31" s="42" t="s">
        <v>30</v>
      </c>
      <c r="B31" s="26" t="str">
        <f>'[1]FED3b-nber_emp'!B12</f>
        <v>0.321</v>
      </c>
      <c r="C31" s="26" t="str">
        <f>'[1]FED3b-nber_emp'!C12</f>
        <v>0.214</v>
      </c>
      <c r="D31" s="26" t="str">
        <f>'[1]FED3b-nber_emp'!D12</f>
        <v>0.088</v>
      </c>
      <c r="E31" s="26" t="str">
        <f>'[1]FED3b-nber_emp'!E12</f>
        <v>0.103</v>
      </c>
      <c r="F31" s="26" t="str">
        <f>'[1]FED3b-nber_emp'!F12</f>
        <v>0.144</v>
      </c>
      <c r="G31" s="26"/>
      <c r="H31" s="26"/>
      <c r="I31" s="26"/>
    </row>
    <row r="32" spans="1:9" s="3" customFormat="1" ht="6" customHeight="1" thickBot="1" x14ac:dyDescent="0.2">
      <c r="A32" s="6"/>
      <c r="B32" s="7"/>
      <c r="C32" s="7"/>
      <c r="D32" s="7"/>
      <c r="E32" s="7"/>
      <c r="F32" s="7"/>
    </row>
    <row r="33" spans="1:6" s="14" customFormat="1" ht="18" customHeight="1" thickTop="1" x14ac:dyDescent="0.15">
      <c r="A33" s="96" t="s">
        <v>273</v>
      </c>
      <c r="B33" s="96"/>
      <c r="C33" s="96"/>
      <c r="D33" s="96"/>
      <c r="E33" s="96"/>
      <c r="F33" s="110"/>
    </row>
  </sheetData>
  <mergeCells count="4">
    <mergeCell ref="A1:F1"/>
    <mergeCell ref="B7:F7"/>
    <mergeCell ref="B20:F20"/>
    <mergeCell ref="A33:F33"/>
  </mergeCells>
  <printOptions horizontalCentered="1"/>
  <pageMargins left="0.25" right="0.25" top="0.5" bottom="0" header="0.3" footer="0.3"/>
  <pageSetup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Normal="100" workbookViewId="0">
      <selection activeCell="J1" sqref="J1"/>
    </sheetView>
  </sheetViews>
  <sheetFormatPr defaultRowHeight="12.75" x14ac:dyDescent="0.2"/>
  <cols>
    <col min="1" max="1" width="27.140625" style="1" customWidth="1"/>
    <col min="2" max="8" width="12.7109375" style="8" customWidth="1"/>
    <col min="9" max="16384" width="9.140625" style="1"/>
  </cols>
  <sheetData>
    <row r="1" spans="1:8" ht="19.5" thickBot="1" x14ac:dyDescent="0.35">
      <c r="A1" s="97" t="s">
        <v>284</v>
      </c>
      <c r="B1" s="98"/>
      <c r="C1" s="98"/>
      <c r="D1" s="98"/>
      <c r="E1" s="98"/>
      <c r="F1" s="98"/>
      <c r="G1" s="98"/>
      <c r="H1" s="98"/>
    </row>
    <row r="2" spans="1:8" s="3" customFormat="1" ht="6" customHeight="1" thickTop="1" x14ac:dyDescent="0.15">
      <c r="A2" s="5"/>
      <c r="B2" s="4"/>
      <c r="C2" s="4"/>
      <c r="D2" s="4"/>
      <c r="E2" s="4"/>
      <c r="F2" s="4"/>
      <c r="G2" s="4"/>
      <c r="H2" s="4"/>
    </row>
    <row r="3" spans="1:8" s="18" customFormat="1" ht="45" customHeight="1" x14ac:dyDescent="0.25">
      <c r="B3" s="86" t="s">
        <v>28</v>
      </c>
      <c r="C3" s="86" t="s">
        <v>26</v>
      </c>
      <c r="D3" s="88" t="s">
        <v>290</v>
      </c>
      <c r="E3" s="86" t="s">
        <v>29</v>
      </c>
      <c r="F3" s="86" t="s">
        <v>15</v>
      </c>
      <c r="G3" s="86" t="s">
        <v>16</v>
      </c>
      <c r="H3" s="86" t="s">
        <v>14</v>
      </c>
    </row>
    <row r="4" spans="1:8" s="2" customFormat="1" ht="6" customHeight="1" thickBot="1" x14ac:dyDescent="0.25">
      <c r="A4" s="17"/>
      <c r="B4" s="9"/>
      <c r="C4" s="9"/>
      <c r="D4" s="9"/>
      <c r="E4" s="9"/>
      <c r="F4" s="9"/>
      <c r="G4" s="9"/>
      <c r="H4" s="9"/>
    </row>
    <row r="5" spans="1:8" s="2" customFormat="1" ht="15" customHeight="1" thickBot="1" x14ac:dyDescent="0.25">
      <c r="A5" s="10"/>
      <c r="B5" s="11" t="s">
        <v>0</v>
      </c>
      <c r="C5" s="11" t="s">
        <v>1</v>
      </c>
      <c r="D5" s="11" t="s">
        <v>2</v>
      </c>
      <c r="E5" s="11" t="s">
        <v>3</v>
      </c>
      <c r="F5" s="11" t="s">
        <v>4</v>
      </c>
      <c r="G5" s="11" t="s">
        <v>5</v>
      </c>
      <c r="H5" s="11" t="s">
        <v>6</v>
      </c>
    </row>
    <row r="6" spans="1:8" s="14" customFormat="1" ht="6" customHeight="1" x14ac:dyDescent="0.15">
      <c r="A6" s="12"/>
      <c r="B6" s="13"/>
      <c r="C6" s="13"/>
      <c r="D6" s="13"/>
      <c r="E6" s="13"/>
      <c r="F6" s="13"/>
      <c r="G6" s="13"/>
      <c r="H6" s="13"/>
    </row>
    <row r="7" spans="1:8" s="15" customFormat="1" ht="15" customHeight="1" x14ac:dyDescent="0.2">
      <c r="A7" s="16"/>
      <c r="B7" s="109" t="s">
        <v>213</v>
      </c>
      <c r="C7" s="109"/>
      <c r="D7" s="109"/>
      <c r="E7" s="109"/>
      <c r="F7" s="109"/>
      <c r="G7" s="109"/>
      <c r="H7" s="109"/>
    </row>
    <row r="8" spans="1:8" s="15" customFormat="1" ht="6" customHeight="1" x14ac:dyDescent="0.2">
      <c r="A8" s="16"/>
      <c r="B8" s="85"/>
      <c r="C8" s="85"/>
      <c r="D8" s="85"/>
      <c r="E8" s="85"/>
      <c r="F8" s="85"/>
      <c r="G8" s="85"/>
      <c r="H8" s="85"/>
    </row>
    <row r="9" spans="1:8" ht="15" customHeight="1" x14ac:dyDescent="0.2">
      <c r="A9" s="16" t="s">
        <v>9</v>
      </c>
      <c r="B9" s="26" t="str">
        <f>'[1]TFP2-nber_rsales'!B3</f>
        <v>0.226***</v>
      </c>
      <c r="C9" s="26" t="str">
        <f>'[1]TFP2-nber_rsales'!C3</f>
        <v>0.164***</v>
      </c>
      <c r="D9" s="26" t="str">
        <f>'[1]TFP2-nber_rsales'!D3</f>
        <v>0.231***</v>
      </c>
      <c r="E9" s="26" t="str">
        <f>'[1]TFP2-nber_rsales'!E3</f>
        <v>0.307***</v>
      </c>
      <c r="F9" s="26" t="str">
        <f>'[1]TFP2-nber_rsales'!F3</f>
        <v>0.168***</v>
      </c>
      <c r="G9" s="26" t="str">
        <f>'[1]TFP2-nber_rsales'!G3</f>
        <v>0.122***</v>
      </c>
      <c r="H9" s="26" t="str">
        <f>'[1]TFP2-nber_rsales'!H3</f>
        <v>0.088***</v>
      </c>
    </row>
    <row r="10" spans="1:8" s="15" customFormat="1" ht="15" customHeight="1" x14ac:dyDescent="0.2">
      <c r="A10" s="16"/>
      <c r="B10" s="26" t="str">
        <f>'[1]TFP2-nber_rsales'!B4</f>
        <v>(0.026)</v>
      </c>
      <c r="C10" s="26" t="str">
        <f>'[1]TFP2-nber_rsales'!C4</f>
        <v>(0.024)</v>
      </c>
      <c r="D10" s="26" t="str">
        <f>'[1]TFP2-nber_rsales'!D4</f>
        <v>(0.026)</v>
      </c>
      <c r="E10" s="26" t="str">
        <f>'[1]TFP2-nber_rsales'!E4</f>
        <v>(0.045)</v>
      </c>
      <c r="F10" s="26" t="str">
        <f>'[1]TFP2-nber_rsales'!F4</f>
        <v>(0.026)</v>
      </c>
      <c r="G10" s="26" t="str">
        <f>'[1]TFP2-nber_rsales'!G4</f>
        <v>(0.027)</v>
      </c>
      <c r="H10" s="26" t="str">
        <f>'[1]TFP2-nber_rsales'!H4</f>
        <v>(0.027)</v>
      </c>
    </row>
    <row r="11" spans="1:8" ht="15" customHeight="1" x14ac:dyDescent="0.2">
      <c r="A11" s="23" t="s">
        <v>48</v>
      </c>
      <c r="B11" s="26" t="str">
        <f>'[1]TFP2-nber_rsales'!B5</f>
        <v>0.054***</v>
      </c>
      <c r="C11" s="26" t="str">
        <f>'[1]TFP2-nber_rsales'!C5</f>
        <v>0.048***</v>
      </c>
      <c r="D11" s="26" t="str">
        <f>'[1]TFP2-nber_rsales'!D5</f>
        <v>0.055***</v>
      </c>
      <c r="E11" s="26" t="str">
        <f>'[1]TFP2-nber_rsales'!E5</f>
        <v>0.065***</v>
      </c>
      <c r="F11" s="26" t="str">
        <f>'[1]TFP2-nber_rsales'!F5</f>
        <v>0.037**</v>
      </c>
      <c r="G11" s="26" t="str">
        <f>'[1]TFP2-nber_rsales'!G5</f>
        <v>0.026*</v>
      </c>
      <c r="H11" s="26" t="str">
        <f>'[1]TFP2-nber_rsales'!H5</f>
        <v>0.026*</v>
      </c>
    </row>
    <row r="12" spans="1:8" s="15" customFormat="1" ht="15" customHeight="1" x14ac:dyDescent="0.2">
      <c r="A12" s="23"/>
      <c r="B12" s="26" t="str">
        <f>'[1]TFP2-nber_rsales'!B6</f>
        <v>(0.017)</v>
      </c>
      <c r="C12" s="26" t="str">
        <f>'[1]TFP2-nber_rsales'!C6</f>
        <v>(0.017)</v>
      </c>
      <c r="D12" s="26" t="str">
        <f>'[1]TFP2-nber_rsales'!D6</f>
        <v>(0.017)</v>
      </c>
      <c r="E12" s="26" t="str">
        <f>'[1]TFP2-nber_rsales'!E6</f>
        <v>(0.023)</v>
      </c>
      <c r="F12" s="26" t="str">
        <f>'[1]TFP2-nber_rsales'!F6</f>
        <v>(0.016)</v>
      </c>
      <c r="G12" s="26" t="str">
        <f>'[1]TFP2-nber_rsales'!G6</f>
        <v>(0.014)</v>
      </c>
      <c r="H12" s="26" t="str">
        <f>'[1]TFP2-nber_rsales'!H6</f>
        <v>(0.014)</v>
      </c>
    </row>
    <row r="13" spans="1:8" ht="15" customHeight="1" x14ac:dyDescent="0.2">
      <c r="A13" s="23" t="s">
        <v>49</v>
      </c>
      <c r="B13" s="26" t="str">
        <f>'[1]TFP2-nber_rsales'!B7</f>
        <v>0.012</v>
      </c>
      <c r="C13" s="26" t="str">
        <f>'[1]TFP2-nber_rsales'!C7</f>
        <v>0.010</v>
      </c>
      <c r="D13" s="26" t="str">
        <f>'[1]TFP2-nber_rsales'!D7</f>
        <v>0.013</v>
      </c>
      <c r="E13" s="26" t="str">
        <f>'[1]TFP2-nber_rsales'!E7</f>
        <v>0.039***</v>
      </c>
      <c r="F13" s="26" t="str">
        <f>'[1]TFP2-nber_rsales'!F7</f>
        <v>0.008</v>
      </c>
      <c r="G13" s="26" t="str">
        <f>'[1]TFP2-nber_rsales'!G7</f>
        <v>0.004</v>
      </c>
      <c r="H13" s="26" t="str">
        <f>'[1]TFP2-nber_rsales'!H7</f>
        <v>0.006</v>
      </c>
    </row>
    <row r="14" spans="1:8" s="15" customFormat="1" ht="15" customHeight="1" x14ac:dyDescent="0.2">
      <c r="A14" s="23"/>
      <c r="B14" s="26" t="str">
        <f>'[1]TFP2-nber_rsales'!B8</f>
        <v>(0.010)</v>
      </c>
      <c r="C14" s="26" t="str">
        <f>'[1]TFP2-nber_rsales'!C8</f>
        <v>(0.010)</v>
      </c>
      <c r="D14" s="26" t="str">
        <f>'[1]TFP2-nber_rsales'!D8</f>
        <v>(0.010)</v>
      </c>
      <c r="E14" s="26" t="str">
        <f>'[1]TFP2-nber_rsales'!E8</f>
        <v>(0.012)</v>
      </c>
      <c r="F14" s="26" t="str">
        <f>'[1]TFP2-nber_rsales'!F8</f>
        <v>(0.009)</v>
      </c>
      <c r="G14" s="26" t="str">
        <f>'[1]TFP2-nber_rsales'!G8</f>
        <v>(0.011)</v>
      </c>
      <c r="H14" s="26" t="str">
        <f>'[1]TFP2-nber_rsales'!H8</f>
        <v>(0.011)</v>
      </c>
    </row>
    <row r="15" spans="1:8" ht="15" customHeight="1" x14ac:dyDescent="0.2">
      <c r="A15" s="16" t="s">
        <v>50</v>
      </c>
      <c r="B15" s="87" t="str">
        <f>'[1]TFP2-nber_rsales'!B9</f>
        <v>-0.012***</v>
      </c>
      <c r="C15" s="87" t="str">
        <f>'[1]TFP2-nber_rsales'!C9</f>
        <v/>
      </c>
      <c r="D15" s="87" t="str">
        <f>'[1]TFP2-nber_rsales'!D9</f>
        <v>-0.011***</v>
      </c>
      <c r="E15" s="87" t="str">
        <f>'[1]TFP2-nber_rsales'!E9</f>
        <v>-0.004</v>
      </c>
      <c r="F15" s="87" t="str">
        <f>'[1]TFP2-nber_rsales'!F9</f>
        <v>-0.007*</v>
      </c>
      <c r="G15" s="87" t="str">
        <f>'[1]TFP2-nber_rsales'!G9</f>
        <v>-0.005</v>
      </c>
      <c r="H15" s="87" t="str">
        <f>'[1]TFP2-nber_rsales'!H9</f>
        <v>-0.006*</v>
      </c>
    </row>
    <row r="16" spans="1:8" s="15" customFormat="1" ht="15" customHeight="1" x14ac:dyDescent="0.2">
      <c r="A16" s="16"/>
      <c r="B16" s="87" t="str">
        <f>'[1]TFP2-nber_rsales'!B10</f>
        <v>(0.004)</v>
      </c>
      <c r="C16" s="87" t="str">
        <f>'[1]TFP2-nber_rsales'!C10</f>
        <v/>
      </c>
      <c r="D16" s="87" t="str">
        <f>'[1]TFP2-nber_rsales'!D10</f>
        <v>(0.004)</v>
      </c>
      <c r="E16" s="87" t="str">
        <f>'[1]TFP2-nber_rsales'!E10</f>
        <v>(0.009)</v>
      </c>
      <c r="F16" s="87" t="str">
        <f>'[1]TFP2-nber_rsales'!F10</f>
        <v>(0.004)</v>
      </c>
      <c r="G16" s="87" t="str">
        <f>'[1]TFP2-nber_rsales'!G10</f>
        <v>(0.004)</v>
      </c>
      <c r="H16" s="87" t="str">
        <f>'[1]TFP2-nber_rsales'!H10</f>
        <v>(0.003)</v>
      </c>
    </row>
    <row r="17" spans="1:8" s="15" customFormat="1" ht="15" customHeight="1" x14ac:dyDescent="0.2">
      <c r="A17" s="16" t="s">
        <v>12</v>
      </c>
      <c r="B17" s="26" t="str">
        <f>'[1]TFP2-nber_rsales'!B11</f>
        <v>6560</v>
      </c>
      <c r="C17" s="26" t="str">
        <f>'[1]TFP2-nber_rsales'!C11</f>
        <v>6560</v>
      </c>
      <c r="D17" s="26" t="str">
        <f>'[1]TFP2-nber_rsales'!D11</f>
        <v>6560</v>
      </c>
      <c r="E17" s="26" t="str">
        <f>'[1]TFP2-nber_rsales'!E11</f>
        <v>6560</v>
      </c>
      <c r="F17" s="26" t="str">
        <f>'[1]TFP2-nber_rsales'!F11</f>
        <v>6560</v>
      </c>
      <c r="G17" s="26" t="str">
        <f>'[1]TFP2-nber_rsales'!G11</f>
        <v>6560</v>
      </c>
      <c r="H17" s="26" t="str">
        <f>'[1]TFP2-nber_rsales'!H11</f>
        <v>6560</v>
      </c>
    </row>
    <row r="18" spans="1:8" ht="15" customHeight="1" x14ac:dyDescent="0.2">
      <c r="A18" s="79" t="s">
        <v>27</v>
      </c>
      <c r="B18" s="26" t="str">
        <f>'[1]TFP2b-nber_rsales'!B12</f>
        <v>0.000</v>
      </c>
      <c r="C18" s="26"/>
      <c r="D18" s="26" t="str">
        <f>'[1]TFP2b-nber_rsales'!D12</f>
        <v>0.000</v>
      </c>
      <c r="E18" s="26" t="str">
        <f>'[1]TFP2b-nber_rsales'!E12</f>
        <v>0.034</v>
      </c>
      <c r="F18" s="26" t="str">
        <f>'[1]TFP2b-nber_rsales'!F12</f>
        <v>0.014</v>
      </c>
      <c r="G18" s="26" t="str">
        <f>'[1]TFP2b-nber_rsales'!G12</f>
        <v>0.134</v>
      </c>
      <c r="H18" s="26" t="str">
        <f>'[1]TFP2b-nber_rsales'!H12</f>
        <v>0.008</v>
      </c>
    </row>
    <row r="19" spans="1:8" s="3" customFormat="1" ht="6" customHeight="1" thickBot="1" x14ac:dyDescent="0.2">
      <c r="A19" s="6"/>
      <c r="B19" s="7"/>
      <c r="C19" s="7"/>
      <c r="D19" s="7"/>
      <c r="E19" s="7"/>
      <c r="F19" s="7"/>
      <c r="G19" s="7"/>
      <c r="H19" s="7"/>
    </row>
    <row r="20" spans="1:8" s="14" customFormat="1" ht="16.5" customHeight="1" thickTop="1" x14ac:dyDescent="0.15">
      <c r="A20" s="96" t="s">
        <v>264</v>
      </c>
      <c r="B20" s="96"/>
      <c r="C20" s="96"/>
      <c r="D20" s="96"/>
      <c r="E20" s="110"/>
      <c r="F20" s="110"/>
      <c r="G20" s="110"/>
      <c r="H20" s="110"/>
    </row>
    <row r="24" spans="1:8" x14ac:dyDescent="0.2">
      <c r="F24" s="8" t="s">
        <v>8</v>
      </c>
    </row>
  </sheetData>
  <mergeCells count="3">
    <mergeCell ref="A1:H1"/>
    <mergeCell ref="B7:H7"/>
    <mergeCell ref="A20:H20"/>
  </mergeCells>
  <printOptions horizontalCentered="1"/>
  <pageMargins left="0.25" right="0.25" top="0.5" bottom="0" header="0.3" footer="0.3"/>
  <pageSetup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5"/>
  <sheetViews>
    <sheetView zoomScaleNormal="100" workbookViewId="0">
      <selection sqref="A1:L1"/>
    </sheetView>
  </sheetViews>
  <sheetFormatPr defaultRowHeight="12.75" x14ac:dyDescent="0.2"/>
  <cols>
    <col min="1" max="1" width="21.28515625" style="1" customWidth="1"/>
    <col min="2" max="12" width="10.7109375" style="8" customWidth="1"/>
    <col min="13" max="16384" width="9.140625" style="1"/>
  </cols>
  <sheetData>
    <row r="1" spans="1:12" ht="19.5" thickBot="1" x14ac:dyDescent="0.35">
      <c r="A1" s="97" t="s">
        <v>246</v>
      </c>
      <c r="B1" s="98"/>
      <c r="C1" s="98"/>
      <c r="D1" s="98"/>
      <c r="E1" s="98"/>
      <c r="F1" s="98"/>
      <c r="G1" s="98"/>
      <c r="H1" s="98"/>
      <c r="I1" s="98"/>
      <c r="J1" s="98"/>
      <c r="K1" s="98"/>
      <c r="L1" s="98"/>
    </row>
    <row r="2" spans="1:12" s="3" customFormat="1" ht="6" customHeight="1" thickTop="1" x14ac:dyDescent="0.15">
      <c r="A2" s="5"/>
      <c r="B2" s="4"/>
      <c r="C2" s="4"/>
      <c r="D2" s="4"/>
      <c r="E2" s="4"/>
      <c r="F2" s="4"/>
      <c r="G2" s="4"/>
      <c r="H2" s="4"/>
      <c r="I2" s="4"/>
      <c r="J2" s="4"/>
      <c r="K2" s="4"/>
      <c r="L2" s="4"/>
    </row>
    <row r="3" spans="1:12" s="18" customFormat="1" ht="15" customHeight="1" x14ac:dyDescent="0.25">
      <c r="B3" s="80">
        <v>0</v>
      </c>
      <c r="C3" s="80">
        <v>0.1</v>
      </c>
      <c r="D3" s="80">
        <v>0.2</v>
      </c>
      <c r="E3" s="80">
        <v>0.3</v>
      </c>
      <c r="F3" s="80">
        <v>0.4</v>
      </c>
      <c r="G3" s="80">
        <v>0.5</v>
      </c>
      <c r="H3" s="80">
        <v>0.6</v>
      </c>
      <c r="I3" s="80">
        <v>0.7</v>
      </c>
      <c r="J3" s="80">
        <v>0.8</v>
      </c>
      <c r="K3" s="80">
        <v>0.9</v>
      </c>
      <c r="L3" s="80">
        <v>1</v>
      </c>
    </row>
    <row r="4" spans="1:12" s="2" customFormat="1" ht="6" customHeight="1" thickBot="1" x14ac:dyDescent="0.25">
      <c r="A4" s="10"/>
      <c r="B4" s="11"/>
      <c r="C4" s="11"/>
      <c r="D4" s="11"/>
      <c r="E4" s="11"/>
      <c r="F4" s="11"/>
      <c r="G4" s="11"/>
      <c r="H4" s="11"/>
      <c r="I4" s="11"/>
      <c r="J4" s="11"/>
      <c r="K4" s="11"/>
      <c r="L4" s="11"/>
    </row>
    <row r="5" spans="1:12" s="14" customFormat="1" ht="6" customHeight="1" x14ac:dyDescent="0.15">
      <c r="A5" s="12"/>
      <c r="B5" s="13"/>
      <c r="C5" s="13"/>
      <c r="D5" s="13"/>
      <c r="E5" s="13"/>
      <c r="F5" s="13"/>
      <c r="G5" s="13"/>
      <c r="H5" s="13"/>
      <c r="I5" s="13"/>
      <c r="J5" s="13"/>
      <c r="K5" s="13"/>
      <c r="L5" s="13"/>
    </row>
    <row r="6" spans="1:12" s="15" customFormat="1" ht="15" customHeight="1" x14ac:dyDescent="0.2">
      <c r="A6" s="16"/>
      <c r="B6" s="109" t="s">
        <v>25</v>
      </c>
      <c r="C6" s="109"/>
      <c r="D6" s="109"/>
      <c r="E6" s="109"/>
      <c r="F6" s="109"/>
      <c r="G6" s="109"/>
      <c r="H6" s="109"/>
      <c r="I6" s="109"/>
      <c r="J6" s="109"/>
      <c r="K6" s="109"/>
      <c r="L6" s="109"/>
    </row>
    <row r="7" spans="1:12" s="15" customFormat="1" ht="6" customHeight="1" x14ac:dyDescent="0.2">
      <c r="A7" s="16"/>
      <c r="B7" s="81"/>
      <c r="C7" s="81"/>
      <c r="D7" s="81"/>
      <c r="E7" s="81"/>
      <c r="F7" s="81"/>
      <c r="G7" s="81"/>
      <c r="H7" s="81"/>
      <c r="I7" s="81"/>
      <c r="J7" s="81"/>
      <c r="K7" s="81"/>
      <c r="L7" s="81"/>
    </row>
    <row r="8" spans="1:12" ht="15" customHeight="1" x14ac:dyDescent="0.2">
      <c r="A8" s="23" t="s">
        <v>48</v>
      </c>
      <c r="B8" s="26" t="str">
        <f>[1]TFP5!C5</f>
        <v>0.059***</v>
      </c>
      <c r="C8" s="26" t="str">
        <f>[1]TFP5!D5</f>
        <v>0.054***</v>
      </c>
      <c r="D8" s="26" t="str">
        <f>[1]TFP5!E5</f>
        <v>0.050**</v>
      </c>
      <c r="E8" s="26" t="str">
        <f>[1]TFP5!F5</f>
        <v>0.045**</v>
      </c>
      <c r="F8" s="26" t="str">
        <f>[1]TFP5!G5</f>
        <v>0.040*</v>
      </c>
      <c r="G8" s="26" t="str">
        <f>[1]TFP5!H5</f>
        <v>0.035</v>
      </c>
      <c r="H8" s="26" t="str">
        <f>[1]TFP5!I5</f>
        <v>0.031</v>
      </c>
      <c r="I8" s="26" t="str">
        <f>[1]TFP5!J5</f>
        <v>0.026</v>
      </c>
      <c r="J8" s="26" t="str">
        <f>[1]TFP5!K5</f>
        <v>0.021</v>
      </c>
      <c r="K8" s="26" t="str">
        <f>[1]TFP5!L5</f>
        <v>0.017</v>
      </c>
      <c r="L8" s="26" t="str">
        <f>[1]TFP5!M5</f>
        <v>0.012</v>
      </c>
    </row>
    <row r="9" spans="1:12" s="15" customFormat="1" ht="15" customHeight="1" x14ac:dyDescent="0.2">
      <c r="A9" s="23"/>
      <c r="B9" s="26" t="str">
        <f>[1]TFP5!C6</f>
        <v>(0.020)</v>
      </c>
      <c r="C9" s="26" t="str">
        <f>[1]TFP5!D6</f>
        <v>(0.020)</v>
      </c>
      <c r="D9" s="26" t="str">
        <f>[1]TFP5!E6</f>
        <v>(0.020)</v>
      </c>
      <c r="E9" s="26" t="str">
        <f>[1]TFP5!F6</f>
        <v>(0.021)</v>
      </c>
      <c r="F9" s="26" t="str">
        <f>[1]TFP5!G6</f>
        <v>(0.021)</v>
      </c>
      <c r="G9" s="26" t="str">
        <f>[1]TFP5!H6</f>
        <v>(0.022)</v>
      </c>
      <c r="H9" s="26" t="str">
        <f>[1]TFP5!I6</f>
        <v>(0.022)</v>
      </c>
      <c r="I9" s="26" t="str">
        <f>[1]TFP5!J6</f>
        <v>(0.023)</v>
      </c>
      <c r="J9" s="26" t="str">
        <f>[1]TFP5!K6</f>
        <v>(0.024)</v>
      </c>
      <c r="K9" s="26" t="str">
        <f>[1]TFP5!L6</f>
        <v>(0.024)</v>
      </c>
      <c r="L9" s="26" t="str">
        <f>[1]TFP5!M6</f>
        <v>(0.025)</v>
      </c>
    </row>
    <row r="10" spans="1:12" ht="15" customHeight="1" x14ac:dyDescent="0.2">
      <c r="A10" s="23" t="s">
        <v>49</v>
      </c>
      <c r="B10" s="26" t="str">
        <f>[1]TFP5!C7</f>
        <v>0.023**</v>
      </c>
      <c r="C10" s="26" t="str">
        <f>[1]TFP5!D7</f>
        <v>0.021*</v>
      </c>
      <c r="D10" s="26" t="str">
        <f>[1]TFP5!E7</f>
        <v>0.019*</v>
      </c>
      <c r="E10" s="26" t="str">
        <f>[1]TFP5!F7</f>
        <v>0.017</v>
      </c>
      <c r="F10" s="26" t="str">
        <f>[1]TFP5!G7</f>
        <v>0.015</v>
      </c>
      <c r="G10" s="26" t="str">
        <f>[1]TFP5!H7</f>
        <v>0.013</v>
      </c>
      <c r="H10" s="26" t="str">
        <f>[1]TFP5!I7</f>
        <v>0.011</v>
      </c>
      <c r="I10" s="26" t="str">
        <f>[1]TFP5!J7</f>
        <v>0.008</v>
      </c>
      <c r="J10" s="26" t="str">
        <f>[1]TFP5!K7</f>
        <v>0.006</v>
      </c>
      <c r="K10" s="26" t="str">
        <f>[1]TFP5!L7</f>
        <v>0.004</v>
      </c>
      <c r="L10" s="26" t="str">
        <f>[1]TFP5!M7</f>
        <v>0.002</v>
      </c>
    </row>
    <row r="11" spans="1:12" s="15" customFormat="1" ht="15" customHeight="1" x14ac:dyDescent="0.2">
      <c r="A11" s="23"/>
      <c r="B11" s="26" t="str">
        <f>[1]TFP5!C8</f>
        <v>(0.011)</v>
      </c>
      <c r="C11" s="26" t="str">
        <f>[1]TFP5!D8</f>
        <v>(0.011)</v>
      </c>
      <c r="D11" s="26" t="str">
        <f>[1]TFP5!E8</f>
        <v>(0.011)</v>
      </c>
      <c r="E11" s="26" t="str">
        <f>[1]TFP5!F8</f>
        <v>(0.011)</v>
      </c>
      <c r="F11" s="26" t="str">
        <f>[1]TFP5!G8</f>
        <v>(0.012)</v>
      </c>
      <c r="G11" s="26" t="str">
        <f>[1]TFP5!H8</f>
        <v>(0.012)</v>
      </c>
      <c r="H11" s="26" t="str">
        <f>[1]TFP5!I8</f>
        <v>(0.012)</v>
      </c>
      <c r="I11" s="26" t="str">
        <f>[1]TFP5!J8</f>
        <v>(0.013)</v>
      </c>
      <c r="J11" s="26" t="str">
        <f>[1]TFP5!K8</f>
        <v>(0.013)</v>
      </c>
      <c r="K11" s="26" t="str">
        <f>[1]TFP5!L8</f>
        <v>(0.013)</v>
      </c>
      <c r="L11" s="26" t="str">
        <f>[1]TFP5!M8</f>
        <v>(0.014)</v>
      </c>
    </row>
    <row r="12" spans="1:12" ht="15" customHeight="1" x14ac:dyDescent="0.2">
      <c r="A12" s="16" t="s">
        <v>50</v>
      </c>
      <c r="B12" s="26" t="str">
        <f>[1]TFP5!C9</f>
        <v>0.002</v>
      </c>
      <c r="C12" s="26" t="str">
        <f>[1]TFP5!D9</f>
        <v>-0.011***</v>
      </c>
      <c r="D12" s="26" t="str">
        <f>[1]TFP5!E9</f>
        <v>-0.023***</v>
      </c>
      <c r="E12" s="26" t="str">
        <f>[1]TFP5!F9</f>
        <v>-0.035***</v>
      </c>
      <c r="F12" s="26" t="str">
        <f>[1]TFP5!G9</f>
        <v>-0.047***</v>
      </c>
      <c r="G12" s="26" t="str">
        <f>[1]TFP5!H9</f>
        <v>-0.059***</v>
      </c>
      <c r="H12" s="26" t="str">
        <f>[1]TFP5!I9</f>
        <v>-0.072***</v>
      </c>
      <c r="I12" s="26" t="str">
        <f>[1]TFP5!J9</f>
        <v>-0.084***</v>
      </c>
      <c r="J12" s="26" t="str">
        <f>[1]TFP5!K9</f>
        <v>-0.096***</v>
      </c>
      <c r="K12" s="26" t="str">
        <f>[1]TFP5!L9</f>
        <v>-0.108***</v>
      </c>
      <c r="L12" s="26" t="str">
        <f>[1]TFP5!M9</f>
        <v>-0.120***</v>
      </c>
    </row>
    <row r="13" spans="1:12" s="15" customFormat="1" ht="15" customHeight="1" x14ac:dyDescent="0.2">
      <c r="A13" s="16"/>
      <c r="B13" s="26" t="str">
        <f>[1]TFP5!C10</f>
        <v>(0.004)</v>
      </c>
      <c r="C13" s="26" t="str">
        <f>[1]TFP5!D10</f>
        <v>(0.004)</v>
      </c>
      <c r="D13" s="26" t="str">
        <f>[1]TFP5!E10</f>
        <v>(0.004)</v>
      </c>
      <c r="E13" s="26" t="str">
        <f>[1]TFP5!F10</f>
        <v>(0.004)</v>
      </c>
      <c r="F13" s="26" t="str">
        <f>[1]TFP5!G10</f>
        <v>(0.004)</v>
      </c>
      <c r="G13" s="26" t="str">
        <f>[1]TFP5!H10</f>
        <v>(0.005)</v>
      </c>
      <c r="H13" s="26" t="str">
        <f>[1]TFP5!I10</f>
        <v>(0.005)</v>
      </c>
      <c r="I13" s="26" t="str">
        <f>[1]TFP5!J10</f>
        <v>(0.005)</v>
      </c>
      <c r="J13" s="26" t="str">
        <f>[1]TFP5!K10</f>
        <v>(0.005)</v>
      </c>
      <c r="K13" s="26" t="str">
        <f>[1]TFP5!L10</f>
        <v>(0.005)</v>
      </c>
      <c r="L13" s="26" t="str">
        <f>[1]TFP5!M10</f>
        <v>(0.006)</v>
      </c>
    </row>
    <row r="14" spans="1:12" ht="6" customHeight="1" x14ac:dyDescent="0.2">
      <c r="A14" s="16"/>
      <c r="B14" s="26"/>
      <c r="C14" s="26"/>
      <c r="D14" s="26"/>
      <c r="E14" s="26"/>
      <c r="F14" s="26"/>
      <c r="G14" s="26"/>
      <c r="H14" s="26"/>
      <c r="I14" s="26"/>
      <c r="J14" s="26"/>
      <c r="K14" s="26"/>
      <c r="L14" s="26"/>
    </row>
    <row r="15" spans="1:12" s="15" customFormat="1" ht="15" customHeight="1" x14ac:dyDescent="0.2">
      <c r="A15" s="16"/>
      <c r="B15" s="109" t="s">
        <v>24</v>
      </c>
      <c r="C15" s="109"/>
      <c r="D15" s="109"/>
      <c r="E15" s="109"/>
      <c r="F15" s="109"/>
      <c r="G15" s="109"/>
      <c r="H15" s="109"/>
      <c r="I15" s="109"/>
      <c r="J15" s="109"/>
      <c r="K15" s="109"/>
      <c r="L15" s="109"/>
    </row>
    <row r="16" spans="1:12" s="15" customFormat="1" ht="6" customHeight="1" x14ac:dyDescent="0.2">
      <c r="A16" s="16"/>
      <c r="B16" s="81"/>
      <c r="C16" s="81"/>
      <c r="D16" s="81"/>
      <c r="E16" s="81"/>
      <c r="F16" s="81"/>
      <c r="G16" s="81"/>
      <c r="H16" s="81"/>
      <c r="I16" s="81"/>
      <c r="J16" s="81"/>
      <c r="K16" s="81"/>
      <c r="L16" s="81"/>
    </row>
    <row r="17" spans="1:13" ht="15" customHeight="1" x14ac:dyDescent="0.2">
      <c r="A17" s="23" t="s">
        <v>48</v>
      </c>
      <c r="B17" s="26" t="str">
        <f>[1]TFP5!O5</f>
        <v>0.018*</v>
      </c>
      <c r="C17" s="26" t="str">
        <f>[1]TFP5!P5</f>
        <v>0.017*</v>
      </c>
      <c r="D17" s="26" t="str">
        <f>[1]TFP5!Q5</f>
        <v>0.016*</v>
      </c>
      <c r="E17" s="26" t="str">
        <f>[1]TFP5!R5</f>
        <v>0.015</v>
      </c>
      <c r="F17" s="26" t="str">
        <f>[1]TFP5!S5</f>
        <v>0.013</v>
      </c>
      <c r="G17" s="26" t="str">
        <f>[1]TFP5!T5</f>
        <v>0.012</v>
      </c>
      <c r="H17" s="26" t="str">
        <f>[1]TFP5!U5</f>
        <v>0.011</v>
      </c>
      <c r="I17" s="26" t="str">
        <f>[1]TFP5!V5</f>
        <v>0.010</v>
      </c>
      <c r="J17" s="26" t="str">
        <f>[1]TFP5!W5</f>
        <v>0.009</v>
      </c>
      <c r="K17" s="26" t="str">
        <f>[1]TFP5!X5</f>
        <v>0.007</v>
      </c>
      <c r="L17" s="26" t="str">
        <f>[1]TFP5!Y5</f>
        <v>0.006</v>
      </c>
      <c r="M17" s="26"/>
    </row>
    <row r="18" spans="1:13" s="15" customFormat="1" ht="15" customHeight="1" x14ac:dyDescent="0.2">
      <c r="A18" s="23"/>
      <c r="B18" s="26" t="str">
        <f>[1]TFP5!O6</f>
        <v>(0.010)</v>
      </c>
      <c r="C18" s="26" t="str">
        <f>[1]TFP5!P6</f>
        <v>(0.009)</v>
      </c>
      <c r="D18" s="26" t="str">
        <f>[1]TFP5!Q6</f>
        <v>(0.009)</v>
      </c>
      <c r="E18" s="26" t="str">
        <f>[1]TFP5!R6</f>
        <v>(0.009)</v>
      </c>
      <c r="F18" s="26" t="str">
        <f>[1]TFP5!S6</f>
        <v>(0.009)</v>
      </c>
      <c r="G18" s="26" t="str">
        <f>[1]TFP5!T6</f>
        <v>(0.009)</v>
      </c>
      <c r="H18" s="26" t="str">
        <f>[1]TFP5!U6</f>
        <v>(0.009)</v>
      </c>
      <c r="I18" s="26" t="str">
        <f>[1]TFP5!V6</f>
        <v>(0.010)</v>
      </c>
      <c r="J18" s="26" t="str">
        <f>[1]TFP5!W6</f>
        <v>(0.010)</v>
      </c>
      <c r="K18" s="26" t="str">
        <f>[1]TFP5!X6</f>
        <v>(0.011)</v>
      </c>
      <c r="L18" s="26" t="str">
        <f>[1]TFP5!Y6</f>
        <v>(0.011)</v>
      </c>
      <c r="M18" s="26"/>
    </row>
    <row r="19" spans="1:13" ht="15" customHeight="1" x14ac:dyDescent="0.2">
      <c r="A19" s="23" t="s">
        <v>49</v>
      </c>
      <c r="B19" s="26" t="str">
        <f>[1]TFP5!O7</f>
        <v>0.010</v>
      </c>
      <c r="C19" s="26" t="str">
        <f>[1]TFP5!P7</f>
        <v>0.009</v>
      </c>
      <c r="D19" s="26" t="str">
        <f>[1]TFP5!Q7</f>
        <v>0.009</v>
      </c>
      <c r="E19" s="26" t="str">
        <f>[1]TFP5!R7</f>
        <v>0.008</v>
      </c>
      <c r="F19" s="26" t="str">
        <f>[1]TFP5!S7</f>
        <v>0.007</v>
      </c>
      <c r="G19" s="26" t="str">
        <f>[1]TFP5!T7</f>
        <v>0.006</v>
      </c>
      <c r="H19" s="26" t="str">
        <f>[1]TFP5!U7</f>
        <v>0.005</v>
      </c>
      <c r="I19" s="26" t="str">
        <f>[1]TFP5!V7</f>
        <v>0.004</v>
      </c>
      <c r="J19" s="26" t="str">
        <f>[1]TFP5!W7</f>
        <v>0.003</v>
      </c>
      <c r="K19" s="26" t="str">
        <f>[1]TFP5!X7</f>
        <v>0.003</v>
      </c>
      <c r="L19" s="26" t="str">
        <f>[1]TFP5!Y7</f>
        <v>0.002</v>
      </c>
      <c r="M19" s="26"/>
    </row>
    <row r="20" spans="1:13" s="15" customFormat="1" ht="15" customHeight="1" x14ac:dyDescent="0.2">
      <c r="A20" s="23"/>
      <c r="B20" s="26" t="str">
        <f>[1]TFP5!O8</f>
        <v>(0.006)</v>
      </c>
      <c r="C20" s="26" t="str">
        <f>[1]TFP5!P8</f>
        <v>(0.006)</v>
      </c>
      <c r="D20" s="26" t="str">
        <f>[1]TFP5!Q8</f>
        <v>(0.006)</v>
      </c>
      <c r="E20" s="26" t="str">
        <f>[1]TFP5!R8</f>
        <v>(0.006)</v>
      </c>
      <c r="F20" s="26" t="str">
        <f>[1]TFP5!S8</f>
        <v>(0.006)</v>
      </c>
      <c r="G20" s="26" t="str">
        <f>[1]TFP5!T8</f>
        <v>(0.006)</v>
      </c>
      <c r="H20" s="26" t="str">
        <f>[1]TFP5!U8</f>
        <v>(0.007)</v>
      </c>
      <c r="I20" s="26" t="str">
        <f>[1]TFP5!V8</f>
        <v>(0.007)</v>
      </c>
      <c r="J20" s="26" t="str">
        <f>[1]TFP5!W8</f>
        <v>(0.007)</v>
      </c>
      <c r="K20" s="26" t="str">
        <f>[1]TFP5!X8</f>
        <v>(0.008)</v>
      </c>
      <c r="L20" s="26" t="str">
        <f>[1]TFP5!Y8</f>
        <v>(0.008)</v>
      </c>
      <c r="M20" s="26"/>
    </row>
    <row r="21" spans="1:13" ht="15" customHeight="1" x14ac:dyDescent="0.2">
      <c r="A21" s="16" t="s">
        <v>50</v>
      </c>
      <c r="B21" s="26" t="str">
        <f>[1]TFP5!O9</f>
        <v>0.010***</v>
      </c>
      <c r="C21" s="26" t="str">
        <f>[1]TFP5!P9</f>
        <v>0.007***</v>
      </c>
      <c r="D21" s="26" t="str">
        <f>[1]TFP5!Q9</f>
        <v>0.005***</v>
      </c>
      <c r="E21" s="26" t="str">
        <f>[1]TFP5!R9</f>
        <v>0.003</v>
      </c>
      <c r="F21" s="26" t="str">
        <f>[1]TFP5!S9</f>
        <v>0.000</v>
      </c>
      <c r="G21" s="26" t="str">
        <f>[1]TFP5!T9</f>
        <v>-0.002</v>
      </c>
      <c r="H21" s="26" t="str">
        <f>[1]TFP5!U9</f>
        <v>-0.004**</v>
      </c>
      <c r="I21" s="26" t="str">
        <f>[1]TFP5!V9</f>
        <v>-0.007***</v>
      </c>
      <c r="J21" s="26" t="str">
        <f>[1]TFP5!W9</f>
        <v>-0.009***</v>
      </c>
      <c r="K21" s="26" t="str">
        <f>[1]TFP5!X9</f>
        <v>-0.011***</v>
      </c>
      <c r="L21" s="26" t="str">
        <f>[1]TFP5!Y9</f>
        <v>-0.014***</v>
      </c>
      <c r="M21" s="26"/>
    </row>
    <row r="22" spans="1:13" s="15" customFormat="1" ht="15" customHeight="1" x14ac:dyDescent="0.2">
      <c r="A22" s="16"/>
      <c r="B22" s="26" t="str">
        <f>[1]TFP5!O10</f>
        <v>(0.002)</v>
      </c>
      <c r="C22" s="26" t="str">
        <f>[1]TFP5!P10</f>
        <v>(0.002)</v>
      </c>
      <c r="D22" s="26" t="str">
        <f>[1]TFP5!Q10</f>
        <v>(0.002)</v>
      </c>
      <c r="E22" s="26" t="str">
        <f>[1]TFP5!R10</f>
        <v>(0.002)</v>
      </c>
      <c r="F22" s="26" t="str">
        <f>[1]TFP5!S10</f>
        <v>(0.002)</v>
      </c>
      <c r="G22" s="26" t="str">
        <f>[1]TFP5!T10</f>
        <v>(0.002)</v>
      </c>
      <c r="H22" s="26" t="str">
        <f>[1]TFP5!U10</f>
        <v>(0.002)</v>
      </c>
      <c r="I22" s="26" t="str">
        <f>[1]TFP5!V10</f>
        <v>(0.002)</v>
      </c>
      <c r="J22" s="26" t="str">
        <f>[1]TFP5!W10</f>
        <v>(0.002)</v>
      </c>
      <c r="K22" s="26" t="str">
        <f>[1]TFP5!X10</f>
        <v>(0.003)</v>
      </c>
      <c r="L22" s="26" t="str">
        <f>[1]TFP5!Y10</f>
        <v>(0.003)</v>
      </c>
      <c r="M22" s="26"/>
    </row>
    <row r="23" spans="1:13" s="3" customFormat="1" ht="6" customHeight="1" thickBot="1" x14ac:dyDescent="0.2">
      <c r="A23" s="6"/>
      <c r="B23" s="7"/>
      <c r="C23" s="7"/>
      <c r="D23" s="7"/>
      <c r="E23" s="7"/>
      <c r="F23" s="7"/>
      <c r="G23" s="7"/>
      <c r="H23" s="7"/>
      <c r="I23" s="7"/>
      <c r="J23" s="7"/>
      <c r="K23" s="7"/>
      <c r="L23" s="7"/>
    </row>
    <row r="24" spans="1:13" s="14" customFormat="1" ht="18" customHeight="1" thickTop="1" x14ac:dyDescent="0.15">
      <c r="A24" s="96" t="s">
        <v>274</v>
      </c>
      <c r="B24" s="96"/>
      <c r="C24" s="96"/>
      <c r="D24" s="96"/>
      <c r="E24" s="110"/>
      <c r="F24" s="110"/>
      <c r="G24" s="110"/>
      <c r="H24" s="110"/>
      <c r="I24" s="110"/>
      <c r="J24" s="110"/>
      <c r="K24" s="110"/>
      <c r="L24" s="110"/>
    </row>
    <row r="25" spans="1:13" s="8" customFormat="1" x14ac:dyDescent="0.2">
      <c r="A25" s="1"/>
      <c r="F25" s="8" t="s">
        <v>8</v>
      </c>
    </row>
  </sheetData>
  <mergeCells count="4">
    <mergeCell ref="A1:L1"/>
    <mergeCell ref="B6:L6"/>
    <mergeCell ref="B15:L15"/>
    <mergeCell ref="A24:L24"/>
  </mergeCells>
  <printOptions horizontalCentered="1"/>
  <pageMargins left="0.25" right="0.25" top="0.5" bottom="0" header="0.3" footer="0.3"/>
  <pageSetup scale="9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zoomScale="120" zoomScaleNormal="120" workbookViewId="0">
      <selection activeCell="J1" sqref="J1"/>
    </sheetView>
  </sheetViews>
  <sheetFormatPr defaultRowHeight="12.75" x14ac:dyDescent="0.2"/>
  <cols>
    <col min="1" max="1" width="12.7109375" style="1" customWidth="1"/>
    <col min="2" max="9" width="12.7109375" style="8" customWidth="1"/>
    <col min="10" max="16384" width="9.140625" style="1"/>
  </cols>
  <sheetData>
    <row r="1" spans="1:9" ht="19.5" thickBot="1" x14ac:dyDescent="0.35">
      <c r="A1" s="97" t="s">
        <v>294</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113</v>
      </c>
      <c r="B3" s="99"/>
      <c r="C3" s="99"/>
      <c r="D3" s="99"/>
      <c r="E3" s="26"/>
      <c r="F3" s="99" t="s">
        <v>110</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0" customFormat="1" ht="15" customHeight="1" x14ac:dyDescent="0.2">
      <c r="A15" s="79"/>
      <c r="B15" s="26"/>
      <c r="C15" s="40"/>
      <c r="D15" s="40"/>
      <c r="E15" s="40"/>
      <c r="F15" s="26"/>
      <c r="G15" s="40"/>
      <c r="H15" s="40"/>
      <c r="I15" s="40"/>
    </row>
    <row r="16" spans="1:9" s="20" customFormat="1" ht="15" customHeight="1" x14ac:dyDescent="0.2">
      <c r="A16" s="79"/>
      <c r="B16" s="26"/>
      <c r="C16" s="40"/>
      <c r="D16" s="40"/>
      <c r="E16" s="40"/>
      <c r="F16" s="26"/>
      <c r="G16" s="40"/>
      <c r="H16" s="40"/>
      <c r="I16" s="40"/>
    </row>
    <row r="17" spans="1:9" s="2" customFormat="1" ht="15" customHeight="1" x14ac:dyDescent="0.2">
      <c r="A17" s="99" t="s">
        <v>111</v>
      </c>
      <c r="B17" s="99"/>
      <c r="C17" s="99"/>
      <c r="D17" s="99"/>
      <c r="E17" s="26"/>
      <c r="F17" s="99" t="s">
        <v>112</v>
      </c>
      <c r="G17" s="99"/>
      <c r="H17" s="99"/>
      <c r="I17" s="99"/>
    </row>
    <row r="18" spans="1:9" s="20" customFormat="1" ht="15" customHeight="1" x14ac:dyDescent="0.2">
      <c r="A18" s="79"/>
      <c r="B18" s="26"/>
      <c r="C18" s="40"/>
      <c r="D18" s="40"/>
      <c r="E18" s="40"/>
      <c r="F18" s="26"/>
      <c r="G18" s="40"/>
      <c r="H18" s="40"/>
      <c r="I18" s="40"/>
    </row>
    <row r="19" spans="1:9" s="20" customFormat="1" ht="15" customHeight="1" x14ac:dyDescent="0.2">
      <c r="A19" s="79"/>
      <c r="B19" s="26"/>
      <c r="C19" s="40"/>
      <c r="D19" s="40"/>
      <c r="E19" s="40"/>
      <c r="F19" s="26"/>
      <c r="G19" s="40"/>
      <c r="H19" s="40"/>
      <c r="I19" s="40"/>
    </row>
    <row r="20" spans="1:9" s="20" customFormat="1" ht="15" customHeight="1" x14ac:dyDescent="0.2">
      <c r="A20" s="79"/>
      <c r="B20" s="26"/>
      <c r="C20" s="26"/>
      <c r="D20" s="26"/>
      <c r="E20" s="26"/>
      <c r="F20" s="26"/>
      <c r="G20" s="26"/>
      <c r="H20" s="26"/>
      <c r="I20" s="26"/>
    </row>
    <row r="21" spans="1:9" s="2" customFormat="1" ht="15" customHeight="1" x14ac:dyDescent="0.2">
      <c r="A21" s="39"/>
      <c r="B21" s="26"/>
      <c r="C21" s="26"/>
      <c r="D21" s="26"/>
      <c r="E21" s="26"/>
      <c r="F21" s="26"/>
      <c r="G21" s="26"/>
      <c r="H21" s="26"/>
      <c r="I21" s="26"/>
    </row>
    <row r="22" spans="1:9" s="20" customFormat="1" ht="15" customHeight="1" x14ac:dyDescent="0.2">
      <c r="A22" s="79"/>
      <c r="B22" s="26"/>
      <c r="C22" s="26"/>
      <c r="D22" s="40"/>
      <c r="E22" s="40"/>
      <c r="F22" s="26"/>
      <c r="G22" s="26"/>
      <c r="H22" s="26"/>
      <c r="I22" s="26"/>
    </row>
    <row r="23" spans="1:9" s="20" customFormat="1" ht="15" customHeight="1" x14ac:dyDescent="0.2">
      <c r="A23" s="79"/>
      <c r="B23" s="26"/>
      <c r="C23" s="26"/>
      <c r="D23" s="26"/>
      <c r="E23" s="26"/>
      <c r="F23" s="26"/>
      <c r="G23" s="26"/>
      <c r="H23" s="26"/>
      <c r="I23" s="26"/>
    </row>
    <row r="24" spans="1:9" s="20" customFormat="1" ht="15" customHeight="1" x14ac:dyDescent="0.2">
      <c r="A24" s="79"/>
      <c r="B24" s="26"/>
      <c r="C24" s="26"/>
      <c r="D24" s="26"/>
      <c r="E24" s="40"/>
      <c r="F24" s="26"/>
      <c r="G24" s="26"/>
      <c r="H24" s="26"/>
      <c r="I24" s="40"/>
    </row>
    <row r="25" spans="1:9" s="20" customFormat="1" ht="15" customHeight="1" x14ac:dyDescent="0.2">
      <c r="A25" s="79"/>
      <c r="B25" s="26"/>
      <c r="C25" s="26"/>
      <c r="D25" s="26"/>
      <c r="E25" s="26"/>
      <c r="F25" s="26"/>
      <c r="G25" s="26"/>
      <c r="H25" s="26"/>
      <c r="I25" s="26"/>
    </row>
    <row r="26" spans="1:9" s="2" customFormat="1" ht="15" customHeight="1" x14ac:dyDescent="0.2">
      <c r="A26" s="39"/>
      <c r="B26" s="26"/>
      <c r="C26" s="26"/>
      <c r="D26" s="26"/>
      <c r="E26" s="26"/>
      <c r="F26" s="26"/>
      <c r="G26" s="26"/>
      <c r="H26" s="26"/>
      <c r="I26" s="26"/>
    </row>
    <row r="27" spans="1:9" s="20" customFormat="1" ht="15" customHeight="1" x14ac:dyDescent="0.2">
      <c r="A27" s="79"/>
      <c r="B27" s="26"/>
      <c r="C27" s="40"/>
      <c r="D27" s="40"/>
      <c r="E27" s="26"/>
      <c r="F27" s="26"/>
      <c r="G27" s="26"/>
      <c r="H27" s="40"/>
      <c r="I27" s="40"/>
    </row>
    <row r="28" spans="1:9" s="20" customFormat="1" ht="15" customHeight="1" x14ac:dyDescent="0.2">
      <c r="A28" s="79"/>
      <c r="B28" s="26"/>
      <c r="C28" s="26"/>
      <c r="D28" s="40"/>
      <c r="E28" s="40"/>
      <c r="F28" s="26"/>
      <c r="G28" s="26"/>
      <c r="H28" s="40"/>
      <c r="I28" s="40"/>
    </row>
    <row r="29" spans="1:9" s="20" customFormat="1" ht="15" customHeight="1" x14ac:dyDescent="0.2">
      <c r="A29" s="79"/>
      <c r="B29" s="26"/>
      <c r="C29" s="26"/>
      <c r="D29" s="40"/>
      <c r="E29" s="26"/>
      <c r="F29" s="26"/>
      <c r="G29" s="40"/>
      <c r="H29" s="40"/>
      <c r="I29" s="40"/>
    </row>
    <row r="30" spans="1:9" s="3" customFormat="1" ht="6" customHeight="1" thickBot="1" x14ac:dyDescent="0.2">
      <c r="A30" s="6"/>
      <c r="B30" s="7"/>
      <c r="C30" s="7"/>
      <c r="D30" s="7"/>
      <c r="E30" s="7"/>
      <c r="F30" s="7"/>
      <c r="G30" s="7"/>
      <c r="H30" s="7"/>
      <c r="I30" s="7"/>
    </row>
    <row r="31" spans="1:9" s="14" customFormat="1" ht="15.75" customHeight="1" thickTop="1" x14ac:dyDescent="0.15">
      <c r="A31" s="96" t="s">
        <v>287</v>
      </c>
      <c r="B31" s="96"/>
      <c r="C31" s="96"/>
      <c r="D31" s="96"/>
      <c r="E31" s="96"/>
      <c r="F31" s="96"/>
      <c r="G31" s="96"/>
      <c r="H31" s="96"/>
      <c r="I31" s="96"/>
    </row>
  </sheetData>
  <mergeCells count="6">
    <mergeCell ref="A31:I31"/>
    <mergeCell ref="A1:I1"/>
    <mergeCell ref="A3:D3"/>
    <mergeCell ref="F3:I3"/>
    <mergeCell ref="A17:D17"/>
    <mergeCell ref="F17:I17"/>
  </mergeCells>
  <printOptions horizontalCentered="1"/>
  <pageMargins left="0.25" right="0.25" top="1" bottom="0" header="0.3" footer="0.3"/>
  <pageSetup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J1" sqref="J1"/>
    </sheetView>
  </sheetViews>
  <sheetFormatPr defaultRowHeight="12.75" x14ac:dyDescent="0.2"/>
  <cols>
    <col min="1" max="1" width="27.140625" style="1" customWidth="1"/>
    <col min="2" max="6" width="13.7109375" style="8" customWidth="1"/>
    <col min="7" max="16384" width="9.140625" style="1"/>
  </cols>
  <sheetData>
    <row r="1" spans="1:6" ht="19.5" thickBot="1" x14ac:dyDescent="0.35">
      <c r="A1" s="97" t="s">
        <v>247</v>
      </c>
      <c r="B1" s="98"/>
      <c r="C1" s="98"/>
      <c r="D1" s="98"/>
      <c r="E1" s="98"/>
      <c r="F1" s="98"/>
    </row>
    <row r="2" spans="1:6" s="3" customFormat="1" ht="6" customHeight="1" thickTop="1" x14ac:dyDescent="0.15">
      <c r="A2" s="5"/>
      <c r="B2" s="4"/>
      <c r="C2" s="4"/>
      <c r="D2" s="4"/>
      <c r="E2" s="4"/>
      <c r="F2" s="4"/>
    </row>
    <row r="3" spans="1:6" s="18" customFormat="1" ht="30" customHeight="1" x14ac:dyDescent="0.25">
      <c r="B3" s="29" t="s">
        <v>19</v>
      </c>
      <c r="C3" s="29" t="s">
        <v>20</v>
      </c>
      <c r="D3" s="29" t="s">
        <v>21</v>
      </c>
      <c r="E3" s="29" t="s">
        <v>22</v>
      </c>
      <c r="F3" s="29" t="s">
        <v>23</v>
      </c>
    </row>
    <row r="4" spans="1:6" s="2" customFormat="1" ht="6" customHeight="1" thickBot="1" x14ac:dyDescent="0.25">
      <c r="A4" s="17"/>
      <c r="B4" s="9"/>
      <c r="C4" s="9"/>
      <c r="D4" s="9"/>
      <c r="E4" s="9"/>
      <c r="F4" s="9"/>
    </row>
    <row r="5" spans="1:6" s="2" customFormat="1" ht="15" customHeight="1" thickBot="1" x14ac:dyDescent="0.25">
      <c r="A5" s="10"/>
      <c r="B5" s="11" t="s">
        <v>0</v>
      </c>
      <c r="C5" s="11" t="s">
        <v>1</v>
      </c>
      <c r="D5" s="11" t="s">
        <v>2</v>
      </c>
      <c r="E5" s="11" t="s">
        <v>3</v>
      </c>
      <c r="F5" s="11" t="s">
        <v>4</v>
      </c>
    </row>
    <row r="6" spans="1:6" s="14" customFormat="1" ht="6" customHeight="1" x14ac:dyDescent="0.15">
      <c r="A6" s="12"/>
      <c r="B6" s="13"/>
      <c r="C6" s="13"/>
      <c r="D6" s="13"/>
      <c r="E6" s="13"/>
      <c r="F6" s="13"/>
    </row>
    <row r="7" spans="1:6" s="15" customFormat="1" ht="15" customHeight="1" x14ac:dyDescent="0.2">
      <c r="A7" s="16"/>
      <c r="B7" s="109" t="s">
        <v>25</v>
      </c>
      <c r="C7" s="109"/>
      <c r="D7" s="109"/>
      <c r="E7" s="109"/>
      <c r="F7" s="109"/>
    </row>
    <row r="8" spans="1:6" s="15" customFormat="1" ht="6" customHeight="1" x14ac:dyDescent="0.2">
      <c r="A8" s="16"/>
      <c r="B8" s="30"/>
      <c r="C8" s="30"/>
      <c r="D8" s="30"/>
      <c r="E8" s="30"/>
      <c r="F8" s="30"/>
    </row>
    <row r="9" spans="1:6" ht="15" customHeight="1" x14ac:dyDescent="0.2">
      <c r="A9" s="16" t="s">
        <v>9</v>
      </c>
      <c r="B9" s="26" t="str">
        <f>'[1]TFP3-nber_rvadd'!B3</f>
        <v>-0.024</v>
      </c>
      <c r="C9" s="26" t="str">
        <f>'[1]TFP3-nber_rvadd'!C3</f>
        <v>0.067</v>
      </c>
      <c r="D9" s="26" t="str">
        <f>'[1]TFP3-nber_rvadd'!D3</f>
        <v>0.157***</v>
      </c>
      <c r="E9" s="26" t="str">
        <f>'[1]TFP3-nber_rvadd'!E3</f>
        <v>0.123*</v>
      </c>
      <c r="F9" s="26" t="str">
        <f>'[1]TFP3-nber_rvadd'!F3</f>
        <v>0.125*</v>
      </c>
    </row>
    <row r="10" spans="1:6" s="15" customFormat="1" ht="15" customHeight="1" x14ac:dyDescent="0.2">
      <c r="A10" s="16"/>
      <c r="B10" s="26" t="str">
        <f>'[1]TFP3-nber_rvadd'!B4</f>
        <v>(0.040)</v>
      </c>
      <c r="C10" s="26" t="str">
        <f>'[1]TFP3-nber_rvadd'!C4</f>
        <v>(0.047)</v>
      </c>
      <c r="D10" s="26" t="str">
        <f>'[1]TFP3-nber_rvadd'!D4</f>
        <v>(0.056)</v>
      </c>
      <c r="E10" s="26" t="str">
        <f>'[1]TFP3-nber_rvadd'!E4</f>
        <v>(0.069)</v>
      </c>
      <c r="F10" s="26" t="str">
        <f>'[1]TFP3-nber_rvadd'!F4</f>
        <v>(0.068)</v>
      </c>
    </row>
    <row r="11" spans="1:6" ht="15" customHeight="1" x14ac:dyDescent="0.2">
      <c r="A11" s="23" t="s">
        <v>48</v>
      </c>
      <c r="B11" s="26" t="str">
        <f>'[1]TFP3-nber_rvadd'!B5</f>
        <v>0.060***</v>
      </c>
      <c r="C11" s="26" t="str">
        <f>'[1]TFP3-nber_rvadd'!C5</f>
        <v>0.189***</v>
      </c>
      <c r="D11" s="26" t="str">
        <f>'[1]TFP3-nber_rvadd'!D5</f>
        <v>0.118*</v>
      </c>
      <c r="E11" s="26" t="str">
        <f>'[1]TFP3-nber_rvadd'!E5</f>
        <v>0.253***</v>
      </c>
      <c r="F11" s="26" t="str">
        <f>'[1]TFP3-nber_rvadd'!F5</f>
        <v>0.269**</v>
      </c>
    </row>
    <row r="12" spans="1:6" s="15" customFormat="1" ht="15" customHeight="1" x14ac:dyDescent="0.2">
      <c r="A12" s="23"/>
      <c r="B12" s="26" t="str">
        <f>'[1]TFP3-nber_rvadd'!B6</f>
        <v>(0.020)</v>
      </c>
      <c r="C12" s="26" t="str">
        <f>'[1]TFP3-nber_rvadd'!C6</f>
        <v>(0.047)</v>
      </c>
      <c r="D12" s="26" t="str">
        <f>'[1]TFP3-nber_rvadd'!D6</f>
        <v>(0.067)</v>
      </c>
      <c r="E12" s="26" t="str">
        <f>'[1]TFP3-nber_rvadd'!E6</f>
        <v>(0.089)</v>
      </c>
      <c r="F12" s="26" t="str">
        <f>'[1]TFP3-nber_rvadd'!F6</f>
        <v>(0.104)</v>
      </c>
    </row>
    <row r="13" spans="1:6" ht="15" customHeight="1" x14ac:dyDescent="0.2">
      <c r="A13" s="23" t="s">
        <v>49</v>
      </c>
      <c r="B13" s="26" t="str">
        <f>'[1]TFP3-nber_rvadd'!B7</f>
        <v>0.024**</v>
      </c>
      <c r="C13" s="26" t="str">
        <f>'[1]TFP3-nber_rvadd'!C7</f>
        <v>0.033</v>
      </c>
      <c r="D13" s="26" t="str">
        <f>'[1]TFP3-nber_rvadd'!D7</f>
        <v>0.041</v>
      </c>
      <c r="E13" s="26" t="str">
        <f>'[1]TFP3-nber_rvadd'!E7</f>
        <v>-0.055</v>
      </c>
      <c r="F13" s="26" t="str">
        <f>'[1]TFP3-nber_rvadd'!F7</f>
        <v>-0.077</v>
      </c>
    </row>
    <row r="14" spans="1:6" s="15" customFormat="1" ht="15" customHeight="1" x14ac:dyDescent="0.2">
      <c r="A14" s="23"/>
      <c r="B14" s="26" t="str">
        <f>'[1]TFP3-nber_rvadd'!B8</f>
        <v>(0.011)</v>
      </c>
      <c r="C14" s="26" t="str">
        <f>'[1]TFP3-nber_rvadd'!C8</f>
        <v>(0.021)</v>
      </c>
      <c r="D14" s="26" t="str">
        <f>'[1]TFP3-nber_rvadd'!D8</f>
        <v>(0.036)</v>
      </c>
      <c r="E14" s="26" t="str">
        <f>'[1]TFP3-nber_rvadd'!E8</f>
        <v>(0.050)</v>
      </c>
      <c r="F14" s="26" t="str">
        <f>'[1]TFP3-nber_rvadd'!F8</f>
        <v>(0.056)</v>
      </c>
    </row>
    <row r="15" spans="1:6" ht="15" customHeight="1" x14ac:dyDescent="0.2">
      <c r="A15" s="16" t="s">
        <v>50</v>
      </c>
      <c r="B15" s="26" t="str">
        <f>'[1]TFP3-nber_rvadd'!B9</f>
        <v>0.004</v>
      </c>
      <c r="C15" s="26" t="str">
        <f>'[1]TFP3-nber_rvadd'!C9</f>
        <v>-0.004</v>
      </c>
      <c r="D15" s="26" t="str">
        <f>'[1]TFP3-nber_rvadd'!D9</f>
        <v>-0.027</v>
      </c>
      <c r="E15" s="26" t="str">
        <f>'[1]TFP3-nber_rvadd'!E9</f>
        <v>-0.032</v>
      </c>
      <c r="F15" s="26" t="str">
        <f>'[1]TFP3-nber_rvadd'!F9</f>
        <v>-0.016</v>
      </c>
    </row>
    <row r="16" spans="1:6" s="15" customFormat="1" ht="15" customHeight="1" x14ac:dyDescent="0.2">
      <c r="A16" s="16"/>
      <c r="B16" s="26" t="str">
        <f>'[1]TFP3-nber_rvadd'!B10</f>
        <v>(0.007)</v>
      </c>
      <c r="C16" s="26" t="str">
        <f>'[1]TFP3-nber_rvadd'!C10</f>
        <v>(0.013)</v>
      </c>
      <c r="D16" s="26" t="str">
        <f>'[1]TFP3-nber_rvadd'!D10</f>
        <v>(0.022)</v>
      </c>
      <c r="E16" s="26" t="str">
        <f>'[1]TFP3-nber_rvadd'!E10</f>
        <v>(0.031)</v>
      </c>
      <c r="F16" s="26" t="str">
        <f>'[1]TFP3-nber_rvadd'!F10</f>
        <v>(0.037)</v>
      </c>
    </row>
    <row r="17" spans="1:9" ht="15" customHeight="1" x14ac:dyDescent="0.2">
      <c r="A17" s="16" t="s">
        <v>12</v>
      </c>
      <c r="B17" s="26" t="str">
        <f>'[1]TFP3-nber_rvadd'!B11</f>
        <v>6560</v>
      </c>
      <c r="C17" s="26" t="str">
        <f>'[1]TFP3-nber_rvadd'!C11</f>
        <v>3080</v>
      </c>
      <c r="D17" s="26" t="str">
        <f>'[1]TFP3-nber_rvadd'!D11</f>
        <v>1920</v>
      </c>
      <c r="E17" s="26" t="str">
        <f>'[1]TFP3-nber_rvadd'!E11</f>
        <v>1152</v>
      </c>
      <c r="F17" s="26" t="str">
        <f>'[1]TFP3-nber_rvadd'!F11</f>
        <v>768</v>
      </c>
    </row>
    <row r="18" spans="1:9" ht="15" customHeight="1" x14ac:dyDescent="0.2">
      <c r="A18" s="42" t="s">
        <v>27</v>
      </c>
      <c r="B18" s="26" t="str">
        <f>'[1]TFP3b-nber_rvadd'!B12</f>
        <v>0.005</v>
      </c>
      <c r="C18" s="26" t="str">
        <f>'[1]TFP3b-nber_rvadd'!C12</f>
        <v>0.000</v>
      </c>
      <c r="D18" s="26" t="str">
        <f>'[1]TFP3b-nber_rvadd'!D12</f>
        <v>0.092</v>
      </c>
      <c r="E18" s="26" t="str">
        <f>'[1]TFP3b-nber_rvadd'!E12</f>
        <v>0.006</v>
      </c>
      <c r="F18" s="26" t="str">
        <f>'[1]TFP3b-nber_rvadd'!F12</f>
        <v>0.025</v>
      </c>
      <c r="G18" s="26"/>
      <c r="H18" s="26"/>
      <c r="I18" s="26"/>
    </row>
    <row r="19" spans="1:9" ht="15" customHeight="1" x14ac:dyDescent="0.2">
      <c r="A19" s="16"/>
      <c r="B19" s="26"/>
      <c r="C19" s="26"/>
      <c r="D19" s="26"/>
      <c r="E19" s="26"/>
      <c r="F19" s="26"/>
    </row>
    <row r="20" spans="1:9" s="15" customFormat="1" ht="15" customHeight="1" x14ac:dyDescent="0.2">
      <c r="A20" s="16"/>
      <c r="B20" s="109" t="s">
        <v>24</v>
      </c>
      <c r="C20" s="109"/>
      <c r="D20" s="109"/>
      <c r="E20" s="109"/>
      <c r="F20" s="109"/>
    </row>
    <row r="21" spans="1:9" s="15" customFormat="1" ht="6" customHeight="1" x14ac:dyDescent="0.2">
      <c r="A21" s="16"/>
      <c r="B21" s="30"/>
      <c r="C21" s="30"/>
      <c r="D21" s="30"/>
      <c r="E21" s="30"/>
      <c r="F21" s="30"/>
    </row>
    <row r="22" spans="1:9" ht="15" customHeight="1" x14ac:dyDescent="0.2">
      <c r="A22" s="16" t="s">
        <v>9</v>
      </c>
      <c r="B22" s="26" t="str">
        <f>'[1]TFP3-nber_emp'!B3</f>
        <v>0.141***</v>
      </c>
      <c r="C22" s="26" t="str">
        <f>'[1]TFP3-nber_emp'!C3</f>
        <v>0.252***</v>
      </c>
      <c r="D22" s="26" t="str">
        <f>'[1]TFP3-nber_emp'!D3</f>
        <v>0.336***</v>
      </c>
      <c r="E22" s="26" t="str">
        <f>'[1]TFP3-nber_emp'!E3</f>
        <v>0.349***</v>
      </c>
      <c r="F22" s="26" t="str">
        <f>'[1]TFP3-nber_emp'!F3</f>
        <v>0.363***</v>
      </c>
    </row>
    <row r="23" spans="1:9" s="15" customFormat="1" ht="15" customHeight="1" x14ac:dyDescent="0.2">
      <c r="A23" s="16"/>
      <c r="B23" s="26" t="str">
        <f>'[1]TFP3-nber_emp'!B4</f>
        <v>(0.021)</v>
      </c>
      <c r="C23" s="26" t="str">
        <f>'[1]TFP3-nber_emp'!C4</f>
        <v>(0.028)</v>
      </c>
      <c r="D23" s="26" t="str">
        <f>'[1]TFP3-nber_emp'!D4</f>
        <v>(0.042)</v>
      </c>
      <c r="E23" s="26" t="str">
        <f>'[1]TFP3-nber_emp'!E4</f>
        <v>(0.047)</v>
      </c>
      <c r="F23" s="26" t="str">
        <f>'[1]TFP3-nber_emp'!F4</f>
        <v>(0.054)</v>
      </c>
    </row>
    <row r="24" spans="1:9" ht="15" customHeight="1" x14ac:dyDescent="0.2">
      <c r="A24" s="23" t="s">
        <v>48</v>
      </c>
      <c r="B24" s="26" t="str">
        <f>'[1]TFP3-nber_emp'!B5</f>
        <v>0.016*</v>
      </c>
      <c r="C24" s="26" t="str">
        <f>'[1]TFP3-nber_emp'!C5</f>
        <v>0.015</v>
      </c>
      <c r="D24" s="26" t="str">
        <f>'[1]TFP3-nber_emp'!D5</f>
        <v>-0.016</v>
      </c>
      <c r="E24" s="26" t="str">
        <f>'[1]TFP3-nber_emp'!E5</f>
        <v>0.032</v>
      </c>
      <c r="F24" s="26" t="str">
        <f>'[1]TFP3-nber_emp'!F5</f>
        <v>0.053</v>
      </c>
    </row>
    <row r="25" spans="1:9" s="15" customFormat="1" ht="15" customHeight="1" x14ac:dyDescent="0.2">
      <c r="A25" s="23"/>
      <c r="B25" s="26" t="str">
        <f>'[1]TFP3-nber_emp'!B6</f>
        <v>(0.009)</v>
      </c>
      <c r="C25" s="26" t="str">
        <f>'[1]TFP3-nber_emp'!C6</f>
        <v>(0.022)</v>
      </c>
      <c r="D25" s="26" t="str">
        <f>'[1]TFP3-nber_emp'!D6</f>
        <v>(0.027)</v>
      </c>
      <c r="E25" s="26" t="str">
        <f>'[1]TFP3-nber_emp'!E6</f>
        <v>(0.036)</v>
      </c>
      <c r="F25" s="26" t="str">
        <f>'[1]TFP3-nber_emp'!F6</f>
        <v>(0.053)</v>
      </c>
    </row>
    <row r="26" spans="1:9" ht="15" customHeight="1" x14ac:dyDescent="0.2">
      <c r="A26" s="23" t="s">
        <v>49</v>
      </c>
      <c r="B26" s="26" t="str">
        <f>'[1]TFP3-nber_emp'!B7</f>
        <v>0.009</v>
      </c>
      <c r="C26" s="26" t="str">
        <f>'[1]TFP3-nber_emp'!C7</f>
        <v>0.017</v>
      </c>
      <c r="D26" s="26" t="str">
        <f>'[1]TFP3-nber_emp'!D7</f>
        <v>0.021</v>
      </c>
      <c r="E26" s="26" t="str">
        <f>'[1]TFP3-nber_emp'!E7</f>
        <v>-0.069**</v>
      </c>
      <c r="F26" s="26" t="str">
        <f>'[1]TFP3-nber_emp'!F7</f>
        <v>-0.099**</v>
      </c>
    </row>
    <row r="27" spans="1:9" s="15" customFormat="1" ht="15" customHeight="1" x14ac:dyDescent="0.2">
      <c r="A27" s="23"/>
      <c r="B27" s="26" t="str">
        <f>'[1]TFP3-nber_emp'!B8</f>
        <v>(0.006)</v>
      </c>
      <c r="C27" s="26" t="str">
        <f>'[1]TFP3-nber_emp'!C8</f>
        <v>(0.010)</v>
      </c>
      <c r="D27" s="26" t="str">
        <f>'[1]TFP3-nber_emp'!D8</f>
        <v>(0.018)</v>
      </c>
      <c r="E27" s="26" t="str">
        <f>'[1]TFP3-nber_emp'!E8</f>
        <v>(0.033)</v>
      </c>
      <c r="F27" s="26" t="str">
        <f>'[1]TFP3-nber_emp'!F8</f>
        <v>(0.039)</v>
      </c>
    </row>
    <row r="28" spans="1:9" ht="15" customHeight="1" x14ac:dyDescent="0.2">
      <c r="A28" s="16" t="s">
        <v>50</v>
      </c>
      <c r="B28" s="26" t="str">
        <f>'[1]TFP3-nber_emp'!B9</f>
        <v>0.006***</v>
      </c>
      <c r="C28" s="26" t="str">
        <f>'[1]TFP3-nber_emp'!C9</f>
        <v>0.006</v>
      </c>
      <c r="D28" s="26" t="str">
        <f>'[1]TFP3-nber_emp'!D9</f>
        <v>-0.004</v>
      </c>
      <c r="E28" s="26" t="str">
        <f>'[1]TFP3-nber_emp'!E9</f>
        <v>-0.011</v>
      </c>
      <c r="F28" s="26" t="str">
        <f>'[1]TFP3-nber_emp'!F9</f>
        <v>-0.016</v>
      </c>
    </row>
    <row r="29" spans="1:9" s="15" customFormat="1" ht="15" customHeight="1" x14ac:dyDescent="0.2">
      <c r="A29" s="16"/>
      <c r="B29" s="26" t="str">
        <f>'[1]TFP3-nber_emp'!B10</f>
        <v>(0.002)</v>
      </c>
      <c r="C29" s="26" t="str">
        <f>'[1]TFP3-nber_emp'!C10</f>
        <v>(0.004)</v>
      </c>
      <c r="D29" s="26" t="str">
        <f>'[1]TFP3-nber_emp'!D10</f>
        <v>(0.006)</v>
      </c>
      <c r="E29" s="26" t="str">
        <f>'[1]TFP3-nber_emp'!E10</f>
        <v>(0.008)</v>
      </c>
      <c r="F29" s="26" t="str">
        <f>'[1]TFP3-nber_emp'!F10</f>
        <v>(0.014)</v>
      </c>
    </row>
    <row r="30" spans="1:9" s="15" customFormat="1" ht="15" customHeight="1" x14ac:dyDescent="0.2">
      <c r="A30" s="16" t="s">
        <v>12</v>
      </c>
      <c r="B30" s="26" t="str">
        <f>'[1]TFP3-nber_emp'!B11</f>
        <v>6560</v>
      </c>
      <c r="C30" s="26" t="str">
        <f>'[1]TFP3-nber_emp'!C11</f>
        <v>3080</v>
      </c>
      <c r="D30" s="26" t="str">
        <f>'[1]TFP3-nber_emp'!D11</f>
        <v>1920</v>
      </c>
      <c r="E30" s="26" t="str">
        <f>'[1]TFP3-nber_emp'!E11</f>
        <v>1152</v>
      </c>
      <c r="F30" s="26" t="str">
        <f>'[1]TFP3-nber_emp'!F11</f>
        <v>768</v>
      </c>
      <c r="G30" s="24"/>
      <c r="H30" s="24"/>
    </row>
    <row r="31" spans="1:9" ht="15" customHeight="1" x14ac:dyDescent="0.2">
      <c r="A31" s="42" t="s">
        <v>27</v>
      </c>
      <c r="B31" s="26" t="str">
        <f>'[1]TFP3b-nber_emp'!B12</f>
        <v>0.041</v>
      </c>
      <c r="C31" s="26" t="str">
        <f>'[1]TFP3b-nber_emp'!C12</f>
        <v>0.485</v>
      </c>
      <c r="D31" s="26" t="str">
        <f>'[1]TFP3b-nber_emp'!D12</f>
        <v>0.690</v>
      </c>
      <c r="E31" s="26" t="str">
        <f>'[1]TFP3b-nber_emp'!E12</f>
        <v>0.169</v>
      </c>
      <c r="F31" s="26" t="str">
        <f>'[1]TFP3b-nber_emp'!F12</f>
        <v>0.217</v>
      </c>
      <c r="G31" s="26"/>
      <c r="H31" s="26"/>
      <c r="I31" s="26"/>
    </row>
    <row r="32" spans="1:9" s="3" customFormat="1" ht="6" customHeight="1" thickBot="1" x14ac:dyDescent="0.2">
      <c r="A32" s="6"/>
      <c r="B32" s="7"/>
      <c r="C32" s="7"/>
      <c r="D32" s="7"/>
      <c r="E32" s="7"/>
      <c r="F32" s="7"/>
    </row>
    <row r="33" spans="1:6" s="14" customFormat="1" ht="18" customHeight="1" thickTop="1" x14ac:dyDescent="0.15">
      <c r="A33" s="96" t="s">
        <v>275</v>
      </c>
      <c r="B33" s="96"/>
      <c r="C33" s="96"/>
      <c r="D33" s="96"/>
      <c r="E33" s="96"/>
      <c r="F33" s="110"/>
    </row>
  </sheetData>
  <mergeCells count="4">
    <mergeCell ref="A1:F1"/>
    <mergeCell ref="B7:F7"/>
    <mergeCell ref="B20:F20"/>
    <mergeCell ref="A33:F33"/>
  </mergeCells>
  <printOptions horizontalCentered="1"/>
  <pageMargins left="0.25" right="0.25" top="0.5" bottom="0" header="0.3" footer="0.3"/>
  <pageSetup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Normal="100" workbookViewId="0">
      <selection activeCell="J1" sqref="J1"/>
    </sheetView>
  </sheetViews>
  <sheetFormatPr defaultRowHeight="12.75" x14ac:dyDescent="0.2"/>
  <cols>
    <col min="1" max="1" width="27.140625" style="1" customWidth="1"/>
    <col min="2" max="8" width="12.7109375" style="8" customWidth="1"/>
    <col min="9" max="16384" width="9.140625" style="1"/>
  </cols>
  <sheetData>
    <row r="1" spans="1:8" ht="19.5" thickBot="1" x14ac:dyDescent="0.35">
      <c r="A1" s="97" t="s">
        <v>285</v>
      </c>
      <c r="B1" s="98"/>
      <c r="C1" s="98"/>
      <c r="D1" s="98"/>
      <c r="E1" s="98"/>
      <c r="F1" s="98"/>
      <c r="G1" s="98"/>
      <c r="H1" s="98"/>
    </row>
    <row r="2" spans="1:8" s="3" customFormat="1" ht="6" customHeight="1" thickTop="1" x14ac:dyDescent="0.15">
      <c r="A2" s="5"/>
      <c r="B2" s="4"/>
      <c r="C2" s="4"/>
      <c r="D2" s="4"/>
      <c r="E2" s="4"/>
      <c r="F2" s="4"/>
      <c r="G2" s="4"/>
      <c r="H2" s="4"/>
    </row>
    <row r="3" spans="1:8" s="18" customFormat="1" ht="45" customHeight="1" x14ac:dyDescent="0.25">
      <c r="B3" s="86" t="s">
        <v>28</v>
      </c>
      <c r="C3" s="86" t="s">
        <v>26</v>
      </c>
      <c r="D3" s="88" t="s">
        <v>290</v>
      </c>
      <c r="E3" s="86" t="s">
        <v>29</v>
      </c>
      <c r="F3" s="86" t="s">
        <v>15</v>
      </c>
      <c r="G3" s="86" t="s">
        <v>16</v>
      </c>
      <c r="H3" s="86" t="s">
        <v>14</v>
      </c>
    </row>
    <row r="4" spans="1:8" s="2" customFormat="1" ht="6" customHeight="1" thickBot="1" x14ac:dyDescent="0.25">
      <c r="A4" s="17"/>
      <c r="B4" s="9"/>
      <c r="C4" s="9"/>
      <c r="D4" s="9"/>
      <c r="E4" s="9"/>
      <c r="F4" s="9"/>
      <c r="G4" s="9"/>
      <c r="H4" s="9"/>
    </row>
    <row r="5" spans="1:8" s="2" customFormat="1" ht="15" customHeight="1" thickBot="1" x14ac:dyDescent="0.25">
      <c r="A5" s="10"/>
      <c r="B5" s="11" t="s">
        <v>0</v>
      </c>
      <c r="C5" s="11" t="s">
        <v>1</v>
      </c>
      <c r="D5" s="11" t="s">
        <v>2</v>
      </c>
      <c r="E5" s="11" t="s">
        <v>3</v>
      </c>
      <c r="F5" s="11" t="s">
        <v>4</v>
      </c>
      <c r="G5" s="11" t="s">
        <v>5</v>
      </c>
      <c r="H5" s="11" t="s">
        <v>6</v>
      </c>
    </row>
    <row r="6" spans="1:8" s="14" customFormat="1" ht="6" customHeight="1" x14ac:dyDescent="0.15">
      <c r="A6" s="12"/>
      <c r="B6" s="13"/>
      <c r="C6" s="13"/>
      <c r="D6" s="13"/>
      <c r="E6" s="13"/>
      <c r="F6" s="13"/>
      <c r="G6" s="13"/>
      <c r="H6" s="13"/>
    </row>
    <row r="7" spans="1:8" s="15" customFormat="1" ht="15" customHeight="1" x14ac:dyDescent="0.2">
      <c r="A7" s="16"/>
      <c r="B7" s="109" t="s">
        <v>213</v>
      </c>
      <c r="C7" s="109"/>
      <c r="D7" s="109"/>
      <c r="E7" s="109"/>
      <c r="F7" s="109"/>
      <c r="G7" s="109"/>
      <c r="H7" s="109"/>
    </row>
    <row r="8" spans="1:8" s="15" customFormat="1" ht="6" customHeight="1" x14ac:dyDescent="0.2">
      <c r="A8" s="16"/>
      <c r="B8" s="85"/>
      <c r="C8" s="85"/>
      <c r="D8" s="85"/>
      <c r="E8" s="85"/>
      <c r="F8" s="85"/>
      <c r="G8" s="85"/>
      <c r="H8" s="85"/>
    </row>
    <row r="9" spans="1:8" ht="15" customHeight="1" x14ac:dyDescent="0.2">
      <c r="A9" s="16" t="s">
        <v>9</v>
      </c>
      <c r="B9" s="26" t="str">
        <f>'[1]PAT2-nber_rsales'!B3</f>
        <v>0.181***</v>
      </c>
      <c r="C9" s="26" t="str">
        <f>'[1]PAT2-nber_rsales'!C3</f>
        <v>0.181***</v>
      </c>
      <c r="D9" s="26" t="str">
        <f>'[1]PAT2-nber_rsales'!D3</f>
        <v>0.187***</v>
      </c>
      <c r="E9" s="26" t="str">
        <f>'[1]PAT2-nber_rsales'!E3</f>
        <v>0.342***</v>
      </c>
      <c r="F9" s="26" t="str">
        <f>'[1]PAT2-nber_rsales'!F3</f>
        <v>0.139***</v>
      </c>
      <c r="G9" s="26" t="str">
        <f>'[1]PAT2-nber_rsales'!G3</f>
        <v>0.103***</v>
      </c>
      <c r="H9" s="26" t="str">
        <f>'[1]PAT2-nber_rsales'!H3</f>
        <v>0.060***</v>
      </c>
    </row>
    <row r="10" spans="1:8" s="15" customFormat="1" ht="15" customHeight="1" x14ac:dyDescent="0.2">
      <c r="A10" s="16"/>
      <c r="B10" s="26" t="str">
        <f>'[1]PAT2-nber_rsales'!B4</f>
        <v>(0.026)</v>
      </c>
      <c r="C10" s="26" t="str">
        <f>'[1]PAT2-nber_rsales'!C4</f>
        <v>(0.026)</v>
      </c>
      <c r="D10" s="26" t="str">
        <f>'[1]PAT2-nber_rsales'!D4</f>
        <v>(0.028)</v>
      </c>
      <c r="E10" s="26" t="str">
        <f>'[1]PAT2-nber_rsales'!E4</f>
        <v>(0.063)</v>
      </c>
      <c r="F10" s="26" t="str">
        <f>'[1]PAT2-nber_rsales'!F4</f>
        <v>(0.027)</v>
      </c>
      <c r="G10" s="26" t="str">
        <f>'[1]PAT2-nber_rsales'!G4</f>
        <v>(0.025)</v>
      </c>
      <c r="H10" s="26" t="str">
        <f>'[1]PAT2-nber_rsales'!H4</f>
        <v>(0.021)</v>
      </c>
    </row>
    <row r="11" spans="1:8" ht="15" customHeight="1" x14ac:dyDescent="0.2">
      <c r="A11" s="23" t="s">
        <v>48</v>
      </c>
      <c r="B11" s="26" t="str">
        <f>'[1]PAT2-nber_rsales'!B5</f>
        <v>0.022***</v>
      </c>
      <c r="C11" s="26" t="str">
        <f>'[1]PAT2-nber_rsales'!C5</f>
        <v>0.019**</v>
      </c>
      <c r="D11" s="26" t="str">
        <f>'[1]PAT2-nber_rsales'!D5</f>
        <v>0.022***</v>
      </c>
      <c r="E11" s="26" t="str">
        <f>'[1]PAT2-nber_rsales'!E5</f>
        <v>0.025</v>
      </c>
      <c r="F11" s="26" t="str">
        <f>'[1]PAT2-nber_rsales'!F5</f>
        <v>0.019**</v>
      </c>
      <c r="G11" s="26" t="str">
        <f>'[1]PAT2-nber_rsales'!G5</f>
        <v>0.017**</v>
      </c>
      <c r="H11" s="26" t="str">
        <f>'[1]PAT2-nber_rsales'!H5</f>
        <v>0.018**</v>
      </c>
    </row>
    <row r="12" spans="1:8" s="15" customFormat="1" ht="15" customHeight="1" x14ac:dyDescent="0.2">
      <c r="A12" s="23"/>
      <c r="B12" s="26" t="str">
        <f>'[1]PAT2-nber_rsales'!B6</f>
        <v>(0.008)</v>
      </c>
      <c r="C12" s="26" t="str">
        <f>'[1]PAT2-nber_rsales'!C6</f>
        <v>(0.008)</v>
      </c>
      <c r="D12" s="26" t="str">
        <f>'[1]PAT2-nber_rsales'!D6</f>
        <v>(0.008)</v>
      </c>
      <c r="E12" s="26" t="str">
        <f>'[1]PAT2-nber_rsales'!E6</f>
        <v>(0.019)</v>
      </c>
      <c r="F12" s="26" t="str">
        <f>'[1]PAT2-nber_rsales'!F6</f>
        <v>(0.008)</v>
      </c>
      <c r="G12" s="26" t="str">
        <f>'[1]PAT2-nber_rsales'!G6</f>
        <v>(0.008)</v>
      </c>
      <c r="H12" s="26" t="str">
        <f>'[1]PAT2-nber_rsales'!H6</f>
        <v>(0.008)</v>
      </c>
    </row>
    <row r="13" spans="1:8" ht="15" customHeight="1" x14ac:dyDescent="0.2">
      <c r="A13" s="23" t="s">
        <v>49</v>
      </c>
      <c r="B13" s="26" t="str">
        <f>'[1]PAT2-nber_rsales'!B7</f>
        <v>0.002</v>
      </c>
      <c r="C13" s="26" t="str">
        <f>'[1]PAT2-nber_rsales'!C7</f>
        <v>0.002</v>
      </c>
      <c r="D13" s="26" t="str">
        <f>'[1]PAT2-nber_rsales'!D7</f>
        <v>0.002</v>
      </c>
      <c r="E13" s="26" t="str">
        <f>'[1]PAT2-nber_rsales'!E7</f>
        <v>0.007</v>
      </c>
      <c r="F13" s="26" t="str">
        <f>'[1]PAT2-nber_rsales'!F7</f>
        <v>0.002</v>
      </c>
      <c r="G13" s="26" t="str">
        <f>'[1]PAT2-nber_rsales'!G7</f>
        <v>0.002</v>
      </c>
      <c r="H13" s="26" t="str">
        <f>'[1]PAT2-nber_rsales'!H7</f>
        <v>0.002</v>
      </c>
    </row>
    <row r="14" spans="1:8" s="15" customFormat="1" ht="15" customHeight="1" x14ac:dyDescent="0.2">
      <c r="A14" s="23"/>
      <c r="B14" s="26" t="str">
        <f>'[1]PAT2-nber_rsales'!B8</f>
        <v>(0.004)</v>
      </c>
      <c r="C14" s="26" t="str">
        <f>'[1]PAT2-nber_rsales'!C8</f>
        <v>(0.004)</v>
      </c>
      <c r="D14" s="26" t="str">
        <f>'[1]PAT2-nber_rsales'!D8</f>
        <v>(0.004)</v>
      </c>
      <c r="E14" s="26" t="str">
        <f>'[1]PAT2-nber_rsales'!E8</f>
        <v>(0.005)</v>
      </c>
      <c r="F14" s="26" t="str">
        <f>'[1]PAT2-nber_rsales'!F8</f>
        <v>(0.004)</v>
      </c>
      <c r="G14" s="26" t="str">
        <f>'[1]PAT2-nber_rsales'!G8</f>
        <v>(0.004)</v>
      </c>
      <c r="H14" s="26" t="str">
        <f>'[1]PAT2-nber_rsales'!H8</f>
        <v>(0.004)</v>
      </c>
    </row>
    <row r="15" spans="1:8" ht="15" customHeight="1" x14ac:dyDescent="0.2">
      <c r="A15" s="16" t="s">
        <v>50</v>
      </c>
      <c r="B15" s="26" t="str">
        <f>'[1]PAT2-nber_rsales'!B9</f>
        <v>-0.003</v>
      </c>
      <c r="C15" s="26" t="str">
        <f>'[1]PAT2-nber_rsales'!C9</f>
        <v/>
      </c>
      <c r="D15" s="26" t="str">
        <f>'[1]PAT2-nber_rsales'!D9</f>
        <v>-0.003</v>
      </c>
      <c r="E15" s="26" t="str">
        <f>'[1]PAT2-nber_rsales'!E9</f>
        <v>0.004</v>
      </c>
      <c r="F15" s="26" t="str">
        <f>'[1]PAT2-nber_rsales'!F9</f>
        <v>-0.001</v>
      </c>
      <c r="G15" s="26" t="str">
        <f>'[1]PAT2-nber_rsales'!G9</f>
        <v>-0.001</v>
      </c>
      <c r="H15" s="26" t="str">
        <f>'[1]PAT2-nber_rsales'!H9</f>
        <v>-0.002</v>
      </c>
    </row>
    <row r="16" spans="1:8" s="15" customFormat="1" ht="15" customHeight="1" x14ac:dyDescent="0.2">
      <c r="A16" s="23"/>
      <c r="B16" s="26" t="str">
        <f>'[1]PAT2-nber_rsales'!B10</f>
        <v>(0.003)</v>
      </c>
      <c r="C16" s="26" t="str">
        <f>'[1]PAT2-nber_rsales'!C10</f>
        <v/>
      </c>
      <c r="D16" s="26" t="str">
        <f>'[1]PAT2-nber_rsales'!D10</f>
        <v>(0.003)</v>
      </c>
      <c r="E16" s="26" t="str">
        <f>'[1]PAT2-nber_rsales'!E10</f>
        <v>(0.006)</v>
      </c>
      <c r="F16" s="26" t="str">
        <f>'[1]PAT2-nber_rsales'!F10</f>
        <v>(0.003)</v>
      </c>
      <c r="G16" s="26" t="str">
        <f>'[1]PAT2-nber_rsales'!G10</f>
        <v>(0.003)</v>
      </c>
      <c r="H16" s="26" t="str">
        <f>'[1]PAT2-nber_rsales'!H10</f>
        <v>(0.003)</v>
      </c>
    </row>
    <row r="17" spans="1:8" s="15" customFormat="1" ht="15" customHeight="1" x14ac:dyDescent="0.2">
      <c r="A17" s="16" t="s">
        <v>12</v>
      </c>
      <c r="B17" s="26" t="str">
        <f>'[1]PAT2-nber_rsales'!B11</f>
        <v>6543</v>
      </c>
      <c r="C17" s="26" t="str">
        <f>'[1]PAT2-nber_rsales'!C11</f>
        <v>6543</v>
      </c>
      <c r="D17" s="26" t="str">
        <f>'[1]PAT2-nber_rsales'!D11</f>
        <v>6543</v>
      </c>
      <c r="E17" s="26" t="str">
        <f>'[1]PAT2-nber_rsales'!E11</f>
        <v>6543</v>
      </c>
      <c r="F17" s="26" t="str">
        <f>'[1]PAT2-nber_rsales'!F11</f>
        <v>6543</v>
      </c>
      <c r="G17" s="26" t="str">
        <f>'[1]PAT2-nber_rsales'!G11</f>
        <v>6543</v>
      </c>
      <c r="H17" s="26" t="str">
        <f>'[1]PAT2-nber_rsales'!H11</f>
        <v>6543</v>
      </c>
    </row>
    <row r="18" spans="1:8" ht="15" customHeight="1" x14ac:dyDescent="0.2">
      <c r="A18" s="79" t="s">
        <v>27</v>
      </c>
      <c r="B18" s="26" t="str">
        <f>'[1]PAT2b-nber_rsales'!B12</f>
        <v>0.015</v>
      </c>
      <c r="C18" s="26"/>
      <c r="D18" s="26" t="str">
        <f>'[1]PAT2b-nber_rsales'!D12</f>
        <v>0.021</v>
      </c>
      <c r="E18" s="26" t="str">
        <f>'[1]PAT2b-nber_rsales'!E12</f>
        <v>0.683</v>
      </c>
      <c r="F18" s="26" t="str">
        <f>'[1]PAT2b-nber_rsales'!F12</f>
        <v>0.039</v>
      </c>
      <c r="G18" s="26" t="str">
        <f>'[1]PAT2b-nber_rsales'!G12</f>
        <v>0.057</v>
      </c>
      <c r="H18" s="26" t="str">
        <f>'[1]PAT2b-nber_rsales'!H12</f>
        <v>0.025</v>
      </c>
    </row>
    <row r="19" spans="1:8" s="3" customFormat="1" ht="6" customHeight="1" thickBot="1" x14ac:dyDescent="0.2">
      <c r="A19" s="6"/>
      <c r="B19" s="7"/>
      <c r="C19" s="7"/>
      <c r="D19" s="7"/>
      <c r="E19" s="7"/>
      <c r="F19" s="7"/>
      <c r="G19" s="7"/>
      <c r="H19" s="7"/>
    </row>
    <row r="20" spans="1:8" s="14" customFormat="1" ht="16.5" customHeight="1" thickTop="1" x14ac:dyDescent="0.15">
      <c r="A20" s="96" t="s">
        <v>268</v>
      </c>
      <c r="B20" s="96"/>
      <c r="C20" s="96"/>
      <c r="D20" s="96"/>
      <c r="E20" s="110"/>
      <c r="F20" s="110"/>
      <c r="G20" s="110"/>
      <c r="H20" s="110"/>
    </row>
    <row r="24" spans="1:8" x14ac:dyDescent="0.2">
      <c r="F24" s="8" t="s">
        <v>8</v>
      </c>
    </row>
  </sheetData>
  <mergeCells count="3">
    <mergeCell ref="A1:H1"/>
    <mergeCell ref="B7:H7"/>
    <mergeCell ref="A20:H20"/>
  </mergeCells>
  <printOptions horizontalCentered="1"/>
  <pageMargins left="0.25" right="0.25" top="0.5" bottom="0" header="0.3" footer="0.3"/>
  <pageSetup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8"/>
  <sheetViews>
    <sheetView zoomScaleNormal="100" workbookViewId="0">
      <selection sqref="A1:L1"/>
    </sheetView>
  </sheetViews>
  <sheetFormatPr defaultRowHeight="12.75" x14ac:dyDescent="0.2"/>
  <cols>
    <col min="1" max="1" width="21.28515625" style="1" customWidth="1"/>
    <col min="2" max="12" width="10.7109375" style="8" customWidth="1"/>
    <col min="13" max="16384" width="9.140625" style="1"/>
  </cols>
  <sheetData>
    <row r="1" spans="1:12" ht="19.5" thickBot="1" x14ac:dyDescent="0.35">
      <c r="A1" s="97" t="s">
        <v>248</v>
      </c>
      <c r="B1" s="98"/>
      <c r="C1" s="98"/>
      <c r="D1" s="98"/>
      <c r="E1" s="98"/>
      <c r="F1" s="98"/>
      <c r="G1" s="98"/>
      <c r="H1" s="98"/>
      <c r="I1" s="98"/>
      <c r="J1" s="98"/>
      <c r="K1" s="98"/>
      <c r="L1" s="98"/>
    </row>
    <row r="2" spans="1:12" s="3" customFormat="1" ht="6" customHeight="1" thickTop="1" x14ac:dyDescent="0.15">
      <c r="A2" s="5"/>
      <c r="B2" s="4"/>
      <c r="C2" s="4"/>
      <c r="D2" s="4"/>
      <c r="E2" s="4"/>
      <c r="F2" s="4"/>
      <c r="G2" s="4"/>
      <c r="H2" s="4"/>
      <c r="I2" s="4"/>
      <c r="J2" s="4"/>
      <c r="K2" s="4"/>
      <c r="L2" s="4"/>
    </row>
    <row r="3" spans="1:12" s="18" customFormat="1" ht="15" customHeight="1" x14ac:dyDescent="0.25">
      <c r="B3" s="70">
        <v>0</v>
      </c>
      <c r="C3" s="70">
        <v>0.1</v>
      </c>
      <c r="D3" s="70">
        <v>0.2</v>
      </c>
      <c r="E3" s="70">
        <v>0.3</v>
      </c>
      <c r="F3" s="70">
        <v>0.4</v>
      </c>
      <c r="G3" s="70">
        <v>0.5</v>
      </c>
      <c r="H3" s="70">
        <v>0.6</v>
      </c>
      <c r="I3" s="70">
        <v>0.7</v>
      </c>
      <c r="J3" s="70">
        <v>0.8</v>
      </c>
      <c r="K3" s="70">
        <v>0.9</v>
      </c>
      <c r="L3" s="70">
        <v>1</v>
      </c>
    </row>
    <row r="4" spans="1:12" s="2" customFormat="1" ht="6" customHeight="1" thickBot="1" x14ac:dyDescent="0.25">
      <c r="A4" s="10"/>
      <c r="B4" s="11"/>
      <c r="C4" s="11"/>
      <c r="D4" s="11"/>
      <c r="E4" s="11"/>
      <c r="F4" s="11"/>
      <c r="G4" s="11"/>
      <c r="H4" s="11"/>
      <c r="I4" s="11"/>
      <c r="J4" s="11"/>
      <c r="K4" s="11"/>
      <c r="L4" s="11"/>
    </row>
    <row r="5" spans="1:12" s="14" customFormat="1" ht="6" customHeight="1" x14ac:dyDescent="0.15">
      <c r="A5" s="12"/>
      <c r="B5" s="13"/>
      <c r="C5" s="13"/>
      <c r="D5" s="13"/>
      <c r="E5" s="13"/>
      <c r="F5" s="13"/>
      <c r="G5" s="13"/>
      <c r="H5" s="13"/>
      <c r="I5" s="13"/>
      <c r="J5" s="13"/>
      <c r="K5" s="13"/>
      <c r="L5" s="13"/>
    </row>
    <row r="6" spans="1:12" s="15" customFormat="1" ht="15" customHeight="1" x14ac:dyDescent="0.2">
      <c r="A6" s="16"/>
      <c r="B6" s="109" t="s">
        <v>25</v>
      </c>
      <c r="C6" s="109"/>
      <c r="D6" s="109"/>
      <c r="E6" s="109"/>
      <c r="F6" s="109"/>
      <c r="G6" s="109"/>
      <c r="H6" s="109"/>
      <c r="I6" s="109"/>
      <c r="J6" s="109"/>
      <c r="K6" s="109"/>
      <c r="L6" s="109"/>
    </row>
    <row r="7" spans="1:12" s="15" customFormat="1" ht="6" customHeight="1" x14ac:dyDescent="0.2">
      <c r="A7" s="16"/>
      <c r="B7" s="69"/>
      <c r="C7" s="69"/>
      <c r="D7" s="69"/>
      <c r="E7" s="69"/>
      <c r="F7" s="69"/>
      <c r="G7" s="69"/>
      <c r="H7" s="69"/>
      <c r="I7" s="69"/>
      <c r="J7" s="69"/>
      <c r="K7" s="69"/>
      <c r="L7" s="69"/>
    </row>
    <row r="8" spans="1:12" ht="15" customHeight="1" x14ac:dyDescent="0.2">
      <c r="A8" s="23" t="s">
        <v>48</v>
      </c>
      <c r="B8" s="26" t="str">
        <f>[1]PAT5!C5</f>
        <v>0.043***</v>
      </c>
      <c r="C8" s="26" t="str">
        <f>[1]PAT5!D5</f>
        <v>0.041***</v>
      </c>
      <c r="D8" s="26" t="str">
        <f>[1]PAT5!E5</f>
        <v>0.039***</v>
      </c>
      <c r="E8" s="26" t="str">
        <f>[1]PAT5!F5</f>
        <v>0.037***</v>
      </c>
      <c r="F8" s="26" t="str">
        <f>[1]PAT5!G5</f>
        <v>0.036***</v>
      </c>
      <c r="G8" s="26" t="str">
        <f>[1]PAT5!H5</f>
        <v>0.034***</v>
      </c>
      <c r="H8" s="26" t="str">
        <f>[1]PAT5!I5</f>
        <v>0.032**</v>
      </c>
      <c r="I8" s="26" t="str">
        <f>[1]PAT5!J5</f>
        <v>0.030**</v>
      </c>
      <c r="J8" s="26" t="str">
        <f>[1]PAT5!K5</f>
        <v>0.028**</v>
      </c>
      <c r="K8" s="26" t="str">
        <f>[1]PAT5!L5</f>
        <v>0.026*</v>
      </c>
      <c r="L8" s="26" t="str">
        <f>[1]PAT5!M5</f>
        <v>0.024</v>
      </c>
    </row>
    <row r="9" spans="1:12" s="15" customFormat="1" ht="15" customHeight="1" x14ac:dyDescent="0.2">
      <c r="A9" s="23"/>
      <c r="B9" s="26" t="str">
        <f>[1]PAT5!C6</f>
        <v>(0.011)</v>
      </c>
      <c r="C9" s="26" t="str">
        <f>[1]PAT5!D6</f>
        <v>(0.011)</v>
      </c>
      <c r="D9" s="26" t="str">
        <f>[1]PAT5!E6</f>
        <v>(0.011)</v>
      </c>
      <c r="E9" s="26" t="str">
        <f>[1]PAT5!F6</f>
        <v>(0.011)</v>
      </c>
      <c r="F9" s="26" t="str">
        <f>[1]PAT5!G6</f>
        <v>(0.012)</v>
      </c>
      <c r="G9" s="26" t="str">
        <f>[1]PAT5!H6</f>
        <v>(0.012)</v>
      </c>
      <c r="H9" s="26" t="str">
        <f>[1]PAT5!I6</f>
        <v>(0.012)</v>
      </c>
      <c r="I9" s="26" t="str">
        <f>[1]PAT5!J6</f>
        <v>(0.013)</v>
      </c>
      <c r="J9" s="26" t="str">
        <f>[1]PAT5!K6</f>
        <v>(0.013)</v>
      </c>
      <c r="K9" s="26" t="str">
        <f>[1]PAT5!L6</f>
        <v>(0.014)</v>
      </c>
      <c r="L9" s="26" t="str">
        <f>[1]PAT5!M6</f>
        <v>(0.015)</v>
      </c>
    </row>
    <row r="10" spans="1:12" ht="15" customHeight="1" x14ac:dyDescent="0.2">
      <c r="A10" s="23" t="s">
        <v>49</v>
      </c>
      <c r="B10" s="26" t="str">
        <f>[1]PAT5!C7</f>
        <v>-0.000</v>
      </c>
      <c r="C10" s="26" t="str">
        <f>[1]PAT5!D7</f>
        <v>0.000</v>
      </c>
      <c r="D10" s="26" t="str">
        <f>[1]PAT5!E7</f>
        <v>0.001</v>
      </c>
      <c r="E10" s="26" t="str">
        <f>[1]PAT5!F7</f>
        <v>0.001</v>
      </c>
      <c r="F10" s="26" t="str">
        <f>[1]PAT5!G7</f>
        <v>0.002</v>
      </c>
      <c r="G10" s="26" t="str">
        <f>[1]PAT5!H7</f>
        <v>0.003</v>
      </c>
      <c r="H10" s="26" t="str">
        <f>[1]PAT5!I7</f>
        <v>0.003</v>
      </c>
      <c r="I10" s="26" t="str">
        <f>[1]PAT5!J7</f>
        <v>0.004</v>
      </c>
      <c r="J10" s="26" t="str">
        <f>[1]PAT5!K7</f>
        <v>0.005</v>
      </c>
      <c r="K10" s="26" t="str">
        <f>[1]PAT5!L7</f>
        <v>0.005</v>
      </c>
      <c r="L10" s="26" t="str">
        <f>[1]PAT5!M7</f>
        <v>0.006</v>
      </c>
    </row>
    <row r="11" spans="1:12" s="15" customFormat="1" ht="15" customHeight="1" x14ac:dyDescent="0.2">
      <c r="A11" s="23"/>
      <c r="B11" s="26" t="str">
        <f>[1]PAT5!C8</f>
        <v>(0.005)</v>
      </c>
      <c r="C11" s="26" t="str">
        <f>[1]PAT5!D8</f>
        <v>(0.005)</v>
      </c>
      <c r="D11" s="26" t="str">
        <f>[1]PAT5!E8</f>
        <v>(0.005)</v>
      </c>
      <c r="E11" s="26" t="str">
        <f>[1]PAT5!F8</f>
        <v>(0.005)</v>
      </c>
      <c r="F11" s="26" t="str">
        <f>[1]PAT5!G8</f>
        <v>(0.005)</v>
      </c>
      <c r="G11" s="26" t="str">
        <f>[1]PAT5!H8</f>
        <v>(0.005)</v>
      </c>
      <c r="H11" s="26" t="str">
        <f>[1]PAT5!I8</f>
        <v>(0.005)</v>
      </c>
      <c r="I11" s="26" t="str">
        <f>[1]PAT5!J8</f>
        <v>(0.006)</v>
      </c>
      <c r="J11" s="26" t="str">
        <f>[1]PAT5!K8</f>
        <v>(0.006)</v>
      </c>
      <c r="K11" s="26" t="str">
        <f>[1]PAT5!L8</f>
        <v>(0.006)</v>
      </c>
      <c r="L11" s="26" t="str">
        <f>[1]PAT5!M8</f>
        <v>(0.007)</v>
      </c>
    </row>
    <row r="12" spans="1:12" ht="15" customHeight="1" x14ac:dyDescent="0.2">
      <c r="A12" s="16" t="s">
        <v>50</v>
      </c>
      <c r="B12" s="26" t="str">
        <f>[1]PAT5!C9</f>
        <v>-0.006</v>
      </c>
      <c r="C12" s="26" t="str">
        <f>[1]PAT5!D9</f>
        <v>-0.005</v>
      </c>
      <c r="D12" s="26" t="str">
        <f>[1]PAT5!E9</f>
        <v>-0.005</v>
      </c>
      <c r="E12" s="26" t="str">
        <f>[1]PAT5!F9</f>
        <v>-0.004</v>
      </c>
      <c r="F12" s="26" t="str">
        <f>[1]PAT5!G9</f>
        <v>-0.003</v>
      </c>
      <c r="G12" s="26" t="str">
        <f>[1]PAT5!H9</f>
        <v>-0.002</v>
      </c>
      <c r="H12" s="26" t="str">
        <f>[1]PAT5!I9</f>
        <v>-0.002</v>
      </c>
      <c r="I12" s="26" t="str">
        <f>[1]PAT5!J9</f>
        <v>-0.001</v>
      </c>
      <c r="J12" s="26" t="str">
        <f>[1]PAT5!K9</f>
        <v>-0.000</v>
      </c>
      <c r="K12" s="26" t="str">
        <f>[1]PAT5!L9</f>
        <v>0.001</v>
      </c>
      <c r="L12" s="26" t="str">
        <f>[1]PAT5!M9</f>
        <v>0.001</v>
      </c>
    </row>
    <row r="13" spans="1:12" s="15" customFormat="1" ht="15" customHeight="1" x14ac:dyDescent="0.2">
      <c r="A13" s="16"/>
      <c r="B13" s="26" t="str">
        <f>[1]PAT5!C10</f>
        <v>(0.004)</v>
      </c>
      <c r="C13" s="26" t="str">
        <f>[1]PAT5!D10</f>
        <v>(0.004)</v>
      </c>
      <c r="D13" s="26" t="str">
        <f>[1]PAT5!E10</f>
        <v>(0.004)</v>
      </c>
      <c r="E13" s="26" t="str">
        <f>[1]PAT5!F10</f>
        <v>(0.004)</v>
      </c>
      <c r="F13" s="26" t="str">
        <f>[1]PAT5!G10</f>
        <v>(0.004)</v>
      </c>
      <c r="G13" s="26" t="str">
        <f>[1]PAT5!H10</f>
        <v>(0.004)</v>
      </c>
      <c r="H13" s="26" t="str">
        <f>[1]PAT5!I10</f>
        <v>(0.004)</v>
      </c>
      <c r="I13" s="26" t="str">
        <f>[1]PAT5!J10</f>
        <v>(0.005)</v>
      </c>
      <c r="J13" s="26" t="str">
        <f>[1]PAT5!K10</f>
        <v>(0.005)</v>
      </c>
      <c r="K13" s="26" t="str">
        <f>[1]PAT5!L10</f>
        <v>(0.005)</v>
      </c>
      <c r="L13" s="26" t="str">
        <f>[1]PAT5!M10</f>
        <v>(0.006)</v>
      </c>
    </row>
    <row r="14" spans="1:12" ht="6" customHeight="1" x14ac:dyDescent="0.2">
      <c r="A14" s="16"/>
      <c r="B14" s="26"/>
      <c r="C14" s="26"/>
      <c r="D14" s="26"/>
      <c r="E14" s="26"/>
      <c r="F14" s="26"/>
      <c r="G14" s="26"/>
      <c r="H14" s="26"/>
      <c r="I14" s="26"/>
      <c r="J14" s="26"/>
      <c r="K14" s="26"/>
      <c r="L14" s="26"/>
    </row>
    <row r="15" spans="1:12" s="15" customFormat="1" ht="15" customHeight="1" x14ac:dyDescent="0.2">
      <c r="A15" s="16"/>
      <c r="B15" s="109" t="s">
        <v>24</v>
      </c>
      <c r="C15" s="109"/>
      <c r="D15" s="109"/>
      <c r="E15" s="109"/>
      <c r="F15" s="109"/>
      <c r="G15" s="109"/>
      <c r="H15" s="109"/>
      <c r="I15" s="109"/>
      <c r="J15" s="109"/>
      <c r="K15" s="109"/>
      <c r="L15" s="109"/>
    </row>
    <row r="16" spans="1:12" s="15" customFormat="1" ht="6" customHeight="1" x14ac:dyDescent="0.2">
      <c r="A16" s="16"/>
      <c r="B16" s="69"/>
      <c r="C16" s="69"/>
      <c r="D16" s="69"/>
      <c r="E16" s="69"/>
      <c r="F16" s="69"/>
      <c r="G16" s="69"/>
      <c r="H16" s="69"/>
      <c r="I16" s="69"/>
      <c r="J16" s="69"/>
      <c r="K16" s="69"/>
      <c r="L16" s="69"/>
    </row>
    <row r="17" spans="1:12" ht="15" customHeight="1" x14ac:dyDescent="0.2">
      <c r="A17" s="23" t="s">
        <v>48</v>
      </c>
      <c r="B17" s="26" t="str">
        <f>[1]PAT5!O5</f>
        <v>0.018***</v>
      </c>
      <c r="C17" s="26" t="str">
        <f>[1]PAT5!P5</f>
        <v>0.018***</v>
      </c>
      <c r="D17" s="26" t="str">
        <f>[1]PAT5!Q5</f>
        <v>0.018***</v>
      </c>
      <c r="E17" s="26" t="str">
        <f>[1]PAT5!R5</f>
        <v>0.018***</v>
      </c>
      <c r="F17" s="26" t="str">
        <f>[1]PAT5!S5</f>
        <v>0.018***</v>
      </c>
      <c r="G17" s="26" t="str">
        <f>[1]PAT5!T5</f>
        <v>0.018***</v>
      </c>
      <c r="H17" s="26" t="str">
        <f>[1]PAT5!U5</f>
        <v>0.018***</v>
      </c>
      <c r="I17" s="26" t="str">
        <f>[1]PAT5!V5</f>
        <v>0.018**</v>
      </c>
      <c r="J17" s="26" t="str">
        <f>[1]PAT5!W5</f>
        <v>0.018**</v>
      </c>
      <c r="K17" s="26" t="str">
        <f>[1]PAT5!X5</f>
        <v>0.018**</v>
      </c>
      <c r="L17" s="26" t="str">
        <f>[1]PAT5!Y5</f>
        <v>0.018**</v>
      </c>
    </row>
    <row r="18" spans="1:12" s="15" customFormat="1" ht="15" customHeight="1" x14ac:dyDescent="0.2">
      <c r="A18" s="23"/>
      <c r="B18" s="26" t="str">
        <f>[1]PAT5!O6</f>
        <v>(0.006)</v>
      </c>
      <c r="C18" s="26" t="str">
        <f>[1]PAT5!P6</f>
        <v>(0.006)</v>
      </c>
      <c r="D18" s="26" t="str">
        <f>[1]PAT5!Q6</f>
        <v>(0.006)</v>
      </c>
      <c r="E18" s="26" t="str">
        <f>[1]PAT5!R6</f>
        <v>(0.006)</v>
      </c>
      <c r="F18" s="26" t="str">
        <f>[1]PAT5!S6</f>
        <v>(0.006)</v>
      </c>
      <c r="G18" s="26" t="str">
        <f>[1]PAT5!T6</f>
        <v>(0.007)</v>
      </c>
      <c r="H18" s="26" t="str">
        <f>[1]PAT5!U6</f>
        <v>(0.007)</v>
      </c>
      <c r="I18" s="26" t="str">
        <f>[1]PAT5!V6</f>
        <v>(0.007)</v>
      </c>
      <c r="J18" s="26" t="str">
        <f>[1]PAT5!W6</f>
        <v>(0.007)</v>
      </c>
      <c r="K18" s="26" t="str">
        <f>[1]PAT5!X6</f>
        <v>(0.007)</v>
      </c>
      <c r="L18" s="26" t="str">
        <f>[1]PAT5!Y6</f>
        <v>(0.008)</v>
      </c>
    </row>
    <row r="19" spans="1:12" ht="15" customHeight="1" x14ac:dyDescent="0.2">
      <c r="A19" s="23" t="s">
        <v>49</v>
      </c>
      <c r="B19" s="26" t="str">
        <f>[1]PAT5!O7</f>
        <v>-0.002</v>
      </c>
      <c r="C19" s="26" t="str">
        <f>[1]PAT5!P7</f>
        <v>-0.001</v>
      </c>
      <c r="D19" s="26" t="str">
        <f>[1]PAT5!Q7</f>
        <v>-0.001</v>
      </c>
      <c r="E19" s="26" t="str">
        <f>[1]PAT5!R7</f>
        <v>0.000</v>
      </c>
      <c r="F19" s="26" t="str">
        <f>[1]PAT5!S7</f>
        <v>0.001</v>
      </c>
      <c r="G19" s="26" t="str">
        <f>[1]PAT5!T7</f>
        <v>0.001</v>
      </c>
      <c r="H19" s="26" t="str">
        <f>[1]PAT5!U7</f>
        <v>0.002</v>
      </c>
      <c r="I19" s="26" t="str">
        <f>[1]PAT5!V7</f>
        <v>0.003</v>
      </c>
      <c r="J19" s="26" t="str">
        <f>[1]PAT5!W7</f>
        <v>0.003</v>
      </c>
      <c r="K19" s="26" t="str">
        <f>[1]PAT5!X7</f>
        <v>0.004</v>
      </c>
      <c r="L19" s="26" t="str">
        <f>[1]PAT5!Y7</f>
        <v>0.004</v>
      </c>
    </row>
    <row r="20" spans="1:12" s="15" customFormat="1" ht="15" customHeight="1" x14ac:dyDescent="0.2">
      <c r="A20" s="23"/>
      <c r="B20" s="26" t="str">
        <f>[1]PAT5!O8</f>
        <v>(0.003)</v>
      </c>
      <c r="C20" s="26" t="str">
        <f>[1]PAT5!P8</f>
        <v>(0.003)</v>
      </c>
      <c r="D20" s="26" t="str">
        <f>[1]PAT5!Q8</f>
        <v>(0.003)</v>
      </c>
      <c r="E20" s="26" t="str">
        <f>[1]PAT5!R8</f>
        <v>(0.003)</v>
      </c>
      <c r="F20" s="26" t="str">
        <f>[1]PAT5!S8</f>
        <v>(0.003)</v>
      </c>
      <c r="G20" s="26" t="str">
        <f>[1]PAT5!T8</f>
        <v>(0.003)</v>
      </c>
      <c r="H20" s="26" t="str">
        <f>[1]PAT5!U8</f>
        <v>(0.003)</v>
      </c>
      <c r="I20" s="26" t="str">
        <f>[1]PAT5!V8</f>
        <v>(0.003)</v>
      </c>
      <c r="J20" s="26" t="str">
        <f>[1]PAT5!W8</f>
        <v>(0.003)</v>
      </c>
      <c r="K20" s="26" t="str">
        <f>[1]PAT5!X8</f>
        <v>(0.003)</v>
      </c>
      <c r="L20" s="26" t="str">
        <f>[1]PAT5!Y8</f>
        <v>(0.003)</v>
      </c>
    </row>
    <row r="21" spans="1:12" ht="15" customHeight="1" x14ac:dyDescent="0.2">
      <c r="A21" s="16" t="s">
        <v>50</v>
      </c>
      <c r="B21" s="26" t="str">
        <f>[1]PAT5!O9</f>
        <v>-0.009***</v>
      </c>
      <c r="C21" s="26" t="str">
        <f>[1]PAT5!P9</f>
        <v>-0.008***</v>
      </c>
      <c r="D21" s="26" t="str">
        <f>[1]PAT5!Q9</f>
        <v>-0.007***</v>
      </c>
      <c r="E21" s="26" t="str">
        <f>[1]PAT5!R9</f>
        <v>-0.006**</v>
      </c>
      <c r="F21" s="26" t="str">
        <f>[1]PAT5!S9</f>
        <v>-0.006**</v>
      </c>
      <c r="G21" s="26" t="str">
        <f>[1]PAT5!T9</f>
        <v>-0.005</v>
      </c>
      <c r="H21" s="26" t="str">
        <f>[1]PAT5!U9</f>
        <v>-0.004</v>
      </c>
      <c r="I21" s="26" t="str">
        <f>[1]PAT5!V9</f>
        <v>-0.003</v>
      </c>
      <c r="J21" s="26" t="str">
        <f>[1]PAT5!W9</f>
        <v>-0.002</v>
      </c>
      <c r="K21" s="26" t="str">
        <f>[1]PAT5!X9</f>
        <v>-0.001</v>
      </c>
      <c r="L21" s="26" t="str">
        <f>[1]PAT5!Y9</f>
        <v>-0.000</v>
      </c>
    </row>
    <row r="22" spans="1:12" s="15" customFormat="1" ht="15" customHeight="1" x14ac:dyDescent="0.2">
      <c r="A22" s="16"/>
      <c r="B22" s="26" t="str">
        <f>[1]PAT5!O10</f>
        <v>(0.002)</v>
      </c>
      <c r="C22" s="26" t="str">
        <f>[1]PAT5!P10</f>
        <v>(0.003)</v>
      </c>
      <c r="D22" s="26" t="str">
        <f>[1]PAT5!Q10</f>
        <v>(0.003)</v>
      </c>
      <c r="E22" s="26" t="str">
        <f>[1]PAT5!R10</f>
        <v>(0.003)</v>
      </c>
      <c r="F22" s="26" t="str">
        <f>[1]PAT5!S10</f>
        <v>(0.003)</v>
      </c>
      <c r="G22" s="26" t="str">
        <f>[1]PAT5!T10</f>
        <v>(0.003)</v>
      </c>
      <c r="H22" s="26" t="str">
        <f>[1]PAT5!U10</f>
        <v>(0.003)</v>
      </c>
      <c r="I22" s="26" t="str">
        <f>[1]PAT5!V10</f>
        <v>(0.003)</v>
      </c>
      <c r="J22" s="26" t="str">
        <f>[1]PAT5!W10</f>
        <v>(0.004)</v>
      </c>
      <c r="K22" s="26" t="str">
        <f>[1]PAT5!X10</f>
        <v>(0.004)</v>
      </c>
      <c r="L22" s="26" t="str">
        <f>[1]PAT5!Y10</f>
        <v>(0.004)</v>
      </c>
    </row>
    <row r="23" spans="1:12" s="3" customFormat="1" ht="6" customHeight="1" thickBot="1" x14ac:dyDescent="0.2">
      <c r="A23" s="6"/>
      <c r="B23" s="7"/>
      <c r="C23" s="7"/>
      <c r="D23" s="7"/>
      <c r="E23" s="7"/>
      <c r="F23" s="7"/>
      <c r="G23" s="7"/>
      <c r="H23" s="7"/>
      <c r="I23" s="7"/>
      <c r="J23" s="7"/>
      <c r="K23" s="7"/>
      <c r="L23" s="7"/>
    </row>
    <row r="24" spans="1:12" s="14" customFormat="1" ht="16.5" customHeight="1" thickTop="1" x14ac:dyDescent="0.15">
      <c r="A24" s="96" t="s">
        <v>276</v>
      </c>
      <c r="B24" s="96"/>
      <c r="C24" s="96"/>
      <c r="D24" s="96"/>
      <c r="E24" s="110"/>
      <c r="F24" s="110"/>
      <c r="G24" s="110"/>
      <c r="H24" s="110"/>
      <c r="I24" s="110"/>
      <c r="J24" s="110"/>
      <c r="K24" s="110"/>
      <c r="L24" s="110"/>
    </row>
    <row r="28" spans="1:12" s="8" customFormat="1" x14ac:dyDescent="0.2">
      <c r="A28" s="1"/>
      <c r="F28" s="8" t="s">
        <v>8</v>
      </c>
    </row>
  </sheetData>
  <mergeCells count="4">
    <mergeCell ref="B15:L15"/>
    <mergeCell ref="A24:L24"/>
    <mergeCell ref="A1:L1"/>
    <mergeCell ref="B6:L6"/>
  </mergeCells>
  <printOptions horizontalCentered="1"/>
  <pageMargins left="0.25" right="0.25" top="0.5" bottom="0" header="0.3" footer="0.3"/>
  <pageSetup scale="96"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J1" sqref="J1"/>
    </sheetView>
  </sheetViews>
  <sheetFormatPr defaultRowHeight="12.75" x14ac:dyDescent="0.2"/>
  <cols>
    <col min="1" max="1" width="27.140625" style="1" customWidth="1"/>
    <col min="2" max="6" width="13.7109375" style="8" customWidth="1"/>
    <col min="7" max="16384" width="9.140625" style="1"/>
  </cols>
  <sheetData>
    <row r="1" spans="1:6" ht="19.5" thickBot="1" x14ac:dyDescent="0.35">
      <c r="A1" s="97" t="s">
        <v>249</v>
      </c>
      <c r="B1" s="98"/>
      <c r="C1" s="98"/>
      <c r="D1" s="98"/>
      <c r="E1" s="98"/>
      <c r="F1" s="98"/>
    </row>
    <row r="2" spans="1:6" s="3" customFormat="1" ht="6" customHeight="1" thickTop="1" x14ac:dyDescent="0.15">
      <c r="A2" s="5"/>
      <c r="B2" s="4"/>
      <c r="C2" s="4"/>
      <c r="D2" s="4"/>
      <c r="E2" s="4"/>
      <c r="F2" s="4"/>
    </row>
    <row r="3" spans="1:6" s="18" customFormat="1" ht="30" customHeight="1" x14ac:dyDescent="0.25">
      <c r="B3" s="32" t="s">
        <v>19</v>
      </c>
      <c r="C3" s="32" t="s">
        <v>20</v>
      </c>
      <c r="D3" s="32" t="s">
        <v>21</v>
      </c>
      <c r="E3" s="32" t="s">
        <v>22</v>
      </c>
      <c r="F3" s="32" t="s">
        <v>23</v>
      </c>
    </row>
    <row r="4" spans="1:6" s="2" customFormat="1" ht="6" customHeight="1" thickBot="1" x14ac:dyDescent="0.25">
      <c r="A4" s="17"/>
      <c r="B4" s="9"/>
      <c r="C4" s="9"/>
      <c r="D4" s="9"/>
      <c r="E4" s="9"/>
      <c r="F4" s="9"/>
    </row>
    <row r="5" spans="1:6" s="2" customFormat="1" ht="15" customHeight="1" thickBot="1" x14ac:dyDescent="0.25">
      <c r="A5" s="10"/>
      <c r="B5" s="11" t="s">
        <v>0</v>
      </c>
      <c r="C5" s="11" t="s">
        <v>1</v>
      </c>
      <c r="D5" s="11" t="s">
        <v>2</v>
      </c>
      <c r="E5" s="11" t="s">
        <v>3</v>
      </c>
      <c r="F5" s="11" t="s">
        <v>4</v>
      </c>
    </row>
    <row r="6" spans="1:6" s="14" customFormat="1" ht="6" customHeight="1" x14ac:dyDescent="0.15">
      <c r="A6" s="12"/>
      <c r="B6" s="13"/>
      <c r="C6" s="13"/>
      <c r="D6" s="13"/>
      <c r="E6" s="13"/>
      <c r="F6" s="13"/>
    </row>
    <row r="7" spans="1:6" s="15" customFormat="1" ht="15" customHeight="1" x14ac:dyDescent="0.2">
      <c r="A7" s="16"/>
      <c r="B7" s="109" t="s">
        <v>25</v>
      </c>
      <c r="C7" s="109"/>
      <c r="D7" s="109"/>
      <c r="E7" s="109"/>
      <c r="F7" s="109"/>
    </row>
    <row r="8" spans="1:6" s="15" customFormat="1" ht="6" customHeight="1" x14ac:dyDescent="0.2">
      <c r="A8" s="16"/>
      <c r="B8" s="33"/>
      <c r="C8" s="33"/>
      <c r="D8" s="33"/>
      <c r="E8" s="33"/>
      <c r="F8" s="33"/>
    </row>
    <row r="9" spans="1:6" ht="15" customHeight="1" x14ac:dyDescent="0.2">
      <c r="A9" s="16" t="s">
        <v>9</v>
      </c>
      <c r="B9" s="26" t="str">
        <f>'[1]PAT3-nber_rvadd'!B3</f>
        <v>0.020</v>
      </c>
      <c r="C9" s="26" t="str">
        <f>'[1]PAT3-nber_rvadd'!C3</f>
        <v>0.099***</v>
      </c>
      <c r="D9" s="26" t="str">
        <f>'[1]PAT3-nber_rvadd'!D3</f>
        <v>0.113**</v>
      </c>
      <c r="E9" s="26" t="str">
        <f>'[1]PAT3-nber_rvadd'!E3</f>
        <v>0.075</v>
      </c>
      <c r="F9" s="26" t="str">
        <f>'[1]PAT3-nber_rvadd'!F3</f>
        <v>0.133*</v>
      </c>
    </row>
    <row r="10" spans="1:6" s="15" customFormat="1" ht="15" customHeight="1" x14ac:dyDescent="0.2">
      <c r="A10" s="16"/>
      <c r="B10" s="26" t="str">
        <f>'[1]PAT3-nber_rvadd'!B4</f>
        <v>(0.025)</v>
      </c>
      <c r="C10" s="26" t="str">
        <f>'[1]PAT3-nber_rvadd'!C4</f>
        <v>(0.038)</v>
      </c>
      <c r="D10" s="26" t="str">
        <f>'[1]PAT3-nber_rvadd'!D4</f>
        <v>(0.050)</v>
      </c>
      <c r="E10" s="26" t="str">
        <f>'[1]PAT3-nber_rvadd'!E4</f>
        <v>(0.060)</v>
      </c>
      <c r="F10" s="26" t="str">
        <f>'[1]PAT3-nber_rvadd'!F4</f>
        <v>(0.071)</v>
      </c>
    </row>
    <row r="11" spans="1:6" ht="15" customHeight="1" x14ac:dyDescent="0.2">
      <c r="A11" s="23" t="s">
        <v>48</v>
      </c>
      <c r="B11" s="26" t="str">
        <f>'[1]PAT3-nber_rvadd'!B5</f>
        <v>0.043***</v>
      </c>
      <c r="C11" s="26" t="str">
        <f>'[1]PAT3-nber_rvadd'!C5</f>
        <v>-0.032</v>
      </c>
      <c r="D11" s="26" t="str">
        <f>'[1]PAT3-nber_rvadd'!D5</f>
        <v>0.040</v>
      </c>
      <c r="E11" s="26" t="str">
        <f>'[1]PAT3-nber_rvadd'!E5</f>
        <v>0.088</v>
      </c>
      <c r="F11" s="26" t="str">
        <f>'[1]PAT3-nber_rvadd'!F5</f>
        <v>-0.012</v>
      </c>
    </row>
    <row r="12" spans="1:6" s="15" customFormat="1" ht="15" customHeight="1" x14ac:dyDescent="0.2">
      <c r="A12" s="23"/>
      <c r="B12" s="26" t="str">
        <f>'[1]PAT3-nber_rvadd'!B6</f>
        <v>(0.011)</v>
      </c>
      <c r="C12" s="26" t="str">
        <f>'[1]PAT3-nber_rvadd'!C6</f>
        <v>(0.023)</v>
      </c>
      <c r="D12" s="26" t="str">
        <f>'[1]PAT3-nber_rvadd'!D6</f>
        <v>(0.034)</v>
      </c>
      <c r="E12" s="26" t="str">
        <f>'[1]PAT3-nber_rvadd'!E6</f>
        <v>(0.064)</v>
      </c>
      <c r="F12" s="26" t="str">
        <f>'[1]PAT3-nber_rvadd'!F6</f>
        <v>(0.067)</v>
      </c>
    </row>
    <row r="13" spans="1:6" ht="15" customHeight="1" x14ac:dyDescent="0.2">
      <c r="A13" s="23" t="s">
        <v>49</v>
      </c>
      <c r="B13" s="26" t="str">
        <f>'[1]PAT3-nber_rvadd'!B7</f>
        <v>-0.000</v>
      </c>
      <c r="C13" s="26" t="str">
        <f>'[1]PAT3-nber_rvadd'!C7</f>
        <v>-0.020**</v>
      </c>
      <c r="D13" s="26" t="str">
        <f>'[1]PAT3-nber_rvadd'!D7</f>
        <v>-0.013</v>
      </c>
      <c r="E13" s="26" t="str">
        <f>'[1]PAT3-nber_rvadd'!E7</f>
        <v>0.004</v>
      </c>
      <c r="F13" s="26" t="str">
        <f>'[1]PAT3-nber_rvadd'!F7</f>
        <v>0.014</v>
      </c>
    </row>
    <row r="14" spans="1:6" s="15" customFormat="1" ht="15" customHeight="1" x14ac:dyDescent="0.2">
      <c r="A14" s="23"/>
      <c r="B14" s="26" t="str">
        <f>'[1]PAT3-nber_rvadd'!B8</f>
        <v>(0.005)</v>
      </c>
      <c r="C14" s="26" t="str">
        <f>'[1]PAT3-nber_rvadd'!C8</f>
        <v>(0.009)</v>
      </c>
      <c r="D14" s="26" t="str">
        <f>'[1]PAT3-nber_rvadd'!D8</f>
        <v>(0.012)</v>
      </c>
      <c r="E14" s="26" t="str">
        <f>'[1]PAT3-nber_rvadd'!E8</f>
        <v>(0.018)</v>
      </c>
      <c r="F14" s="26" t="str">
        <f>'[1]PAT3-nber_rvadd'!F8</f>
        <v>(0.021)</v>
      </c>
    </row>
    <row r="15" spans="1:6" ht="15" customHeight="1" x14ac:dyDescent="0.2">
      <c r="A15" s="16" t="s">
        <v>50</v>
      </c>
      <c r="B15" s="26" t="str">
        <f>'[1]PAT3-nber_rvadd'!B9</f>
        <v>-0.006</v>
      </c>
      <c r="C15" s="26" t="str">
        <f>'[1]PAT3-nber_rvadd'!C9</f>
        <v>0.012</v>
      </c>
      <c r="D15" s="26" t="str">
        <f>'[1]PAT3-nber_rvadd'!D9</f>
        <v>-0.015</v>
      </c>
      <c r="E15" s="26" t="str">
        <f>'[1]PAT3-nber_rvadd'!E9</f>
        <v>0.044*</v>
      </c>
      <c r="F15" s="26" t="str">
        <f>'[1]PAT3-nber_rvadd'!F9</f>
        <v>0.004</v>
      </c>
    </row>
    <row r="16" spans="1:6" s="15" customFormat="1" ht="15" customHeight="1" x14ac:dyDescent="0.2">
      <c r="A16" s="16"/>
      <c r="B16" s="26" t="str">
        <f>'[1]PAT3-nber_rvadd'!B10</f>
        <v>(0.004)</v>
      </c>
      <c r="C16" s="26" t="str">
        <f>'[1]PAT3-nber_rvadd'!C10</f>
        <v>(0.011)</v>
      </c>
      <c r="D16" s="26" t="str">
        <f>'[1]PAT3-nber_rvadd'!D10</f>
        <v>(0.017)</v>
      </c>
      <c r="E16" s="26" t="str">
        <f>'[1]PAT3-nber_rvadd'!E10</f>
        <v>(0.023)</v>
      </c>
      <c r="F16" s="26" t="str">
        <f>'[1]PAT3-nber_rvadd'!F10</f>
        <v>(0.033)</v>
      </c>
    </row>
    <row r="17" spans="1:9" s="15" customFormat="1" ht="15" customHeight="1" x14ac:dyDescent="0.2">
      <c r="A17" s="16" t="s">
        <v>12</v>
      </c>
      <c r="B17" s="26" t="str">
        <f>'[1]PAT3-nber_rvadd'!B11</f>
        <v>6543</v>
      </c>
      <c r="C17" s="26" t="str">
        <f>'[1]PAT3-nber_rvadd'!C11</f>
        <v>3072</v>
      </c>
      <c r="D17" s="26" t="str">
        <f>'[1]PAT3-nber_rvadd'!D11</f>
        <v>1915</v>
      </c>
      <c r="E17" s="26" t="str">
        <f>'[1]PAT3-nber_rvadd'!E11</f>
        <v>1149</v>
      </c>
      <c r="F17" s="26" t="str">
        <f>'[1]PAT3-nber_rvadd'!F11</f>
        <v>766</v>
      </c>
      <c r="G17" s="24"/>
      <c r="H17" s="24"/>
    </row>
    <row r="18" spans="1:9" ht="15" customHeight="1" x14ac:dyDescent="0.2">
      <c r="A18" s="42" t="s">
        <v>27</v>
      </c>
      <c r="B18" s="26" t="str">
        <f>'[1]PAT3b-nber_rvadd'!B12</f>
        <v>0.000</v>
      </c>
      <c r="C18" s="26" t="str">
        <f>'[1]PAT3b-nber_rvadd'!C12</f>
        <v>0.051</v>
      </c>
      <c r="D18" s="26" t="str">
        <f>'[1]PAT3b-nber_rvadd'!D12</f>
        <v>0.144</v>
      </c>
      <c r="E18" s="26" t="str">
        <f>'[1]PAT3b-nber_rvadd'!E12</f>
        <v>0.902</v>
      </c>
      <c r="F18" s="26" t="str">
        <f>'[1]PAT3b-nber_rvadd'!F12</f>
        <v>0.592</v>
      </c>
      <c r="G18" s="26"/>
      <c r="H18" s="26"/>
      <c r="I18" s="26"/>
    </row>
    <row r="19" spans="1:9" s="15" customFormat="1" ht="15" customHeight="1" x14ac:dyDescent="0.2">
      <c r="A19" s="16"/>
      <c r="B19" s="26"/>
      <c r="C19" s="26"/>
      <c r="D19" s="26"/>
      <c r="E19" s="26"/>
      <c r="F19" s="26"/>
      <c r="G19" s="24"/>
      <c r="H19" s="24"/>
    </row>
    <row r="20" spans="1:9" s="15" customFormat="1" ht="15" customHeight="1" x14ac:dyDescent="0.2">
      <c r="A20" s="16"/>
      <c r="B20" s="109" t="s">
        <v>24</v>
      </c>
      <c r="C20" s="109"/>
      <c r="D20" s="109"/>
      <c r="E20" s="109"/>
      <c r="F20" s="109"/>
    </row>
    <row r="21" spans="1:9" s="15" customFormat="1" ht="6" customHeight="1" x14ac:dyDescent="0.2">
      <c r="A21" s="16"/>
      <c r="B21" s="33"/>
      <c r="C21" s="33"/>
      <c r="D21" s="33"/>
      <c r="E21" s="33"/>
      <c r="F21" s="33"/>
    </row>
    <row r="22" spans="1:9" ht="15" customHeight="1" x14ac:dyDescent="0.2">
      <c r="A22" s="16" t="s">
        <v>9</v>
      </c>
      <c r="B22" s="26" t="str">
        <f>'[1]PAT3-nber_emp'!B3</f>
        <v>0.159***</v>
      </c>
      <c r="C22" s="26" t="str">
        <f>'[1]PAT3-nber_emp'!C3</f>
        <v>0.265***</v>
      </c>
      <c r="D22" s="26" t="str">
        <f>'[1]PAT3-nber_emp'!D3</f>
        <v>0.330***</v>
      </c>
      <c r="E22" s="26" t="str">
        <f>'[1]PAT3-nber_emp'!E3</f>
        <v>0.324***</v>
      </c>
      <c r="F22" s="26" t="str">
        <f>'[1]PAT3-nber_emp'!F3</f>
        <v>0.347***</v>
      </c>
    </row>
    <row r="23" spans="1:9" s="15" customFormat="1" ht="15" customHeight="1" x14ac:dyDescent="0.2">
      <c r="A23" s="16"/>
      <c r="B23" s="26" t="str">
        <f>'[1]PAT3-nber_emp'!B4</f>
        <v>(0.021)</v>
      </c>
      <c r="C23" s="26" t="str">
        <f>'[1]PAT3-nber_emp'!C4</f>
        <v>(0.028)</v>
      </c>
      <c r="D23" s="26" t="str">
        <f>'[1]PAT3-nber_emp'!D4</f>
        <v>(0.041)</v>
      </c>
      <c r="E23" s="26" t="str">
        <f>'[1]PAT3-nber_emp'!E4</f>
        <v>(0.046)</v>
      </c>
      <c r="F23" s="26" t="str">
        <f>'[1]PAT3-nber_emp'!F4</f>
        <v>(0.053)</v>
      </c>
    </row>
    <row r="24" spans="1:9" ht="15" customHeight="1" x14ac:dyDescent="0.2">
      <c r="A24" s="23" t="s">
        <v>48</v>
      </c>
      <c r="B24" s="26" t="str">
        <f>'[1]PAT3-nber_emp'!B5</f>
        <v>0.018***</v>
      </c>
      <c r="C24" s="26" t="str">
        <f>'[1]PAT3-nber_emp'!C5</f>
        <v>0.005</v>
      </c>
      <c r="D24" s="26" t="str">
        <f>'[1]PAT3-nber_emp'!D5</f>
        <v>0.046**</v>
      </c>
      <c r="E24" s="26" t="str">
        <f>'[1]PAT3-nber_emp'!E5</f>
        <v>0.104***</v>
      </c>
      <c r="F24" s="26" t="str">
        <f>'[1]PAT3-nber_emp'!F5</f>
        <v>0.039</v>
      </c>
    </row>
    <row r="25" spans="1:9" s="15" customFormat="1" ht="15" customHeight="1" x14ac:dyDescent="0.2">
      <c r="A25" s="23"/>
      <c r="B25" s="26" t="str">
        <f>'[1]PAT3-nber_emp'!B6</f>
        <v>(0.006)</v>
      </c>
      <c r="C25" s="26" t="str">
        <f>'[1]PAT3-nber_emp'!C6</f>
        <v>(0.012)</v>
      </c>
      <c r="D25" s="26" t="str">
        <f>'[1]PAT3-nber_emp'!D6</f>
        <v>(0.023)</v>
      </c>
      <c r="E25" s="26" t="str">
        <f>'[1]PAT3-nber_emp'!E6</f>
        <v>(0.037)</v>
      </c>
      <c r="F25" s="26" t="str">
        <f>'[1]PAT3-nber_emp'!F6</f>
        <v>(0.048)</v>
      </c>
    </row>
    <row r="26" spans="1:9" ht="15" customHeight="1" x14ac:dyDescent="0.2">
      <c r="A26" s="23" t="s">
        <v>49</v>
      </c>
      <c r="B26" s="26" t="str">
        <f>'[1]PAT3-nber_emp'!B7</f>
        <v>-0.001</v>
      </c>
      <c r="C26" s="26" t="str">
        <f>'[1]PAT3-nber_emp'!C7</f>
        <v>-0.011**</v>
      </c>
      <c r="D26" s="26" t="str">
        <f>'[1]PAT3-nber_emp'!D7</f>
        <v>-0.009</v>
      </c>
      <c r="E26" s="26" t="str">
        <f>'[1]PAT3-nber_emp'!E7</f>
        <v>0.005</v>
      </c>
      <c r="F26" s="26" t="str">
        <f>'[1]PAT3-nber_emp'!F7</f>
        <v>0.006</v>
      </c>
    </row>
    <row r="27" spans="1:9" s="15" customFormat="1" ht="15" customHeight="1" x14ac:dyDescent="0.2">
      <c r="A27" s="23"/>
      <c r="B27" s="26" t="str">
        <f>'[1]PAT3-nber_emp'!B8</f>
        <v>(0.003)</v>
      </c>
      <c r="C27" s="26" t="str">
        <f>'[1]PAT3-nber_emp'!C8</f>
        <v>(0.005)</v>
      </c>
      <c r="D27" s="26" t="str">
        <f>'[1]PAT3-nber_emp'!D8</f>
        <v>(0.008)</v>
      </c>
      <c r="E27" s="26" t="str">
        <f>'[1]PAT3-nber_emp'!E8</f>
        <v>(0.012)</v>
      </c>
      <c r="F27" s="26" t="str">
        <f>'[1]PAT3-nber_emp'!F8</f>
        <v>(0.015)</v>
      </c>
    </row>
    <row r="28" spans="1:9" ht="15" customHeight="1" x14ac:dyDescent="0.2">
      <c r="A28" s="16" t="s">
        <v>50</v>
      </c>
      <c r="B28" s="26" t="str">
        <f>'[1]PAT3-nber_emp'!B9</f>
        <v>-0.008***</v>
      </c>
      <c r="C28" s="26" t="str">
        <f>'[1]PAT3-nber_emp'!C9</f>
        <v>-0.002</v>
      </c>
      <c r="D28" s="26" t="str">
        <f>'[1]PAT3-nber_emp'!D9</f>
        <v>-0.022**</v>
      </c>
      <c r="E28" s="26" t="str">
        <f>'[1]PAT3-nber_emp'!E9</f>
        <v>-0.006</v>
      </c>
      <c r="F28" s="26" t="str">
        <f>'[1]PAT3-nber_emp'!F9</f>
        <v>-0.006</v>
      </c>
    </row>
    <row r="29" spans="1:9" s="15" customFormat="1" ht="15" customHeight="1" x14ac:dyDescent="0.2">
      <c r="A29" s="16"/>
      <c r="B29" s="26" t="str">
        <f>'[1]PAT3-nber_emp'!B10</f>
        <v>(0.003)</v>
      </c>
      <c r="C29" s="26" t="str">
        <f>'[1]PAT3-nber_emp'!C10</f>
        <v>(0.007)</v>
      </c>
      <c r="D29" s="26" t="str">
        <f>'[1]PAT3-nber_emp'!D10</f>
        <v>(0.010)</v>
      </c>
      <c r="E29" s="26" t="str">
        <f>'[1]PAT3-nber_emp'!E10</f>
        <v>(0.015)</v>
      </c>
      <c r="F29" s="26" t="str">
        <f>'[1]PAT3-nber_emp'!F10</f>
        <v>(0.030)</v>
      </c>
    </row>
    <row r="30" spans="1:9" s="15" customFormat="1" ht="15" customHeight="1" x14ac:dyDescent="0.2">
      <c r="A30" s="16" t="s">
        <v>12</v>
      </c>
      <c r="B30" s="26" t="str">
        <f>'[1]PAT3-nber_emp'!B11</f>
        <v>6543</v>
      </c>
      <c r="C30" s="26" t="str">
        <f>'[1]PAT3-nber_emp'!C11</f>
        <v>3072</v>
      </c>
      <c r="D30" s="26" t="str">
        <f>'[1]PAT3-nber_emp'!D11</f>
        <v>1915</v>
      </c>
      <c r="E30" s="26" t="str">
        <f>'[1]PAT3-nber_emp'!E11</f>
        <v>1149</v>
      </c>
      <c r="F30" s="26" t="str">
        <f>'[1]PAT3-nber_emp'!F11</f>
        <v>766</v>
      </c>
      <c r="G30" s="24"/>
      <c r="H30" s="24"/>
    </row>
    <row r="31" spans="1:9" ht="15" customHeight="1" x14ac:dyDescent="0.2">
      <c r="A31" s="42" t="s">
        <v>27</v>
      </c>
      <c r="B31" s="26" t="str">
        <f>'[1]PAT3b-nber_emp'!B12</f>
        <v>0.001</v>
      </c>
      <c r="C31" s="26" t="str">
        <f>'[1]PAT3b-nber_emp'!C12</f>
        <v>0.890</v>
      </c>
      <c r="D31" s="26" t="str">
        <f>'[1]PAT3b-nber_emp'!D12</f>
        <v>0.030</v>
      </c>
      <c r="E31" s="26" t="str">
        <f>'[1]PAT3b-nber_emp'!E12</f>
        <v>0.055</v>
      </c>
      <c r="F31" s="26" t="str">
        <f>'[1]PAT3b-nber_emp'!F12</f>
        <v>0.616</v>
      </c>
      <c r="G31" s="26"/>
      <c r="H31" s="26"/>
      <c r="I31" s="26"/>
    </row>
    <row r="32" spans="1:9" s="3" customFormat="1" ht="6" customHeight="1" thickBot="1" x14ac:dyDescent="0.2">
      <c r="A32" s="6"/>
      <c r="B32" s="7"/>
      <c r="C32" s="7"/>
      <c r="D32" s="7"/>
      <c r="E32" s="7"/>
      <c r="F32" s="7"/>
    </row>
    <row r="33" spans="1:6" s="14" customFormat="1" ht="18.75" customHeight="1" thickTop="1" x14ac:dyDescent="0.15">
      <c r="A33" s="96" t="s">
        <v>268</v>
      </c>
      <c r="B33" s="96"/>
      <c r="C33" s="96"/>
      <c r="D33" s="96"/>
      <c r="E33" s="96"/>
      <c r="F33" s="110"/>
    </row>
  </sheetData>
  <mergeCells count="4">
    <mergeCell ref="A1:F1"/>
    <mergeCell ref="B7:F7"/>
    <mergeCell ref="B20:F20"/>
    <mergeCell ref="A33:F33"/>
  </mergeCells>
  <printOptions horizontalCentered="1"/>
  <pageMargins left="0.25" right="0.25" top="0.5" bottom="0" header="0.3" footer="0.3"/>
  <pageSetup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7"/>
  <sheetViews>
    <sheetView zoomScaleNormal="100" workbookViewId="0">
      <selection activeCell="H28" sqref="H28"/>
    </sheetView>
  </sheetViews>
  <sheetFormatPr defaultRowHeight="12.75" x14ac:dyDescent="0.2"/>
  <cols>
    <col min="1" max="1" width="22" style="1" customWidth="1"/>
    <col min="2" max="5" width="13.7109375" style="8" customWidth="1"/>
    <col min="6" max="6" width="1.7109375" style="8" customWidth="1"/>
    <col min="7" max="10" width="13.7109375" style="8" customWidth="1"/>
    <col min="11" max="16384" width="9.140625" style="1"/>
  </cols>
  <sheetData>
    <row r="1" spans="1:11" ht="19.5" thickBot="1" x14ac:dyDescent="0.35">
      <c r="A1" s="97" t="s">
        <v>250</v>
      </c>
      <c r="B1" s="98"/>
      <c r="C1" s="98"/>
      <c r="D1" s="98"/>
      <c r="E1" s="98"/>
      <c r="F1" s="98"/>
      <c r="G1" s="98"/>
      <c r="H1" s="98"/>
      <c r="I1" s="98"/>
      <c r="J1" s="98"/>
    </row>
    <row r="2" spans="1:11" s="3" customFormat="1" ht="6" customHeight="1" thickTop="1" x14ac:dyDescent="0.15">
      <c r="A2" s="5"/>
      <c r="B2" s="4"/>
      <c r="C2" s="4"/>
      <c r="D2" s="4"/>
      <c r="E2" s="4"/>
      <c r="F2" s="4"/>
      <c r="G2" s="4"/>
      <c r="H2" s="4"/>
      <c r="I2" s="4"/>
      <c r="J2" s="4"/>
    </row>
    <row r="3" spans="1:11" s="18" customFormat="1" ht="15" customHeight="1" x14ac:dyDescent="0.25">
      <c r="B3" s="112" t="s">
        <v>209</v>
      </c>
      <c r="C3" s="112"/>
      <c r="D3" s="112"/>
      <c r="E3" s="112"/>
      <c r="F3" s="75"/>
      <c r="G3" s="112" t="s">
        <v>210</v>
      </c>
      <c r="H3" s="112"/>
      <c r="I3" s="112"/>
      <c r="J3" s="112"/>
    </row>
    <row r="4" spans="1:11" s="18" customFormat="1" ht="30" customHeight="1" x14ac:dyDescent="0.25">
      <c r="B4" s="75" t="s">
        <v>17</v>
      </c>
      <c r="C4" s="75" t="s">
        <v>208</v>
      </c>
      <c r="D4" s="76" t="s">
        <v>213</v>
      </c>
      <c r="E4" s="75" t="s">
        <v>214</v>
      </c>
      <c r="F4" s="75"/>
      <c r="G4" s="76" t="s">
        <v>17</v>
      </c>
      <c r="H4" s="76" t="s">
        <v>208</v>
      </c>
      <c r="I4" s="76" t="s">
        <v>213</v>
      </c>
      <c r="J4" s="76" t="s">
        <v>214</v>
      </c>
    </row>
    <row r="5" spans="1:11" s="2" customFormat="1" ht="6" customHeight="1" thickBot="1" x14ac:dyDescent="0.25">
      <c r="A5" s="17"/>
      <c r="B5" s="9"/>
      <c r="C5" s="9"/>
      <c r="D5" s="9"/>
      <c r="E5" s="9"/>
      <c r="F5" s="9"/>
      <c r="G5" s="9"/>
      <c r="H5" s="9"/>
      <c r="I5" s="9"/>
      <c r="J5" s="9"/>
    </row>
    <row r="6" spans="1:11" s="2" customFormat="1" ht="15" customHeight="1" thickBot="1" x14ac:dyDescent="0.25">
      <c r="A6" s="10"/>
      <c r="B6" s="11" t="s">
        <v>0</v>
      </c>
      <c r="C6" s="11" t="s">
        <v>1</v>
      </c>
      <c r="D6" s="11" t="s">
        <v>2</v>
      </c>
      <c r="E6" s="11" t="s">
        <v>3</v>
      </c>
      <c r="F6" s="11"/>
      <c r="G6" s="11" t="s">
        <v>4</v>
      </c>
      <c r="H6" s="11" t="s">
        <v>5</v>
      </c>
      <c r="I6" s="11" t="s">
        <v>6</v>
      </c>
      <c r="J6" s="11" t="s">
        <v>7</v>
      </c>
    </row>
    <row r="7" spans="1:11" s="14" customFormat="1" ht="6" customHeight="1" x14ac:dyDescent="0.15">
      <c r="A7" s="12"/>
      <c r="B7" s="13"/>
      <c r="C7" s="13"/>
      <c r="D7" s="13"/>
      <c r="E7" s="13"/>
      <c r="F7" s="13"/>
      <c r="G7" s="13"/>
      <c r="H7" s="13"/>
      <c r="I7" s="13"/>
      <c r="J7" s="13"/>
    </row>
    <row r="8" spans="1:11" s="2" customFormat="1" ht="15" customHeight="1" x14ac:dyDescent="0.2">
      <c r="A8" s="23" t="s">
        <v>9</v>
      </c>
      <c r="B8" s="26" t="str">
        <f>[1]IV4!B3</f>
        <v>0.019</v>
      </c>
      <c r="C8" s="26" t="str">
        <f>[1]IV4!C3</f>
        <v>0.034*</v>
      </c>
      <c r="D8" s="26" t="str">
        <f>[1]IV4!D3</f>
        <v>0.176***</v>
      </c>
      <c r="E8" s="26" t="str">
        <f>[1]IV4!E3</f>
        <v>0.201***</v>
      </c>
      <c r="F8" s="26"/>
      <c r="G8" s="26" t="str">
        <f>[1]FED4!B3</f>
        <v>0.019</v>
      </c>
      <c r="H8" s="26" t="str">
        <f>[1]FED4!C3</f>
        <v>0.034*</v>
      </c>
      <c r="I8" s="26" t="str">
        <f>[1]FED4!D3</f>
        <v>0.178***</v>
      </c>
      <c r="J8" s="26" t="str">
        <f>[1]FED4!E3</f>
        <v>0.201***</v>
      </c>
    </row>
    <row r="9" spans="1:11" s="20" customFormat="1" ht="15" customHeight="1" x14ac:dyDescent="0.2">
      <c r="A9" s="23"/>
      <c r="B9" s="26" t="str">
        <f>[1]IV4!B4</f>
        <v>(0.025)</v>
      </c>
      <c r="C9" s="26" t="str">
        <f>[1]IV4!C4</f>
        <v>(0.021)</v>
      </c>
      <c r="D9" s="26" t="str">
        <f>[1]IV4!D4</f>
        <v>(0.026)</v>
      </c>
      <c r="E9" s="26" t="str">
        <f>[1]IV4!E4</f>
        <v>(0.020)</v>
      </c>
      <c r="F9" s="26"/>
      <c r="G9" s="26" t="str">
        <f>[1]FED4!B4</f>
        <v>(0.025)</v>
      </c>
      <c r="H9" s="26" t="str">
        <f>[1]FED4!C4</f>
        <v>(0.020)</v>
      </c>
      <c r="I9" s="26" t="str">
        <f>[1]FED4!D4</f>
        <v>(0.026)</v>
      </c>
      <c r="J9" s="26" t="str">
        <f>[1]FED4!E4</f>
        <v>(0.019)</v>
      </c>
    </row>
    <row r="10" spans="1:11" s="2" customFormat="1" ht="15" customHeight="1" x14ac:dyDescent="0.2">
      <c r="A10" s="23" t="s">
        <v>48</v>
      </c>
      <c r="B10" s="26" t="str">
        <f>[1]IV4!B5</f>
        <v>-0.140</v>
      </c>
      <c r="C10" s="26" t="str">
        <f>[1]IV4!C5</f>
        <v>-0.013</v>
      </c>
      <c r="D10" s="26" t="str">
        <f>[1]IV4!D5</f>
        <v>-0.140**</v>
      </c>
      <c r="E10" s="26" t="str">
        <f>[1]IV4!E5</f>
        <v>-0.025</v>
      </c>
      <c r="F10" s="26"/>
      <c r="G10" s="26" t="str">
        <f>[1]FED4!B5</f>
        <v>0.017</v>
      </c>
      <c r="H10" s="26" t="str">
        <f>[1]FED4!C5</f>
        <v>0.014</v>
      </c>
      <c r="I10" s="26" t="str">
        <f>[1]FED4!D5</f>
        <v>-0.002</v>
      </c>
      <c r="J10" s="26" t="str">
        <f>[1]FED4!E5</f>
        <v>-0.004</v>
      </c>
    </row>
    <row r="11" spans="1:11" s="20" customFormat="1" ht="15" customHeight="1" x14ac:dyDescent="0.2">
      <c r="A11" s="23"/>
      <c r="B11" s="26" t="str">
        <f>[1]IV4!B6</f>
        <v>(0.086)</v>
      </c>
      <c r="C11" s="26" t="str">
        <f>[1]IV4!C6</f>
        <v>(0.073)</v>
      </c>
      <c r="D11" s="26" t="str">
        <f>[1]IV4!D6</f>
        <v>(0.059)</v>
      </c>
      <c r="E11" s="26" t="str">
        <f>[1]IV4!E6</f>
        <v>(0.050)</v>
      </c>
      <c r="F11" s="26"/>
      <c r="G11" s="26" t="str">
        <f>[1]FED4!B6</f>
        <v>(0.021)</v>
      </c>
      <c r="H11" s="26" t="str">
        <f>[1]FED4!C6</f>
        <v>(0.019)</v>
      </c>
      <c r="I11" s="26" t="str">
        <f>[1]FED4!D6</f>
        <v>(0.018)</v>
      </c>
      <c r="J11" s="26" t="str">
        <f>[1]FED4!E6</f>
        <v>(0.016)</v>
      </c>
    </row>
    <row r="12" spans="1:11" s="2" customFormat="1" ht="15" customHeight="1" x14ac:dyDescent="0.2">
      <c r="A12" s="23" t="s">
        <v>49</v>
      </c>
      <c r="B12" s="26" t="str">
        <f>[1]IV4!B7</f>
        <v>0.076***</v>
      </c>
      <c r="C12" s="26" t="str">
        <f>[1]IV4!C7</f>
        <v>0.077***</v>
      </c>
      <c r="D12" s="26" t="str">
        <f>[1]IV4!D7</f>
        <v>0.054***</v>
      </c>
      <c r="E12" s="26" t="str">
        <f>[1]IV4!E7</f>
        <v>0.056***</v>
      </c>
      <c r="F12" s="26"/>
      <c r="G12" s="26" t="str">
        <f>[1]FED4!B7</f>
        <v>0.022**</v>
      </c>
      <c r="H12" s="26" t="str">
        <f>[1]FED4!C7</f>
        <v>0.020**</v>
      </c>
      <c r="I12" s="26" t="str">
        <f>[1]FED4!D7</f>
        <v>0.022***</v>
      </c>
      <c r="J12" s="26" t="str">
        <f>[1]FED4!E7</f>
        <v>0.019**</v>
      </c>
    </row>
    <row r="13" spans="1:11" s="20" customFormat="1" ht="15" customHeight="1" x14ac:dyDescent="0.2">
      <c r="A13" s="23"/>
      <c r="B13" s="26" t="str">
        <f>[1]IV4!B8</f>
        <v>(0.024)</v>
      </c>
      <c r="C13" s="26" t="str">
        <f>[1]IV4!C8</f>
        <v>(0.025)</v>
      </c>
      <c r="D13" s="26" t="str">
        <f>[1]IV4!D8</f>
        <v>(0.019)</v>
      </c>
      <c r="E13" s="26" t="str">
        <f>[1]IV4!E8</f>
        <v>(0.021)</v>
      </c>
      <c r="F13" s="26"/>
      <c r="G13" s="26" t="str">
        <f>[1]FED4!B8</f>
        <v>(0.009)</v>
      </c>
      <c r="H13" s="26" t="str">
        <f>[1]FED4!C8</f>
        <v>(0.009)</v>
      </c>
      <c r="I13" s="26" t="str">
        <f>[1]FED4!D8</f>
        <v>(0.008)</v>
      </c>
      <c r="J13" s="26" t="str">
        <f>[1]FED4!E8</f>
        <v>(0.008)</v>
      </c>
    </row>
    <row r="14" spans="1:11" s="2" customFormat="1" ht="15" customHeight="1" x14ac:dyDescent="0.2">
      <c r="A14" s="16" t="s">
        <v>50</v>
      </c>
      <c r="B14" s="26" t="str">
        <f>[1]IV4!B9</f>
        <v>0.034***</v>
      </c>
      <c r="C14" s="26" t="str">
        <f>[1]IV4!C9</f>
        <v>0.044***</v>
      </c>
      <c r="D14" s="26" t="str">
        <f>[1]IV4!D9</f>
        <v>0.021***</v>
      </c>
      <c r="E14" s="26" t="str">
        <f>[1]IV4!E9</f>
        <v>0.029***</v>
      </c>
      <c r="F14" s="26"/>
      <c r="G14" s="26" t="str">
        <f>[1]FED4!B9</f>
        <v>0.004</v>
      </c>
      <c r="H14" s="26" t="str">
        <f>[1]FED4!C9</f>
        <v>0.003</v>
      </c>
      <c r="I14" s="26" t="str">
        <f>[1]FED4!D9</f>
        <v>0.005*</v>
      </c>
      <c r="J14" s="26" t="str">
        <f>[1]FED4!E9</f>
        <v>0.004</v>
      </c>
    </row>
    <row r="15" spans="1:11" s="20" customFormat="1" ht="15" customHeight="1" x14ac:dyDescent="0.2">
      <c r="A15" s="16"/>
      <c r="B15" s="26" t="str">
        <f>[1]IV4!B10</f>
        <v>(0.009)</v>
      </c>
      <c r="C15" s="26" t="str">
        <f>[1]IV4!C10</f>
        <v>(0.011)</v>
      </c>
      <c r="D15" s="26" t="str">
        <f>[1]IV4!D10</f>
        <v>(0.006)</v>
      </c>
      <c r="E15" s="26" t="str">
        <f>[1]IV4!E10</f>
        <v>(0.007)</v>
      </c>
      <c r="F15" s="26"/>
      <c r="G15" s="26" t="str">
        <f>[1]FED4!B10</f>
        <v>(0.003)</v>
      </c>
      <c r="H15" s="26" t="str">
        <f>[1]FED4!C10</f>
        <v>(0.003)</v>
      </c>
      <c r="I15" s="26" t="str">
        <f>[1]FED4!D10</f>
        <v>(0.003)</v>
      </c>
      <c r="J15" s="26" t="str">
        <f>[1]FED4!E10</f>
        <v>(0.002)</v>
      </c>
    </row>
    <row r="16" spans="1:11" ht="15" customHeight="1" x14ac:dyDescent="0.2">
      <c r="A16" s="16" t="s">
        <v>12</v>
      </c>
      <c r="B16" s="26" t="str">
        <f>[1]IV4!B11</f>
        <v>6560</v>
      </c>
      <c r="C16" s="26" t="str">
        <f>[1]IV4!C11</f>
        <v>6560</v>
      </c>
      <c r="D16" s="26" t="str">
        <f>[1]IV4!D11</f>
        <v>6560</v>
      </c>
      <c r="E16" s="26" t="str">
        <f>[1]IV4!E11</f>
        <v>6560</v>
      </c>
      <c r="F16" s="26"/>
      <c r="G16" s="26" t="str">
        <f>[1]FED4!B11</f>
        <v>6560</v>
      </c>
      <c r="H16" s="26" t="str">
        <f>[1]FED4!C11</f>
        <v>6560</v>
      </c>
      <c r="I16" s="26" t="str">
        <f>[1]FED4!D11</f>
        <v>6560</v>
      </c>
      <c r="J16" s="26" t="str">
        <f>[1]FED4!E11</f>
        <v>6560</v>
      </c>
      <c r="K16" s="2"/>
    </row>
    <row r="17" spans="1:10" s="3" customFormat="1" ht="6" customHeight="1" thickBot="1" x14ac:dyDescent="0.2">
      <c r="A17" s="6"/>
      <c r="B17" s="7"/>
      <c r="C17" s="7"/>
      <c r="D17" s="7"/>
      <c r="E17" s="7"/>
      <c r="F17" s="7"/>
      <c r="G17" s="7"/>
      <c r="H17" s="7"/>
      <c r="I17" s="7"/>
      <c r="J17" s="7"/>
    </row>
    <row r="18" spans="1:10" s="14" customFormat="1" ht="16.5" customHeight="1" thickTop="1" x14ac:dyDescent="0.15">
      <c r="A18" s="96" t="s">
        <v>277</v>
      </c>
      <c r="B18" s="96"/>
      <c r="C18" s="96"/>
      <c r="D18" s="96"/>
      <c r="E18" s="96"/>
      <c r="F18" s="96"/>
      <c r="G18" s="96"/>
      <c r="H18" s="96"/>
      <c r="I18" s="96"/>
      <c r="J18" s="96"/>
    </row>
    <row r="19" spans="1:10" s="14" customFormat="1" ht="13.5" customHeight="1" x14ac:dyDescent="0.15">
      <c r="A19" s="17"/>
      <c r="B19" s="17"/>
      <c r="C19" s="17"/>
      <c r="D19" s="17"/>
      <c r="E19" s="17"/>
      <c r="F19" s="17"/>
      <c r="G19" s="17"/>
      <c r="H19" s="17"/>
      <c r="I19" s="17"/>
      <c r="J19" s="17"/>
    </row>
    <row r="20" spans="1:10" ht="19.5" thickBot="1" x14ac:dyDescent="0.35">
      <c r="A20" s="97" t="s">
        <v>251</v>
      </c>
      <c r="B20" s="98"/>
      <c r="C20" s="98"/>
      <c r="D20" s="98"/>
      <c r="E20" s="98"/>
      <c r="F20" s="98"/>
      <c r="G20" s="98"/>
      <c r="H20" s="98"/>
      <c r="I20" s="98"/>
      <c r="J20" s="98"/>
    </row>
    <row r="21" spans="1:10" s="3" customFormat="1" ht="6" customHeight="1" thickTop="1" x14ac:dyDescent="0.15">
      <c r="A21" s="5"/>
      <c r="B21" s="4"/>
      <c r="C21" s="4"/>
      <c r="D21" s="4"/>
      <c r="E21" s="4"/>
      <c r="F21" s="4"/>
      <c r="G21" s="4"/>
      <c r="H21" s="4"/>
      <c r="I21" s="4"/>
      <c r="J21" s="4"/>
    </row>
    <row r="22" spans="1:10" s="18" customFormat="1" ht="15" customHeight="1" x14ac:dyDescent="0.25">
      <c r="B22" s="112" t="s">
        <v>211</v>
      </c>
      <c r="C22" s="112"/>
      <c r="D22" s="112"/>
      <c r="E22" s="112"/>
      <c r="F22" s="75"/>
      <c r="G22" s="112" t="s">
        <v>212</v>
      </c>
      <c r="H22" s="112"/>
      <c r="I22" s="112"/>
      <c r="J22" s="112"/>
    </row>
    <row r="23" spans="1:10" s="18" customFormat="1" ht="30" customHeight="1" x14ac:dyDescent="0.25">
      <c r="B23" s="76" t="s">
        <v>17</v>
      </c>
      <c r="C23" s="76" t="s">
        <v>208</v>
      </c>
      <c r="D23" s="76" t="s">
        <v>213</v>
      </c>
      <c r="E23" s="76" t="s">
        <v>214</v>
      </c>
      <c r="F23" s="76"/>
      <c r="G23" s="76" t="s">
        <v>17</v>
      </c>
      <c r="H23" s="76" t="s">
        <v>208</v>
      </c>
      <c r="I23" s="76" t="s">
        <v>213</v>
      </c>
      <c r="J23" s="76" t="s">
        <v>214</v>
      </c>
    </row>
    <row r="24" spans="1:10" s="2" customFormat="1" ht="6" customHeight="1" thickBot="1" x14ac:dyDescent="0.25">
      <c r="A24" s="17"/>
      <c r="B24" s="9"/>
      <c r="C24" s="9"/>
      <c r="D24" s="9"/>
      <c r="E24" s="9"/>
      <c r="F24" s="9"/>
      <c r="G24" s="9"/>
      <c r="H24" s="9"/>
      <c r="I24" s="9"/>
      <c r="J24" s="9"/>
    </row>
    <row r="25" spans="1:10" s="2" customFormat="1" ht="15" customHeight="1" thickBot="1" x14ac:dyDescent="0.25">
      <c r="A25" s="10"/>
      <c r="B25" s="11" t="s">
        <v>0</v>
      </c>
      <c r="C25" s="11" t="s">
        <v>1</v>
      </c>
      <c r="D25" s="11" t="s">
        <v>2</v>
      </c>
      <c r="E25" s="11" t="s">
        <v>3</v>
      </c>
      <c r="F25" s="11"/>
      <c r="G25" s="11" t="s">
        <v>4</v>
      </c>
      <c r="H25" s="11" t="s">
        <v>5</v>
      </c>
      <c r="I25" s="11" t="s">
        <v>6</v>
      </c>
      <c r="J25" s="11" t="s">
        <v>7</v>
      </c>
    </row>
    <row r="26" spans="1:10" s="14" customFormat="1" ht="6" customHeight="1" x14ac:dyDescent="0.15">
      <c r="A26" s="12"/>
      <c r="B26" s="13"/>
      <c r="C26" s="13"/>
      <c r="D26" s="13"/>
      <c r="E26" s="13"/>
      <c r="F26" s="13"/>
      <c r="G26" s="13"/>
      <c r="H26" s="13"/>
      <c r="I26" s="13"/>
      <c r="J26" s="13"/>
    </row>
    <row r="27" spans="1:10" s="2" customFormat="1" ht="15" customHeight="1" x14ac:dyDescent="0.2">
      <c r="A27" s="23" t="s">
        <v>9</v>
      </c>
      <c r="B27" s="26" t="str">
        <f>[1]TFP4!B3</f>
        <v>-0.024</v>
      </c>
      <c r="C27" s="26" t="str">
        <f>[1]TFP4!C3</f>
        <v>0.058**</v>
      </c>
      <c r="D27" s="26" t="str">
        <f>[1]TFP4!D3</f>
        <v>0.226***</v>
      </c>
      <c r="E27" s="26" t="str">
        <f>[1]TFP4!E3</f>
        <v>0.246***</v>
      </c>
      <c r="F27" s="26"/>
      <c r="G27" s="26" t="str">
        <f>[1]PAT4!B3</f>
        <v>0.020</v>
      </c>
      <c r="H27" s="26" t="str">
        <f>[1]PAT4!C3</f>
        <v>0.032</v>
      </c>
      <c r="I27" s="26" t="str">
        <f>[1]PAT4!D3</f>
        <v>0.181***</v>
      </c>
      <c r="J27" s="26" t="str">
        <f>[1]PAT4!E3</f>
        <v>0.201***</v>
      </c>
    </row>
    <row r="28" spans="1:10" s="20" customFormat="1" ht="15" customHeight="1" x14ac:dyDescent="0.2">
      <c r="A28" s="23"/>
      <c r="B28" s="26" t="str">
        <f>[1]TFP4!B4</f>
        <v>(0.040)</v>
      </c>
      <c r="C28" s="26" t="str">
        <f>[1]TFP4!C4</f>
        <v>(0.029)</v>
      </c>
      <c r="D28" s="26" t="str">
        <f>[1]TFP4!D4</f>
        <v>(0.026)</v>
      </c>
      <c r="E28" s="26" t="str">
        <f>[1]TFP4!E4</f>
        <v>(0.021)</v>
      </c>
      <c r="F28" s="26"/>
      <c r="G28" s="26" t="str">
        <f>[1]PAT4!B4</f>
        <v>(0.025)</v>
      </c>
      <c r="H28" s="26" t="str">
        <f>[1]PAT4!C4</f>
        <v>(0.020)</v>
      </c>
      <c r="I28" s="26" t="str">
        <f>[1]PAT4!D4</f>
        <v>(0.026)</v>
      </c>
      <c r="J28" s="26" t="str">
        <f>[1]PAT4!E4</f>
        <v>(0.020)</v>
      </c>
    </row>
    <row r="29" spans="1:10" s="2" customFormat="1" ht="15" customHeight="1" x14ac:dyDescent="0.2">
      <c r="A29" s="23" t="s">
        <v>48</v>
      </c>
      <c r="B29" s="26" t="str">
        <f>[1]TFP4!B5</f>
        <v>0.060***</v>
      </c>
      <c r="C29" s="26" t="str">
        <f>[1]TFP4!C5</f>
        <v>0.018</v>
      </c>
      <c r="D29" s="26" t="str">
        <f>[1]TFP4!D5</f>
        <v>0.054***</v>
      </c>
      <c r="E29" s="26" t="str">
        <f>[1]TFP4!E5</f>
        <v>0.026**</v>
      </c>
      <c r="F29" s="26"/>
      <c r="G29" s="26" t="str">
        <f>[1]PAT4!B5</f>
        <v>0.043***</v>
      </c>
      <c r="H29" s="26" t="str">
        <f>[1]PAT4!C5</f>
        <v>0.037***</v>
      </c>
      <c r="I29" s="26" t="str">
        <f>[1]PAT4!D5</f>
        <v>0.022***</v>
      </c>
      <c r="J29" s="26" t="str">
        <f>[1]PAT4!E5</f>
        <v>0.018**</v>
      </c>
    </row>
    <row r="30" spans="1:10" s="20" customFormat="1" ht="15" customHeight="1" x14ac:dyDescent="0.2">
      <c r="A30" s="23"/>
      <c r="B30" s="26" t="str">
        <f>[1]TFP4!B6</f>
        <v>(0.020)</v>
      </c>
      <c r="C30" s="26" t="str">
        <f>[1]TFP4!C6</f>
        <v>(0.016)</v>
      </c>
      <c r="D30" s="26" t="str">
        <f>[1]TFP4!D6</f>
        <v>(0.017)</v>
      </c>
      <c r="E30" s="26" t="str">
        <f>[1]TFP4!E6</f>
        <v>(0.012)</v>
      </c>
      <c r="F30" s="26"/>
      <c r="G30" s="26" t="str">
        <f>[1]PAT4!B6</f>
        <v>(0.011)</v>
      </c>
      <c r="H30" s="26" t="str">
        <f>[1]PAT4!C6</f>
        <v>(0.010)</v>
      </c>
      <c r="I30" s="26" t="str">
        <f>[1]PAT4!D6</f>
        <v>(0.008)</v>
      </c>
      <c r="J30" s="26" t="str">
        <f>[1]PAT4!E6</f>
        <v>(0.007)</v>
      </c>
    </row>
    <row r="31" spans="1:10" s="2" customFormat="1" ht="15" customHeight="1" x14ac:dyDescent="0.2">
      <c r="A31" s="23" t="s">
        <v>49</v>
      </c>
      <c r="B31" s="26" t="str">
        <f>[1]TFP4!B7</f>
        <v>0.024**</v>
      </c>
      <c r="C31" s="26" t="str">
        <f>[1]TFP4!C7</f>
        <v>0.039***</v>
      </c>
      <c r="D31" s="26" t="str">
        <f>[1]TFP4!D7</f>
        <v>0.012</v>
      </c>
      <c r="E31" s="26" t="str">
        <f>[1]TFP4!E7</f>
        <v>0.031***</v>
      </c>
      <c r="F31" s="26"/>
      <c r="G31" s="26" t="str">
        <f>[1]PAT4!B7</f>
        <v>-0.000</v>
      </c>
      <c r="H31" s="26" t="str">
        <f>[1]PAT4!C7</f>
        <v>-0.012***</v>
      </c>
      <c r="I31" s="26" t="str">
        <f>[1]PAT4!D7</f>
        <v>0.002</v>
      </c>
      <c r="J31" s="26" t="str">
        <f>[1]PAT4!E7</f>
        <v>-0.008**</v>
      </c>
    </row>
    <row r="32" spans="1:10" s="20" customFormat="1" ht="15" customHeight="1" x14ac:dyDescent="0.2">
      <c r="A32" s="23"/>
      <c r="B32" s="26" t="str">
        <f>[1]TFP4!B8</f>
        <v>(0.011)</v>
      </c>
      <c r="C32" s="26" t="str">
        <f>[1]TFP4!C8</f>
        <v>(0.011)</v>
      </c>
      <c r="D32" s="26" t="str">
        <f>[1]TFP4!D8</f>
        <v>(0.010)</v>
      </c>
      <c r="E32" s="26" t="str">
        <f>[1]TFP4!E8</f>
        <v>(0.008)</v>
      </c>
      <c r="F32" s="26"/>
      <c r="G32" s="26" t="str">
        <f>[1]PAT4!B8</f>
        <v>(0.005)</v>
      </c>
      <c r="H32" s="26" t="str">
        <f>[1]PAT4!C8</f>
        <v>(0.005)</v>
      </c>
      <c r="I32" s="26" t="str">
        <f>[1]PAT4!D8</f>
        <v>(0.004)</v>
      </c>
      <c r="J32" s="26" t="str">
        <f>[1]PAT4!E8</f>
        <v>(0.003)</v>
      </c>
    </row>
    <row r="33" spans="1:11" s="2" customFormat="1" ht="15" customHeight="1" x14ac:dyDescent="0.2">
      <c r="A33" s="16" t="s">
        <v>50</v>
      </c>
      <c r="B33" s="26" t="str">
        <f>[1]TFP4!B9</f>
        <v>0.004</v>
      </c>
      <c r="C33" s="26" t="str">
        <f>[1]TFP4!C9</f>
        <v>-0.008**</v>
      </c>
      <c r="D33" s="26" t="str">
        <f>[1]TFP4!D9</f>
        <v>-0.012***</v>
      </c>
      <c r="E33" s="26" t="str">
        <f>[1]TFP4!E9</f>
        <v>-0.013***</v>
      </c>
      <c r="F33" s="26"/>
      <c r="G33" s="26" t="str">
        <f>[1]PAT4!B9</f>
        <v>-0.006</v>
      </c>
      <c r="H33" s="26" t="str">
        <f>[1]PAT4!C9</f>
        <v>-0.011***</v>
      </c>
      <c r="I33" s="26" t="str">
        <f>[1]PAT4!D9</f>
        <v>-0.003</v>
      </c>
      <c r="J33" s="26" t="str">
        <f>[1]PAT4!E9</f>
        <v>-0.007**</v>
      </c>
    </row>
    <row r="34" spans="1:11" s="20" customFormat="1" ht="15" customHeight="1" x14ac:dyDescent="0.2">
      <c r="A34" s="16"/>
      <c r="B34" s="26" t="str">
        <f>[1]TFP4!B10</f>
        <v>(0.007)</v>
      </c>
      <c r="C34" s="26" t="str">
        <f>[1]TFP4!C10</f>
        <v>(0.004)</v>
      </c>
      <c r="D34" s="26" t="str">
        <f>[1]TFP4!D10</f>
        <v>(0.004)</v>
      </c>
      <c r="E34" s="26" t="str">
        <f>[1]TFP4!E10</f>
        <v>(0.003)</v>
      </c>
      <c r="F34" s="26"/>
      <c r="G34" s="26" t="str">
        <f>[1]PAT4!B10</f>
        <v>(0.004)</v>
      </c>
      <c r="H34" s="26" t="str">
        <f>[1]PAT4!C10</f>
        <v>(0.004)</v>
      </c>
      <c r="I34" s="26" t="str">
        <f>[1]PAT4!D10</f>
        <v>(0.003)</v>
      </c>
      <c r="J34" s="26" t="str">
        <f>[1]PAT4!E10</f>
        <v>(0.003)</v>
      </c>
    </row>
    <row r="35" spans="1:11" ht="15" customHeight="1" x14ac:dyDescent="0.2">
      <c r="A35" s="16" t="s">
        <v>12</v>
      </c>
      <c r="B35" s="26" t="str">
        <f>[1]TFP4!B11</f>
        <v>6560</v>
      </c>
      <c r="C35" s="26" t="str">
        <f>[1]TFP4!C11</f>
        <v>6560</v>
      </c>
      <c r="D35" s="26" t="str">
        <f>[1]TFP4!D11</f>
        <v>6560</v>
      </c>
      <c r="E35" s="26" t="str">
        <f>[1]TFP4!E11</f>
        <v>6560</v>
      </c>
      <c r="F35" s="26"/>
      <c r="G35" s="26" t="str">
        <f>[1]PAT4!B11</f>
        <v>6543</v>
      </c>
      <c r="H35" s="26" t="str">
        <f>[1]PAT4!C11</f>
        <v>6543</v>
      </c>
      <c r="I35" s="26" t="str">
        <f>[1]PAT4!D11</f>
        <v>6543</v>
      </c>
      <c r="J35" s="26" t="str">
        <f>[1]PAT4!E11</f>
        <v>6543</v>
      </c>
      <c r="K35" s="2"/>
    </row>
    <row r="36" spans="1:11" s="3" customFormat="1" ht="6" customHeight="1" thickBot="1" x14ac:dyDescent="0.2">
      <c r="A36" s="6"/>
      <c r="B36" s="7"/>
      <c r="C36" s="7"/>
      <c r="D36" s="7"/>
      <c r="E36" s="7"/>
      <c r="F36" s="7"/>
      <c r="G36" s="7"/>
      <c r="H36" s="7"/>
      <c r="I36" s="7"/>
      <c r="J36" s="7"/>
    </row>
    <row r="37" spans="1:11" s="14" customFormat="1" ht="17.25" customHeight="1" thickTop="1" x14ac:dyDescent="0.15">
      <c r="A37" s="96"/>
      <c r="B37" s="96"/>
      <c r="C37" s="96"/>
      <c r="D37" s="96"/>
      <c r="E37" s="96"/>
      <c r="F37" s="96"/>
      <c r="G37" s="96"/>
      <c r="H37" s="96"/>
      <c r="I37" s="96"/>
      <c r="J37" s="96"/>
    </row>
  </sheetData>
  <mergeCells count="8">
    <mergeCell ref="B22:E22"/>
    <mergeCell ref="G22:J22"/>
    <mergeCell ref="A20:J20"/>
    <mergeCell ref="A37:J37"/>
    <mergeCell ref="A1:J1"/>
    <mergeCell ref="A18:J18"/>
    <mergeCell ref="B3:E3"/>
    <mergeCell ref="G3:J3"/>
  </mergeCells>
  <printOptions horizontalCentered="1"/>
  <pageMargins left="0.25" right="0.25" top="0.5" bottom="0" header="0.3" footer="0.3"/>
  <pageSetup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zoomScaleNormal="100" workbookViewId="0">
      <selection activeCell="A3" sqref="A3"/>
    </sheetView>
  </sheetViews>
  <sheetFormatPr defaultRowHeight="12.75" x14ac:dyDescent="0.2"/>
  <cols>
    <col min="1" max="1" width="30" style="1" customWidth="1"/>
    <col min="2" max="9" width="9.7109375" style="8" customWidth="1"/>
    <col min="10" max="16384" width="9.140625" style="1"/>
  </cols>
  <sheetData>
    <row r="1" spans="1:9" ht="19.5" thickBot="1" x14ac:dyDescent="0.35">
      <c r="A1" s="97" t="s">
        <v>215</v>
      </c>
      <c r="B1" s="98"/>
      <c r="C1" s="98"/>
      <c r="D1" s="98"/>
      <c r="E1" s="98"/>
      <c r="F1" s="98"/>
      <c r="G1" s="98"/>
      <c r="H1" s="98"/>
      <c r="I1" s="98"/>
    </row>
    <row r="2" spans="1:9" s="3" customFormat="1" ht="6" customHeight="1" thickTop="1" x14ac:dyDescent="0.15">
      <c r="A2" s="5"/>
      <c r="B2" s="4"/>
      <c r="C2" s="4"/>
      <c r="D2" s="4"/>
      <c r="E2" s="4"/>
      <c r="F2" s="4"/>
      <c r="G2" s="4"/>
      <c r="H2" s="4"/>
      <c r="I2" s="4"/>
    </row>
    <row r="3" spans="1:9" s="18" customFormat="1" ht="15" customHeight="1" x14ac:dyDescent="0.25">
      <c r="B3" s="101" t="s">
        <v>17</v>
      </c>
      <c r="C3" s="101"/>
      <c r="D3" s="101"/>
      <c r="E3" s="101"/>
      <c r="F3" s="101" t="s">
        <v>13</v>
      </c>
      <c r="G3" s="101"/>
      <c r="H3" s="101"/>
      <c r="I3" s="101"/>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2" customFormat="1" ht="15" customHeight="1" x14ac:dyDescent="0.2">
      <c r="A7" s="23" t="s">
        <v>36</v>
      </c>
      <c r="B7" s="26" t="s">
        <v>37</v>
      </c>
      <c r="C7" s="26" t="s">
        <v>37</v>
      </c>
      <c r="D7" s="26" t="s">
        <v>37</v>
      </c>
      <c r="E7" s="26" t="s">
        <v>37</v>
      </c>
      <c r="F7" s="26" t="s">
        <v>37</v>
      </c>
      <c r="G7" s="26" t="s">
        <v>37</v>
      </c>
      <c r="H7" s="26" t="s">
        <v>37</v>
      </c>
      <c r="I7" s="26" t="s">
        <v>37</v>
      </c>
    </row>
    <row r="8" spans="1:9" s="20" customFormat="1" ht="15" customHeight="1" x14ac:dyDescent="0.2">
      <c r="A8" s="38" t="s">
        <v>38</v>
      </c>
      <c r="B8" s="26"/>
      <c r="C8" s="26" t="s">
        <v>37</v>
      </c>
      <c r="D8" s="26"/>
      <c r="E8" s="26" t="s">
        <v>37</v>
      </c>
      <c r="F8" s="26"/>
      <c r="G8" s="26" t="s">
        <v>37</v>
      </c>
      <c r="H8" s="26"/>
      <c r="I8" s="26" t="s">
        <v>37</v>
      </c>
    </row>
    <row r="9" spans="1:9" s="20" customFormat="1" ht="15" customHeight="1" x14ac:dyDescent="0.2">
      <c r="A9" s="38" t="s">
        <v>39</v>
      </c>
      <c r="B9" s="26"/>
      <c r="C9" s="26"/>
      <c r="D9" s="26" t="s">
        <v>37</v>
      </c>
      <c r="E9" s="26" t="s">
        <v>37</v>
      </c>
      <c r="F9" s="26"/>
      <c r="G9" s="26"/>
      <c r="H9" s="26" t="s">
        <v>37</v>
      </c>
      <c r="I9" s="26" t="s">
        <v>37</v>
      </c>
    </row>
    <row r="10" spans="1:9" s="20" customFormat="1" ht="15" customHeight="1" x14ac:dyDescent="0.2">
      <c r="A10" s="38"/>
      <c r="B10" s="26"/>
      <c r="C10" s="26"/>
      <c r="D10" s="26"/>
      <c r="E10" s="26"/>
      <c r="F10" s="26"/>
      <c r="G10" s="26"/>
      <c r="H10" s="26"/>
      <c r="I10" s="26"/>
    </row>
    <row r="11" spans="1:9" s="2" customFormat="1" ht="15" customHeight="1" x14ac:dyDescent="0.2">
      <c r="A11" s="39" t="s">
        <v>278</v>
      </c>
      <c r="B11" s="26"/>
      <c r="C11" s="26"/>
      <c r="D11" s="26"/>
      <c r="E11" s="26"/>
      <c r="F11" s="26"/>
      <c r="G11" s="26"/>
      <c r="H11" s="26"/>
      <c r="I11" s="26"/>
    </row>
    <row r="12" spans="1:9" s="20" customFormat="1" ht="15" customHeight="1" x14ac:dyDescent="0.2">
      <c r="A12" s="54" t="s">
        <v>52</v>
      </c>
      <c r="B12" s="26" t="s">
        <v>225</v>
      </c>
      <c r="C12" s="26">
        <v>-0.1207698</v>
      </c>
      <c r="D12" s="40" t="s">
        <v>100</v>
      </c>
      <c r="E12" s="40" t="s">
        <v>102</v>
      </c>
      <c r="F12" s="26" t="s">
        <v>226</v>
      </c>
      <c r="G12" s="40">
        <v>-0.04</v>
      </c>
      <c r="H12" s="40">
        <v>-3.4000000000000002E-2</v>
      </c>
      <c r="I12" s="40" t="s">
        <v>108</v>
      </c>
    </row>
    <row r="13" spans="1:9" s="20" customFormat="1" ht="15" customHeight="1" x14ac:dyDescent="0.2">
      <c r="A13" s="54" t="s">
        <v>53</v>
      </c>
      <c r="B13" s="26" t="s">
        <v>227</v>
      </c>
      <c r="C13" s="40" t="s">
        <v>98</v>
      </c>
      <c r="D13" s="40" t="s">
        <v>224</v>
      </c>
      <c r="E13" s="40" t="s">
        <v>103</v>
      </c>
      <c r="F13" s="26" t="s">
        <v>228</v>
      </c>
      <c r="G13" s="40" t="s">
        <v>105</v>
      </c>
      <c r="H13" s="40" t="s">
        <v>107</v>
      </c>
      <c r="I13" s="40" t="s">
        <v>88</v>
      </c>
    </row>
    <row r="14" spans="1:9" s="20" customFormat="1" ht="15" customHeight="1" x14ac:dyDescent="0.2">
      <c r="A14" s="54" t="s">
        <v>54</v>
      </c>
      <c r="B14" s="26" t="s">
        <v>229</v>
      </c>
      <c r="C14" s="40" t="s">
        <v>99</v>
      </c>
      <c r="D14" s="40" t="s">
        <v>101</v>
      </c>
      <c r="E14" s="40" t="s">
        <v>104</v>
      </c>
      <c r="F14" s="26" t="s">
        <v>92</v>
      </c>
      <c r="G14" s="40" t="s">
        <v>106</v>
      </c>
      <c r="H14" s="40" t="s">
        <v>92</v>
      </c>
      <c r="I14" s="40" t="s">
        <v>109</v>
      </c>
    </row>
    <row r="15" spans="1:9" s="20" customFormat="1" ht="15" customHeight="1" x14ac:dyDescent="0.2">
      <c r="A15" s="38"/>
      <c r="B15" s="26"/>
      <c r="C15" s="26"/>
      <c r="D15" s="26"/>
      <c r="E15" s="26"/>
      <c r="F15" s="26"/>
      <c r="G15" s="26"/>
      <c r="H15" s="26"/>
      <c r="I15" s="26"/>
    </row>
    <row r="16" spans="1:9" s="2" customFormat="1" ht="15" customHeight="1" x14ac:dyDescent="0.2">
      <c r="A16" s="39" t="s">
        <v>279</v>
      </c>
      <c r="B16" s="26"/>
      <c r="C16" s="26"/>
      <c r="D16" s="26"/>
      <c r="E16" s="26"/>
      <c r="F16" s="26"/>
      <c r="G16" s="26"/>
      <c r="H16" s="26"/>
      <c r="I16" s="26"/>
    </row>
    <row r="17" spans="1:9" s="20" customFormat="1" ht="15" customHeight="1" x14ac:dyDescent="0.2">
      <c r="A17" s="54" t="s">
        <v>52</v>
      </c>
      <c r="B17" s="26" t="s">
        <v>230</v>
      </c>
      <c r="C17" s="40">
        <v>2.2648399999999999E-2</v>
      </c>
      <c r="D17" s="40" t="s">
        <v>73</v>
      </c>
      <c r="E17" s="40" t="s">
        <v>76</v>
      </c>
      <c r="F17" s="26" t="s">
        <v>231</v>
      </c>
      <c r="G17" s="40">
        <v>1.2999999999999999E-2</v>
      </c>
      <c r="H17" s="26">
        <v>1.4999999999999999E-2</v>
      </c>
      <c r="I17" s="26">
        <v>1.47957E-2</v>
      </c>
    </row>
    <row r="18" spans="1:9" s="20" customFormat="1" ht="15" customHeight="1" x14ac:dyDescent="0.2">
      <c r="A18" s="54" t="s">
        <v>53</v>
      </c>
      <c r="B18" s="26" t="s">
        <v>71</v>
      </c>
      <c r="C18" s="40" t="s">
        <v>71</v>
      </c>
      <c r="D18" s="40" t="s">
        <v>74</v>
      </c>
      <c r="E18" s="40" t="s">
        <v>74</v>
      </c>
      <c r="F18" s="26" t="s">
        <v>78</v>
      </c>
      <c r="G18" s="40" t="s">
        <v>78</v>
      </c>
      <c r="H18" s="40" t="s">
        <v>70</v>
      </c>
      <c r="I18" s="40" t="s">
        <v>70</v>
      </c>
    </row>
    <row r="19" spans="1:9" s="20" customFormat="1" ht="15" customHeight="1" x14ac:dyDescent="0.2">
      <c r="A19" s="54" t="s">
        <v>54</v>
      </c>
      <c r="B19" s="26" t="s">
        <v>75</v>
      </c>
      <c r="C19" s="40" t="s">
        <v>72</v>
      </c>
      <c r="D19" s="40" t="s">
        <v>75</v>
      </c>
      <c r="E19" s="40" t="s">
        <v>77</v>
      </c>
      <c r="F19" s="26" t="s">
        <v>80</v>
      </c>
      <c r="G19" s="40" t="s">
        <v>79</v>
      </c>
      <c r="H19" s="40" t="s">
        <v>80</v>
      </c>
      <c r="I19" s="40" t="s">
        <v>80</v>
      </c>
    </row>
    <row r="20" spans="1:9" s="20" customFormat="1" ht="15" customHeight="1" x14ac:dyDescent="0.2">
      <c r="A20" s="38"/>
      <c r="B20" s="26"/>
      <c r="C20" s="26"/>
      <c r="D20" s="26"/>
      <c r="E20" s="26"/>
      <c r="F20" s="26"/>
      <c r="G20" s="26"/>
      <c r="H20" s="26"/>
      <c r="I20" s="26"/>
    </row>
    <row r="21" spans="1:9" s="2" customFormat="1" ht="15" customHeight="1" x14ac:dyDescent="0.2">
      <c r="A21" s="39" t="s">
        <v>280</v>
      </c>
      <c r="B21" s="26"/>
      <c r="C21" s="26"/>
      <c r="D21" s="26"/>
      <c r="E21" s="26"/>
      <c r="F21" s="26"/>
      <c r="G21" s="26"/>
      <c r="H21" s="26"/>
      <c r="I21" s="26"/>
    </row>
    <row r="22" spans="1:9" s="20" customFormat="1" ht="15" customHeight="1" x14ac:dyDescent="0.2">
      <c r="A22" s="54" t="s">
        <v>52</v>
      </c>
      <c r="B22" s="26" t="s">
        <v>232</v>
      </c>
      <c r="C22" s="26" t="s">
        <v>81</v>
      </c>
      <c r="D22" s="40" t="s">
        <v>83</v>
      </c>
      <c r="E22" s="40" t="s">
        <v>84</v>
      </c>
      <c r="F22" s="26" t="s">
        <v>233</v>
      </c>
      <c r="G22" s="26">
        <v>1.2E-2</v>
      </c>
      <c r="H22" s="26">
        <v>-4.9030999999999996E-3</v>
      </c>
      <c r="I22" s="26">
        <v>-3.2133000000000001E-3</v>
      </c>
    </row>
    <row r="23" spans="1:9" s="20" customFormat="1" ht="15" customHeight="1" x14ac:dyDescent="0.2">
      <c r="A23" s="54" t="s">
        <v>53</v>
      </c>
      <c r="B23" s="26" t="s">
        <v>234</v>
      </c>
      <c r="C23" s="40" t="s">
        <v>82</v>
      </c>
      <c r="D23" s="26">
        <v>1.7000000000000001E-2</v>
      </c>
      <c r="E23" s="26">
        <v>1.7000000000000001E-2</v>
      </c>
      <c r="F23" s="26" t="s">
        <v>235</v>
      </c>
      <c r="G23" s="26">
        <v>8.0000000000000002E-3</v>
      </c>
      <c r="H23" s="26">
        <v>1.2867200000000001E-2</v>
      </c>
      <c r="I23" s="40" t="s">
        <v>86</v>
      </c>
    </row>
    <row r="24" spans="1:9" s="20" customFormat="1" ht="15" customHeight="1" x14ac:dyDescent="0.2">
      <c r="A24" s="54" t="s">
        <v>54</v>
      </c>
      <c r="B24" s="26" t="s">
        <v>236</v>
      </c>
      <c r="C24" s="26">
        <v>-1E-3</v>
      </c>
      <c r="D24" s="26">
        <v>7.0000000000000001E-3</v>
      </c>
      <c r="E24" s="40">
        <v>-2E-3</v>
      </c>
      <c r="F24" s="26" t="s">
        <v>79</v>
      </c>
      <c r="G24" s="40" t="s">
        <v>85</v>
      </c>
      <c r="H24" s="26" t="s">
        <v>79</v>
      </c>
      <c r="I24" s="40" t="s">
        <v>87</v>
      </c>
    </row>
    <row r="25" spans="1:9" s="20" customFormat="1" ht="15" customHeight="1" x14ac:dyDescent="0.2">
      <c r="A25" s="38"/>
      <c r="B25" s="26"/>
      <c r="C25" s="26"/>
      <c r="D25" s="26"/>
      <c r="E25" s="26"/>
      <c r="F25" s="26"/>
      <c r="G25" s="26"/>
      <c r="H25" s="26"/>
      <c r="I25" s="26"/>
    </row>
    <row r="26" spans="1:9" s="2" customFormat="1" ht="15" customHeight="1" x14ac:dyDescent="0.2">
      <c r="A26" s="39" t="s">
        <v>281</v>
      </c>
      <c r="B26" s="26"/>
      <c r="C26" s="26"/>
      <c r="D26" s="26"/>
      <c r="E26" s="26"/>
      <c r="F26" s="26"/>
      <c r="G26" s="26"/>
      <c r="H26" s="26"/>
      <c r="I26" s="26"/>
    </row>
    <row r="27" spans="1:9" s="20" customFormat="1" ht="15" customHeight="1" x14ac:dyDescent="0.2">
      <c r="A27" s="54" t="s">
        <v>52</v>
      </c>
      <c r="B27" s="26" t="s">
        <v>237</v>
      </c>
      <c r="C27" s="40" t="s">
        <v>88</v>
      </c>
      <c r="D27" s="40" t="s">
        <v>89</v>
      </c>
      <c r="E27" s="26">
        <v>0.03</v>
      </c>
      <c r="F27" s="26" t="s">
        <v>92</v>
      </c>
      <c r="G27" s="40" t="s">
        <v>92</v>
      </c>
      <c r="H27" s="40" t="s">
        <v>93</v>
      </c>
      <c r="I27" s="40" t="s">
        <v>96</v>
      </c>
    </row>
    <row r="28" spans="1:9" s="20" customFormat="1" ht="15" customHeight="1" x14ac:dyDescent="0.2">
      <c r="A28" s="54" t="s">
        <v>53</v>
      </c>
      <c r="B28" s="26" t="s">
        <v>238</v>
      </c>
      <c r="C28" s="26">
        <v>1E-3</v>
      </c>
      <c r="D28" s="40" t="s">
        <v>90</v>
      </c>
      <c r="E28" s="40" t="s">
        <v>90</v>
      </c>
      <c r="F28" s="26" t="s">
        <v>239</v>
      </c>
      <c r="G28" s="26">
        <v>0</v>
      </c>
      <c r="H28" s="40" t="s">
        <v>94</v>
      </c>
      <c r="I28" s="40" t="s">
        <v>94</v>
      </c>
    </row>
    <row r="29" spans="1:9" s="20" customFormat="1" ht="15" customHeight="1" x14ac:dyDescent="0.2">
      <c r="A29" s="54" t="s">
        <v>54</v>
      </c>
      <c r="B29" s="26" t="s">
        <v>91</v>
      </c>
      <c r="C29" s="26">
        <v>1E-3</v>
      </c>
      <c r="D29" s="40" t="s">
        <v>91</v>
      </c>
      <c r="E29" s="26">
        <v>3.0000000000000001E-3</v>
      </c>
      <c r="F29" s="26" t="s">
        <v>95</v>
      </c>
      <c r="G29" s="40">
        <v>-4.0000000000000001E-3</v>
      </c>
      <c r="H29" s="40" t="s">
        <v>95</v>
      </c>
      <c r="I29" s="40">
        <v>-5.0000000000000001E-3</v>
      </c>
    </row>
    <row r="30" spans="1:9" s="3" customFormat="1" ht="6" customHeight="1" thickBot="1" x14ac:dyDescent="0.2">
      <c r="A30" s="6"/>
      <c r="B30" s="7"/>
      <c r="C30" s="7"/>
      <c r="D30" s="7"/>
      <c r="E30" s="7"/>
      <c r="F30" s="7"/>
      <c r="G30" s="7"/>
      <c r="H30" s="7"/>
      <c r="I30" s="7"/>
    </row>
    <row r="31" spans="1:9" s="14" customFormat="1" ht="31.5" customHeight="1" thickTop="1" x14ac:dyDescent="0.15">
      <c r="A31" s="96" t="s">
        <v>40</v>
      </c>
      <c r="B31" s="96"/>
      <c r="C31" s="96"/>
      <c r="D31" s="96"/>
      <c r="E31" s="96"/>
      <c r="F31" s="96"/>
      <c r="G31" s="96"/>
      <c r="H31" s="96"/>
      <c r="I31" s="96"/>
    </row>
  </sheetData>
  <mergeCells count="4">
    <mergeCell ref="A1:I1"/>
    <mergeCell ref="B3:E3"/>
    <mergeCell ref="F3:I3"/>
    <mergeCell ref="A31:I31"/>
  </mergeCells>
  <printOptions horizontalCentered="1"/>
  <pageMargins left="0.25" right="0.25" top="0.5" bottom="0" header="0.3" footer="0.3"/>
  <pageSetup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zoomScaleNormal="100" workbookViewId="0">
      <selection activeCell="F16" sqref="F16"/>
    </sheetView>
  </sheetViews>
  <sheetFormatPr defaultRowHeight="12.75" x14ac:dyDescent="0.2"/>
  <cols>
    <col min="1" max="1" width="8.5703125" style="1" customWidth="1"/>
    <col min="2" max="2" width="28.5703125" style="1" customWidth="1"/>
    <col min="3" max="6" width="13.7109375" style="8" customWidth="1"/>
    <col min="7" max="16384" width="9.140625" style="1"/>
  </cols>
  <sheetData>
    <row r="1" spans="1:6" ht="19.5" thickBot="1" x14ac:dyDescent="0.35">
      <c r="A1" s="97" t="s">
        <v>216</v>
      </c>
      <c r="B1" s="97"/>
      <c r="C1" s="98"/>
      <c r="D1" s="98"/>
      <c r="E1" s="98"/>
      <c r="F1" s="98"/>
    </row>
    <row r="2" spans="1:6" s="3" customFormat="1" ht="6" customHeight="1" thickTop="1" x14ac:dyDescent="0.15">
      <c r="A2" s="5"/>
      <c r="B2" s="5"/>
      <c r="C2" s="4"/>
      <c r="D2" s="4"/>
      <c r="E2" s="4"/>
      <c r="F2" s="4"/>
    </row>
    <row r="3" spans="1:6" s="18" customFormat="1" ht="15" customHeight="1" x14ac:dyDescent="0.25">
      <c r="C3" s="101" t="s">
        <v>17</v>
      </c>
      <c r="D3" s="101"/>
      <c r="E3" s="101" t="s">
        <v>13</v>
      </c>
      <c r="F3" s="101"/>
    </row>
    <row r="4" spans="1:6" s="2" customFormat="1" ht="6" customHeight="1" thickBot="1" x14ac:dyDescent="0.25">
      <c r="A4" s="17"/>
      <c r="B4" s="17"/>
      <c r="C4" s="9"/>
      <c r="D4" s="9"/>
      <c r="E4" s="9"/>
      <c r="F4" s="9"/>
    </row>
    <row r="5" spans="1:6" s="2" customFormat="1" ht="15" customHeight="1" thickBot="1" x14ac:dyDescent="0.25">
      <c r="A5" s="10"/>
      <c r="B5" s="10"/>
      <c r="C5" s="11" t="s">
        <v>0</v>
      </c>
      <c r="D5" s="11" t="s">
        <v>1</v>
      </c>
      <c r="E5" s="11" t="s">
        <v>2</v>
      </c>
      <c r="F5" s="11" t="s">
        <v>3</v>
      </c>
    </row>
    <row r="6" spans="1:6" s="14" customFormat="1" ht="6" customHeight="1" x14ac:dyDescent="0.15">
      <c r="A6" s="12"/>
      <c r="B6" s="12"/>
      <c r="C6" s="13"/>
      <c r="D6" s="13"/>
      <c r="E6" s="13"/>
      <c r="F6" s="13"/>
    </row>
    <row r="7" spans="1:6" s="2" customFormat="1" ht="15" customHeight="1" x14ac:dyDescent="0.2">
      <c r="A7" s="36" t="s">
        <v>9</v>
      </c>
      <c r="B7" s="36"/>
      <c r="C7" s="26" t="str">
        <f>[1]IVFull1!B3</f>
        <v>-0.040</v>
      </c>
      <c r="D7" s="26" t="str">
        <f>[1]IVFull1!C3</f>
        <v>-0.048</v>
      </c>
      <c r="E7" s="26" t="str">
        <f>[1]IVFull1!D3</f>
        <v>0.126***</v>
      </c>
      <c r="F7" s="26" t="str">
        <f>[1]IVFull1!E3</f>
        <v>0.105***</v>
      </c>
    </row>
    <row r="8" spans="1:6" s="20" customFormat="1" ht="15" customHeight="1" x14ac:dyDescent="0.2">
      <c r="A8" s="36"/>
      <c r="B8" s="36"/>
      <c r="C8" s="26" t="str">
        <f>[1]IVFull1!B4</f>
        <v>(0.041)</v>
      </c>
      <c r="D8" s="26" t="str">
        <f>[1]IVFull1!C4</f>
        <v>(0.041)</v>
      </c>
      <c r="E8" s="26" t="str">
        <f>[1]IVFull1!D4</f>
        <v>(0.020)</v>
      </c>
      <c r="F8" s="26" t="str">
        <f>[1]IVFull1!E4</f>
        <v>(0.020)</v>
      </c>
    </row>
    <row r="9" spans="1:6" s="2" customFormat="1" ht="15" customHeight="1" x14ac:dyDescent="0.2">
      <c r="A9" s="36" t="s">
        <v>10</v>
      </c>
      <c r="B9" s="36"/>
      <c r="C9" s="26" t="str">
        <f>[1]IVFull1!B5</f>
        <v/>
      </c>
      <c r="D9" s="26" t="str">
        <f>[1]IVFull1!C5</f>
        <v>0.041*</v>
      </c>
      <c r="E9" s="26" t="str">
        <f>[1]IVFull1!D5</f>
        <v/>
      </c>
      <c r="F9" s="26" t="str">
        <f>[1]IVFull1!E5</f>
        <v>0.108***</v>
      </c>
    </row>
    <row r="10" spans="1:6" s="20" customFormat="1" ht="15" customHeight="1" x14ac:dyDescent="0.2">
      <c r="A10" s="36"/>
      <c r="B10" s="36"/>
      <c r="C10" s="26" t="str">
        <f>[1]IVFull1!B6</f>
        <v/>
      </c>
      <c r="D10" s="26" t="str">
        <f>[1]IVFull1!C6</f>
        <v>(0.022)</v>
      </c>
      <c r="E10" s="26" t="str">
        <f>[1]IVFull1!D6</f>
        <v/>
      </c>
      <c r="F10" s="26" t="str">
        <f>[1]IVFull1!E6</f>
        <v>(0.020)</v>
      </c>
    </row>
    <row r="11" spans="1:6" s="2" customFormat="1" ht="15" customHeight="1" x14ac:dyDescent="0.2">
      <c r="A11" s="36" t="s">
        <v>11</v>
      </c>
      <c r="B11" s="36"/>
      <c r="C11" s="26" t="str">
        <f>[1]IVFull1!B7</f>
        <v/>
      </c>
      <c r="D11" s="26" t="str">
        <f>[1]IVFull1!C7</f>
        <v>0.033</v>
      </c>
      <c r="E11" s="26" t="str">
        <f>[1]IVFull1!D7</f>
        <v/>
      </c>
      <c r="F11" s="26" t="str">
        <f>[1]IVFull1!E7</f>
        <v>0.090***</v>
      </c>
    </row>
    <row r="12" spans="1:6" s="20" customFormat="1" ht="15" customHeight="1" x14ac:dyDescent="0.2">
      <c r="A12" s="23"/>
      <c r="B12" s="23"/>
      <c r="C12" s="26" t="str">
        <f>[1]IVFull1!B8</f>
        <v/>
      </c>
      <c r="D12" s="26" t="str">
        <f>[1]IVFull1!C8</f>
        <v>(0.021)</v>
      </c>
      <c r="E12" s="26" t="str">
        <f>[1]IVFull1!D8</f>
        <v/>
      </c>
      <c r="F12" s="26" t="str">
        <f>[1]IVFull1!E8</f>
        <v>(0.016)</v>
      </c>
    </row>
    <row r="13" spans="1:6" s="2" customFormat="1" ht="15" customHeight="1" x14ac:dyDescent="0.2">
      <c r="A13" s="23" t="s">
        <v>32</v>
      </c>
      <c r="B13" s="23" t="s">
        <v>48</v>
      </c>
      <c r="C13" s="26" t="str">
        <f>[1]IVFull1!B9</f>
        <v>-0.042</v>
      </c>
      <c r="D13" s="26" t="str">
        <f>[1]IVFull1!C9</f>
        <v>-0.025</v>
      </c>
      <c r="E13" s="26" t="str">
        <f>[1]IVFull1!D9</f>
        <v>-0.006</v>
      </c>
      <c r="F13" s="26" t="str">
        <f>[1]IVFull1!E9</f>
        <v>0.017</v>
      </c>
    </row>
    <row r="14" spans="1:6" s="20" customFormat="1" ht="15" customHeight="1" x14ac:dyDescent="0.2">
      <c r="A14" s="23"/>
      <c r="B14" s="23"/>
      <c r="C14" s="26" t="str">
        <f>[1]IVFull1!B10</f>
        <v>(0.083)</v>
      </c>
      <c r="D14" s="26" t="str">
        <f>[1]IVFull1!C10</f>
        <v>(0.081)</v>
      </c>
      <c r="E14" s="26" t="str">
        <f>[1]IVFull1!D10</f>
        <v>(0.043)</v>
      </c>
      <c r="F14" s="26" t="str">
        <f>[1]IVFull1!E10</f>
        <v>(0.040)</v>
      </c>
    </row>
    <row r="15" spans="1:6" s="2" customFormat="1" ht="15" customHeight="1" x14ac:dyDescent="0.2">
      <c r="A15" s="23"/>
      <c r="B15" s="23" t="s">
        <v>49</v>
      </c>
      <c r="C15" s="26" t="str">
        <f>[1]IVFull1!B11</f>
        <v>0.106***</v>
      </c>
      <c r="D15" s="26" t="str">
        <f>[1]IVFull1!C11</f>
        <v>0.107***</v>
      </c>
      <c r="E15" s="26" t="str">
        <f>[1]IVFull1!D11</f>
        <v>0.065***</v>
      </c>
      <c r="F15" s="26" t="str">
        <f>[1]IVFull1!E11</f>
        <v>0.054***</v>
      </c>
    </row>
    <row r="16" spans="1:6" s="20" customFormat="1" ht="15" customHeight="1" x14ac:dyDescent="0.2">
      <c r="A16" s="23"/>
      <c r="B16" s="23"/>
      <c r="C16" s="26" t="str">
        <f>[1]IVFull1!B12</f>
        <v>(0.030)</v>
      </c>
      <c r="D16" s="26" t="str">
        <f>[1]IVFull1!C12</f>
        <v>(0.031)</v>
      </c>
      <c r="E16" s="26" t="str">
        <f>[1]IVFull1!D12</f>
        <v>(0.020)</v>
      </c>
      <c r="F16" s="26" t="str">
        <f>[1]IVFull1!E12</f>
        <v>(0.020)</v>
      </c>
    </row>
    <row r="17" spans="1:7" s="2" customFormat="1" ht="15" customHeight="1" x14ac:dyDescent="0.2">
      <c r="A17" s="16"/>
      <c r="B17" s="16" t="s">
        <v>50</v>
      </c>
      <c r="C17" s="26" t="str">
        <f>[1]IVFull1!B13</f>
        <v>0.030***</v>
      </c>
      <c r="D17" s="26" t="str">
        <f>[1]IVFull1!C13</f>
        <v>0.028***</v>
      </c>
      <c r="E17" s="26" t="str">
        <f>[1]IVFull1!D13</f>
        <v>0.022***</v>
      </c>
      <c r="F17" s="26" t="str">
        <f>[1]IVFull1!E13</f>
        <v>0.016***</v>
      </c>
    </row>
    <row r="18" spans="1:7" s="20" customFormat="1" ht="15" customHeight="1" x14ac:dyDescent="0.2">
      <c r="A18" s="16"/>
      <c r="B18" s="16"/>
      <c r="C18" s="26" t="str">
        <f>[1]IVFull1!B14</f>
        <v>(0.009)</v>
      </c>
      <c r="D18" s="26" t="str">
        <f>[1]IVFull1!C14</f>
        <v>(0.009)</v>
      </c>
      <c r="E18" s="26" t="str">
        <f>[1]IVFull1!D14</f>
        <v>(0.005)</v>
      </c>
      <c r="F18" s="26" t="str">
        <f>[1]IVFull1!E14</f>
        <v>(0.004)</v>
      </c>
    </row>
    <row r="19" spans="1:7" s="2" customFormat="1" ht="15" customHeight="1" x14ac:dyDescent="0.2">
      <c r="A19" s="23" t="s">
        <v>33</v>
      </c>
      <c r="B19" s="23" t="s">
        <v>48</v>
      </c>
      <c r="C19" s="26" t="str">
        <f>[1]IVFull1!B15</f>
        <v>-0.003</v>
      </c>
      <c r="D19" s="26" t="str">
        <f>[1]IVFull1!C15</f>
        <v>0.001</v>
      </c>
      <c r="E19" s="26" t="str">
        <f>[1]IVFull1!D15</f>
        <v>-0.006</v>
      </c>
      <c r="F19" s="26" t="str">
        <f>[1]IVFull1!E15</f>
        <v>0.003</v>
      </c>
    </row>
    <row r="20" spans="1:7" s="20" customFormat="1" ht="15" customHeight="1" x14ac:dyDescent="0.2">
      <c r="A20" s="23"/>
      <c r="B20" s="23"/>
      <c r="C20" s="26" t="str">
        <f>[1]IVFull1!B16</f>
        <v>(0.024)</v>
      </c>
      <c r="D20" s="26" t="str">
        <f>[1]IVFull1!C16</f>
        <v>(0.025)</v>
      </c>
      <c r="E20" s="26" t="str">
        <f>[1]IVFull1!D16</f>
        <v>(0.017)</v>
      </c>
      <c r="F20" s="26" t="str">
        <f>[1]IVFull1!E16</f>
        <v>(0.014)</v>
      </c>
    </row>
    <row r="21" spans="1:7" s="2" customFormat="1" ht="15" customHeight="1" x14ac:dyDescent="0.2">
      <c r="A21" s="23"/>
      <c r="B21" s="23" t="s">
        <v>49</v>
      </c>
      <c r="C21" s="26" t="str">
        <f>[1]IVFull1!B17</f>
        <v>0.036**</v>
      </c>
      <c r="D21" s="26" t="str">
        <f>[1]IVFull1!C17</f>
        <v>0.041***</v>
      </c>
      <c r="E21" s="26" t="str">
        <f>[1]IVFull1!D17</f>
        <v>0.021**</v>
      </c>
      <c r="F21" s="26" t="str">
        <f>[1]IVFull1!E17</f>
        <v>0.023***</v>
      </c>
    </row>
    <row r="22" spans="1:7" s="20" customFormat="1" ht="15" customHeight="1" x14ac:dyDescent="0.2">
      <c r="A22" s="23"/>
      <c r="B22" s="23"/>
      <c r="C22" s="26" t="str">
        <f>[1]IVFull1!B18</f>
        <v>(0.014)</v>
      </c>
      <c r="D22" s="26" t="str">
        <f>[1]IVFull1!C18</f>
        <v>(0.014)</v>
      </c>
      <c r="E22" s="26" t="str">
        <f>[1]IVFull1!D18</f>
        <v>(0.009)</v>
      </c>
      <c r="F22" s="26" t="str">
        <f>[1]IVFull1!E18</f>
        <v>(0.008)</v>
      </c>
    </row>
    <row r="23" spans="1:7" s="2" customFormat="1" ht="15" customHeight="1" x14ac:dyDescent="0.2">
      <c r="A23" s="16"/>
      <c r="B23" s="16" t="s">
        <v>50</v>
      </c>
      <c r="C23" s="26" t="str">
        <f>[1]IVFull1!B19</f>
        <v>0.001</v>
      </c>
      <c r="D23" s="26" t="str">
        <f>[1]IVFull1!C19</f>
        <v>0.004</v>
      </c>
      <c r="E23" s="26" t="str">
        <f>[1]IVFull1!D19</f>
        <v>0.001</v>
      </c>
      <c r="F23" s="26" t="str">
        <f>[1]IVFull1!E19</f>
        <v>0.005*</v>
      </c>
    </row>
    <row r="24" spans="1:7" s="20" customFormat="1" ht="15" customHeight="1" x14ac:dyDescent="0.2">
      <c r="A24" s="16"/>
      <c r="B24" s="16"/>
      <c r="C24" s="26" t="str">
        <f>[1]IVFull1!B20</f>
        <v>(0.003)</v>
      </c>
      <c r="D24" s="26" t="str">
        <f>[1]IVFull1!C20</f>
        <v>(0.004)</v>
      </c>
      <c r="E24" s="26" t="str">
        <f>[1]IVFull1!D20</f>
        <v>(0.003)</v>
      </c>
      <c r="F24" s="26" t="str">
        <f>[1]IVFull1!E20</f>
        <v>(0.003)</v>
      </c>
    </row>
    <row r="25" spans="1:7" s="2" customFormat="1" ht="15" customHeight="1" x14ac:dyDescent="0.2">
      <c r="A25" s="23" t="s">
        <v>34</v>
      </c>
      <c r="B25" s="23" t="s">
        <v>48</v>
      </c>
      <c r="C25" s="26" t="str">
        <f>[1]IVFull1!B21</f>
        <v>0.061***</v>
      </c>
      <c r="D25" s="26" t="str">
        <f>[1]IVFull1!C21</f>
        <v>0.049**</v>
      </c>
      <c r="E25" s="26" t="str">
        <f>[1]IVFull1!D21</f>
        <v>0.019*</v>
      </c>
      <c r="F25" s="26" t="str">
        <f>[1]IVFull1!E21</f>
        <v>0.013</v>
      </c>
    </row>
    <row r="26" spans="1:7" s="20" customFormat="1" ht="15" customHeight="1" x14ac:dyDescent="0.2">
      <c r="A26" s="23"/>
      <c r="B26" s="23"/>
      <c r="C26" s="26" t="str">
        <f>[1]IVFull1!B22</f>
        <v>(0.020)</v>
      </c>
      <c r="D26" s="26" t="str">
        <f>[1]IVFull1!C22</f>
        <v>(0.020)</v>
      </c>
      <c r="E26" s="26" t="str">
        <f>[1]IVFull1!D22</f>
        <v>(0.010)</v>
      </c>
      <c r="F26" s="26" t="str">
        <f>[1]IVFull1!E22</f>
        <v>(0.010)</v>
      </c>
    </row>
    <row r="27" spans="1:7" s="2" customFormat="1" ht="15" customHeight="1" x14ac:dyDescent="0.2">
      <c r="A27" s="23"/>
      <c r="B27" s="23" t="s">
        <v>49</v>
      </c>
      <c r="C27" s="26" t="str">
        <f>[1]IVFull1!B23</f>
        <v>0.029**</v>
      </c>
      <c r="D27" s="26" t="str">
        <f>[1]IVFull1!C23</f>
        <v>0.027**</v>
      </c>
      <c r="E27" s="26" t="str">
        <f>[1]IVFull1!D23</f>
        <v>0.013*</v>
      </c>
      <c r="F27" s="26" t="str">
        <f>[1]IVFull1!E23</f>
        <v>0.011</v>
      </c>
    </row>
    <row r="28" spans="1:7" s="20" customFormat="1" ht="15" customHeight="1" x14ac:dyDescent="0.2">
      <c r="A28" s="23"/>
      <c r="B28" s="23"/>
      <c r="C28" s="26" t="str">
        <f>[1]IVFull1!B24</f>
        <v>(0.013)</v>
      </c>
      <c r="D28" s="26" t="str">
        <f>[1]IVFull1!C24</f>
        <v>(0.013)</v>
      </c>
      <c r="E28" s="26" t="str">
        <f>[1]IVFull1!D24</f>
        <v>(0.007)</v>
      </c>
      <c r="F28" s="26" t="str">
        <f>[1]IVFull1!E24</f>
        <v>(0.008)</v>
      </c>
    </row>
    <row r="29" spans="1:7" s="2" customFormat="1" ht="15" customHeight="1" x14ac:dyDescent="0.2">
      <c r="A29" s="16"/>
      <c r="B29" s="16" t="s">
        <v>50</v>
      </c>
      <c r="C29" s="26" t="str">
        <f>[1]IVFull1!B25</f>
        <v>0.007</v>
      </c>
      <c r="D29" s="26" t="str">
        <f>[1]IVFull1!C25</f>
        <v>0.009</v>
      </c>
      <c r="E29" s="26" t="str">
        <f>[1]IVFull1!D25</f>
        <v>0.007***</v>
      </c>
      <c r="F29" s="26" t="str">
        <f>[1]IVFull1!E25</f>
        <v>0.008***</v>
      </c>
    </row>
    <row r="30" spans="1:7" s="20" customFormat="1" ht="15" customHeight="1" x14ac:dyDescent="0.2">
      <c r="A30" s="16"/>
      <c r="B30" s="16"/>
      <c r="C30" s="26" t="str">
        <f>[1]IVFull1!B26</f>
        <v>(0.007)</v>
      </c>
      <c r="D30" s="26" t="str">
        <f>[1]IVFull1!C26</f>
        <v>(0.007)</v>
      </c>
      <c r="E30" s="26" t="str">
        <f>[1]IVFull1!D26</f>
        <v>(0.002)</v>
      </c>
      <c r="F30" s="26" t="str">
        <f>[1]IVFull1!E26</f>
        <v>(0.002)</v>
      </c>
    </row>
    <row r="31" spans="1:7" s="28" customFormat="1" ht="15" customHeight="1" x14ac:dyDescent="0.25">
      <c r="A31" s="35" t="s">
        <v>12</v>
      </c>
      <c r="B31" s="34"/>
      <c r="C31" s="26" t="str">
        <f>[1]IVFull1!B27</f>
        <v>6560</v>
      </c>
      <c r="D31" s="26" t="str">
        <f>[1]IVFull1!C27</f>
        <v>5776</v>
      </c>
      <c r="E31" s="26" t="str">
        <f>[1]IVFull1!D27</f>
        <v>6560</v>
      </c>
      <c r="F31" s="26" t="str">
        <f>[1]IVFull1!E27</f>
        <v>5776</v>
      </c>
      <c r="G31" s="27"/>
    </row>
    <row r="32" spans="1:7" s="3" customFormat="1" ht="6" customHeight="1" thickBot="1" x14ac:dyDescent="0.2">
      <c r="A32" s="6"/>
      <c r="B32" s="6"/>
      <c r="C32" s="7"/>
      <c r="D32" s="7"/>
      <c r="E32" s="7"/>
      <c r="F32" s="7"/>
    </row>
    <row r="33" spans="1:6" s="14" customFormat="1" ht="16.5" customHeight="1" thickTop="1" x14ac:dyDescent="0.15">
      <c r="A33" s="96" t="s">
        <v>69</v>
      </c>
      <c r="B33" s="96"/>
      <c r="C33" s="96"/>
      <c r="D33" s="96"/>
      <c r="E33" s="96"/>
      <c r="F33" s="96"/>
    </row>
  </sheetData>
  <mergeCells count="4">
    <mergeCell ref="A1:F1"/>
    <mergeCell ref="C3:D3"/>
    <mergeCell ref="E3:F3"/>
    <mergeCell ref="A33:F33"/>
  </mergeCells>
  <printOptions horizontalCentered="1"/>
  <pageMargins left="0.25" right="0.25" top="0.5" bottom="0" header="0.3" footer="0.3"/>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J1" sqref="J1"/>
    </sheetView>
  </sheetViews>
  <sheetFormatPr defaultRowHeight="12.75" x14ac:dyDescent="0.2"/>
  <cols>
    <col min="1" max="1" width="8.42578125" style="1" customWidth="1"/>
    <col min="2" max="2" width="19.7109375" style="1" customWidth="1"/>
    <col min="3" max="9" width="12.7109375" style="8" customWidth="1"/>
    <col min="10" max="16384" width="9.140625" style="1"/>
  </cols>
  <sheetData>
    <row r="1" spans="1:9" ht="19.5" thickBot="1" x14ac:dyDescent="0.35">
      <c r="A1" s="97" t="s">
        <v>252</v>
      </c>
      <c r="B1" s="97"/>
      <c r="C1" s="98"/>
      <c r="D1" s="98"/>
      <c r="E1" s="98"/>
      <c r="F1" s="98"/>
      <c r="G1" s="98"/>
      <c r="H1" s="98"/>
      <c r="I1" s="98"/>
    </row>
    <row r="2" spans="1:9" s="3" customFormat="1" ht="6" customHeight="1" thickTop="1" x14ac:dyDescent="0.15">
      <c r="A2" s="5"/>
      <c r="B2" s="5"/>
      <c r="C2" s="4"/>
      <c r="D2" s="4"/>
      <c r="E2" s="4"/>
      <c r="F2" s="4"/>
      <c r="G2" s="4"/>
      <c r="H2" s="4"/>
      <c r="I2" s="4"/>
    </row>
    <row r="3" spans="1:9" s="18" customFormat="1" ht="45" customHeight="1" x14ac:dyDescent="0.25">
      <c r="C3" s="25" t="s">
        <v>28</v>
      </c>
      <c r="D3" s="25" t="s">
        <v>26</v>
      </c>
      <c r="E3" s="88" t="s">
        <v>290</v>
      </c>
      <c r="F3" s="44" t="s">
        <v>29</v>
      </c>
      <c r="G3" s="44" t="s">
        <v>15</v>
      </c>
      <c r="H3" s="44" t="s">
        <v>16</v>
      </c>
      <c r="I3" s="44" t="s">
        <v>14</v>
      </c>
    </row>
    <row r="4" spans="1:9" s="2" customFormat="1" ht="6" customHeight="1" thickBot="1" x14ac:dyDescent="0.25">
      <c r="A4" s="17"/>
      <c r="B4" s="17"/>
      <c r="C4" s="9"/>
      <c r="D4" s="9"/>
      <c r="E4" s="9"/>
      <c r="F4" s="9"/>
      <c r="G4" s="9"/>
      <c r="H4" s="9"/>
      <c r="I4" s="9"/>
    </row>
    <row r="5" spans="1:9" s="2" customFormat="1" ht="15" customHeight="1" thickBot="1" x14ac:dyDescent="0.25">
      <c r="A5" s="10"/>
      <c r="B5" s="10"/>
      <c r="C5" s="11" t="s">
        <v>0</v>
      </c>
      <c r="D5" s="11" t="s">
        <v>1</v>
      </c>
      <c r="E5" s="11" t="s">
        <v>2</v>
      </c>
      <c r="F5" s="11" t="s">
        <v>3</v>
      </c>
      <c r="G5" s="11" t="s">
        <v>4</v>
      </c>
      <c r="H5" s="11" t="s">
        <v>5</v>
      </c>
      <c r="I5" s="11" t="s">
        <v>6</v>
      </c>
    </row>
    <row r="6" spans="1:9" s="14" customFormat="1" ht="6" customHeight="1" x14ac:dyDescent="0.15">
      <c r="A6" s="12"/>
      <c r="B6" s="12"/>
      <c r="C6" s="13"/>
      <c r="D6" s="13"/>
      <c r="E6" s="13"/>
      <c r="F6" s="13"/>
      <c r="G6" s="13"/>
      <c r="H6" s="13"/>
      <c r="I6" s="13"/>
    </row>
    <row r="7" spans="1:9" s="15" customFormat="1" ht="15" customHeight="1" x14ac:dyDescent="0.2">
      <c r="A7" s="16"/>
      <c r="B7" s="16"/>
      <c r="C7" s="109" t="s">
        <v>25</v>
      </c>
      <c r="D7" s="109"/>
      <c r="E7" s="109"/>
      <c r="F7" s="109"/>
      <c r="G7" s="109"/>
      <c r="H7" s="109"/>
      <c r="I7" s="109"/>
    </row>
    <row r="8" spans="1:9" s="15" customFormat="1" ht="6" customHeight="1" x14ac:dyDescent="0.2">
      <c r="A8" s="16"/>
      <c r="B8" s="16"/>
      <c r="C8" s="45"/>
      <c r="D8" s="45"/>
      <c r="E8" s="45"/>
      <c r="F8" s="45"/>
      <c r="G8" s="45"/>
      <c r="H8" s="45"/>
      <c r="I8" s="45"/>
    </row>
    <row r="9" spans="1:9" ht="15" customHeight="1" x14ac:dyDescent="0.2">
      <c r="A9" s="50" t="s">
        <v>9</v>
      </c>
      <c r="B9" s="51"/>
      <c r="C9" s="26" t="str">
        <f>'[1]IVGeo2-nber_rvadd'!B3</f>
        <v>-0.028</v>
      </c>
      <c r="D9" s="26" t="str">
        <f>'[1]IVGeo2-nber_rvadd'!C3</f>
        <v>0.009</v>
      </c>
      <c r="E9" s="26" t="str">
        <f>'[1]IVGeo2-nber_rvadd'!D3</f>
        <v>-0.027</v>
      </c>
      <c r="F9" s="26" t="str">
        <f>'[1]IVGeo2-nber_rvadd'!E3</f>
        <v>-0.065</v>
      </c>
      <c r="G9" s="26" t="str">
        <f>'[1]IVGeo2-nber_rvadd'!F3</f>
        <v>-0.074*</v>
      </c>
      <c r="H9" s="26" t="str">
        <f>'[1]IVGeo2-nber_rvadd'!G3</f>
        <v>-0.120***</v>
      </c>
      <c r="I9" s="26" t="str">
        <f>'[1]IVGeo2-nber_rvadd'!H3</f>
        <v>-0.139***</v>
      </c>
    </row>
    <row r="10" spans="1:9" s="15" customFormat="1" ht="15" customHeight="1" x14ac:dyDescent="0.2">
      <c r="A10" s="16"/>
      <c r="B10" s="16"/>
      <c r="C10" s="26" t="str">
        <f>'[1]IVGeo2-nber_rvadd'!B4</f>
        <v>(0.040)</v>
      </c>
      <c r="D10" s="26" t="str">
        <f>'[1]IVGeo2-nber_rvadd'!C4</f>
        <v>(0.023)</v>
      </c>
      <c r="E10" s="26" t="str">
        <f>'[1]IVGeo2-nber_rvadd'!D4</f>
        <v>(0.040)</v>
      </c>
      <c r="F10" s="26" t="str">
        <f>'[1]IVGeo2-nber_rvadd'!E4</f>
        <v>(0.070)</v>
      </c>
      <c r="G10" s="26" t="str">
        <f>'[1]IVGeo2-nber_rvadd'!F4</f>
        <v>(0.039)</v>
      </c>
      <c r="H10" s="26" t="str">
        <f>'[1]IVGeo2-nber_rvadd'!G4</f>
        <v>(0.038)</v>
      </c>
      <c r="I10" s="26" t="str">
        <f>'[1]IVGeo2-nber_rvadd'!H4</f>
        <v>(0.038)</v>
      </c>
    </row>
    <row r="11" spans="1:9" ht="15" customHeight="1" x14ac:dyDescent="0.2">
      <c r="A11" s="23" t="s">
        <v>32</v>
      </c>
      <c r="B11" s="16" t="s">
        <v>51</v>
      </c>
      <c r="C11" s="26" t="str">
        <f>'[1]IVGeo2-nber_rvadd'!B5</f>
        <v>0.125***</v>
      </c>
      <c r="D11" s="26" t="str">
        <f>'[1]IVGeo2-nber_rvadd'!C5</f>
        <v>0.121***</v>
      </c>
      <c r="E11" s="26" t="str">
        <f>'[1]IVGeo2-nber_rvadd'!D5</f>
        <v>0.121***</v>
      </c>
      <c r="F11" s="26" t="str">
        <f>'[1]IVGeo2-nber_rvadd'!E5</f>
        <v>0.068**</v>
      </c>
      <c r="G11" s="26" t="str">
        <f>'[1]IVGeo2-nber_rvadd'!F5</f>
        <v>0.090***</v>
      </c>
      <c r="H11" s="26" t="str">
        <f>'[1]IVGeo2-nber_rvadd'!G5</f>
        <v>0.074**</v>
      </c>
      <c r="I11" s="26" t="str">
        <f>'[1]IVGeo2-nber_rvadd'!H5</f>
        <v>0.047</v>
      </c>
    </row>
    <row r="12" spans="1:9" s="15" customFormat="1" ht="15" customHeight="1" x14ac:dyDescent="0.2">
      <c r="A12" s="23"/>
      <c r="B12" s="23"/>
      <c r="C12" s="26" t="str">
        <f>'[1]IVGeo2-nber_rvadd'!B6</f>
        <v>(0.035)</v>
      </c>
      <c r="D12" s="26" t="str">
        <f>'[1]IVGeo2-nber_rvadd'!C6</f>
        <v>(0.034)</v>
      </c>
      <c r="E12" s="26" t="str">
        <f>'[1]IVGeo2-nber_rvadd'!D6</f>
        <v>(0.035)</v>
      </c>
      <c r="F12" s="26" t="str">
        <f>'[1]IVGeo2-nber_rvadd'!E6</f>
        <v>(0.029)</v>
      </c>
      <c r="G12" s="26" t="str">
        <f>'[1]IVGeo2-nber_rvadd'!F6</f>
        <v>(0.032)</v>
      </c>
      <c r="H12" s="26" t="str">
        <f>'[1]IVGeo2-nber_rvadd'!G6</f>
        <v>(0.030)</v>
      </c>
      <c r="I12" s="26" t="str">
        <f>'[1]IVGeo2-nber_rvadd'!H6</f>
        <v>(0.031)</v>
      </c>
    </row>
    <row r="13" spans="1:9" ht="15" customHeight="1" x14ac:dyDescent="0.2">
      <c r="A13" s="23"/>
      <c r="B13" s="16" t="s">
        <v>50</v>
      </c>
      <c r="C13" s="26" t="str">
        <f>'[1]IVGeo2-nber_rvadd'!B7</f>
        <v>0.032***</v>
      </c>
      <c r="D13" s="26" t="str">
        <f>'[1]IVGeo2-nber_rvadd'!C7</f>
        <v/>
      </c>
      <c r="E13" s="26" t="str">
        <f>'[1]IVGeo2-nber_rvadd'!D7</f>
        <v>0.031***</v>
      </c>
      <c r="F13" s="26" t="str">
        <f>'[1]IVGeo2-nber_rvadd'!E7</f>
        <v>0.020*</v>
      </c>
      <c r="G13" s="26" t="str">
        <f>'[1]IVGeo2-nber_rvadd'!F7</f>
        <v>0.020**</v>
      </c>
      <c r="H13" s="26" t="str">
        <f>'[1]IVGeo2-nber_rvadd'!G7</f>
        <v>0.020**</v>
      </c>
      <c r="I13" s="26" t="str">
        <f>'[1]IVGeo2-nber_rvadd'!H7</f>
        <v>0.023*</v>
      </c>
    </row>
    <row r="14" spans="1:9" s="15" customFormat="1" ht="15" customHeight="1" x14ac:dyDescent="0.2">
      <c r="A14" s="23"/>
      <c r="B14" s="23"/>
      <c r="C14" s="26" t="str">
        <f>'[1]IVGeo2-nber_rvadd'!B8</f>
        <v>(0.009)</v>
      </c>
      <c r="D14" s="26" t="str">
        <f>'[1]IVGeo2-nber_rvadd'!C8</f>
        <v/>
      </c>
      <c r="E14" s="26" t="str">
        <f>'[1]IVGeo2-nber_rvadd'!D8</f>
        <v>(0.009)</v>
      </c>
      <c r="F14" s="26" t="str">
        <f>'[1]IVGeo2-nber_rvadd'!E8</f>
        <v>(0.011)</v>
      </c>
      <c r="G14" s="26" t="str">
        <f>'[1]IVGeo2-nber_rvadd'!F8</f>
        <v>(0.009)</v>
      </c>
      <c r="H14" s="26" t="str">
        <f>'[1]IVGeo2-nber_rvadd'!G8</f>
        <v>(0.010)</v>
      </c>
      <c r="I14" s="26" t="str">
        <f>'[1]IVGeo2-nber_rvadd'!H8</f>
        <v>(0.013)</v>
      </c>
    </row>
    <row r="15" spans="1:9" ht="15" customHeight="1" x14ac:dyDescent="0.2">
      <c r="A15" s="23" t="s">
        <v>33</v>
      </c>
      <c r="B15" s="16" t="s">
        <v>51</v>
      </c>
      <c r="C15" s="26" t="str">
        <f>'[1]IVGeo2-nber_rvadd'!B9</f>
        <v>0.112***</v>
      </c>
      <c r="D15" s="26" t="str">
        <f>'[1]IVGeo2-nber_rvadd'!C9</f>
        <v>0.112***</v>
      </c>
      <c r="E15" s="26" t="str">
        <f>'[1]IVGeo2-nber_rvadd'!D9</f>
        <v>0.110***</v>
      </c>
      <c r="F15" s="26" t="str">
        <f>'[1]IVGeo2-nber_rvadd'!E9</f>
        <v>0.063**</v>
      </c>
      <c r="G15" s="26" t="str">
        <f>'[1]IVGeo2-nber_rvadd'!F9</f>
        <v>0.086***</v>
      </c>
      <c r="H15" s="26" t="str">
        <f>'[1]IVGeo2-nber_rvadd'!G9</f>
        <v>0.075***</v>
      </c>
      <c r="I15" s="26" t="str">
        <f>'[1]IVGeo2-nber_rvadd'!H9</f>
        <v>0.012</v>
      </c>
    </row>
    <row r="16" spans="1:9" s="15" customFormat="1" ht="15" customHeight="1" x14ac:dyDescent="0.2">
      <c r="A16" s="23"/>
      <c r="B16" s="23"/>
      <c r="C16" s="26" t="str">
        <f>'[1]IVGeo2-nber_rvadd'!B10</f>
        <v>(0.032)</v>
      </c>
      <c r="D16" s="26" t="str">
        <f>'[1]IVGeo2-nber_rvadd'!C10</f>
        <v>(0.030)</v>
      </c>
      <c r="E16" s="26" t="str">
        <f>'[1]IVGeo2-nber_rvadd'!D10</f>
        <v>(0.032)</v>
      </c>
      <c r="F16" s="26" t="str">
        <f>'[1]IVGeo2-nber_rvadd'!E10</f>
        <v>(0.026)</v>
      </c>
      <c r="G16" s="26" t="str">
        <f>'[1]IVGeo2-nber_rvadd'!F10</f>
        <v>(0.029)</v>
      </c>
      <c r="H16" s="26" t="str">
        <f>'[1]IVGeo2-nber_rvadd'!G10</f>
        <v>(0.028)</v>
      </c>
      <c r="I16" s="26" t="str">
        <f>'[1]IVGeo2-nber_rvadd'!H10</f>
        <v>(0.030)</v>
      </c>
    </row>
    <row r="17" spans="1:9" ht="15" customHeight="1" x14ac:dyDescent="0.2">
      <c r="A17" s="23"/>
      <c r="B17" s="16" t="s">
        <v>50</v>
      </c>
      <c r="C17" s="26" t="str">
        <f>'[1]IVGeo2-nber_rvadd'!B11</f>
        <v>0.001</v>
      </c>
      <c r="D17" s="26" t="str">
        <f>'[1]IVGeo2-nber_rvadd'!C11</f>
        <v/>
      </c>
      <c r="E17" s="26" t="str">
        <f>'[1]IVGeo2-nber_rvadd'!D11</f>
        <v>0.000</v>
      </c>
      <c r="F17" s="26" t="str">
        <f>'[1]IVGeo2-nber_rvadd'!E11</f>
        <v>-0.001</v>
      </c>
      <c r="G17" s="26" t="str">
        <f>'[1]IVGeo2-nber_rvadd'!F11</f>
        <v>-0.001</v>
      </c>
      <c r="H17" s="26" t="str">
        <f>'[1]IVGeo2-nber_rvadd'!G11</f>
        <v>0.004</v>
      </c>
      <c r="I17" s="26" t="str">
        <f>'[1]IVGeo2-nber_rvadd'!H11</f>
        <v>0.014</v>
      </c>
    </row>
    <row r="18" spans="1:9" s="15" customFormat="1" ht="15" customHeight="1" x14ac:dyDescent="0.2">
      <c r="A18" s="23"/>
      <c r="B18" s="23"/>
      <c r="C18" s="26" t="str">
        <f>'[1]IVGeo2-nber_rvadd'!B12</f>
        <v>(0.004)</v>
      </c>
      <c r="D18" s="26" t="str">
        <f>'[1]IVGeo2-nber_rvadd'!C12</f>
        <v/>
      </c>
      <c r="E18" s="26" t="str">
        <f>'[1]IVGeo2-nber_rvadd'!D12</f>
        <v>(0.004)</v>
      </c>
      <c r="F18" s="26" t="str">
        <f>'[1]IVGeo2-nber_rvadd'!E12</f>
        <v>(0.003)</v>
      </c>
      <c r="G18" s="26" t="str">
        <f>'[1]IVGeo2-nber_rvadd'!F12</f>
        <v>(0.004)</v>
      </c>
      <c r="H18" s="26" t="str">
        <f>'[1]IVGeo2-nber_rvadd'!G12</f>
        <v>(0.005)</v>
      </c>
      <c r="I18" s="26" t="str">
        <f>'[1]IVGeo2-nber_rvadd'!H12</f>
        <v>(0.009)</v>
      </c>
    </row>
    <row r="19" spans="1:9" ht="15" customHeight="1" x14ac:dyDescent="0.2">
      <c r="A19" s="23" t="s">
        <v>34</v>
      </c>
      <c r="B19" s="16" t="s">
        <v>51</v>
      </c>
      <c r="C19" s="26" t="str">
        <f>'[1]IVGeo2-nber_rvadd'!B13</f>
        <v>0.032***</v>
      </c>
      <c r="D19" s="26" t="str">
        <f>'[1]IVGeo2-nber_rvadd'!C13</f>
        <v>0.032***</v>
      </c>
      <c r="E19" s="26" t="str">
        <f>'[1]IVGeo2-nber_rvadd'!D13</f>
        <v>0.030***</v>
      </c>
      <c r="F19" s="26" t="str">
        <f>'[1]IVGeo2-nber_rvadd'!E13</f>
        <v>0.011*</v>
      </c>
      <c r="G19" s="26" t="str">
        <f>'[1]IVGeo2-nber_rvadd'!F13</f>
        <v>0.025***</v>
      </c>
      <c r="H19" s="26" t="str">
        <f>'[1]IVGeo2-nber_rvadd'!G13</f>
        <v>0.022**</v>
      </c>
      <c r="I19" s="26" t="str">
        <f>'[1]IVGeo2-nber_rvadd'!H13</f>
        <v>0.018**</v>
      </c>
    </row>
    <row r="20" spans="1:9" s="15" customFormat="1" ht="15" customHeight="1" x14ac:dyDescent="0.2">
      <c r="A20" s="16"/>
      <c r="B20" s="23"/>
      <c r="C20" s="26" t="str">
        <f>'[1]IVGeo2-nber_rvadd'!B14</f>
        <v>(0.010)</v>
      </c>
      <c r="D20" s="26" t="str">
        <f>'[1]IVGeo2-nber_rvadd'!C14</f>
        <v>(0.010)</v>
      </c>
      <c r="E20" s="26" t="str">
        <f>'[1]IVGeo2-nber_rvadd'!D14</f>
        <v>(0.010)</v>
      </c>
      <c r="F20" s="26" t="str">
        <f>'[1]IVGeo2-nber_rvadd'!E14</f>
        <v>(0.006)</v>
      </c>
      <c r="G20" s="26" t="str">
        <f>'[1]IVGeo2-nber_rvadd'!F14</f>
        <v>(0.010)</v>
      </c>
      <c r="H20" s="26" t="str">
        <f>'[1]IVGeo2-nber_rvadd'!G14</f>
        <v>(0.009)</v>
      </c>
      <c r="I20" s="26" t="str">
        <f>'[1]IVGeo2-nber_rvadd'!H14</f>
        <v>(0.009)</v>
      </c>
    </row>
    <row r="21" spans="1:9" ht="15" customHeight="1" x14ac:dyDescent="0.2">
      <c r="A21" s="23"/>
      <c r="B21" s="16" t="s">
        <v>50</v>
      </c>
      <c r="C21" s="26" t="str">
        <f>'[1]IVGeo2-nber_rvadd'!B15</f>
        <v>0.008</v>
      </c>
      <c r="D21" s="26" t="str">
        <f>'[1]IVGeo2-nber_rvadd'!C15</f>
        <v/>
      </c>
      <c r="E21" s="26" t="str">
        <f>'[1]IVGeo2-nber_rvadd'!D15</f>
        <v>0.008</v>
      </c>
      <c r="F21" s="26" t="str">
        <f>'[1]IVGeo2-nber_rvadd'!E15</f>
        <v>0.031**</v>
      </c>
      <c r="G21" s="26" t="str">
        <f>'[1]IVGeo2-nber_rvadd'!F15</f>
        <v>0.011*</v>
      </c>
      <c r="H21" s="26" t="str">
        <f>'[1]IVGeo2-nber_rvadd'!G15</f>
        <v>0.015**</v>
      </c>
      <c r="I21" s="26" t="str">
        <f>'[1]IVGeo2-nber_rvadd'!H15</f>
        <v>0.013**</v>
      </c>
    </row>
    <row r="22" spans="1:9" s="15" customFormat="1" ht="15" customHeight="1" x14ac:dyDescent="0.2">
      <c r="A22" s="23"/>
      <c r="B22" s="23"/>
      <c r="C22" s="26" t="str">
        <f>'[1]IVGeo2-nber_rvadd'!B16</f>
        <v>(0.006)</v>
      </c>
      <c r="D22" s="26" t="str">
        <f>'[1]IVGeo2-nber_rvadd'!C16</f>
        <v/>
      </c>
      <c r="E22" s="26" t="str">
        <f>'[1]IVGeo2-nber_rvadd'!D16</f>
        <v>(0.007)</v>
      </c>
      <c r="F22" s="26" t="str">
        <f>'[1]IVGeo2-nber_rvadd'!E16</f>
        <v>(0.014)</v>
      </c>
      <c r="G22" s="26" t="str">
        <f>'[1]IVGeo2-nber_rvadd'!F16</f>
        <v>(0.006)</v>
      </c>
      <c r="H22" s="26" t="str">
        <f>'[1]IVGeo2-nber_rvadd'!G16</f>
        <v>(0.006)</v>
      </c>
      <c r="I22" s="26" t="str">
        <f>'[1]IVGeo2-nber_rvadd'!H16</f>
        <v>(0.005)</v>
      </c>
    </row>
    <row r="23" spans="1:9" ht="15" customHeight="1" x14ac:dyDescent="0.2">
      <c r="A23" s="23" t="s">
        <v>35</v>
      </c>
      <c r="B23" s="16" t="s">
        <v>51</v>
      </c>
      <c r="C23" s="26" t="str">
        <f>'[1]IVGeo2-nber_rvadd'!B17</f>
        <v>0.005***</v>
      </c>
      <c r="D23" s="26" t="str">
        <f>'[1]IVGeo2-nber_rvadd'!C17</f>
        <v>0.005***</v>
      </c>
      <c r="E23" s="26" t="str">
        <f>'[1]IVGeo2-nber_rvadd'!D17</f>
        <v>0.005***</v>
      </c>
      <c r="F23" s="26" t="str">
        <f>'[1]IVGeo2-nber_rvadd'!E17</f>
        <v>0.002***</v>
      </c>
      <c r="G23" s="26" t="str">
        <f>'[1]IVGeo2-nber_rvadd'!F17</f>
        <v>0.005***</v>
      </c>
      <c r="H23" s="26" t="str">
        <f>'[1]IVGeo2-nber_rvadd'!G17</f>
        <v>0.005***</v>
      </c>
      <c r="I23" s="26" t="str">
        <f>'[1]IVGeo2-nber_rvadd'!H17</f>
        <v>0.004***</v>
      </c>
    </row>
    <row r="24" spans="1:9" s="15" customFormat="1" ht="15" customHeight="1" x14ac:dyDescent="0.2">
      <c r="A24" s="23"/>
      <c r="B24" s="23"/>
      <c r="C24" s="26" t="str">
        <f>'[1]IVGeo2-nber_rvadd'!B18</f>
        <v>(0.001)</v>
      </c>
      <c r="D24" s="26" t="str">
        <f>'[1]IVGeo2-nber_rvadd'!C18</f>
        <v>(0.001)</v>
      </c>
      <c r="E24" s="26" t="str">
        <f>'[1]IVGeo2-nber_rvadd'!D18</f>
        <v>(0.001)</v>
      </c>
      <c r="F24" s="26" t="str">
        <f>'[1]IVGeo2-nber_rvadd'!E18</f>
        <v>(0.001)</v>
      </c>
      <c r="G24" s="26" t="str">
        <f>'[1]IVGeo2-nber_rvadd'!F18</f>
        <v>(0.001)</v>
      </c>
      <c r="H24" s="26" t="str">
        <f>'[1]IVGeo2-nber_rvadd'!G18</f>
        <v>(0.001)</v>
      </c>
      <c r="I24" s="26" t="str">
        <f>'[1]IVGeo2-nber_rvadd'!H18</f>
        <v>(0.001)</v>
      </c>
    </row>
    <row r="25" spans="1:9" ht="15" customHeight="1" x14ac:dyDescent="0.2">
      <c r="A25" s="23"/>
      <c r="B25" s="16" t="s">
        <v>50</v>
      </c>
      <c r="C25" s="26" t="str">
        <f>'[1]IVGeo2-nber_rvadd'!B19</f>
        <v>-0.002</v>
      </c>
      <c r="D25" s="26" t="str">
        <f>'[1]IVGeo2-nber_rvadd'!C19</f>
        <v/>
      </c>
      <c r="E25" s="26" t="str">
        <f>'[1]IVGeo2-nber_rvadd'!D19</f>
        <v>-0.001</v>
      </c>
      <c r="F25" s="26" t="str">
        <f>'[1]IVGeo2-nber_rvadd'!E19</f>
        <v>0.007</v>
      </c>
      <c r="G25" s="26" t="str">
        <f>'[1]IVGeo2-nber_rvadd'!F19</f>
        <v>0.000</v>
      </c>
      <c r="H25" s="26" t="str">
        <f>'[1]IVGeo2-nber_rvadd'!G19</f>
        <v>-0.000</v>
      </c>
      <c r="I25" s="26" t="str">
        <f>'[1]IVGeo2-nber_rvadd'!H19</f>
        <v>-0.001</v>
      </c>
    </row>
    <row r="26" spans="1:9" s="15" customFormat="1" ht="15" customHeight="1" x14ac:dyDescent="0.2">
      <c r="A26" s="23"/>
      <c r="B26" s="23"/>
      <c r="C26" s="26" t="str">
        <f>'[1]IVGeo2-nber_rvadd'!B20</f>
        <v>(0.004)</v>
      </c>
      <c r="D26" s="26" t="str">
        <f>'[1]IVGeo2-nber_rvadd'!C20</f>
        <v/>
      </c>
      <c r="E26" s="26" t="str">
        <f>'[1]IVGeo2-nber_rvadd'!D20</f>
        <v>(0.004)</v>
      </c>
      <c r="F26" s="26" t="str">
        <f>'[1]IVGeo2-nber_rvadd'!E20</f>
        <v>(0.006)</v>
      </c>
      <c r="G26" s="26" t="str">
        <f>'[1]IVGeo2-nber_rvadd'!F20</f>
        <v>(0.004)</v>
      </c>
      <c r="H26" s="26" t="str">
        <f>'[1]IVGeo2-nber_rvadd'!G20</f>
        <v>(0.004)</v>
      </c>
      <c r="I26" s="26" t="str">
        <f>'[1]IVGeo2-nber_rvadd'!H20</f>
        <v>(0.004)</v>
      </c>
    </row>
    <row r="27" spans="1:9" s="15" customFormat="1" ht="15" customHeight="1" x14ac:dyDescent="0.2">
      <c r="A27" s="50" t="s">
        <v>12</v>
      </c>
      <c r="B27" s="16"/>
      <c r="C27" s="26" t="str">
        <f>'[1]IVGeo2-nber_rvadd'!B21</f>
        <v>6543</v>
      </c>
      <c r="D27" s="26" t="str">
        <f>'[1]IVGeo2-nber_rvadd'!C21</f>
        <v>6560</v>
      </c>
      <c r="E27" s="26" t="str">
        <f>'[1]IVGeo2-nber_rvadd'!D21</f>
        <v>6543</v>
      </c>
      <c r="F27" s="26" t="str">
        <f>'[1]IVGeo2-nber_rvadd'!E21</f>
        <v>6543</v>
      </c>
      <c r="G27" s="26" t="str">
        <f>'[1]IVGeo2-nber_rvadd'!F21</f>
        <v>6543</v>
      </c>
      <c r="H27" s="26" t="str">
        <f>'[1]IVGeo2-nber_rvadd'!G21</f>
        <v>6543</v>
      </c>
      <c r="I27" s="26" t="str">
        <f>'[1]IVGeo2-nber_rvadd'!H21</f>
        <v>6543</v>
      </c>
    </row>
    <row r="28" spans="1:9" s="3" customFormat="1" ht="6" customHeight="1" thickBot="1" x14ac:dyDescent="0.2">
      <c r="A28" s="6"/>
      <c r="B28" s="6"/>
      <c r="C28" s="7"/>
      <c r="D28" s="7"/>
      <c r="E28" s="7"/>
      <c r="F28" s="7"/>
      <c r="G28" s="7"/>
      <c r="H28" s="7"/>
      <c r="I28" s="7"/>
    </row>
    <row r="29" spans="1:9" s="14" customFormat="1" ht="16.5" customHeight="1" thickTop="1" x14ac:dyDescent="0.15">
      <c r="A29" s="96" t="s">
        <v>217</v>
      </c>
      <c r="B29" s="96"/>
      <c r="C29" s="96"/>
      <c r="D29" s="96"/>
      <c r="E29" s="96"/>
      <c r="F29" s="96"/>
      <c r="G29" s="110"/>
      <c r="H29" s="110"/>
      <c r="I29" s="110"/>
    </row>
    <row r="33" spans="8:8" x14ac:dyDescent="0.2">
      <c r="H33" s="8" t="s">
        <v>8</v>
      </c>
    </row>
  </sheetData>
  <mergeCells count="3">
    <mergeCell ref="A1:I1"/>
    <mergeCell ref="A29:I29"/>
    <mergeCell ref="C7:I7"/>
  </mergeCells>
  <printOptions horizontalCentered="1"/>
  <pageMargins left="0.25" right="0.25" top="0.5" bottom="0" header="0.3" footer="0.3"/>
  <pageSetup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zoomScaleNormal="100" workbookViewId="0">
      <selection activeCell="F20" sqref="F20"/>
    </sheetView>
  </sheetViews>
  <sheetFormatPr defaultRowHeight="12.75" x14ac:dyDescent="0.2"/>
  <cols>
    <col min="1" max="1" width="8.42578125" style="1" customWidth="1"/>
    <col min="2" max="2" width="19.7109375" style="1" customWidth="1"/>
    <col min="3" max="9" width="12.7109375" style="8" customWidth="1"/>
    <col min="10" max="16384" width="9.140625" style="1"/>
  </cols>
  <sheetData>
    <row r="1" spans="1:9" ht="19.5" thickBot="1" x14ac:dyDescent="0.35">
      <c r="A1" s="97" t="s">
        <v>218</v>
      </c>
      <c r="B1" s="97"/>
      <c r="C1" s="98"/>
      <c r="D1" s="98"/>
      <c r="E1" s="98"/>
      <c r="F1" s="98"/>
      <c r="G1" s="98"/>
      <c r="H1" s="98"/>
      <c r="I1" s="98"/>
    </row>
    <row r="2" spans="1:9" s="3" customFormat="1" ht="6" customHeight="1" thickTop="1" x14ac:dyDescent="0.15">
      <c r="A2" s="5"/>
      <c r="B2" s="5"/>
      <c r="C2" s="4"/>
      <c r="D2" s="4"/>
      <c r="E2" s="4"/>
      <c r="F2" s="4"/>
      <c r="G2" s="4"/>
      <c r="H2" s="4"/>
      <c r="I2" s="4"/>
    </row>
    <row r="3" spans="1:9" s="18" customFormat="1" ht="45" customHeight="1" x14ac:dyDescent="0.25">
      <c r="C3" s="47" t="s">
        <v>28</v>
      </c>
      <c r="D3" s="47" t="s">
        <v>26</v>
      </c>
      <c r="E3" s="88" t="s">
        <v>290</v>
      </c>
      <c r="F3" s="47" t="s">
        <v>29</v>
      </c>
      <c r="G3" s="47" t="s">
        <v>15</v>
      </c>
      <c r="H3" s="47" t="s">
        <v>16</v>
      </c>
      <c r="I3" s="47" t="s">
        <v>14</v>
      </c>
    </row>
    <row r="4" spans="1:9" s="2" customFormat="1" ht="6" customHeight="1" thickBot="1" x14ac:dyDescent="0.25">
      <c r="A4" s="17"/>
      <c r="B4" s="17"/>
      <c r="C4" s="9"/>
      <c r="D4" s="9"/>
      <c r="E4" s="9"/>
      <c r="F4" s="9"/>
      <c r="G4" s="9"/>
      <c r="H4" s="9"/>
      <c r="I4" s="9"/>
    </row>
    <row r="5" spans="1:9" s="2" customFormat="1" ht="15" customHeight="1" thickBot="1" x14ac:dyDescent="0.25">
      <c r="A5" s="10"/>
      <c r="B5" s="10"/>
      <c r="C5" s="11" t="s">
        <v>0</v>
      </c>
      <c r="D5" s="11" t="s">
        <v>1</v>
      </c>
      <c r="E5" s="11" t="s">
        <v>2</v>
      </c>
      <c r="F5" s="11" t="s">
        <v>3</v>
      </c>
      <c r="G5" s="11" t="s">
        <v>4</v>
      </c>
      <c r="H5" s="11" t="s">
        <v>5</v>
      </c>
      <c r="I5" s="11" t="s">
        <v>6</v>
      </c>
    </row>
    <row r="6" spans="1:9" s="14" customFormat="1" ht="6" customHeight="1" x14ac:dyDescent="0.15">
      <c r="A6" s="12"/>
      <c r="B6" s="12"/>
      <c r="C6" s="13"/>
      <c r="D6" s="13"/>
      <c r="E6" s="13"/>
      <c r="F6" s="13"/>
      <c r="G6" s="13"/>
      <c r="H6" s="13"/>
      <c r="I6" s="13"/>
    </row>
    <row r="7" spans="1:9" s="15" customFormat="1" ht="15" customHeight="1" x14ac:dyDescent="0.2">
      <c r="A7" s="16"/>
      <c r="B7" s="16"/>
      <c r="C7" s="109" t="s">
        <v>24</v>
      </c>
      <c r="D7" s="109"/>
      <c r="E7" s="109"/>
      <c r="F7" s="109"/>
      <c r="G7" s="109"/>
      <c r="H7" s="109"/>
      <c r="I7" s="109"/>
    </row>
    <row r="8" spans="1:9" s="15" customFormat="1" ht="6" customHeight="1" x14ac:dyDescent="0.2">
      <c r="A8" s="16"/>
      <c r="B8" s="16"/>
      <c r="C8" s="48"/>
      <c r="D8" s="48"/>
      <c r="E8" s="48"/>
      <c r="F8" s="48"/>
      <c r="G8" s="48"/>
      <c r="H8" s="48"/>
      <c r="I8" s="48"/>
    </row>
    <row r="9" spans="1:9" ht="15" customHeight="1" x14ac:dyDescent="0.2">
      <c r="A9" s="50" t="s">
        <v>9</v>
      </c>
      <c r="B9" s="51"/>
      <c r="C9" s="26" t="str">
        <f>'[1]IVGeo2-nber_emp'!B3</f>
        <v>0.130***</v>
      </c>
      <c r="D9" s="26" t="str">
        <f>'[1]IVGeo2-nber_emp'!C3</f>
        <v>0.156***</v>
      </c>
      <c r="E9" s="26" t="str">
        <f>'[1]IVGeo2-nber_emp'!D3</f>
        <v>0.135***</v>
      </c>
      <c r="F9" s="26" t="str">
        <f>'[1]IVGeo2-nber_emp'!E3</f>
        <v>0.240***</v>
      </c>
      <c r="G9" s="26" t="str">
        <f>'[1]IVGeo2-nber_emp'!F3</f>
        <v>0.081***</v>
      </c>
      <c r="H9" s="26" t="str">
        <f>'[1]IVGeo2-nber_emp'!G3</f>
        <v>0.020</v>
      </c>
      <c r="I9" s="26" t="str">
        <f>'[1]IVGeo2-nber_emp'!H3</f>
        <v>-0.019</v>
      </c>
    </row>
    <row r="10" spans="1:9" s="15" customFormat="1" ht="15" customHeight="1" x14ac:dyDescent="0.2">
      <c r="A10" s="16"/>
      <c r="B10" s="16"/>
      <c r="C10" s="26" t="str">
        <f>'[1]IVGeo2-nber_emp'!B4</f>
        <v>(0.021)</v>
      </c>
      <c r="D10" s="26" t="str">
        <f>'[1]IVGeo2-nber_emp'!C4</f>
        <v>(0.020)</v>
      </c>
      <c r="E10" s="26" t="str">
        <f>'[1]IVGeo2-nber_emp'!D4</f>
        <v>(0.020)</v>
      </c>
      <c r="F10" s="26" t="str">
        <f>'[1]IVGeo2-nber_emp'!E4</f>
        <v>(0.034)</v>
      </c>
      <c r="G10" s="26" t="str">
        <f>'[1]IVGeo2-nber_emp'!F4</f>
        <v>(0.021)</v>
      </c>
      <c r="H10" s="26" t="str">
        <f>'[1]IVGeo2-nber_emp'!G4</f>
        <v>(0.019)</v>
      </c>
      <c r="I10" s="26" t="str">
        <f>'[1]IVGeo2-nber_emp'!H4</f>
        <v>(0.019)</v>
      </c>
    </row>
    <row r="11" spans="1:9" ht="15" customHeight="1" x14ac:dyDescent="0.2">
      <c r="A11" s="23" t="s">
        <v>32</v>
      </c>
      <c r="B11" s="16" t="s">
        <v>51</v>
      </c>
      <c r="C11" s="26" t="str">
        <f>'[1]IVGeo2-nber_emp'!B5</f>
        <v>0.055***</v>
      </c>
      <c r="D11" s="26" t="str">
        <f>'[1]IVGeo2-nber_emp'!C5</f>
        <v>0.057***</v>
      </c>
      <c r="E11" s="26" t="str">
        <f>'[1]IVGeo2-nber_emp'!D5</f>
        <v>0.053***</v>
      </c>
      <c r="F11" s="26" t="str">
        <f>'[1]IVGeo2-nber_emp'!E5</f>
        <v>0.030**</v>
      </c>
      <c r="G11" s="26" t="str">
        <f>'[1]IVGeo2-nber_emp'!F5</f>
        <v>0.027*</v>
      </c>
      <c r="H11" s="26" t="str">
        <f>'[1]IVGeo2-nber_emp'!G5</f>
        <v>0.030*</v>
      </c>
      <c r="I11" s="26" t="str">
        <f>'[1]IVGeo2-nber_emp'!H5</f>
        <v>0.036**</v>
      </c>
    </row>
    <row r="12" spans="1:9" s="15" customFormat="1" ht="15" customHeight="1" x14ac:dyDescent="0.2">
      <c r="A12" s="23"/>
      <c r="B12" s="23"/>
      <c r="C12" s="26" t="str">
        <f>'[1]IVGeo2-nber_emp'!B6</f>
        <v>(0.018)</v>
      </c>
      <c r="D12" s="26" t="str">
        <f>'[1]IVGeo2-nber_emp'!C6</f>
        <v>(0.017)</v>
      </c>
      <c r="E12" s="26" t="str">
        <f>'[1]IVGeo2-nber_emp'!D6</f>
        <v>(0.017)</v>
      </c>
      <c r="F12" s="26" t="str">
        <f>'[1]IVGeo2-nber_emp'!E6</f>
        <v>(0.012)</v>
      </c>
      <c r="G12" s="26" t="str">
        <f>'[1]IVGeo2-nber_emp'!F6</f>
        <v>(0.015)</v>
      </c>
      <c r="H12" s="26" t="str">
        <f>'[1]IVGeo2-nber_emp'!G6</f>
        <v>(0.015)</v>
      </c>
      <c r="I12" s="26" t="str">
        <f>'[1]IVGeo2-nber_emp'!H6</f>
        <v>(0.018)</v>
      </c>
    </row>
    <row r="13" spans="1:9" ht="15" customHeight="1" x14ac:dyDescent="0.2">
      <c r="A13" s="23"/>
      <c r="B13" s="16" t="s">
        <v>50</v>
      </c>
      <c r="C13" s="26" t="str">
        <f>'[1]IVGeo2-nber_emp'!B7</f>
        <v>0.023***</v>
      </c>
      <c r="D13" s="26" t="str">
        <f>'[1]IVGeo2-nber_emp'!C7</f>
        <v/>
      </c>
      <c r="E13" s="26" t="str">
        <f>'[1]IVGeo2-nber_emp'!D7</f>
        <v>0.023***</v>
      </c>
      <c r="F13" s="26" t="str">
        <f>'[1]IVGeo2-nber_emp'!E7</f>
        <v>0.022***</v>
      </c>
      <c r="G13" s="26" t="str">
        <f>'[1]IVGeo2-nber_emp'!F7</f>
        <v>0.011***</v>
      </c>
      <c r="H13" s="26" t="str">
        <f>'[1]IVGeo2-nber_emp'!G7</f>
        <v>0.007*</v>
      </c>
      <c r="I13" s="26" t="str">
        <f>'[1]IVGeo2-nber_emp'!H7</f>
        <v>0.004</v>
      </c>
    </row>
    <row r="14" spans="1:9" s="15" customFormat="1" ht="15" customHeight="1" x14ac:dyDescent="0.2">
      <c r="A14" s="23"/>
      <c r="B14" s="23"/>
      <c r="C14" s="26" t="str">
        <f>'[1]IVGeo2-nber_emp'!B8</f>
        <v>(0.005)</v>
      </c>
      <c r="D14" s="26" t="str">
        <f>'[1]IVGeo2-nber_emp'!C8</f>
        <v/>
      </c>
      <c r="E14" s="26" t="str">
        <f>'[1]IVGeo2-nber_emp'!D8</f>
        <v>(0.005)</v>
      </c>
      <c r="F14" s="26" t="str">
        <f>'[1]IVGeo2-nber_emp'!E8</f>
        <v>(0.007)</v>
      </c>
      <c r="G14" s="26" t="str">
        <f>'[1]IVGeo2-nber_emp'!F8</f>
        <v>(0.004)</v>
      </c>
      <c r="H14" s="26" t="str">
        <f>'[1]IVGeo2-nber_emp'!G8</f>
        <v>(0.004)</v>
      </c>
      <c r="I14" s="26" t="str">
        <f>'[1]IVGeo2-nber_emp'!H8</f>
        <v>(0.004)</v>
      </c>
    </row>
    <row r="15" spans="1:9" ht="15" customHeight="1" x14ac:dyDescent="0.2">
      <c r="A15" s="23" t="s">
        <v>33</v>
      </c>
      <c r="B15" s="16" t="s">
        <v>51</v>
      </c>
      <c r="C15" s="26" t="str">
        <f>'[1]IVGeo2-nber_emp'!B9</f>
        <v>0.046***</v>
      </c>
      <c r="D15" s="26" t="str">
        <f>'[1]IVGeo2-nber_emp'!C9</f>
        <v>0.050***</v>
      </c>
      <c r="E15" s="26" t="str">
        <f>'[1]IVGeo2-nber_emp'!D9</f>
        <v>0.043***</v>
      </c>
      <c r="F15" s="26" t="str">
        <f>'[1]IVGeo2-nber_emp'!E9</f>
        <v>0.027***</v>
      </c>
      <c r="G15" s="26" t="str">
        <f>'[1]IVGeo2-nber_emp'!F9</f>
        <v>0.022*</v>
      </c>
      <c r="H15" s="26" t="str">
        <f>'[1]IVGeo2-nber_emp'!G9</f>
        <v>0.021</v>
      </c>
      <c r="I15" s="26" t="str">
        <f>'[1]IVGeo2-nber_emp'!H9</f>
        <v>0.010</v>
      </c>
    </row>
    <row r="16" spans="1:9" s="15" customFormat="1" ht="15" customHeight="1" x14ac:dyDescent="0.2">
      <c r="A16" s="23"/>
      <c r="B16" s="23"/>
      <c r="C16" s="26" t="str">
        <f>'[1]IVGeo2-nber_emp'!B10</f>
        <v>(0.015)</v>
      </c>
      <c r="D16" s="26" t="str">
        <f>'[1]IVGeo2-nber_emp'!C10</f>
        <v>(0.014)</v>
      </c>
      <c r="E16" s="26" t="str">
        <f>'[1]IVGeo2-nber_emp'!D10</f>
        <v>(0.014)</v>
      </c>
      <c r="F16" s="26" t="str">
        <f>'[1]IVGeo2-nber_emp'!E10</f>
        <v>(0.010)</v>
      </c>
      <c r="G16" s="26" t="str">
        <f>'[1]IVGeo2-nber_emp'!F10</f>
        <v>(0.013)</v>
      </c>
      <c r="H16" s="26" t="str">
        <f>'[1]IVGeo2-nber_emp'!G10</f>
        <v>(0.013)</v>
      </c>
      <c r="I16" s="26" t="str">
        <f>'[1]IVGeo2-nber_emp'!H10</f>
        <v>(0.017)</v>
      </c>
    </row>
    <row r="17" spans="1:9" ht="15" customHeight="1" x14ac:dyDescent="0.2">
      <c r="A17" s="23"/>
      <c r="B17" s="16" t="s">
        <v>50</v>
      </c>
      <c r="C17" s="26" t="str">
        <f>'[1]IVGeo2-nber_emp'!B11</f>
        <v>0.002</v>
      </c>
      <c r="D17" s="26" t="str">
        <f>'[1]IVGeo2-nber_emp'!C11</f>
        <v/>
      </c>
      <c r="E17" s="26" t="str">
        <f>'[1]IVGeo2-nber_emp'!D11</f>
        <v>0.002</v>
      </c>
      <c r="F17" s="26" t="str">
        <f>'[1]IVGeo2-nber_emp'!E11</f>
        <v>0.000</v>
      </c>
      <c r="G17" s="26" t="str">
        <f>'[1]IVGeo2-nber_emp'!F11</f>
        <v>0.001</v>
      </c>
      <c r="H17" s="26" t="str">
        <f>'[1]IVGeo2-nber_emp'!G11</f>
        <v>0.009**</v>
      </c>
      <c r="I17" s="26" t="str">
        <f>'[1]IVGeo2-nber_emp'!H11</f>
        <v>0.021***</v>
      </c>
    </row>
    <row r="18" spans="1:9" s="15" customFormat="1" ht="15" customHeight="1" x14ac:dyDescent="0.2">
      <c r="A18" s="23"/>
      <c r="B18" s="23"/>
      <c r="C18" s="26" t="str">
        <f>'[1]IVGeo2-nber_emp'!B12</f>
        <v>(0.003)</v>
      </c>
      <c r="D18" s="26" t="str">
        <f>'[1]IVGeo2-nber_emp'!C12</f>
        <v/>
      </c>
      <c r="E18" s="26" t="str">
        <f>'[1]IVGeo2-nber_emp'!D12</f>
        <v>(0.002)</v>
      </c>
      <c r="F18" s="26" t="str">
        <f>'[1]IVGeo2-nber_emp'!E12</f>
        <v>(0.001)</v>
      </c>
      <c r="G18" s="26" t="str">
        <f>'[1]IVGeo2-nber_emp'!F12</f>
        <v>(0.003)</v>
      </c>
      <c r="H18" s="26" t="str">
        <f>'[1]IVGeo2-nber_emp'!G12</f>
        <v>(0.004)</v>
      </c>
      <c r="I18" s="26" t="str">
        <f>'[1]IVGeo2-nber_emp'!H12</f>
        <v>(0.007)</v>
      </c>
    </row>
    <row r="19" spans="1:9" ht="15" customHeight="1" x14ac:dyDescent="0.2">
      <c r="A19" s="23" t="s">
        <v>34</v>
      </c>
      <c r="B19" s="16" t="s">
        <v>51</v>
      </c>
      <c r="C19" s="26" t="str">
        <f>'[1]IVGeo2-nber_emp'!B13</f>
        <v>0.014***</v>
      </c>
      <c r="D19" s="26" t="str">
        <f>'[1]IVGeo2-nber_emp'!C13</f>
        <v>0.014***</v>
      </c>
      <c r="E19" s="26" t="str">
        <f>'[1]IVGeo2-nber_emp'!D13</f>
        <v>0.013***</v>
      </c>
      <c r="F19" s="26" t="str">
        <f>'[1]IVGeo2-nber_emp'!E13</f>
        <v>0.006**</v>
      </c>
      <c r="G19" s="26" t="str">
        <f>'[1]IVGeo2-nber_emp'!F13</f>
        <v>0.008*</v>
      </c>
      <c r="H19" s="26" t="str">
        <f>'[1]IVGeo2-nber_emp'!G13</f>
        <v>0.009*</v>
      </c>
      <c r="I19" s="26" t="str">
        <f>'[1]IVGeo2-nber_emp'!H13</f>
        <v>0.011**</v>
      </c>
    </row>
    <row r="20" spans="1:9" s="15" customFormat="1" ht="15" customHeight="1" x14ac:dyDescent="0.2">
      <c r="A20" s="16"/>
      <c r="B20" s="23"/>
      <c r="C20" s="26" t="str">
        <f>'[1]IVGeo2-nber_emp'!B14</f>
        <v>(0.005)</v>
      </c>
      <c r="D20" s="26" t="str">
        <f>'[1]IVGeo2-nber_emp'!C14</f>
        <v>(0.005)</v>
      </c>
      <c r="E20" s="26" t="str">
        <f>'[1]IVGeo2-nber_emp'!D14</f>
        <v>(0.005)</v>
      </c>
      <c r="F20" s="26" t="str">
        <f>'[1]IVGeo2-nber_emp'!E14</f>
        <v>(0.003)</v>
      </c>
      <c r="G20" s="26" t="str">
        <f>'[1]IVGeo2-nber_emp'!F14</f>
        <v>(0.005)</v>
      </c>
      <c r="H20" s="26" t="str">
        <f>'[1]IVGeo2-nber_emp'!G14</f>
        <v>(0.005)</v>
      </c>
      <c r="I20" s="26" t="str">
        <f>'[1]IVGeo2-nber_emp'!H14</f>
        <v>(0.005)</v>
      </c>
    </row>
    <row r="21" spans="1:9" ht="15" customHeight="1" x14ac:dyDescent="0.2">
      <c r="A21" s="23"/>
      <c r="B21" s="16" t="s">
        <v>50</v>
      </c>
      <c r="C21" s="26" t="str">
        <f>'[1]IVGeo2-nber_emp'!B15</f>
        <v>0.008***</v>
      </c>
      <c r="D21" s="26" t="str">
        <f>'[1]IVGeo2-nber_emp'!C15</f>
        <v/>
      </c>
      <c r="E21" s="26" t="str">
        <f>'[1]IVGeo2-nber_emp'!D15</f>
        <v>0.008***</v>
      </c>
      <c r="F21" s="26" t="str">
        <f>'[1]IVGeo2-nber_emp'!E15</f>
        <v>0.006***</v>
      </c>
      <c r="G21" s="26" t="str">
        <f>'[1]IVGeo2-nber_emp'!F15</f>
        <v>0.008***</v>
      </c>
      <c r="H21" s="26" t="str">
        <f>'[1]IVGeo2-nber_emp'!G15</f>
        <v>0.009***</v>
      </c>
      <c r="I21" s="26" t="str">
        <f>'[1]IVGeo2-nber_emp'!H15</f>
        <v>0.010***</v>
      </c>
    </row>
    <row r="22" spans="1:9" s="15" customFormat="1" ht="15" customHeight="1" x14ac:dyDescent="0.2">
      <c r="A22" s="23"/>
      <c r="B22" s="23"/>
      <c r="C22" s="26" t="str">
        <f>'[1]IVGeo2-nber_emp'!B16</f>
        <v>(0.002)</v>
      </c>
      <c r="D22" s="26" t="str">
        <f>'[1]IVGeo2-nber_emp'!C16</f>
        <v/>
      </c>
      <c r="E22" s="26" t="str">
        <f>'[1]IVGeo2-nber_emp'!D16</f>
        <v>(0.002)</v>
      </c>
      <c r="F22" s="26" t="str">
        <f>'[1]IVGeo2-nber_emp'!E16</f>
        <v>(0.002)</v>
      </c>
      <c r="G22" s="26" t="str">
        <f>'[1]IVGeo2-nber_emp'!F16</f>
        <v>(0.002)</v>
      </c>
      <c r="H22" s="26" t="str">
        <f>'[1]IVGeo2-nber_emp'!G16</f>
        <v>(0.002)</v>
      </c>
      <c r="I22" s="26" t="str">
        <f>'[1]IVGeo2-nber_emp'!H16</f>
        <v>(0.002)</v>
      </c>
    </row>
    <row r="23" spans="1:9" ht="15" customHeight="1" x14ac:dyDescent="0.2">
      <c r="A23" s="23" t="s">
        <v>35</v>
      </c>
      <c r="B23" s="16" t="s">
        <v>51</v>
      </c>
      <c r="C23" s="26" t="str">
        <f>'[1]IVGeo2-nber_emp'!B17</f>
        <v>0.001</v>
      </c>
      <c r="D23" s="26" t="str">
        <f>'[1]IVGeo2-nber_emp'!C17</f>
        <v>0.001</v>
      </c>
      <c r="E23" s="26" t="str">
        <f>'[1]IVGeo2-nber_emp'!D17</f>
        <v>0.001</v>
      </c>
      <c r="F23" s="26" t="str">
        <f>'[1]IVGeo2-nber_emp'!E17</f>
        <v>0.001</v>
      </c>
      <c r="G23" s="26" t="str">
        <f>'[1]IVGeo2-nber_emp'!F17</f>
        <v>0.001</v>
      </c>
      <c r="H23" s="26" t="str">
        <f>'[1]IVGeo2-nber_emp'!G17</f>
        <v>0.001</v>
      </c>
      <c r="I23" s="26" t="str">
        <f>'[1]IVGeo2-nber_emp'!H17</f>
        <v>0.000</v>
      </c>
    </row>
    <row r="24" spans="1:9" s="15" customFormat="1" ht="15" customHeight="1" x14ac:dyDescent="0.2">
      <c r="A24" s="23"/>
      <c r="B24" s="23"/>
      <c r="C24" s="26" t="str">
        <f>'[1]IVGeo2-nber_emp'!B18</f>
        <v>(0.001)</v>
      </c>
      <c r="D24" s="26" t="str">
        <f>'[1]IVGeo2-nber_emp'!C18</f>
        <v>(0.001)</v>
      </c>
      <c r="E24" s="26" t="str">
        <f>'[1]IVGeo2-nber_emp'!D18</f>
        <v>(0.001)</v>
      </c>
      <c r="F24" s="26" t="str">
        <f>'[1]IVGeo2-nber_emp'!E18</f>
        <v>(0.000)</v>
      </c>
      <c r="G24" s="26" t="str">
        <f>'[1]IVGeo2-nber_emp'!F18</f>
        <v>(0.001)</v>
      </c>
      <c r="H24" s="26" t="str">
        <f>'[1]IVGeo2-nber_emp'!G18</f>
        <v>(0.001)</v>
      </c>
      <c r="I24" s="26" t="str">
        <f>'[1]IVGeo2-nber_emp'!H18</f>
        <v>(0.001)</v>
      </c>
    </row>
    <row r="25" spans="1:9" ht="15" customHeight="1" x14ac:dyDescent="0.2">
      <c r="A25" s="23"/>
      <c r="B25" s="16" t="s">
        <v>50</v>
      </c>
      <c r="C25" s="26" t="str">
        <f>'[1]IVGeo2-nber_emp'!B19</f>
        <v>-0.005**</v>
      </c>
      <c r="D25" s="26" t="str">
        <f>'[1]IVGeo2-nber_emp'!C19</f>
        <v/>
      </c>
      <c r="E25" s="26" t="str">
        <f>'[1]IVGeo2-nber_emp'!D19</f>
        <v>-0.005**</v>
      </c>
      <c r="F25" s="26" t="str">
        <f>'[1]IVGeo2-nber_emp'!E19</f>
        <v>-0.002</v>
      </c>
      <c r="G25" s="26" t="str">
        <f>'[1]IVGeo2-nber_emp'!F19</f>
        <v>-0.003</v>
      </c>
      <c r="H25" s="26" t="str">
        <f>'[1]IVGeo2-nber_emp'!G19</f>
        <v>-0.002</v>
      </c>
      <c r="I25" s="26" t="str">
        <f>'[1]IVGeo2-nber_emp'!H19</f>
        <v>-0.002</v>
      </c>
    </row>
    <row r="26" spans="1:9" s="15" customFormat="1" ht="15" customHeight="1" x14ac:dyDescent="0.2">
      <c r="A26" s="23"/>
      <c r="B26" s="23"/>
      <c r="C26" s="26" t="str">
        <f>'[1]IVGeo2-nber_emp'!B20</f>
        <v>(0.003)</v>
      </c>
      <c r="D26" s="26" t="str">
        <f>'[1]IVGeo2-nber_emp'!C20</f>
        <v/>
      </c>
      <c r="E26" s="26" t="str">
        <f>'[1]IVGeo2-nber_emp'!D20</f>
        <v>(0.002)</v>
      </c>
      <c r="F26" s="26" t="str">
        <f>'[1]IVGeo2-nber_emp'!E20</f>
        <v>(0.003)</v>
      </c>
      <c r="G26" s="26" t="str">
        <f>'[1]IVGeo2-nber_emp'!F20</f>
        <v>(0.002)</v>
      </c>
      <c r="H26" s="26" t="str">
        <f>'[1]IVGeo2-nber_emp'!G20</f>
        <v>(0.002)</v>
      </c>
      <c r="I26" s="26" t="str">
        <f>'[1]IVGeo2-nber_emp'!H20</f>
        <v>(0.002)</v>
      </c>
    </row>
    <row r="27" spans="1:9" s="15" customFormat="1" ht="15" customHeight="1" x14ac:dyDescent="0.2">
      <c r="A27" s="50" t="s">
        <v>12</v>
      </c>
      <c r="B27" s="16"/>
      <c r="C27" s="26" t="str">
        <f>'[1]IVGeo2-nber_emp'!B21</f>
        <v>6543</v>
      </c>
      <c r="D27" s="26" t="str">
        <f>'[1]IVGeo2-nber_emp'!C21</f>
        <v>6560</v>
      </c>
      <c r="E27" s="26" t="str">
        <f>'[1]IVGeo2-nber_emp'!D21</f>
        <v>6543</v>
      </c>
      <c r="F27" s="26" t="str">
        <f>'[1]IVGeo2-nber_emp'!E21</f>
        <v>6543</v>
      </c>
      <c r="G27" s="26" t="str">
        <f>'[1]IVGeo2-nber_emp'!F21</f>
        <v>6543</v>
      </c>
      <c r="H27" s="26" t="str">
        <f>'[1]IVGeo2-nber_emp'!G21</f>
        <v>6543</v>
      </c>
      <c r="I27" s="26" t="str">
        <f>'[1]IVGeo2-nber_emp'!H21</f>
        <v>6543</v>
      </c>
    </row>
    <row r="28" spans="1:9" s="3" customFormat="1" ht="6" customHeight="1" thickBot="1" x14ac:dyDescent="0.2">
      <c r="A28" s="6"/>
      <c r="B28" s="6"/>
      <c r="C28" s="7"/>
      <c r="D28" s="7"/>
      <c r="E28" s="7"/>
      <c r="F28" s="7"/>
      <c r="G28" s="7"/>
      <c r="H28" s="7"/>
      <c r="I28" s="7"/>
    </row>
    <row r="29" spans="1:9" s="14" customFormat="1" ht="16.5" customHeight="1" thickTop="1" x14ac:dyDescent="0.15">
      <c r="A29" s="96" t="s">
        <v>217</v>
      </c>
      <c r="B29" s="96"/>
      <c r="C29" s="96"/>
      <c r="D29" s="96"/>
      <c r="E29" s="96"/>
      <c r="F29" s="96"/>
      <c r="G29" s="110"/>
      <c r="H29" s="110"/>
      <c r="I29" s="110"/>
    </row>
    <row r="33" spans="8:8" x14ac:dyDescent="0.2">
      <c r="H33" s="8" t="s">
        <v>8</v>
      </c>
    </row>
  </sheetData>
  <mergeCells count="3">
    <mergeCell ref="A1:I1"/>
    <mergeCell ref="C7:I7"/>
    <mergeCell ref="A29:I29"/>
  </mergeCells>
  <printOptions horizontalCentered="1"/>
  <pageMargins left="0.25" right="0.25" top="0.5" bottom="0" header="0.3" footer="0.3"/>
  <pageSetup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3"/>
  <sheetViews>
    <sheetView zoomScaleNormal="100" workbookViewId="0">
      <selection activeCell="F7" sqref="F7"/>
    </sheetView>
  </sheetViews>
  <sheetFormatPr defaultRowHeight="12.75" x14ac:dyDescent="0.2"/>
  <cols>
    <col min="1" max="1" width="8.5703125" style="1" customWidth="1"/>
    <col min="2" max="2" width="21.7109375" style="1" customWidth="1"/>
    <col min="3" max="10" width="9.7109375" style="8" customWidth="1"/>
    <col min="11" max="16384" width="9.140625" style="1"/>
  </cols>
  <sheetData>
    <row r="1" spans="1:10" ht="19.5" thickBot="1" x14ac:dyDescent="0.35">
      <c r="A1" s="97" t="s">
        <v>253</v>
      </c>
      <c r="B1" s="97"/>
      <c r="C1" s="97"/>
      <c r="D1" s="97"/>
      <c r="E1" s="97"/>
      <c r="F1" s="97"/>
      <c r="G1" s="98"/>
      <c r="H1" s="98"/>
      <c r="I1" s="98"/>
      <c r="J1" s="98"/>
    </row>
    <row r="2" spans="1:10" s="3" customFormat="1" ht="6" customHeight="1" thickTop="1" x14ac:dyDescent="0.15">
      <c r="A2" s="5"/>
      <c r="B2" s="5"/>
      <c r="C2" s="4"/>
      <c r="D2" s="4"/>
      <c r="E2" s="4"/>
      <c r="F2" s="4"/>
      <c r="G2" s="4"/>
      <c r="H2" s="4"/>
      <c r="I2" s="4"/>
      <c r="J2" s="4"/>
    </row>
    <row r="3" spans="1:10" s="18" customFormat="1" ht="15" customHeight="1" x14ac:dyDescent="0.25">
      <c r="C3" s="101" t="s">
        <v>17</v>
      </c>
      <c r="D3" s="101"/>
      <c r="E3" s="101"/>
      <c r="F3" s="101"/>
      <c r="G3" s="101"/>
      <c r="H3" s="101"/>
      <c r="I3" s="101"/>
      <c r="J3" s="101"/>
    </row>
    <row r="4" spans="1:10" s="2" customFormat="1" ht="6" customHeight="1" thickBot="1" x14ac:dyDescent="0.25">
      <c r="A4" s="17"/>
      <c r="B4" s="17"/>
      <c r="C4" s="9"/>
      <c r="D4" s="9"/>
      <c r="E4" s="9"/>
      <c r="F4" s="9"/>
      <c r="G4" s="9"/>
      <c r="H4" s="9"/>
      <c r="I4" s="9"/>
      <c r="J4" s="9"/>
    </row>
    <row r="5" spans="1:10" s="2" customFormat="1" ht="15" customHeight="1" thickBot="1" x14ac:dyDescent="0.25">
      <c r="A5" s="10"/>
      <c r="B5" s="10"/>
      <c r="C5" s="11" t="s">
        <v>0</v>
      </c>
      <c r="D5" s="11" t="s">
        <v>1</v>
      </c>
      <c r="E5" s="11" t="s">
        <v>2</v>
      </c>
      <c r="F5" s="11" t="s">
        <v>3</v>
      </c>
      <c r="G5" s="11" t="s">
        <v>4</v>
      </c>
      <c r="H5" s="11" t="s">
        <v>5</v>
      </c>
      <c r="I5" s="11" t="s">
        <v>6</v>
      </c>
      <c r="J5" s="11" t="s">
        <v>7</v>
      </c>
    </row>
    <row r="6" spans="1:10" s="14" customFormat="1" ht="6" customHeight="1" x14ac:dyDescent="0.15">
      <c r="A6" s="12"/>
      <c r="B6" s="12"/>
      <c r="C6" s="13"/>
      <c r="D6" s="13"/>
      <c r="E6" s="13"/>
      <c r="F6" s="13"/>
      <c r="G6" s="13"/>
      <c r="H6" s="13"/>
      <c r="I6" s="13"/>
      <c r="J6" s="13"/>
    </row>
    <row r="7" spans="1:10" s="2" customFormat="1" ht="15" customHeight="1" x14ac:dyDescent="0.2">
      <c r="A7" s="36" t="s">
        <v>9</v>
      </c>
      <c r="B7" s="36"/>
      <c r="C7" s="26" t="str">
        <f>'[1]IVGeo3-nber_rvadd'!B3</f>
        <v>0.022</v>
      </c>
      <c r="D7" s="26" t="str">
        <f>'[1]IVGeo3-nber_rvadd'!C3</f>
        <v>0.019</v>
      </c>
      <c r="E7" s="26" t="str">
        <f>'[1]IVGeo3-nber_rvadd'!D3</f>
        <v>0.018</v>
      </c>
      <c r="F7" s="26" t="str">
        <f>'[1]IVGeo3-nber_rvadd'!E3</f>
        <v>0.017</v>
      </c>
      <c r="G7" s="26" t="str">
        <f>'[1]IVGeo3-nber_rvadd'!F3</f>
        <v>-0.013</v>
      </c>
      <c r="H7" s="26" t="str">
        <f>'[1]IVGeo3-nber_rvadd'!G3</f>
        <v>-0.024</v>
      </c>
      <c r="I7" s="26" t="str">
        <f>'[1]IVGeo3-nber_rvadd'!H3</f>
        <v>0.021</v>
      </c>
      <c r="J7" s="26" t="str">
        <f>'[1]IVGeo3-nber_rvadd'!I3</f>
        <v>0.020</v>
      </c>
    </row>
    <row r="8" spans="1:10" s="20" customFormat="1" ht="15" customHeight="1" x14ac:dyDescent="0.2">
      <c r="A8" s="36"/>
      <c r="B8" s="36"/>
      <c r="C8" s="26" t="str">
        <f>'[1]IVGeo3-nber_rvadd'!B4</f>
        <v>(0.025)</v>
      </c>
      <c r="D8" s="26" t="str">
        <f>'[1]IVGeo3-nber_rvadd'!C4</f>
        <v>(0.025)</v>
      </c>
      <c r="E8" s="26" t="str">
        <f>'[1]IVGeo3-nber_rvadd'!D4</f>
        <v>(0.024)</v>
      </c>
      <c r="F8" s="26" t="str">
        <f>'[1]IVGeo3-nber_rvadd'!E4</f>
        <v>(0.024)</v>
      </c>
      <c r="G8" s="26" t="str">
        <f>'[1]IVGeo3-nber_rvadd'!F4</f>
        <v>(0.040)</v>
      </c>
      <c r="H8" s="26" t="str">
        <f>'[1]IVGeo3-nber_rvadd'!G4</f>
        <v>(0.040)</v>
      </c>
      <c r="I8" s="26" t="str">
        <f>'[1]IVGeo3-nber_rvadd'!H4</f>
        <v>(0.025)</v>
      </c>
      <c r="J8" s="26" t="str">
        <f>'[1]IVGeo3-nber_rvadd'!I4</f>
        <v>(0.025)</v>
      </c>
    </row>
    <row r="9" spans="1:10" s="2" customFormat="1" ht="15" customHeight="1" x14ac:dyDescent="0.2">
      <c r="A9" s="23" t="s">
        <v>32</v>
      </c>
      <c r="B9" s="16" t="s">
        <v>51</v>
      </c>
      <c r="C9" s="26" t="str">
        <f>'[1]IVGeo3-nber_rvadd'!B5</f>
        <v>0.001</v>
      </c>
      <c r="D9" s="26" t="str">
        <f>'[1]IVGeo3-nber_rvadd'!C5</f>
        <v>0.002</v>
      </c>
      <c r="E9" s="26" t="str">
        <f>'[1]IVGeo3-nber_rvadd'!D5</f>
        <v/>
      </c>
      <c r="F9" s="26" t="str">
        <f>'[1]IVGeo3-nber_rvadd'!E5</f>
        <v/>
      </c>
      <c r="G9" s="26" t="str">
        <f>'[1]IVGeo3-nber_rvadd'!F5</f>
        <v/>
      </c>
      <c r="H9" s="26" t="str">
        <f>'[1]IVGeo3-nber_rvadd'!G5</f>
        <v/>
      </c>
      <c r="I9" s="26" t="str">
        <f>'[1]IVGeo3-nber_rvadd'!H5</f>
        <v/>
      </c>
      <c r="J9" s="26" t="str">
        <f>'[1]IVGeo3-nber_rvadd'!I5</f>
        <v/>
      </c>
    </row>
    <row r="10" spans="1:10" s="20" customFormat="1" ht="15" customHeight="1" x14ac:dyDescent="0.2">
      <c r="A10" s="23"/>
      <c r="B10" s="23"/>
      <c r="C10" s="26" t="str">
        <f>'[1]IVGeo3-nber_rvadd'!B6</f>
        <v>(0.007)</v>
      </c>
      <c r="D10" s="26" t="str">
        <f>'[1]IVGeo3-nber_rvadd'!C6</f>
        <v>(0.007)</v>
      </c>
      <c r="E10" s="26" t="str">
        <f>'[1]IVGeo3-nber_rvadd'!D6</f>
        <v/>
      </c>
      <c r="F10" s="26" t="str">
        <f>'[1]IVGeo3-nber_rvadd'!E6</f>
        <v/>
      </c>
      <c r="G10" s="26" t="str">
        <f>'[1]IVGeo3-nber_rvadd'!F6</f>
        <v/>
      </c>
      <c r="H10" s="26" t="str">
        <f>'[1]IVGeo3-nber_rvadd'!G6</f>
        <v/>
      </c>
      <c r="I10" s="26" t="str">
        <f>'[1]IVGeo3-nber_rvadd'!H6</f>
        <v/>
      </c>
      <c r="J10" s="26" t="str">
        <f>'[1]IVGeo3-nber_rvadd'!I6</f>
        <v/>
      </c>
    </row>
    <row r="11" spans="1:10" s="2" customFormat="1" ht="15" customHeight="1" x14ac:dyDescent="0.2">
      <c r="A11" s="23"/>
      <c r="B11" s="23" t="s">
        <v>48</v>
      </c>
      <c r="C11" s="26" t="str">
        <f>'[1]IVGeo3-nber_rvadd'!B7</f>
        <v/>
      </c>
      <c r="D11" s="26" t="str">
        <f>'[1]IVGeo3-nber_rvadd'!C7</f>
        <v>-0.142*</v>
      </c>
      <c r="E11" s="26" t="str">
        <f>'[1]IVGeo3-nber_rvadd'!D7</f>
        <v/>
      </c>
      <c r="F11" s="26" t="str">
        <f>'[1]IVGeo3-nber_rvadd'!E7</f>
        <v/>
      </c>
      <c r="G11" s="26" t="str">
        <f>'[1]IVGeo3-nber_rvadd'!F7</f>
        <v/>
      </c>
      <c r="H11" s="26" t="str">
        <f>'[1]IVGeo3-nber_rvadd'!G7</f>
        <v/>
      </c>
      <c r="I11" s="26" t="str">
        <f>'[1]IVGeo3-nber_rvadd'!H7</f>
        <v/>
      </c>
      <c r="J11" s="26" t="str">
        <f>'[1]IVGeo3-nber_rvadd'!I7</f>
        <v/>
      </c>
    </row>
    <row r="12" spans="1:10" s="20" customFormat="1" ht="15" customHeight="1" x14ac:dyDescent="0.2">
      <c r="A12" s="23"/>
      <c r="B12" s="23"/>
      <c r="C12" s="26" t="str">
        <f>'[1]IVGeo3-nber_rvadd'!B8</f>
        <v/>
      </c>
      <c r="D12" s="26" t="str">
        <f>'[1]IVGeo3-nber_rvadd'!C8</f>
        <v>(0.086)</v>
      </c>
      <c r="E12" s="26" t="str">
        <f>'[1]IVGeo3-nber_rvadd'!D8</f>
        <v/>
      </c>
      <c r="F12" s="26" t="str">
        <f>'[1]IVGeo3-nber_rvadd'!E8</f>
        <v/>
      </c>
      <c r="G12" s="26" t="str">
        <f>'[1]IVGeo3-nber_rvadd'!F8</f>
        <v/>
      </c>
      <c r="H12" s="26" t="str">
        <f>'[1]IVGeo3-nber_rvadd'!G8</f>
        <v/>
      </c>
      <c r="I12" s="26" t="str">
        <f>'[1]IVGeo3-nber_rvadd'!H8</f>
        <v/>
      </c>
      <c r="J12" s="26" t="str">
        <f>'[1]IVGeo3-nber_rvadd'!I8</f>
        <v/>
      </c>
    </row>
    <row r="13" spans="1:10" s="2" customFormat="1" ht="15" customHeight="1" x14ac:dyDescent="0.2">
      <c r="A13" s="23"/>
      <c r="B13" s="23" t="s">
        <v>49</v>
      </c>
      <c r="C13" s="26" t="str">
        <f>'[1]IVGeo3-nber_rvadd'!B9</f>
        <v/>
      </c>
      <c r="D13" s="26" t="str">
        <f>'[1]IVGeo3-nber_rvadd'!C9</f>
        <v>0.076***</v>
      </c>
      <c r="E13" s="26" t="str">
        <f>'[1]IVGeo3-nber_rvadd'!D9</f>
        <v/>
      </c>
      <c r="F13" s="26" t="str">
        <f>'[1]IVGeo3-nber_rvadd'!E9</f>
        <v/>
      </c>
      <c r="G13" s="26" t="str">
        <f>'[1]IVGeo3-nber_rvadd'!F9</f>
        <v/>
      </c>
      <c r="H13" s="26" t="str">
        <f>'[1]IVGeo3-nber_rvadd'!G9</f>
        <v/>
      </c>
      <c r="I13" s="26" t="str">
        <f>'[1]IVGeo3-nber_rvadd'!H9</f>
        <v/>
      </c>
      <c r="J13" s="26" t="str">
        <f>'[1]IVGeo3-nber_rvadd'!I9</f>
        <v/>
      </c>
    </row>
    <row r="14" spans="1:10" s="20" customFormat="1" ht="15" customHeight="1" x14ac:dyDescent="0.2">
      <c r="A14" s="23"/>
      <c r="B14" s="23"/>
      <c r="C14" s="26" t="str">
        <f>'[1]IVGeo3-nber_rvadd'!B10</f>
        <v/>
      </c>
      <c r="D14" s="26" t="str">
        <f>'[1]IVGeo3-nber_rvadd'!C10</f>
        <v>(0.024)</v>
      </c>
      <c r="E14" s="26" t="str">
        <f>'[1]IVGeo3-nber_rvadd'!D10</f>
        <v/>
      </c>
      <c r="F14" s="26" t="str">
        <f>'[1]IVGeo3-nber_rvadd'!E10</f>
        <v/>
      </c>
      <c r="G14" s="26" t="str">
        <f>'[1]IVGeo3-nber_rvadd'!F10</f>
        <v/>
      </c>
      <c r="H14" s="26" t="str">
        <f>'[1]IVGeo3-nber_rvadd'!G10</f>
        <v/>
      </c>
      <c r="I14" s="26" t="str">
        <f>'[1]IVGeo3-nber_rvadd'!H10</f>
        <v/>
      </c>
      <c r="J14" s="26" t="str">
        <f>'[1]IVGeo3-nber_rvadd'!I10</f>
        <v/>
      </c>
    </row>
    <row r="15" spans="1:10" s="2" customFormat="1" ht="15" customHeight="1" x14ac:dyDescent="0.2">
      <c r="A15" s="16"/>
      <c r="B15" s="16" t="s">
        <v>50</v>
      </c>
      <c r="C15" s="26" t="str">
        <f>'[1]IVGeo3-nber_rvadd'!B11</f>
        <v>0.032***</v>
      </c>
      <c r="D15" s="26" t="str">
        <f>'[1]IVGeo3-nber_rvadd'!C11</f>
        <v>0.034***</v>
      </c>
      <c r="E15" s="26" t="str">
        <f>'[1]IVGeo3-nber_rvadd'!D11</f>
        <v/>
      </c>
      <c r="F15" s="26" t="str">
        <f>'[1]IVGeo3-nber_rvadd'!E11</f>
        <v/>
      </c>
      <c r="G15" s="26" t="str">
        <f>'[1]IVGeo3-nber_rvadd'!F11</f>
        <v/>
      </c>
      <c r="H15" s="26" t="str">
        <f>'[1]IVGeo3-nber_rvadd'!G11</f>
        <v/>
      </c>
      <c r="I15" s="26" t="str">
        <f>'[1]IVGeo3-nber_rvadd'!H11</f>
        <v/>
      </c>
      <c r="J15" s="26" t="str">
        <f>'[1]IVGeo3-nber_rvadd'!I11</f>
        <v/>
      </c>
    </row>
    <row r="16" spans="1:10" s="20" customFormat="1" ht="15" customHeight="1" x14ac:dyDescent="0.2">
      <c r="A16" s="16"/>
      <c r="B16" s="16"/>
      <c r="C16" s="26" t="str">
        <f>'[1]IVGeo3-nber_rvadd'!B12</f>
        <v>(0.009)</v>
      </c>
      <c r="D16" s="26" t="str">
        <f>'[1]IVGeo3-nber_rvadd'!C12</f>
        <v>(0.009)</v>
      </c>
      <c r="E16" s="26" t="str">
        <f>'[1]IVGeo3-nber_rvadd'!D12</f>
        <v/>
      </c>
      <c r="F16" s="26" t="str">
        <f>'[1]IVGeo3-nber_rvadd'!E12</f>
        <v/>
      </c>
      <c r="G16" s="26" t="str">
        <f>'[1]IVGeo3-nber_rvadd'!F12</f>
        <v/>
      </c>
      <c r="H16" s="26" t="str">
        <f>'[1]IVGeo3-nber_rvadd'!G12</f>
        <v/>
      </c>
      <c r="I16" s="26" t="str">
        <f>'[1]IVGeo3-nber_rvadd'!H12</f>
        <v/>
      </c>
      <c r="J16" s="26" t="str">
        <f>'[1]IVGeo3-nber_rvadd'!I12</f>
        <v/>
      </c>
    </row>
    <row r="17" spans="1:10" s="2" customFormat="1" ht="15" customHeight="1" x14ac:dyDescent="0.2">
      <c r="A17" s="23" t="s">
        <v>33</v>
      </c>
      <c r="B17" s="16" t="s">
        <v>51</v>
      </c>
      <c r="C17" s="26" t="str">
        <f>'[1]IVGeo3-nber_rvadd'!B13</f>
        <v/>
      </c>
      <c r="D17" s="26" t="str">
        <f>'[1]IVGeo3-nber_rvadd'!C13</f>
        <v/>
      </c>
      <c r="E17" s="26" t="str">
        <f>'[1]IVGeo3-nber_rvadd'!D13</f>
        <v>0.021**</v>
      </c>
      <c r="F17" s="26" t="str">
        <f>'[1]IVGeo3-nber_rvadd'!E13</f>
        <v>0.018**</v>
      </c>
      <c r="G17" s="26" t="str">
        <f>'[1]IVGeo3-nber_rvadd'!F13</f>
        <v/>
      </c>
      <c r="H17" s="26" t="str">
        <f>'[1]IVGeo3-nber_rvadd'!G13</f>
        <v/>
      </c>
      <c r="I17" s="26" t="str">
        <f>'[1]IVGeo3-nber_rvadd'!H13</f>
        <v/>
      </c>
      <c r="J17" s="26" t="str">
        <f>'[1]IVGeo3-nber_rvadd'!I13</f>
        <v/>
      </c>
    </row>
    <row r="18" spans="1:10" s="20" customFormat="1" ht="15" customHeight="1" x14ac:dyDescent="0.2">
      <c r="A18" s="23"/>
      <c r="B18" s="23"/>
      <c r="C18" s="26" t="str">
        <f>'[1]IVGeo3-nber_rvadd'!B14</f>
        <v/>
      </c>
      <c r="D18" s="26" t="str">
        <f>'[1]IVGeo3-nber_rvadd'!C14</f>
        <v/>
      </c>
      <c r="E18" s="26" t="str">
        <f>'[1]IVGeo3-nber_rvadd'!D14</f>
        <v>(0.009)</v>
      </c>
      <c r="F18" s="26" t="str">
        <f>'[1]IVGeo3-nber_rvadd'!E14</f>
        <v>(0.009)</v>
      </c>
      <c r="G18" s="26" t="str">
        <f>'[1]IVGeo3-nber_rvadd'!F14</f>
        <v/>
      </c>
      <c r="H18" s="26" t="str">
        <f>'[1]IVGeo3-nber_rvadd'!G14</f>
        <v/>
      </c>
      <c r="I18" s="26" t="str">
        <f>'[1]IVGeo3-nber_rvadd'!H14</f>
        <v/>
      </c>
      <c r="J18" s="26" t="str">
        <f>'[1]IVGeo3-nber_rvadd'!I14</f>
        <v/>
      </c>
    </row>
    <row r="19" spans="1:10" s="2" customFormat="1" ht="15" customHeight="1" x14ac:dyDescent="0.2">
      <c r="A19" s="23"/>
      <c r="B19" s="23" t="s">
        <v>48</v>
      </c>
      <c r="C19" s="26" t="str">
        <f>'[1]IVGeo3-nber_rvadd'!B15</f>
        <v/>
      </c>
      <c r="D19" s="26" t="str">
        <f>'[1]IVGeo3-nber_rvadd'!C15</f>
        <v/>
      </c>
      <c r="E19" s="26" t="str">
        <f>'[1]IVGeo3-nber_rvadd'!D15</f>
        <v/>
      </c>
      <c r="F19" s="26" t="str">
        <f>'[1]IVGeo3-nber_rvadd'!E15</f>
        <v>0.005</v>
      </c>
      <c r="G19" s="26" t="str">
        <f>'[1]IVGeo3-nber_rvadd'!F15</f>
        <v/>
      </c>
      <c r="H19" s="26" t="str">
        <f>'[1]IVGeo3-nber_rvadd'!G15</f>
        <v/>
      </c>
      <c r="I19" s="26" t="str">
        <f>'[1]IVGeo3-nber_rvadd'!H15</f>
        <v/>
      </c>
      <c r="J19" s="26" t="str">
        <f>'[1]IVGeo3-nber_rvadd'!I15</f>
        <v/>
      </c>
    </row>
    <row r="20" spans="1:10" s="20" customFormat="1" ht="15" customHeight="1" x14ac:dyDescent="0.2">
      <c r="A20" s="23"/>
      <c r="B20" s="23"/>
      <c r="C20" s="26" t="str">
        <f>'[1]IVGeo3-nber_rvadd'!B16</f>
        <v/>
      </c>
      <c r="D20" s="26" t="str">
        <f>'[1]IVGeo3-nber_rvadd'!C16</f>
        <v/>
      </c>
      <c r="E20" s="26" t="str">
        <f>'[1]IVGeo3-nber_rvadd'!D16</f>
        <v/>
      </c>
      <c r="F20" s="26" t="str">
        <f>'[1]IVGeo3-nber_rvadd'!E16</f>
        <v>(0.021)</v>
      </c>
      <c r="G20" s="26" t="str">
        <f>'[1]IVGeo3-nber_rvadd'!F16</f>
        <v/>
      </c>
      <c r="H20" s="26" t="str">
        <f>'[1]IVGeo3-nber_rvadd'!G16</f>
        <v/>
      </c>
      <c r="I20" s="26" t="str">
        <f>'[1]IVGeo3-nber_rvadd'!H16</f>
        <v/>
      </c>
      <c r="J20" s="26" t="str">
        <f>'[1]IVGeo3-nber_rvadd'!I16</f>
        <v/>
      </c>
    </row>
    <row r="21" spans="1:10" s="2" customFormat="1" ht="15" customHeight="1" x14ac:dyDescent="0.2">
      <c r="A21" s="23"/>
      <c r="B21" s="23" t="s">
        <v>49</v>
      </c>
      <c r="C21" s="26" t="str">
        <f>'[1]IVGeo3-nber_rvadd'!B17</f>
        <v/>
      </c>
      <c r="D21" s="26" t="str">
        <f>'[1]IVGeo3-nber_rvadd'!C17</f>
        <v/>
      </c>
      <c r="E21" s="26" t="str">
        <f>'[1]IVGeo3-nber_rvadd'!D17</f>
        <v/>
      </c>
      <c r="F21" s="26" t="str">
        <f>'[1]IVGeo3-nber_rvadd'!E17</f>
        <v>0.018**</v>
      </c>
      <c r="G21" s="26" t="str">
        <f>'[1]IVGeo3-nber_rvadd'!F17</f>
        <v/>
      </c>
      <c r="H21" s="26" t="str">
        <f>'[1]IVGeo3-nber_rvadd'!G17</f>
        <v/>
      </c>
      <c r="I21" s="26" t="str">
        <f>'[1]IVGeo3-nber_rvadd'!H17</f>
        <v/>
      </c>
      <c r="J21" s="26" t="str">
        <f>'[1]IVGeo3-nber_rvadd'!I17</f>
        <v/>
      </c>
    </row>
    <row r="22" spans="1:10" s="20" customFormat="1" ht="15" customHeight="1" x14ac:dyDescent="0.2">
      <c r="A22" s="23"/>
      <c r="B22" s="23"/>
      <c r="C22" s="26" t="str">
        <f>'[1]IVGeo3-nber_rvadd'!B18</f>
        <v/>
      </c>
      <c r="D22" s="26" t="str">
        <f>'[1]IVGeo3-nber_rvadd'!C18</f>
        <v/>
      </c>
      <c r="E22" s="26" t="str">
        <f>'[1]IVGeo3-nber_rvadd'!D18</f>
        <v/>
      </c>
      <c r="F22" s="26" t="str">
        <f>'[1]IVGeo3-nber_rvadd'!E18</f>
        <v>(0.008)</v>
      </c>
      <c r="G22" s="26" t="str">
        <f>'[1]IVGeo3-nber_rvadd'!F18</f>
        <v/>
      </c>
      <c r="H22" s="26" t="str">
        <f>'[1]IVGeo3-nber_rvadd'!G18</f>
        <v/>
      </c>
      <c r="I22" s="26" t="str">
        <f>'[1]IVGeo3-nber_rvadd'!H18</f>
        <v/>
      </c>
      <c r="J22" s="26" t="str">
        <f>'[1]IVGeo3-nber_rvadd'!I18</f>
        <v/>
      </c>
    </row>
    <row r="23" spans="1:10" s="2" customFormat="1" ht="15" customHeight="1" x14ac:dyDescent="0.2">
      <c r="A23" s="16"/>
      <c r="B23" s="16" t="s">
        <v>50</v>
      </c>
      <c r="C23" s="26" t="str">
        <f>'[1]IVGeo3-nber_rvadd'!B19</f>
        <v/>
      </c>
      <c r="D23" s="26" t="str">
        <f>'[1]IVGeo3-nber_rvadd'!C19</f>
        <v/>
      </c>
      <c r="E23" s="26" t="str">
        <f>'[1]IVGeo3-nber_rvadd'!D19</f>
        <v>0.004</v>
      </c>
      <c r="F23" s="26" t="str">
        <f>'[1]IVGeo3-nber_rvadd'!E19</f>
        <v>0.003</v>
      </c>
      <c r="G23" s="26" t="str">
        <f>'[1]IVGeo3-nber_rvadd'!F19</f>
        <v/>
      </c>
      <c r="H23" s="26" t="str">
        <f>'[1]IVGeo3-nber_rvadd'!G19</f>
        <v/>
      </c>
      <c r="I23" s="26" t="str">
        <f>'[1]IVGeo3-nber_rvadd'!H19</f>
        <v/>
      </c>
      <c r="J23" s="26" t="str">
        <f>'[1]IVGeo3-nber_rvadd'!I19</f>
        <v/>
      </c>
    </row>
    <row r="24" spans="1:10" s="20" customFormat="1" ht="15" customHeight="1" x14ac:dyDescent="0.2">
      <c r="A24" s="16"/>
      <c r="B24" s="16"/>
      <c r="C24" s="26" t="str">
        <f>'[1]IVGeo3-nber_rvadd'!B20</f>
        <v/>
      </c>
      <c r="D24" s="26" t="str">
        <f>'[1]IVGeo3-nber_rvadd'!C20</f>
        <v/>
      </c>
      <c r="E24" s="26" t="str">
        <f>'[1]IVGeo3-nber_rvadd'!D20</f>
        <v>(0.003)</v>
      </c>
      <c r="F24" s="26" t="str">
        <f>'[1]IVGeo3-nber_rvadd'!E20</f>
        <v>(0.003)</v>
      </c>
      <c r="G24" s="26" t="str">
        <f>'[1]IVGeo3-nber_rvadd'!F20</f>
        <v/>
      </c>
      <c r="H24" s="26" t="str">
        <f>'[1]IVGeo3-nber_rvadd'!G20</f>
        <v/>
      </c>
      <c r="I24" s="26" t="str">
        <f>'[1]IVGeo3-nber_rvadd'!H20</f>
        <v/>
      </c>
      <c r="J24" s="26" t="str">
        <f>'[1]IVGeo3-nber_rvadd'!I20</f>
        <v/>
      </c>
    </row>
    <row r="25" spans="1:10" s="2" customFormat="1" ht="15" customHeight="1" x14ac:dyDescent="0.2">
      <c r="A25" s="23" t="s">
        <v>34</v>
      </c>
      <c r="B25" s="16" t="s">
        <v>51</v>
      </c>
      <c r="C25" s="26" t="str">
        <f>'[1]IVGeo3-nber_rvadd'!B21</f>
        <v/>
      </c>
      <c r="D25" s="26" t="str">
        <f>'[1]IVGeo3-nber_rvadd'!C21</f>
        <v/>
      </c>
      <c r="E25" s="26" t="str">
        <f>'[1]IVGeo3-nber_rvadd'!D21</f>
        <v/>
      </c>
      <c r="F25" s="26" t="str">
        <f>'[1]IVGeo3-nber_rvadd'!E21</f>
        <v/>
      </c>
      <c r="G25" s="26" t="str">
        <f>'[1]IVGeo3-nber_rvadd'!F21</f>
        <v>0.005</v>
      </c>
      <c r="H25" s="26" t="str">
        <f>'[1]IVGeo3-nber_rvadd'!G21</f>
        <v>0.003</v>
      </c>
      <c r="I25" s="26" t="str">
        <f>'[1]IVGeo3-nber_rvadd'!H21</f>
        <v/>
      </c>
      <c r="J25" s="26" t="str">
        <f>'[1]IVGeo3-nber_rvadd'!I21</f>
        <v/>
      </c>
    </row>
    <row r="26" spans="1:10" s="20" customFormat="1" ht="15" customHeight="1" x14ac:dyDescent="0.2">
      <c r="A26" s="23"/>
      <c r="B26" s="23"/>
      <c r="C26" s="26" t="str">
        <f>'[1]IVGeo3-nber_rvadd'!B22</f>
        <v/>
      </c>
      <c r="D26" s="26" t="str">
        <f>'[1]IVGeo3-nber_rvadd'!C22</f>
        <v/>
      </c>
      <c r="E26" s="26" t="str">
        <f>'[1]IVGeo3-nber_rvadd'!D22</f>
        <v/>
      </c>
      <c r="F26" s="26" t="str">
        <f>'[1]IVGeo3-nber_rvadd'!E22</f>
        <v/>
      </c>
      <c r="G26" s="26" t="str">
        <f>'[1]IVGeo3-nber_rvadd'!F22</f>
        <v>(0.005)</v>
      </c>
      <c r="H26" s="26" t="str">
        <f>'[1]IVGeo3-nber_rvadd'!G22</f>
        <v>(0.005)</v>
      </c>
      <c r="I26" s="26" t="str">
        <f>'[1]IVGeo3-nber_rvadd'!H22</f>
        <v/>
      </c>
      <c r="J26" s="26" t="str">
        <f>'[1]IVGeo3-nber_rvadd'!I22</f>
        <v/>
      </c>
    </row>
    <row r="27" spans="1:10" s="2" customFormat="1" ht="15" customHeight="1" x14ac:dyDescent="0.2">
      <c r="A27" s="23"/>
      <c r="B27" s="23" t="s">
        <v>48</v>
      </c>
      <c r="C27" s="26" t="str">
        <f>'[1]IVGeo3-nber_rvadd'!B23</f>
        <v/>
      </c>
      <c r="D27" s="26" t="str">
        <f>'[1]IVGeo3-nber_rvadd'!C23</f>
        <v/>
      </c>
      <c r="E27" s="26" t="str">
        <f>'[1]IVGeo3-nber_rvadd'!D23</f>
        <v/>
      </c>
      <c r="F27" s="26" t="str">
        <f>'[1]IVGeo3-nber_rvadd'!E23</f>
        <v/>
      </c>
      <c r="G27" s="26" t="str">
        <f>'[1]IVGeo3-nber_rvadd'!F23</f>
        <v/>
      </c>
      <c r="H27" s="26" t="str">
        <f>'[1]IVGeo3-nber_rvadd'!G23</f>
        <v>0.060***</v>
      </c>
      <c r="I27" s="26" t="str">
        <f>'[1]IVGeo3-nber_rvadd'!H23</f>
        <v/>
      </c>
      <c r="J27" s="26" t="str">
        <f>'[1]IVGeo3-nber_rvadd'!I23</f>
        <v/>
      </c>
    </row>
    <row r="28" spans="1:10" s="20" customFormat="1" ht="15" customHeight="1" x14ac:dyDescent="0.2">
      <c r="A28" s="23"/>
      <c r="B28" s="23"/>
      <c r="C28" s="26" t="str">
        <f>'[1]IVGeo3-nber_rvadd'!B24</f>
        <v/>
      </c>
      <c r="D28" s="26" t="str">
        <f>'[1]IVGeo3-nber_rvadd'!C24</f>
        <v/>
      </c>
      <c r="E28" s="26" t="str">
        <f>'[1]IVGeo3-nber_rvadd'!D24</f>
        <v/>
      </c>
      <c r="F28" s="26" t="str">
        <f>'[1]IVGeo3-nber_rvadd'!E24</f>
        <v/>
      </c>
      <c r="G28" s="26" t="str">
        <f>'[1]IVGeo3-nber_rvadd'!F24</f>
        <v/>
      </c>
      <c r="H28" s="26" t="str">
        <f>'[1]IVGeo3-nber_rvadd'!G24</f>
        <v>(0.020)</v>
      </c>
      <c r="I28" s="26" t="str">
        <f>'[1]IVGeo3-nber_rvadd'!H24</f>
        <v/>
      </c>
      <c r="J28" s="26" t="str">
        <f>'[1]IVGeo3-nber_rvadd'!I24</f>
        <v/>
      </c>
    </row>
    <row r="29" spans="1:10" s="2" customFormat="1" ht="15" customHeight="1" x14ac:dyDescent="0.2">
      <c r="A29" s="23"/>
      <c r="B29" s="23" t="s">
        <v>49</v>
      </c>
      <c r="C29" s="26" t="str">
        <f>'[1]IVGeo3-nber_rvadd'!B25</f>
        <v/>
      </c>
      <c r="D29" s="26" t="str">
        <f>'[1]IVGeo3-nber_rvadd'!C25</f>
        <v/>
      </c>
      <c r="E29" s="26" t="str">
        <f>'[1]IVGeo3-nber_rvadd'!D25</f>
        <v/>
      </c>
      <c r="F29" s="26" t="str">
        <f>'[1]IVGeo3-nber_rvadd'!E25</f>
        <v/>
      </c>
      <c r="G29" s="26" t="str">
        <f>'[1]IVGeo3-nber_rvadd'!F25</f>
        <v/>
      </c>
      <c r="H29" s="26" t="str">
        <f>'[1]IVGeo3-nber_rvadd'!G25</f>
        <v>0.023**</v>
      </c>
      <c r="I29" s="26" t="str">
        <f>'[1]IVGeo3-nber_rvadd'!H25</f>
        <v/>
      </c>
      <c r="J29" s="26" t="str">
        <f>'[1]IVGeo3-nber_rvadd'!I25</f>
        <v/>
      </c>
    </row>
    <row r="30" spans="1:10" s="20" customFormat="1" ht="15" customHeight="1" x14ac:dyDescent="0.2">
      <c r="A30" s="23"/>
      <c r="B30" s="23"/>
      <c r="C30" s="26" t="str">
        <f>'[1]IVGeo3-nber_rvadd'!B26</f>
        <v/>
      </c>
      <c r="D30" s="26" t="str">
        <f>'[1]IVGeo3-nber_rvadd'!C26</f>
        <v/>
      </c>
      <c r="E30" s="26" t="str">
        <f>'[1]IVGeo3-nber_rvadd'!D26</f>
        <v/>
      </c>
      <c r="F30" s="26" t="str">
        <f>'[1]IVGeo3-nber_rvadd'!E26</f>
        <v/>
      </c>
      <c r="G30" s="26" t="str">
        <f>'[1]IVGeo3-nber_rvadd'!F26</f>
        <v/>
      </c>
      <c r="H30" s="26" t="str">
        <f>'[1]IVGeo3-nber_rvadd'!G26</f>
        <v>(0.011)</v>
      </c>
      <c r="I30" s="26" t="str">
        <f>'[1]IVGeo3-nber_rvadd'!H26</f>
        <v/>
      </c>
      <c r="J30" s="26" t="str">
        <f>'[1]IVGeo3-nber_rvadd'!I26</f>
        <v/>
      </c>
    </row>
    <row r="31" spans="1:10" s="2" customFormat="1" ht="15" customHeight="1" x14ac:dyDescent="0.2">
      <c r="A31" s="16"/>
      <c r="B31" s="16" t="s">
        <v>50</v>
      </c>
      <c r="C31" s="26" t="str">
        <f>'[1]IVGeo3-nber_rvadd'!B27</f>
        <v/>
      </c>
      <c r="D31" s="26" t="str">
        <f>'[1]IVGeo3-nber_rvadd'!C27</f>
        <v/>
      </c>
      <c r="E31" s="26" t="str">
        <f>'[1]IVGeo3-nber_rvadd'!D27</f>
        <v/>
      </c>
      <c r="F31" s="26" t="str">
        <f>'[1]IVGeo3-nber_rvadd'!E27</f>
        <v/>
      </c>
      <c r="G31" s="26" t="str">
        <f>'[1]IVGeo3-nber_rvadd'!F27</f>
        <v>0.007</v>
      </c>
      <c r="H31" s="26" t="str">
        <f>'[1]IVGeo3-nber_rvadd'!G27</f>
        <v>0.004</v>
      </c>
      <c r="I31" s="26" t="str">
        <f>'[1]IVGeo3-nber_rvadd'!H27</f>
        <v/>
      </c>
      <c r="J31" s="26" t="str">
        <f>'[1]IVGeo3-nber_rvadd'!I27</f>
        <v/>
      </c>
    </row>
    <row r="32" spans="1:10" s="20" customFormat="1" ht="15" customHeight="1" x14ac:dyDescent="0.2">
      <c r="A32" s="16"/>
      <c r="B32" s="16"/>
      <c r="C32" s="26" t="str">
        <f>'[1]IVGeo3-nber_rvadd'!B28</f>
        <v/>
      </c>
      <c r="D32" s="26" t="str">
        <f>'[1]IVGeo3-nber_rvadd'!C28</f>
        <v/>
      </c>
      <c r="E32" s="26" t="str">
        <f>'[1]IVGeo3-nber_rvadd'!D28</f>
        <v/>
      </c>
      <c r="F32" s="26" t="str">
        <f>'[1]IVGeo3-nber_rvadd'!E28</f>
        <v/>
      </c>
      <c r="G32" s="26" t="str">
        <f>'[1]IVGeo3-nber_rvadd'!F28</f>
        <v>(0.007)</v>
      </c>
      <c r="H32" s="26" t="str">
        <f>'[1]IVGeo3-nber_rvadd'!G28</f>
        <v>(0.007)</v>
      </c>
      <c r="I32" s="26" t="str">
        <f>'[1]IVGeo3-nber_rvadd'!H28</f>
        <v/>
      </c>
      <c r="J32" s="26" t="str">
        <f>'[1]IVGeo3-nber_rvadd'!I28</f>
        <v/>
      </c>
    </row>
    <row r="33" spans="1:11" s="2" customFormat="1" ht="15" customHeight="1" x14ac:dyDescent="0.2">
      <c r="A33" s="23" t="s">
        <v>35</v>
      </c>
      <c r="B33" s="16" t="s">
        <v>51</v>
      </c>
      <c r="C33" s="26" t="str">
        <f>'[1]IVGeo3-nber_rvadd'!B29</f>
        <v/>
      </c>
      <c r="D33" s="26" t="str">
        <f>'[1]IVGeo3-nber_rvadd'!C29</f>
        <v/>
      </c>
      <c r="E33" s="26" t="str">
        <f>'[1]IVGeo3-nber_rvadd'!D29</f>
        <v/>
      </c>
      <c r="F33" s="26" t="str">
        <f>'[1]IVGeo3-nber_rvadd'!E29</f>
        <v/>
      </c>
      <c r="G33" s="26" t="str">
        <f>'[1]IVGeo3-nber_rvadd'!F29</f>
        <v/>
      </c>
      <c r="H33" s="26" t="str">
        <f>'[1]IVGeo3-nber_rvadd'!G29</f>
        <v/>
      </c>
      <c r="I33" s="26" t="str">
        <f>'[1]IVGeo3-nber_rvadd'!H29</f>
        <v>0.004***</v>
      </c>
      <c r="J33" s="26" t="str">
        <f>'[1]IVGeo3-nber_rvadd'!I29</f>
        <v>0.003***</v>
      </c>
    </row>
    <row r="34" spans="1:11" s="20" customFormat="1" ht="15" customHeight="1" x14ac:dyDescent="0.2">
      <c r="A34" s="23"/>
      <c r="B34" s="23"/>
      <c r="C34" s="26" t="str">
        <f>'[1]IVGeo3-nber_rvadd'!B30</f>
        <v/>
      </c>
      <c r="D34" s="26" t="str">
        <f>'[1]IVGeo3-nber_rvadd'!C30</f>
        <v/>
      </c>
      <c r="E34" s="26" t="str">
        <f>'[1]IVGeo3-nber_rvadd'!D30</f>
        <v/>
      </c>
      <c r="F34" s="26" t="str">
        <f>'[1]IVGeo3-nber_rvadd'!E30</f>
        <v/>
      </c>
      <c r="G34" s="26" t="str">
        <f>'[1]IVGeo3-nber_rvadd'!F30</f>
        <v/>
      </c>
      <c r="H34" s="26" t="str">
        <f>'[1]IVGeo3-nber_rvadd'!G30</f>
        <v/>
      </c>
      <c r="I34" s="26" t="str">
        <f>'[1]IVGeo3-nber_rvadd'!H30</f>
        <v>(0.001)</v>
      </c>
      <c r="J34" s="26" t="str">
        <f>'[1]IVGeo3-nber_rvadd'!I30</f>
        <v>(0.001)</v>
      </c>
    </row>
    <row r="35" spans="1:11" s="2" customFormat="1" ht="15" customHeight="1" x14ac:dyDescent="0.2">
      <c r="A35" s="23"/>
      <c r="B35" s="23" t="s">
        <v>48</v>
      </c>
      <c r="C35" s="26" t="str">
        <f>'[1]IVGeo3-nber_rvadd'!B31</f>
        <v/>
      </c>
      <c r="D35" s="26" t="str">
        <f>'[1]IVGeo3-nber_rvadd'!C31</f>
        <v/>
      </c>
      <c r="E35" s="26" t="str">
        <f>'[1]IVGeo3-nber_rvadd'!D31</f>
        <v/>
      </c>
      <c r="F35" s="26" t="str">
        <f>'[1]IVGeo3-nber_rvadd'!E31</f>
        <v/>
      </c>
      <c r="G35" s="26" t="str">
        <f>'[1]IVGeo3-nber_rvadd'!F31</f>
        <v/>
      </c>
      <c r="H35" s="26" t="str">
        <f>'[1]IVGeo3-nber_rvadd'!G31</f>
        <v/>
      </c>
      <c r="I35" s="26" t="str">
        <f>'[1]IVGeo3-nber_rvadd'!H31</f>
        <v/>
      </c>
      <c r="J35" s="26" t="str">
        <f>'[1]IVGeo3-nber_rvadd'!I31</f>
        <v>0.041***</v>
      </c>
    </row>
    <row r="36" spans="1:11" s="20" customFormat="1" ht="15" customHeight="1" x14ac:dyDescent="0.2">
      <c r="A36" s="23"/>
      <c r="B36" s="23"/>
      <c r="C36" s="26" t="str">
        <f>'[1]IVGeo3-nber_rvadd'!B32</f>
        <v/>
      </c>
      <c r="D36" s="26" t="str">
        <f>'[1]IVGeo3-nber_rvadd'!C32</f>
        <v/>
      </c>
      <c r="E36" s="26" t="str">
        <f>'[1]IVGeo3-nber_rvadd'!D32</f>
        <v/>
      </c>
      <c r="F36" s="26" t="str">
        <f>'[1]IVGeo3-nber_rvadd'!E32</f>
        <v/>
      </c>
      <c r="G36" s="26" t="str">
        <f>'[1]IVGeo3-nber_rvadd'!F32</f>
        <v/>
      </c>
      <c r="H36" s="26" t="str">
        <f>'[1]IVGeo3-nber_rvadd'!G32</f>
        <v/>
      </c>
      <c r="I36" s="26" t="str">
        <f>'[1]IVGeo3-nber_rvadd'!H32</f>
        <v/>
      </c>
      <c r="J36" s="26" t="str">
        <f>'[1]IVGeo3-nber_rvadd'!I32</f>
        <v>(0.011)</v>
      </c>
    </row>
    <row r="37" spans="1:11" s="2" customFormat="1" ht="15" customHeight="1" x14ac:dyDescent="0.2">
      <c r="A37" s="23"/>
      <c r="B37" s="23" t="s">
        <v>49</v>
      </c>
      <c r="C37" s="26" t="str">
        <f>'[1]IVGeo3-nber_rvadd'!B33</f>
        <v/>
      </c>
      <c r="D37" s="26" t="str">
        <f>'[1]IVGeo3-nber_rvadd'!C33</f>
        <v/>
      </c>
      <c r="E37" s="26" t="str">
        <f>'[1]IVGeo3-nber_rvadd'!D33</f>
        <v/>
      </c>
      <c r="F37" s="26" t="str">
        <f>'[1]IVGeo3-nber_rvadd'!E33</f>
        <v/>
      </c>
      <c r="G37" s="26" t="str">
        <f>'[1]IVGeo3-nber_rvadd'!F33</f>
        <v/>
      </c>
      <c r="H37" s="26" t="str">
        <f>'[1]IVGeo3-nber_rvadd'!G33</f>
        <v/>
      </c>
      <c r="I37" s="26" t="str">
        <f>'[1]IVGeo3-nber_rvadd'!H33</f>
        <v/>
      </c>
      <c r="J37" s="26" t="str">
        <f>'[1]IVGeo3-nber_rvadd'!I33</f>
        <v>-0.001</v>
      </c>
    </row>
    <row r="38" spans="1:11" s="20" customFormat="1" ht="15" customHeight="1" x14ac:dyDescent="0.2">
      <c r="A38" s="23"/>
      <c r="B38" s="23"/>
      <c r="C38" s="26" t="str">
        <f>'[1]IVGeo3-nber_rvadd'!B34</f>
        <v/>
      </c>
      <c r="D38" s="26" t="str">
        <f>'[1]IVGeo3-nber_rvadd'!C34</f>
        <v/>
      </c>
      <c r="E38" s="26" t="str">
        <f>'[1]IVGeo3-nber_rvadd'!D34</f>
        <v/>
      </c>
      <c r="F38" s="26" t="str">
        <f>'[1]IVGeo3-nber_rvadd'!E34</f>
        <v/>
      </c>
      <c r="G38" s="26" t="str">
        <f>'[1]IVGeo3-nber_rvadd'!F34</f>
        <v/>
      </c>
      <c r="H38" s="26" t="str">
        <f>'[1]IVGeo3-nber_rvadd'!G34</f>
        <v/>
      </c>
      <c r="I38" s="26" t="str">
        <f>'[1]IVGeo3-nber_rvadd'!H34</f>
        <v/>
      </c>
      <c r="J38" s="26" t="str">
        <f>'[1]IVGeo3-nber_rvadd'!I34</f>
        <v>(0.004)</v>
      </c>
    </row>
    <row r="39" spans="1:11" s="2" customFormat="1" ht="15" customHeight="1" x14ac:dyDescent="0.2">
      <c r="A39" s="16"/>
      <c r="B39" s="16" t="s">
        <v>50</v>
      </c>
      <c r="C39" s="26" t="str">
        <f>'[1]IVGeo3-nber_rvadd'!B35</f>
        <v/>
      </c>
      <c r="D39" s="26" t="str">
        <f>'[1]IVGeo3-nber_rvadd'!C35</f>
        <v/>
      </c>
      <c r="E39" s="26" t="str">
        <f>'[1]IVGeo3-nber_rvadd'!D35</f>
        <v/>
      </c>
      <c r="F39" s="26" t="str">
        <f>'[1]IVGeo3-nber_rvadd'!E35</f>
        <v/>
      </c>
      <c r="G39" s="26" t="str">
        <f>'[1]IVGeo3-nber_rvadd'!F35</f>
        <v/>
      </c>
      <c r="H39" s="26" t="str">
        <f>'[1]IVGeo3-nber_rvadd'!G35</f>
        <v/>
      </c>
      <c r="I39" s="26" t="str">
        <f>'[1]IVGeo3-nber_rvadd'!H35</f>
        <v>-0.002</v>
      </c>
      <c r="J39" s="26" t="str">
        <f>'[1]IVGeo3-nber_rvadd'!I35</f>
        <v>-0.006</v>
      </c>
    </row>
    <row r="40" spans="1:11" s="20" customFormat="1" ht="15" customHeight="1" x14ac:dyDescent="0.2">
      <c r="A40" s="16"/>
      <c r="B40" s="16"/>
      <c r="C40" s="26" t="str">
        <f>'[1]IVGeo3-nber_rvadd'!B36</f>
        <v/>
      </c>
      <c r="D40" s="26" t="str">
        <f>'[1]IVGeo3-nber_rvadd'!C36</f>
        <v/>
      </c>
      <c r="E40" s="26" t="str">
        <f>'[1]IVGeo3-nber_rvadd'!D36</f>
        <v/>
      </c>
      <c r="F40" s="26" t="str">
        <f>'[1]IVGeo3-nber_rvadd'!E36</f>
        <v/>
      </c>
      <c r="G40" s="26" t="str">
        <f>'[1]IVGeo3-nber_rvadd'!F36</f>
        <v/>
      </c>
      <c r="H40" s="26" t="str">
        <f>'[1]IVGeo3-nber_rvadd'!G36</f>
        <v/>
      </c>
      <c r="I40" s="26" t="str">
        <f>'[1]IVGeo3-nber_rvadd'!H36</f>
        <v>(0.004)</v>
      </c>
      <c r="J40" s="26" t="str">
        <f>'[1]IVGeo3-nber_rvadd'!I36</f>
        <v>(0.004)</v>
      </c>
    </row>
    <row r="41" spans="1:11" s="28" customFormat="1" ht="15" customHeight="1" x14ac:dyDescent="0.25">
      <c r="A41" s="35" t="s">
        <v>12</v>
      </c>
      <c r="B41" s="49"/>
      <c r="C41" s="26" t="str">
        <f>'[1]IVGeo3-nber_rvadd'!B37</f>
        <v>6560</v>
      </c>
      <c r="D41" s="26" t="str">
        <f>'[1]IVGeo3-nber_rvadd'!C37</f>
        <v>6560</v>
      </c>
      <c r="E41" s="26" t="str">
        <f>'[1]IVGeo3-nber_rvadd'!D37</f>
        <v>6560</v>
      </c>
      <c r="F41" s="26" t="str">
        <f>'[1]IVGeo3-nber_rvadd'!E37</f>
        <v>6560</v>
      </c>
      <c r="G41" s="26" t="str">
        <f>'[1]IVGeo3-nber_rvadd'!F37</f>
        <v>6560</v>
      </c>
      <c r="H41" s="26" t="str">
        <f>'[1]IVGeo3-nber_rvadd'!G37</f>
        <v>6560</v>
      </c>
      <c r="I41" s="26" t="str">
        <f>'[1]IVGeo3-nber_rvadd'!H37</f>
        <v>6543</v>
      </c>
      <c r="J41" s="26" t="str">
        <f>'[1]IVGeo3-nber_rvadd'!I37</f>
        <v>6543</v>
      </c>
      <c r="K41" s="27"/>
    </row>
    <row r="42" spans="1:11" s="3" customFormat="1" ht="6" customHeight="1" thickBot="1" x14ac:dyDescent="0.2">
      <c r="A42" s="6"/>
      <c r="B42" s="6"/>
      <c r="C42" s="7"/>
      <c r="D42" s="7"/>
      <c r="E42" s="7"/>
      <c r="F42" s="7"/>
      <c r="G42" s="7"/>
      <c r="H42" s="7"/>
      <c r="I42" s="7"/>
      <c r="J42" s="7"/>
    </row>
    <row r="43" spans="1:11" s="14" customFormat="1" ht="14.25" customHeight="1" thickTop="1" x14ac:dyDescent="0.15">
      <c r="A43" s="96" t="s">
        <v>217</v>
      </c>
      <c r="B43" s="96"/>
      <c r="C43" s="96"/>
      <c r="D43" s="96"/>
      <c r="E43" s="96"/>
      <c r="F43" s="96"/>
      <c r="G43" s="96"/>
      <c r="H43" s="96"/>
      <c r="I43" s="96"/>
      <c r="J43" s="96"/>
    </row>
  </sheetData>
  <mergeCells count="3">
    <mergeCell ref="A1:J1"/>
    <mergeCell ref="A43:J43"/>
    <mergeCell ref="C3:J3"/>
  </mergeCells>
  <printOptions horizontalCentered="1"/>
  <pageMargins left="0.25" right="0.25" top="0.5" bottom="0" header="0.3" footer="0.3"/>
  <pageSetup scale="9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120" zoomScaleNormal="120" workbookViewId="0">
      <selection activeCell="J1" sqref="J1"/>
    </sheetView>
  </sheetViews>
  <sheetFormatPr defaultRowHeight="12.75" x14ac:dyDescent="0.2"/>
  <cols>
    <col min="1" max="1" width="12.7109375" style="1" customWidth="1"/>
    <col min="2" max="9" width="12.7109375" style="8" customWidth="1"/>
    <col min="10" max="16384" width="9.140625" style="1"/>
  </cols>
  <sheetData>
    <row r="1" spans="1:9" ht="19.5" thickBot="1" x14ac:dyDescent="0.35">
      <c r="A1" s="97" t="s">
        <v>291</v>
      </c>
      <c r="B1" s="98"/>
      <c r="C1" s="98"/>
      <c r="D1" s="98"/>
      <c r="E1" s="98"/>
      <c r="F1" s="98"/>
      <c r="G1" s="98"/>
      <c r="H1" s="98"/>
      <c r="I1" s="98"/>
    </row>
    <row r="2" spans="1:9" s="3" customFormat="1" ht="6" customHeight="1" thickTop="1" x14ac:dyDescent="0.15">
      <c r="A2" s="5"/>
      <c r="B2" s="4"/>
      <c r="C2" s="4"/>
      <c r="D2" s="4"/>
      <c r="E2" s="4"/>
      <c r="F2" s="4"/>
      <c r="G2" s="4"/>
      <c r="H2" s="4"/>
      <c r="I2" s="4"/>
    </row>
    <row r="3" spans="1:9" s="2" customFormat="1" ht="15" customHeight="1" x14ac:dyDescent="0.2">
      <c r="A3" s="99" t="s">
        <v>292</v>
      </c>
      <c r="B3" s="99"/>
      <c r="C3" s="99"/>
      <c r="D3" s="99"/>
      <c r="E3" s="26"/>
      <c r="F3" s="99" t="s">
        <v>293</v>
      </c>
      <c r="G3" s="99"/>
      <c r="H3" s="99"/>
      <c r="I3" s="99"/>
    </row>
    <row r="4" spans="1:9" s="20" customFormat="1" ht="15" customHeight="1" x14ac:dyDescent="0.2">
      <c r="A4" s="79"/>
      <c r="B4" s="26"/>
      <c r="C4" s="26"/>
      <c r="D4" s="26"/>
      <c r="E4" s="26"/>
      <c r="F4" s="26"/>
      <c r="G4" s="26"/>
      <c r="H4" s="26"/>
      <c r="I4" s="26"/>
    </row>
    <row r="5" spans="1:9" s="20" customFormat="1" ht="15" customHeight="1" x14ac:dyDescent="0.2">
      <c r="A5" s="79"/>
      <c r="B5" s="26"/>
      <c r="C5" s="26"/>
      <c r="D5" s="26"/>
      <c r="E5" s="26"/>
      <c r="F5" s="26"/>
      <c r="G5" s="26"/>
      <c r="H5" s="26"/>
      <c r="I5" s="26"/>
    </row>
    <row r="6" spans="1:9" s="20" customFormat="1" ht="15" customHeight="1" x14ac:dyDescent="0.2">
      <c r="A6" s="79"/>
      <c r="B6" s="26"/>
      <c r="C6" s="26"/>
      <c r="D6" s="26"/>
      <c r="E6" s="26"/>
      <c r="F6" s="26"/>
      <c r="G6" s="26"/>
      <c r="H6" s="26"/>
      <c r="I6" s="26"/>
    </row>
    <row r="7" spans="1:9" s="2" customFormat="1" ht="15" customHeight="1" x14ac:dyDescent="0.2">
      <c r="A7" s="39"/>
      <c r="B7" s="26"/>
      <c r="C7" s="26"/>
      <c r="D7" s="26"/>
      <c r="E7" s="26"/>
      <c r="F7" s="26"/>
      <c r="G7" s="26"/>
      <c r="H7" s="26"/>
      <c r="I7" s="26"/>
    </row>
    <row r="8" spans="1:9" s="20" customFormat="1" ht="15" customHeight="1" x14ac:dyDescent="0.2">
      <c r="A8" s="79"/>
      <c r="B8" s="26"/>
      <c r="C8" s="26"/>
      <c r="D8" s="40"/>
      <c r="E8" s="40"/>
      <c r="F8" s="26"/>
      <c r="G8" s="40"/>
      <c r="H8" s="40"/>
      <c r="I8" s="40"/>
    </row>
    <row r="9" spans="1:9" s="20" customFormat="1" ht="15" customHeight="1" x14ac:dyDescent="0.2">
      <c r="A9" s="79"/>
      <c r="B9" s="26"/>
      <c r="C9" s="40"/>
      <c r="D9" s="40"/>
      <c r="E9" s="40"/>
      <c r="F9" s="26"/>
      <c r="G9" s="40"/>
      <c r="H9" s="40"/>
      <c r="I9" s="40"/>
    </row>
    <row r="10" spans="1:9" s="20" customFormat="1" ht="15" customHeight="1" x14ac:dyDescent="0.2">
      <c r="A10" s="79"/>
      <c r="B10" s="26"/>
      <c r="C10" s="40"/>
      <c r="D10" s="40"/>
      <c r="E10" s="40"/>
      <c r="F10" s="26"/>
      <c r="G10" s="40"/>
      <c r="H10" s="40"/>
      <c r="I10" s="40"/>
    </row>
    <row r="11" spans="1:9" s="20" customFormat="1" ht="15" customHeight="1" x14ac:dyDescent="0.2">
      <c r="A11" s="79"/>
      <c r="B11" s="26"/>
      <c r="C11" s="26"/>
      <c r="D11" s="26"/>
      <c r="E11" s="26"/>
      <c r="F11" s="26"/>
      <c r="G11" s="26"/>
      <c r="H11" s="26"/>
      <c r="I11" s="26"/>
    </row>
    <row r="12" spans="1:9" s="2" customFormat="1" ht="15" customHeight="1" x14ac:dyDescent="0.2">
      <c r="A12" s="39"/>
      <c r="B12" s="26"/>
      <c r="C12" s="26"/>
      <c r="D12" s="26"/>
      <c r="E12" s="26"/>
      <c r="F12" s="26"/>
      <c r="G12" s="26"/>
      <c r="H12" s="26"/>
      <c r="I12" s="26"/>
    </row>
    <row r="13" spans="1:9" s="20" customFormat="1" ht="15" customHeight="1" x14ac:dyDescent="0.2">
      <c r="A13" s="79"/>
      <c r="B13" s="26"/>
      <c r="C13" s="40"/>
      <c r="D13" s="40"/>
      <c r="E13" s="40"/>
      <c r="F13" s="26"/>
      <c r="G13" s="40"/>
      <c r="H13" s="26"/>
      <c r="I13" s="26"/>
    </row>
    <row r="14" spans="1:9" s="20" customFormat="1" ht="15" customHeight="1" x14ac:dyDescent="0.2">
      <c r="A14" s="79"/>
      <c r="B14" s="26"/>
      <c r="C14" s="40"/>
      <c r="D14" s="40"/>
      <c r="E14" s="40"/>
      <c r="F14" s="26"/>
      <c r="G14" s="40"/>
      <c r="H14" s="40"/>
      <c r="I14" s="40"/>
    </row>
    <row r="15" spans="1:9" s="20" customFormat="1" ht="15" customHeight="1" x14ac:dyDescent="0.2">
      <c r="A15" s="79"/>
      <c r="B15" s="26"/>
      <c r="C15" s="40"/>
      <c r="D15" s="40"/>
      <c r="E15" s="40"/>
      <c r="F15" s="26"/>
      <c r="G15" s="40"/>
      <c r="H15" s="40"/>
      <c r="I15" s="40"/>
    </row>
    <row r="16" spans="1:9" s="20" customFormat="1" ht="15" customHeight="1" x14ac:dyDescent="0.2">
      <c r="A16" s="79"/>
      <c r="B16" s="26"/>
      <c r="C16" s="40"/>
      <c r="D16" s="40"/>
      <c r="E16" s="40"/>
      <c r="F16" s="26"/>
      <c r="G16" s="40"/>
      <c r="H16" s="40"/>
      <c r="I16" s="40"/>
    </row>
    <row r="17" spans="1:9" s="20" customFormat="1" ht="15" customHeight="1" x14ac:dyDescent="0.2">
      <c r="A17" s="79"/>
      <c r="B17" s="26"/>
      <c r="C17" s="26"/>
      <c r="D17" s="26"/>
      <c r="E17" s="26"/>
      <c r="F17" s="26"/>
      <c r="G17" s="26"/>
      <c r="H17" s="26"/>
      <c r="I17" s="26"/>
    </row>
    <row r="18" spans="1:9" s="2" customFormat="1" ht="15" customHeight="1" x14ac:dyDescent="0.2">
      <c r="A18" s="39"/>
      <c r="B18" s="26"/>
      <c r="C18" s="26"/>
      <c r="D18" s="26"/>
      <c r="E18" s="26"/>
      <c r="F18" s="26"/>
      <c r="G18" s="26"/>
      <c r="H18" s="26"/>
      <c r="I18" s="26"/>
    </row>
    <row r="19" spans="1:9" s="20" customFormat="1" ht="15" customHeight="1" x14ac:dyDescent="0.2">
      <c r="A19" s="79"/>
      <c r="B19" s="26"/>
      <c r="C19" s="26"/>
      <c r="D19" s="40"/>
      <c r="E19" s="40"/>
      <c r="F19" s="26"/>
      <c r="G19" s="26"/>
      <c r="H19" s="26"/>
      <c r="I19" s="26"/>
    </row>
    <row r="20" spans="1:9" s="20" customFormat="1" ht="15" customHeight="1" x14ac:dyDescent="0.2">
      <c r="A20" s="79"/>
      <c r="B20" s="26"/>
      <c r="C20" s="26"/>
      <c r="D20" s="26"/>
      <c r="E20" s="26"/>
      <c r="F20" s="26"/>
      <c r="G20" s="26"/>
      <c r="H20" s="26"/>
      <c r="I20" s="26"/>
    </row>
    <row r="21" spans="1:9" s="20" customFormat="1" ht="15" customHeight="1" x14ac:dyDescent="0.2">
      <c r="A21" s="79"/>
      <c r="B21" s="26"/>
      <c r="C21" s="26"/>
      <c r="D21" s="26"/>
      <c r="E21" s="40"/>
      <c r="F21" s="26"/>
      <c r="G21" s="26"/>
      <c r="H21" s="26"/>
      <c r="I21" s="40"/>
    </row>
    <row r="22" spans="1:9" s="20" customFormat="1" ht="15" customHeight="1" x14ac:dyDescent="0.2">
      <c r="A22" s="79"/>
      <c r="B22" s="26"/>
      <c r="C22" s="26"/>
      <c r="D22" s="26"/>
      <c r="E22" s="26"/>
      <c r="F22" s="26"/>
      <c r="G22" s="26"/>
      <c r="H22" s="26"/>
      <c r="I22" s="26"/>
    </row>
    <row r="23" spans="1:9" s="2" customFormat="1" ht="15" customHeight="1" x14ac:dyDescent="0.2">
      <c r="A23" s="39"/>
      <c r="B23" s="26"/>
      <c r="C23" s="26"/>
      <c r="D23" s="26"/>
      <c r="E23" s="26"/>
      <c r="F23" s="26"/>
      <c r="G23" s="26"/>
      <c r="H23" s="26"/>
      <c r="I23" s="26"/>
    </row>
    <row r="24" spans="1:9" s="3" customFormat="1" ht="6" customHeight="1" thickBot="1" x14ac:dyDescent="0.2">
      <c r="A24" s="6"/>
      <c r="B24" s="7"/>
      <c r="C24" s="7"/>
      <c r="D24" s="7"/>
      <c r="E24" s="7"/>
      <c r="F24" s="7"/>
      <c r="G24" s="7"/>
      <c r="H24" s="7"/>
      <c r="I24" s="7"/>
    </row>
    <row r="25" spans="1:9" s="14" customFormat="1" ht="9" customHeight="1" thickTop="1" x14ac:dyDescent="0.15">
      <c r="A25" s="96"/>
      <c r="B25" s="96"/>
      <c r="C25" s="96"/>
      <c r="D25" s="96"/>
      <c r="E25" s="96"/>
      <c r="F25" s="96"/>
      <c r="G25" s="96"/>
      <c r="H25" s="96"/>
      <c r="I25" s="96"/>
    </row>
  </sheetData>
  <mergeCells count="4">
    <mergeCell ref="A25:I25"/>
    <mergeCell ref="A1:I1"/>
    <mergeCell ref="A3:D3"/>
    <mergeCell ref="F3:I3"/>
  </mergeCells>
  <printOptions horizontalCentered="1"/>
  <pageMargins left="0.25" right="0.25" top="1" bottom="0" header="0.3" footer="0.3"/>
  <pageSetup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3"/>
  <sheetViews>
    <sheetView zoomScaleNormal="100" workbookViewId="0">
      <selection activeCell="E8" sqref="E8"/>
    </sheetView>
  </sheetViews>
  <sheetFormatPr defaultRowHeight="12.75" x14ac:dyDescent="0.2"/>
  <cols>
    <col min="1" max="1" width="8.5703125" style="1" customWidth="1"/>
    <col min="2" max="2" width="21.7109375" style="1" customWidth="1"/>
    <col min="3" max="10" width="9.7109375" style="8" customWidth="1"/>
    <col min="11" max="16384" width="9.140625" style="1"/>
  </cols>
  <sheetData>
    <row r="1" spans="1:10" ht="19.5" thickBot="1" x14ac:dyDescent="0.35">
      <c r="A1" s="97" t="s">
        <v>219</v>
      </c>
      <c r="B1" s="97"/>
      <c r="C1" s="97"/>
      <c r="D1" s="97"/>
      <c r="E1" s="97"/>
      <c r="F1" s="97"/>
      <c r="G1" s="98"/>
      <c r="H1" s="98"/>
      <c r="I1" s="98"/>
      <c r="J1" s="98"/>
    </row>
    <row r="2" spans="1:10" s="3" customFormat="1" ht="6" customHeight="1" thickTop="1" x14ac:dyDescent="0.15">
      <c r="A2" s="5"/>
      <c r="B2" s="5"/>
      <c r="C2" s="4"/>
      <c r="D2" s="4"/>
      <c r="E2" s="4"/>
      <c r="F2" s="4"/>
      <c r="G2" s="4"/>
      <c r="H2" s="4"/>
      <c r="I2" s="4"/>
      <c r="J2" s="4"/>
    </row>
    <row r="3" spans="1:10" s="18" customFormat="1" ht="15" customHeight="1" x14ac:dyDescent="0.25">
      <c r="C3" s="101" t="s">
        <v>13</v>
      </c>
      <c r="D3" s="101"/>
      <c r="E3" s="101"/>
      <c r="F3" s="101"/>
      <c r="G3" s="101"/>
      <c r="H3" s="101"/>
      <c r="I3" s="101"/>
      <c r="J3" s="101"/>
    </row>
    <row r="4" spans="1:10" s="2" customFormat="1" ht="6" customHeight="1" thickBot="1" x14ac:dyDescent="0.25">
      <c r="A4" s="17"/>
      <c r="B4" s="17"/>
      <c r="C4" s="9"/>
      <c r="D4" s="9"/>
      <c r="E4" s="9"/>
      <c r="F4" s="9"/>
      <c r="G4" s="9"/>
      <c r="H4" s="9"/>
      <c r="I4" s="9"/>
      <c r="J4" s="9"/>
    </row>
    <row r="5" spans="1:10" s="2" customFormat="1" ht="15" customHeight="1" thickBot="1" x14ac:dyDescent="0.25">
      <c r="A5" s="10"/>
      <c r="B5" s="10"/>
      <c r="C5" s="11" t="s">
        <v>0</v>
      </c>
      <c r="D5" s="11" t="s">
        <v>1</v>
      </c>
      <c r="E5" s="11" t="s">
        <v>2</v>
      </c>
      <c r="F5" s="11" t="s">
        <v>3</v>
      </c>
      <c r="G5" s="11" t="s">
        <v>4</v>
      </c>
      <c r="H5" s="11" t="s">
        <v>5</v>
      </c>
      <c r="I5" s="11" t="s">
        <v>6</v>
      </c>
      <c r="J5" s="11" t="s">
        <v>7</v>
      </c>
    </row>
    <row r="6" spans="1:10" s="14" customFormat="1" ht="6" customHeight="1" x14ac:dyDescent="0.15">
      <c r="A6" s="12"/>
      <c r="B6" s="12"/>
      <c r="C6" s="13"/>
      <c r="D6" s="13"/>
      <c r="E6" s="13"/>
      <c r="F6" s="13"/>
      <c r="G6" s="13"/>
      <c r="H6" s="13"/>
      <c r="I6" s="13"/>
      <c r="J6" s="13"/>
    </row>
    <row r="7" spans="1:10" s="2" customFormat="1" ht="15" customHeight="1" x14ac:dyDescent="0.2">
      <c r="A7" s="36" t="s">
        <v>9</v>
      </c>
      <c r="B7" s="36"/>
      <c r="C7" s="26" t="str">
        <f>'[1]IVGeo3-nber_emp'!B3</f>
        <v>0.152***</v>
      </c>
      <c r="D7" s="26" t="str">
        <f>'[1]IVGeo3-nber_emp'!C3</f>
        <v>0.149***</v>
      </c>
      <c r="E7" s="26" t="str">
        <f>'[1]IVGeo3-nber_emp'!D3</f>
        <v>0.159***</v>
      </c>
      <c r="F7" s="26" t="str">
        <f>'[1]IVGeo3-nber_emp'!E3</f>
        <v>0.158***</v>
      </c>
      <c r="G7" s="26" t="str">
        <f>'[1]IVGeo3-nber_emp'!F3</f>
        <v>0.142***</v>
      </c>
      <c r="H7" s="26" t="str">
        <f>'[1]IVGeo3-nber_emp'!G3</f>
        <v>0.141***</v>
      </c>
      <c r="I7" s="26" t="str">
        <f>'[1]IVGeo3-nber_emp'!H3</f>
        <v>0.159***</v>
      </c>
      <c r="J7" s="26" t="str">
        <f>'[1]IVGeo3-nber_emp'!I3</f>
        <v>0.159***</v>
      </c>
    </row>
    <row r="8" spans="1:10" s="20" customFormat="1" ht="15" customHeight="1" x14ac:dyDescent="0.2">
      <c r="A8" s="36"/>
      <c r="B8" s="36"/>
      <c r="C8" s="26" t="str">
        <f>'[1]IVGeo3-nber_emp'!B4</f>
        <v>(0.020)</v>
      </c>
      <c r="D8" s="26" t="str">
        <f>'[1]IVGeo3-nber_emp'!C4</f>
        <v>(0.020)</v>
      </c>
      <c r="E8" s="26" t="str">
        <f>'[1]IVGeo3-nber_emp'!D4</f>
        <v>(0.021)</v>
      </c>
      <c r="F8" s="26" t="str">
        <f>'[1]IVGeo3-nber_emp'!E4</f>
        <v>(0.021)</v>
      </c>
      <c r="G8" s="26" t="str">
        <f>'[1]IVGeo3-nber_emp'!F4</f>
        <v>(0.021)</v>
      </c>
      <c r="H8" s="26" t="str">
        <f>'[1]IVGeo3-nber_emp'!G4</f>
        <v>(0.021)</v>
      </c>
      <c r="I8" s="26" t="str">
        <f>'[1]IVGeo3-nber_emp'!H4</f>
        <v>(0.021)</v>
      </c>
      <c r="J8" s="26" t="str">
        <f>'[1]IVGeo3-nber_emp'!I4</f>
        <v>(0.021)</v>
      </c>
    </row>
    <row r="9" spans="1:10" s="2" customFormat="1" ht="15" customHeight="1" x14ac:dyDescent="0.2">
      <c r="A9" s="23" t="s">
        <v>32</v>
      </c>
      <c r="B9" s="16" t="s">
        <v>51</v>
      </c>
      <c r="C9" s="26" t="str">
        <f>'[1]IVGeo3-nber_emp'!B5</f>
        <v>0.004</v>
      </c>
      <c r="D9" s="26" t="str">
        <f>'[1]IVGeo3-nber_emp'!C5</f>
        <v>0.004</v>
      </c>
      <c r="E9" s="26" t="str">
        <f>'[1]IVGeo3-nber_emp'!D5</f>
        <v/>
      </c>
      <c r="F9" s="26" t="str">
        <f>'[1]IVGeo3-nber_emp'!E5</f>
        <v/>
      </c>
      <c r="G9" s="26" t="str">
        <f>'[1]IVGeo3-nber_emp'!F5</f>
        <v/>
      </c>
      <c r="H9" s="26" t="str">
        <f>'[1]IVGeo3-nber_emp'!G5</f>
        <v/>
      </c>
      <c r="I9" s="26" t="str">
        <f>'[1]IVGeo3-nber_emp'!H5</f>
        <v/>
      </c>
      <c r="J9" s="26" t="str">
        <f>'[1]IVGeo3-nber_emp'!I5</f>
        <v/>
      </c>
    </row>
    <row r="10" spans="1:10" s="20" customFormat="1" ht="15" customHeight="1" x14ac:dyDescent="0.2">
      <c r="A10" s="23"/>
      <c r="B10" s="23"/>
      <c r="C10" s="26" t="str">
        <f>'[1]IVGeo3-nber_emp'!B6</f>
        <v>(0.004)</v>
      </c>
      <c r="D10" s="26" t="str">
        <f>'[1]IVGeo3-nber_emp'!C6</f>
        <v>(0.004)</v>
      </c>
      <c r="E10" s="26" t="str">
        <f>'[1]IVGeo3-nber_emp'!D6</f>
        <v/>
      </c>
      <c r="F10" s="26" t="str">
        <f>'[1]IVGeo3-nber_emp'!E6</f>
        <v/>
      </c>
      <c r="G10" s="26" t="str">
        <f>'[1]IVGeo3-nber_emp'!F6</f>
        <v/>
      </c>
      <c r="H10" s="26" t="str">
        <f>'[1]IVGeo3-nber_emp'!G6</f>
        <v/>
      </c>
      <c r="I10" s="26" t="str">
        <f>'[1]IVGeo3-nber_emp'!H6</f>
        <v/>
      </c>
      <c r="J10" s="26" t="str">
        <f>'[1]IVGeo3-nber_emp'!I6</f>
        <v/>
      </c>
    </row>
    <row r="11" spans="1:10" s="2" customFormat="1" ht="15" customHeight="1" x14ac:dyDescent="0.2">
      <c r="A11" s="23"/>
      <c r="B11" s="23" t="s">
        <v>48</v>
      </c>
      <c r="C11" s="26" t="str">
        <f>'[1]IVGeo3-nber_emp'!B7</f>
        <v/>
      </c>
      <c r="D11" s="26" t="str">
        <f>'[1]IVGeo3-nber_emp'!C7</f>
        <v>-0.059</v>
      </c>
      <c r="E11" s="26" t="str">
        <f>'[1]IVGeo3-nber_emp'!D7</f>
        <v/>
      </c>
      <c r="F11" s="26" t="str">
        <f>'[1]IVGeo3-nber_emp'!E7</f>
        <v/>
      </c>
      <c r="G11" s="26" t="str">
        <f>'[1]IVGeo3-nber_emp'!F7</f>
        <v/>
      </c>
      <c r="H11" s="26" t="str">
        <f>'[1]IVGeo3-nber_emp'!G7</f>
        <v/>
      </c>
      <c r="I11" s="26" t="str">
        <f>'[1]IVGeo3-nber_emp'!H7</f>
        <v/>
      </c>
      <c r="J11" s="26" t="str">
        <f>'[1]IVGeo3-nber_emp'!I7</f>
        <v/>
      </c>
    </row>
    <row r="12" spans="1:10" s="20" customFormat="1" ht="15" customHeight="1" x14ac:dyDescent="0.2">
      <c r="A12" s="23"/>
      <c r="B12" s="23"/>
      <c r="C12" s="26" t="str">
        <f>'[1]IVGeo3-nber_emp'!B8</f>
        <v/>
      </c>
      <c r="D12" s="26" t="str">
        <f>'[1]IVGeo3-nber_emp'!C8</f>
        <v>(0.041)</v>
      </c>
      <c r="E12" s="26" t="str">
        <f>'[1]IVGeo3-nber_emp'!D8</f>
        <v/>
      </c>
      <c r="F12" s="26" t="str">
        <f>'[1]IVGeo3-nber_emp'!E8</f>
        <v/>
      </c>
      <c r="G12" s="26" t="str">
        <f>'[1]IVGeo3-nber_emp'!F8</f>
        <v/>
      </c>
      <c r="H12" s="26" t="str">
        <f>'[1]IVGeo3-nber_emp'!G8</f>
        <v/>
      </c>
      <c r="I12" s="26" t="str">
        <f>'[1]IVGeo3-nber_emp'!H8</f>
        <v/>
      </c>
      <c r="J12" s="26" t="str">
        <f>'[1]IVGeo3-nber_emp'!I8</f>
        <v/>
      </c>
    </row>
    <row r="13" spans="1:10" s="2" customFormat="1" ht="15" customHeight="1" x14ac:dyDescent="0.2">
      <c r="A13" s="23"/>
      <c r="B13" s="23" t="s">
        <v>49</v>
      </c>
      <c r="C13" s="26" t="str">
        <f>'[1]IVGeo3-nber_emp'!B9</f>
        <v/>
      </c>
      <c r="D13" s="26" t="str">
        <f>'[1]IVGeo3-nber_emp'!C9</f>
        <v>0.049***</v>
      </c>
      <c r="E13" s="26" t="str">
        <f>'[1]IVGeo3-nber_emp'!D9</f>
        <v/>
      </c>
      <c r="F13" s="26" t="str">
        <f>'[1]IVGeo3-nber_emp'!E9</f>
        <v/>
      </c>
      <c r="G13" s="26" t="str">
        <f>'[1]IVGeo3-nber_emp'!F9</f>
        <v/>
      </c>
      <c r="H13" s="26" t="str">
        <f>'[1]IVGeo3-nber_emp'!G9</f>
        <v/>
      </c>
      <c r="I13" s="26" t="str">
        <f>'[1]IVGeo3-nber_emp'!H9</f>
        <v/>
      </c>
      <c r="J13" s="26" t="str">
        <f>'[1]IVGeo3-nber_emp'!I9</f>
        <v/>
      </c>
    </row>
    <row r="14" spans="1:10" s="20" customFormat="1" ht="15" customHeight="1" x14ac:dyDescent="0.2">
      <c r="A14" s="23"/>
      <c r="B14" s="23"/>
      <c r="C14" s="26" t="str">
        <f>'[1]IVGeo3-nber_emp'!B10</f>
        <v/>
      </c>
      <c r="D14" s="26" t="str">
        <f>'[1]IVGeo3-nber_emp'!C10</f>
        <v>(0.016)</v>
      </c>
      <c r="E14" s="26" t="str">
        <f>'[1]IVGeo3-nber_emp'!D10</f>
        <v/>
      </c>
      <c r="F14" s="26" t="str">
        <f>'[1]IVGeo3-nber_emp'!E10</f>
        <v/>
      </c>
      <c r="G14" s="26" t="str">
        <f>'[1]IVGeo3-nber_emp'!F10</f>
        <v/>
      </c>
      <c r="H14" s="26" t="str">
        <f>'[1]IVGeo3-nber_emp'!G10</f>
        <v/>
      </c>
      <c r="I14" s="26" t="str">
        <f>'[1]IVGeo3-nber_emp'!H10</f>
        <v/>
      </c>
      <c r="J14" s="26" t="str">
        <f>'[1]IVGeo3-nber_emp'!I10</f>
        <v/>
      </c>
    </row>
    <row r="15" spans="1:10" s="2" customFormat="1" ht="15" customHeight="1" x14ac:dyDescent="0.2">
      <c r="A15" s="16"/>
      <c r="B15" s="16" t="s">
        <v>50</v>
      </c>
      <c r="C15" s="26" t="str">
        <f>'[1]IVGeo3-nber_emp'!B11</f>
        <v>0.022***</v>
      </c>
      <c r="D15" s="26" t="str">
        <f>'[1]IVGeo3-nber_emp'!C11</f>
        <v>0.023***</v>
      </c>
      <c r="E15" s="26" t="str">
        <f>'[1]IVGeo3-nber_emp'!D11</f>
        <v/>
      </c>
      <c r="F15" s="26" t="str">
        <f>'[1]IVGeo3-nber_emp'!E11</f>
        <v/>
      </c>
      <c r="G15" s="26" t="str">
        <f>'[1]IVGeo3-nber_emp'!F11</f>
        <v/>
      </c>
      <c r="H15" s="26" t="str">
        <f>'[1]IVGeo3-nber_emp'!G11</f>
        <v/>
      </c>
      <c r="I15" s="26" t="str">
        <f>'[1]IVGeo3-nber_emp'!H11</f>
        <v/>
      </c>
      <c r="J15" s="26" t="str">
        <f>'[1]IVGeo3-nber_emp'!I11</f>
        <v/>
      </c>
    </row>
    <row r="16" spans="1:10" s="20" customFormat="1" ht="15" customHeight="1" x14ac:dyDescent="0.2">
      <c r="A16" s="16"/>
      <c r="B16" s="16"/>
      <c r="C16" s="26" t="str">
        <f>'[1]IVGeo3-nber_emp'!B12</f>
        <v>(0.005)</v>
      </c>
      <c r="D16" s="26" t="str">
        <f>'[1]IVGeo3-nber_emp'!C12</f>
        <v>(0.005)</v>
      </c>
      <c r="E16" s="26" t="str">
        <f>'[1]IVGeo3-nber_emp'!D12</f>
        <v/>
      </c>
      <c r="F16" s="26" t="str">
        <f>'[1]IVGeo3-nber_emp'!E12</f>
        <v/>
      </c>
      <c r="G16" s="26" t="str">
        <f>'[1]IVGeo3-nber_emp'!F12</f>
        <v/>
      </c>
      <c r="H16" s="26" t="str">
        <f>'[1]IVGeo3-nber_emp'!G12</f>
        <v/>
      </c>
      <c r="I16" s="26" t="str">
        <f>'[1]IVGeo3-nber_emp'!H12</f>
        <v/>
      </c>
      <c r="J16" s="26" t="str">
        <f>'[1]IVGeo3-nber_emp'!I12</f>
        <v/>
      </c>
    </row>
    <row r="17" spans="1:10" s="2" customFormat="1" ht="15" customHeight="1" x14ac:dyDescent="0.2">
      <c r="A17" s="23" t="s">
        <v>33</v>
      </c>
      <c r="B17" s="16" t="s">
        <v>51</v>
      </c>
      <c r="C17" s="26" t="str">
        <f>'[1]IVGeo3-nber_emp'!B13</f>
        <v/>
      </c>
      <c r="D17" s="26" t="str">
        <f>'[1]IVGeo3-nber_emp'!C13</f>
        <v/>
      </c>
      <c r="E17" s="26" t="str">
        <f>'[1]IVGeo3-nber_emp'!D13</f>
        <v>0.005</v>
      </c>
      <c r="F17" s="26" t="str">
        <f>'[1]IVGeo3-nber_emp'!E13</f>
        <v>0.004</v>
      </c>
      <c r="G17" s="26" t="str">
        <f>'[1]IVGeo3-nber_emp'!F13</f>
        <v/>
      </c>
      <c r="H17" s="26" t="str">
        <f>'[1]IVGeo3-nber_emp'!G13</f>
        <v/>
      </c>
      <c r="I17" s="26" t="str">
        <f>'[1]IVGeo3-nber_emp'!H13</f>
        <v/>
      </c>
      <c r="J17" s="26" t="str">
        <f>'[1]IVGeo3-nber_emp'!I13</f>
        <v/>
      </c>
    </row>
    <row r="18" spans="1:10" s="20" customFormat="1" ht="15" customHeight="1" x14ac:dyDescent="0.2">
      <c r="A18" s="23"/>
      <c r="B18" s="23"/>
      <c r="C18" s="26" t="str">
        <f>'[1]IVGeo3-nber_emp'!B14</f>
        <v/>
      </c>
      <c r="D18" s="26" t="str">
        <f>'[1]IVGeo3-nber_emp'!C14</f>
        <v/>
      </c>
      <c r="E18" s="26" t="str">
        <f>'[1]IVGeo3-nber_emp'!D14</f>
        <v>(0.003)</v>
      </c>
      <c r="F18" s="26" t="str">
        <f>'[1]IVGeo3-nber_emp'!E14</f>
        <v>(0.003)</v>
      </c>
      <c r="G18" s="26" t="str">
        <f>'[1]IVGeo3-nber_emp'!F14</f>
        <v/>
      </c>
      <c r="H18" s="26" t="str">
        <f>'[1]IVGeo3-nber_emp'!G14</f>
        <v/>
      </c>
      <c r="I18" s="26" t="str">
        <f>'[1]IVGeo3-nber_emp'!H14</f>
        <v/>
      </c>
      <c r="J18" s="26" t="str">
        <f>'[1]IVGeo3-nber_emp'!I14</f>
        <v/>
      </c>
    </row>
    <row r="19" spans="1:10" s="2" customFormat="1" ht="15" customHeight="1" x14ac:dyDescent="0.2">
      <c r="A19" s="23"/>
      <c r="B19" s="23" t="s">
        <v>48</v>
      </c>
      <c r="C19" s="26" t="str">
        <f>'[1]IVGeo3-nber_emp'!B15</f>
        <v/>
      </c>
      <c r="D19" s="26" t="str">
        <f>'[1]IVGeo3-nber_emp'!C15</f>
        <v/>
      </c>
      <c r="E19" s="26" t="str">
        <f>'[1]IVGeo3-nber_emp'!D15</f>
        <v/>
      </c>
      <c r="F19" s="26" t="str">
        <f>'[1]IVGeo3-nber_emp'!E15</f>
        <v>0.005</v>
      </c>
      <c r="G19" s="26" t="str">
        <f>'[1]IVGeo3-nber_emp'!F15</f>
        <v/>
      </c>
      <c r="H19" s="26" t="str">
        <f>'[1]IVGeo3-nber_emp'!G15</f>
        <v/>
      </c>
      <c r="I19" s="26" t="str">
        <f>'[1]IVGeo3-nber_emp'!H15</f>
        <v/>
      </c>
      <c r="J19" s="26" t="str">
        <f>'[1]IVGeo3-nber_emp'!I15</f>
        <v/>
      </c>
    </row>
    <row r="20" spans="1:10" s="20" customFormat="1" ht="15" customHeight="1" x14ac:dyDescent="0.2">
      <c r="A20" s="23"/>
      <c r="B20" s="23"/>
      <c r="C20" s="26" t="str">
        <f>'[1]IVGeo3-nber_emp'!B16</f>
        <v/>
      </c>
      <c r="D20" s="26" t="str">
        <f>'[1]IVGeo3-nber_emp'!C16</f>
        <v/>
      </c>
      <c r="E20" s="26" t="str">
        <f>'[1]IVGeo3-nber_emp'!D16</f>
        <v/>
      </c>
      <c r="F20" s="26" t="str">
        <f>'[1]IVGeo3-nber_emp'!E16</f>
        <v>(0.014)</v>
      </c>
      <c r="G20" s="26" t="str">
        <f>'[1]IVGeo3-nber_emp'!F16</f>
        <v/>
      </c>
      <c r="H20" s="26" t="str">
        <f>'[1]IVGeo3-nber_emp'!G16</f>
        <v/>
      </c>
      <c r="I20" s="26" t="str">
        <f>'[1]IVGeo3-nber_emp'!H16</f>
        <v/>
      </c>
      <c r="J20" s="26" t="str">
        <f>'[1]IVGeo3-nber_emp'!I16</f>
        <v/>
      </c>
    </row>
    <row r="21" spans="1:10" s="2" customFormat="1" ht="15" customHeight="1" x14ac:dyDescent="0.2">
      <c r="A21" s="23"/>
      <c r="B21" s="23" t="s">
        <v>49</v>
      </c>
      <c r="C21" s="26" t="str">
        <f>'[1]IVGeo3-nber_emp'!B17</f>
        <v/>
      </c>
      <c r="D21" s="26" t="str">
        <f>'[1]IVGeo3-nber_emp'!C17</f>
        <v/>
      </c>
      <c r="E21" s="26" t="str">
        <f>'[1]IVGeo3-nber_emp'!D17</f>
        <v/>
      </c>
      <c r="F21" s="26" t="str">
        <f>'[1]IVGeo3-nber_emp'!E17</f>
        <v>0.009</v>
      </c>
      <c r="G21" s="26" t="str">
        <f>'[1]IVGeo3-nber_emp'!F17</f>
        <v/>
      </c>
      <c r="H21" s="26" t="str">
        <f>'[1]IVGeo3-nber_emp'!G17</f>
        <v/>
      </c>
      <c r="I21" s="26" t="str">
        <f>'[1]IVGeo3-nber_emp'!H17</f>
        <v/>
      </c>
      <c r="J21" s="26" t="str">
        <f>'[1]IVGeo3-nber_emp'!I17</f>
        <v/>
      </c>
    </row>
    <row r="22" spans="1:10" s="20" customFormat="1" ht="15" customHeight="1" x14ac:dyDescent="0.2">
      <c r="A22" s="23"/>
      <c r="B22" s="23"/>
      <c r="C22" s="26" t="str">
        <f>'[1]IVGeo3-nber_emp'!B18</f>
        <v/>
      </c>
      <c r="D22" s="26" t="str">
        <f>'[1]IVGeo3-nber_emp'!C18</f>
        <v/>
      </c>
      <c r="E22" s="26" t="str">
        <f>'[1]IVGeo3-nber_emp'!D18</f>
        <v/>
      </c>
      <c r="F22" s="26" t="str">
        <f>'[1]IVGeo3-nber_emp'!E18</f>
        <v>(0.006)</v>
      </c>
      <c r="G22" s="26" t="str">
        <f>'[1]IVGeo3-nber_emp'!F18</f>
        <v/>
      </c>
      <c r="H22" s="26" t="str">
        <f>'[1]IVGeo3-nber_emp'!G18</f>
        <v/>
      </c>
      <c r="I22" s="26" t="str">
        <f>'[1]IVGeo3-nber_emp'!H18</f>
        <v/>
      </c>
      <c r="J22" s="26" t="str">
        <f>'[1]IVGeo3-nber_emp'!I18</f>
        <v/>
      </c>
    </row>
    <row r="23" spans="1:10" s="2" customFormat="1" ht="15" customHeight="1" x14ac:dyDescent="0.2">
      <c r="A23" s="16"/>
      <c r="B23" s="16" t="s">
        <v>50</v>
      </c>
      <c r="C23" s="26" t="str">
        <f>'[1]IVGeo3-nber_emp'!B19</f>
        <v/>
      </c>
      <c r="D23" s="26" t="str">
        <f>'[1]IVGeo3-nber_emp'!C19</f>
        <v/>
      </c>
      <c r="E23" s="26" t="str">
        <f>'[1]IVGeo3-nber_emp'!D19</f>
        <v>0.003</v>
      </c>
      <c r="F23" s="26" t="str">
        <f>'[1]IVGeo3-nber_emp'!E19</f>
        <v>0.003</v>
      </c>
      <c r="G23" s="26" t="str">
        <f>'[1]IVGeo3-nber_emp'!F19</f>
        <v/>
      </c>
      <c r="H23" s="26" t="str">
        <f>'[1]IVGeo3-nber_emp'!G19</f>
        <v/>
      </c>
      <c r="I23" s="26" t="str">
        <f>'[1]IVGeo3-nber_emp'!H19</f>
        <v/>
      </c>
      <c r="J23" s="26" t="str">
        <f>'[1]IVGeo3-nber_emp'!I19</f>
        <v/>
      </c>
    </row>
    <row r="24" spans="1:10" s="20" customFormat="1" ht="15" customHeight="1" x14ac:dyDescent="0.2">
      <c r="A24" s="16"/>
      <c r="B24" s="16"/>
      <c r="C24" s="26" t="str">
        <f>'[1]IVGeo3-nber_emp'!B20</f>
        <v/>
      </c>
      <c r="D24" s="26" t="str">
        <f>'[1]IVGeo3-nber_emp'!C20</f>
        <v/>
      </c>
      <c r="E24" s="26" t="str">
        <f>'[1]IVGeo3-nber_emp'!D20</f>
        <v>(0.002)</v>
      </c>
      <c r="F24" s="26" t="str">
        <f>'[1]IVGeo3-nber_emp'!E20</f>
        <v>(0.003)</v>
      </c>
      <c r="G24" s="26" t="str">
        <f>'[1]IVGeo3-nber_emp'!F20</f>
        <v/>
      </c>
      <c r="H24" s="26" t="str">
        <f>'[1]IVGeo3-nber_emp'!G20</f>
        <v/>
      </c>
      <c r="I24" s="26" t="str">
        <f>'[1]IVGeo3-nber_emp'!H20</f>
        <v/>
      </c>
      <c r="J24" s="26" t="str">
        <f>'[1]IVGeo3-nber_emp'!I20</f>
        <v/>
      </c>
    </row>
    <row r="25" spans="1:10" s="2" customFormat="1" ht="15" customHeight="1" x14ac:dyDescent="0.2">
      <c r="A25" s="23" t="s">
        <v>34</v>
      </c>
      <c r="B25" s="16" t="s">
        <v>51</v>
      </c>
      <c r="C25" s="26" t="str">
        <f>'[1]IVGeo3-nber_emp'!B21</f>
        <v/>
      </c>
      <c r="D25" s="26" t="str">
        <f>'[1]IVGeo3-nber_emp'!C21</f>
        <v/>
      </c>
      <c r="E25" s="26" t="str">
        <f>'[1]IVGeo3-nber_emp'!D21</f>
        <v/>
      </c>
      <c r="F25" s="26" t="str">
        <f>'[1]IVGeo3-nber_emp'!E21</f>
        <v/>
      </c>
      <c r="G25" s="26" t="str">
        <f>'[1]IVGeo3-nber_emp'!F21</f>
        <v>0.003</v>
      </c>
      <c r="H25" s="26" t="str">
        <f>'[1]IVGeo3-nber_emp'!G21</f>
        <v>0.002</v>
      </c>
      <c r="I25" s="26" t="str">
        <f>'[1]IVGeo3-nber_emp'!H21</f>
        <v/>
      </c>
      <c r="J25" s="26" t="str">
        <f>'[1]IVGeo3-nber_emp'!I21</f>
        <v/>
      </c>
    </row>
    <row r="26" spans="1:10" s="20" customFormat="1" ht="15" customHeight="1" x14ac:dyDescent="0.2">
      <c r="A26" s="23"/>
      <c r="B26" s="23"/>
      <c r="C26" s="26" t="str">
        <f>'[1]IVGeo3-nber_emp'!B22</f>
        <v/>
      </c>
      <c r="D26" s="26" t="str">
        <f>'[1]IVGeo3-nber_emp'!C22</f>
        <v/>
      </c>
      <c r="E26" s="26" t="str">
        <f>'[1]IVGeo3-nber_emp'!D22</f>
        <v/>
      </c>
      <c r="F26" s="26" t="str">
        <f>'[1]IVGeo3-nber_emp'!E22</f>
        <v/>
      </c>
      <c r="G26" s="26" t="str">
        <f>'[1]IVGeo3-nber_emp'!F22</f>
        <v>(0.003)</v>
      </c>
      <c r="H26" s="26" t="str">
        <f>'[1]IVGeo3-nber_emp'!G22</f>
        <v>(0.003)</v>
      </c>
      <c r="I26" s="26" t="str">
        <f>'[1]IVGeo3-nber_emp'!H22</f>
        <v/>
      </c>
      <c r="J26" s="26" t="str">
        <f>'[1]IVGeo3-nber_emp'!I22</f>
        <v/>
      </c>
    </row>
    <row r="27" spans="1:10" s="2" customFormat="1" ht="15" customHeight="1" x14ac:dyDescent="0.2">
      <c r="A27" s="23"/>
      <c r="B27" s="23" t="s">
        <v>48</v>
      </c>
      <c r="C27" s="26" t="str">
        <f>'[1]IVGeo3-nber_emp'!B23</f>
        <v/>
      </c>
      <c r="D27" s="26" t="str">
        <f>'[1]IVGeo3-nber_emp'!C23</f>
        <v/>
      </c>
      <c r="E27" s="26" t="str">
        <f>'[1]IVGeo3-nber_emp'!D23</f>
        <v/>
      </c>
      <c r="F27" s="26" t="str">
        <f>'[1]IVGeo3-nber_emp'!E23</f>
        <v/>
      </c>
      <c r="G27" s="26" t="str">
        <f>'[1]IVGeo3-nber_emp'!F23</f>
        <v/>
      </c>
      <c r="H27" s="26" t="str">
        <f>'[1]IVGeo3-nber_emp'!G23</f>
        <v>0.016*</v>
      </c>
      <c r="I27" s="26" t="str">
        <f>'[1]IVGeo3-nber_emp'!H23</f>
        <v/>
      </c>
      <c r="J27" s="26" t="str">
        <f>'[1]IVGeo3-nber_emp'!I23</f>
        <v/>
      </c>
    </row>
    <row r="28" spans="1:10" s="20" customFormat="1" ht="15" customHeight="1" x14ac:dyDescent="0.2">
      <c r="A28" s="23"/>
      <c r="B28" s="23"/>
      <c r="C28" s="26" t="str">
        <f>'[1]IVGeo3-nber_emp'!B24</f>
        <v/>
      </c>
      <c r="D28" s="26" t="str">
        <f>'[1]IVGeo3-nber_emp'!C24</f>
        <v/>
      </c>
      <c r="E28" s="26" t="str">
        <f>'[1]IVGeo3-nber_emp'!D24</f>
        <v/>
      </c>
      <c r="F28" s="26" t="str">
        <f>'[1]IVGeo3-nber_emp'!E24</f>
        <v/>
      </c>
      <c r="G28" s="26" t="str">
        <f>'[1]IVGeo3-nber_emp'!F24</f>
        <v/>
      </c>
      <c r="H28" s="26" t="str">
        <f>'[1]IVGeo3-nber_emp'!G24</f>
        <v>(0.009)</v>
      </c>
      <c r="I28" s="26" t="str">
        <f>'[1]IVGeo3-nber_emp'!H24</f>
        <v/>
      </c>
      <c r="J28" s="26" t="str">
        <f>'[1]IVGeo3-nber_emp'!I24</f>
        <v/>
      </c>
    </row>
    <row r="29" spans="1:10" s="2" customFormat="1" ht="15" customHeight="1" x14ac:dyDescent="0.2">
      <c r="A29" s="23"/>
      <c r="B29" s="23" t="s">
        <v>49</v>
      </c>
      <c r="C29" s="26" t="str">
        <f>'[1]IVGeo3-nber_emp'!B25</f>
        <v/>
      </c>
      <c r="D29" s="26" t="str">
        <f>'[1]IVGeo3-nber_emp'!C25</f>
        <v/>
      </c>
      <c r="E29" s="26" t="str">
        <f>'[1]IVGeo3-nber_emp'!D25</f>
        <v/>
      </c>
      <c r="F29" s="26" t="str">
        <f>'[1]IVGeo3-nber_emp'!E25</f>
        <v/>
      </c>
      <c r="G29" s="26" t="str">
        <f>'[1]IVGeo3-nber_emp'!F25</f>
        <v/>
      </c>
      <c r="H29" s="26" t="str">
        <f>'[1]IVGeo3-nber_emp'!G25</f>
        <v>0.009</v>
      </c>
      <c r="I29" s="26" t="str">
        <f>'[1]IVGeo3-nber_emp'!H25</f>
        <v/>
      </c>
      <c r="J29" s="26" t="str">
        <f>'[1]IVGeo3-nber_emp'!I25</f>
        <v/>
      </c>
    </row>
    <row r="30" spans="1:10" s="20" customFormat="1" ht="15" customHeight="1" x14ac:dyDescent="0.2">
      <c r="A30" s="23"/>
      <c r="B30" s="23"/>
      <c r="C30" s="26" t="str">
        <f>'[1]IVGeo3-nber_emp'!B26</f>
        <v/>
      </c>
      <c r="D30" s="26" t="str">
        <f>'[1]IVGeo3-nber_emp'!C26</f>
        <v/>
      </c>
      <c r="E30" s="26" t="str">
        <f>'[1]IVGeo3-nber_emp'!D26</f>
        <v/>
      </c>
      <c r="F30" s="26" t="str">
        <f>'[1]IVGeo3-nber_emp'!E26</f>
        <v/>
      </c>
      <c r="G30" s="26" t="str">
        <f>'[1]IVGeo3-nber_emp'!F26</f>
        <v/>
      </c>
      <c r="H30" s="26" t="str">
        <f>'[1]IVGeo3-nber_emp'!G26</f>
        <v>(0.006)</v>
      </c>
      <c r="I30" s="26" t="str">
        <f>'[1]IVGeo3-nber_emp'!H26</f>
        <v/>
      </c>
      <c r="J30" s="26" t="str">
        <f>'[1]IVGeo3-nber_emp'!I26</f>
        <v/>
      </c>
    </row>
    <row r="31" spans="1:10" s="2" customFormat="1" ht="15" customHeight="1" x14ac:dyDescent="0.2">
      <c r="A31" s="16"/>
      <c r="B31" s="16" t="s">
        <v>50</v>
      </c>
      <c r="C31" s="26" t="str">
        <f>'[1]IVGeo3-nber_emp'!B27</f>
        <v/>
      </c>
      <c r="D31" s="26" t="str">
        <f>'[1]IVGeo3-nber_emp'!C27</f>
        <v/>
      </c>
      <c r="E31" s="26" t="str">
        <f>'[1]IVGeo3-nber_emp'!D27</f>
        <v/>
      </c>
      <c r="F31" s="26" t="str">
        <f>'[1]IVGeo3-nber_emp'!E27</f>
        <v/>
      </c>
      <c r="G31" s="26" t="str">
        <f>'[1]IVGeo3-nber_emp'!F27</f>
        <v>0.007***</v>
      </c>
      <c r="H31" s="26" t="str">
        <f>'[1]IVGeo3-nber_emp'!G27</f>
        <v>0.006***</v>
      </c>
      <c r="I31" s="26" t="str">
        <f>'[1]IVGeo3-nber_emp'!H27</f>
        <v/>
      </c>
      <c r="J31" s="26" t="str">
        <f>'[1]IVGeo3-nber_emp'!I27</f>
        <v/>
      </c>
    </row>
    <row r="32" spans="1:10" s="20" customFormat="1" ht="15" customHeight="1" x14ac:dyDescent="0.2">
      <c r="A32" s="16"/>
      <c r="B32" s="16"/>
      <c r="C32" s="26" t="str">
        <f>'[1]IVGeo3-nber_emp'!B28</f>
        <v/>
      </c>
      <c r="D32" s="26" t="str">
        <f>'[1]IVGeo3-nber_emp'!C28</f>
        <v/>
      </c>
      <c r="E32" s="26" t="str">
        <f>'[1]IVGeo3-nber_emp'!D28</f>
        <v/>
      </c>
      <c r="F32" s="26" t="str">
        <f>'[1]IVGeo3-nber_emp'!E28</f>
        <v/>
      </c>
      <c r="G32" s="26" t="str">
        <f>'[1]IVGeo3-nber_emp'!F28</f>
        <v>(0.002)</v>
      </c>
      <c r="H32" s="26" t="str">
        <f>'[1]IVGeo3-nber_emp'!G28</f>
        <v>(0.002)</v>
      </c>
      <c r="I32" s="26" t="str">
        <f>'[1]IVGeo3-nber_emp'!H28</f>
        <v/>
      </c>
      <c r="J32" s="26" t="str">
        <f>'[1]IVGeo3-nber_emp'!I28</f>
        <v/>
      </c>
    </row>
    <row r="33" spans="1:11" s="2" customFormat="1" ht="15" customHeight="1" x14ac:dyDescent="0.2">
      <c r="A33" s="23" t="s">
        <v>35</v>
      </c>
      <c r="B33" s="16" t="s">
        <v>51</v>
      </c>
      <c r="C33" s="26" t="str">
        <f>'[1]IVGeo3-nber_emp'!B29</f>
        <v/>
      </c>
      <c r="D33" s="26" t="str">
        <f>'[1]IVGeo3-nber_emp'!C29</f>
        <v/>
      </c>
      <c r="E33" s="26" t="str">
        <f>'[1]IVGeo3-nber_emp'!D29</f>
        <v/>
      </c>
      <c r="F33" s="26" t="str">
        <f>'[1]IVGeo3-nber_emp'!E29</f>
        <v/>
      </c>
      <c r="G33" s="26" t="str">
        <f>'[1]IVGeo3-nber_emp'!F29</f>
        <v/>
      </c>
      <c r="H33" s="26" t="str">
        <f>'[1]IVGeo3-nber_emp'!G29</f>
        <v/>
      </c>
      <c r="I33" s="26" t="str">
        <f>'[1]IVGeo3-nber_emp'!H29</f>
        <v>0.000</v>
      </c>
      <c r="J33" s="26" t="str">
        <f>'[1]IVGeo3-nber_emp'!I29</f>
        <v>0.000</v>
      </c>
    </row>
    <row r="34" spans="1:11" s="20" customFormat="1" ht="15" customHeight="1" x14ac:dyDescent="0.2">
      <c r="A34" s="23"/>
      <c r="B34" s="23"/>
      <c r="C34" s="26" t="str">
        <f>'[1]IVGeo3-nber_emp'!B30</f>
        <v/>
      </c>
      <c r="D34" s="26" t="str">
        <f>'[1]IVGeo3-nber_emp'!C30</f>
        <v/>
      </c>
      <c r="E34" s="26" t="str">
        <f>'[1]IVGeo3-nber_emp'!D30</f>
        <v/>
      </c>
      <c r="F34" s="26" t="str">
        <f>'[1]IVGeo3-nber_emp'!E30</f>
        <v/>
      </c>
      <c r="G34" s="26" t="str">
        <f>'[1]IVGeo3-nber_emp'!F30</f>
        <v/>
      </c>
      <c r="H34" s="26" t="str">
        <f>'[1]IVGeo3-nber_emp'!G30</f>
        <v/>
      </c>
      <c r="I34" s="26" t="str">
        <f>'[1]IVGeo3-nber_emp'!H30</f>
        <v>(0.001)</v>
      </c>
      <c r="J34" s="26" t="str">
        <f>'[1]IVGeo3-nber_emp'!I30</f>
        <v>(0.001)</v>
      </c>
    </row>
    <row r="35" spans="1:11" s="2" customFormat="1" ht="15" customHeight="1" x14ac:dyDescent="0.2">
      <c r="A35" s="23"/>
      <c r="B35" s="23" t="s">
        <v>48</v>
      </c>
      <c r="C35" s="26" t="str">
        <f>'[1]IVGeo3-nber_emp'!B31</f>
        <v/>
      </c>
      <c r="D35" s="26" t="str">
        <f>'[1]IVGeo3-nber_emp'!C31</f>
        <v/>
      </c>
      <c r="E35" s="26" t="str">
        <f>'[1]IVGeo3-nber_emp'!D31</f>
        <v/>
      </c>
      <c r="F35" s="26" t="str">
        <f>'[1]IVGeo3-nber_emp'!E31</f>
        <v/>
      </c>
      <c r="G35" s="26" t="str">
        <f>'[1]IVGeo3-nber_emp'!F31</f>
        <v/>
      </c>
      <c r="H35" s="26" t="str">
        <f>'[1]IVGeo3-nber_emp'!G31</f>
        <v/>
      </c>
      <c r="I35" s="26" t="str">
        <f>'[1]IVGeo3-nber_emp'!H31</f>
        <v/>
      </c>
      <c r="J35" s="26" t="str">
        <f>'[1]IVGeo3-nber_emp'!I31</f>
        <v>0.018***</v>
      </c>
    </row>
    <row r="36" spans="1:11" s="20" customFormat="1" ht="15" customHeight="1" x14ac:dyDescent="0.2">
      <c r="A36" s="23"/>
      <c r="B36" s="23"/>
      <c r="C36" s="26" t="str">
        <f>'[1]IVGeo3-nber_emp'!B32</f>
        <v/>
      </c>
      <c r="D36" s="26" t="str">
        <f>'[1]IVGeo3-nber_emp'!C32</f>
        <v/>
      </c>
      <c r="E36" s="26" t="str">
        <f>'[1]IVGeo3-nber_emp'!D32</f>
        <v/>
      </c>
      <c r="F36" s="26" t="str">
        <f>'[1]IVGeo3-nber_emp'!E32</f>
        <v/>
      </c>
      <c r="G36" s="26" t="str">
        <f>'[1]IVGeo3-nber_emp'!F32</f>
        <v/>
      </c>
      <c r="H36" s="26" t="str">
        <f>'[1]IVGeo3-nber_emp'!G32</f>
        <v/>
      </c>
      <c r="I36" s="26" t="str">
        <f>'[1]IVGeo3-nber_emp'!H32</f>
        <v/>
      </c>
      <c r="J36" s="26" t="str">
        <f>'[1]IVGeo3-nber_emp'!I32</f>
        <v>(0.006)</v>
      </c>
    </row>
    <row r="37" spans="1:11" s="2" customFormat="1" ht="15" customHeight="1" x14ac:dyDescent="0.2">
      <c r="A37" s="23"/>
      <c r="B37" s="23" t="s">
        <v>49</v>
      </c>
      <c r="C37" s="26" t="str">
        <f>'[1]IVGeo3-nber_emp'!B33</f>
        <v/>
      </c>
      <c r="D37" s="26" t="str">
        <f>'[1]IVGeo3-nber_emp'!C33</f>
        <v/>
      </c>
      <c r="E37" s="26" t="str">
        <f>'[1]IVGeo3-nber_emp'!D33</f>
        <v/>
      </c>
      <c r="F37" s="26" t="str">
        <f>'[1]IVGeo3-nber_emp'!E33</f>
        <v/>
      </c>
      <c r="G37" s="26" t="str">
        <f>'[1]IVGeo3-nber_emp'!F33</f>
        <v/>
      </c>
      <c r="H37" s="26" t="str">
        <f>'[1]IVGeo3-nber_emp'!G33</f>
        <v/>
      </c>
      <c r="I37" s="26" t="str">
        <f>'[1]IVGeo3-nber_emp'!H33</f>
        <v/>
      </c>
      <c r="J37" s="26" t="str">
        <f>'[1]IVGeo3-nber_emp'!I33</f>
        <v>-0.001</v>
      </c>
    </row>
    <row r="38" spans="1:11" s="20" customFormat="1" ht="15" customHeight="1" x14ac:dyDescent="0.2">
      <c r="A38" s="23"/>
      <c r="B38" s="23"/>
      <c r="C38" s="26" t="str">
        <f>'[1]IVGeo3-nber_emp'!B34</f>
        <v/>
      </c>
      <c r="D38" s="26" t="str">
        <f>'[1]IVGeo3-nber_emp'!C34</f>
        <v/>
      </c>
      <c r="E38" s="26" t="str">
        <f>'[1]IVGeo3-nber_emp'!D34</f>
        <v/>
      </c>
      <c r="F38" s="26" t="str">
        <f>'[1]IVGeo3-nber_emp'!E34</f>
        <v/>
      </c>
      <c r="G38" s="26" t="str">
        <f>'[1]IVGeo3-nber_emp'!F34</f>
        <v/>
      </c>
      <c r="H38" s="26" t="str">
        <f>'[1]IVGeo3-nber_emp'!G34</f>
        <v/>
      </c>
      <c r="I38" s="26" t="str">
        <f>'[1]IVGeo3-nber_emp'!H34</f>
        <v/>
      </c>
      <c r="J38" s="26" t="str">
        <f>'[1]IVGeo3-nber_emp'!I34</f>
        <v>(0.003)</v>
      </c>
    </row>
    <row r="39" spans="1:11" s="2" customFormat="1" ht="15" customHeight="1" x14ac:dyDescent="0.2">
      <c r="A39" s="16"/>
      <c r="B39" s="16" t="s">
        <v>50</v>
      </c>
      <c r="C39" s="26" t="str">
        <f>'[1]IVGeo3-nber_emp'!B35</f>
        <v/>
      </c>
      <c r="D39" s="26" t="str">
        <f>'[1]IVGeo3-nber_emp'!C35</f>
        <v/>
      </c>
      <c r="E39" s="26" t="str">
        <f>'[1]IVGeo3-nber_emp'!D35</f>
        <v/>
      </c>
      <c r="F39" s="26" t="str">
        <f>'[1]IVGeo3-nber_emp'!E35</f>
        <v/>
      </c>
      <c r="G39" s="26" t="str">
        <f>'[1]IVGeo3-nber_emp'!F35</f>
        <v/>
      </c>
      <c r="H39" s="26" t="str">
        <f>'[1]IVGeo3-nber_emp'!G35</f>
        <v/>
      </c>
      <c r="I39" s="26" t="str">
        <f>'[1]IVGeo3-nber_emp'!H35</f>
        <v>-0.006**</v>
      </c>
      <c r="J39" s="26" t="str">
        <f>'[1]IVGeo3-nber_emp'!I35</f>
        <v>-0.008***</v>
      </c>
    </row>
    <row r="40" spans="1:11" s="20" customFormat="1" ht="15" customHeight="1" x14ac:dyDescent="0.2">
      <c r="A40" s="16"/>
      <c r="B40" s="16"/>
      <c r="C40" s="26" t="str">
        <f>'[1]IVGeo3-nber_emp'!B36</f>
        <v/>
      </c>
      <c r="D40" s="26" t="str">
        <f>'[1]IVGeo3-nber_emp'!C36</f>
        <v/>
      </c>
      <c r="E40" s="26" t="str">
        <f>'[1]IVGeo3-nber_emp'!D36</f>
        <v/>
      </c>
      <c r="F40" s="26" t="str">
        <f>'[1]IVGeo3-nber_emp'!E36</f>
        <v/>
      </c>
      <c r="G40" s="26" t="str">
        <f>'[1]IVGeo3-nber_emp'!F36</f>
        <v/>
      </c>
      <c r="H40" s="26" t="str">
        <f>'[1]IVGeo3-nber_emp'!G36</f>
        <v/>
      </c>
      <c r="I40" s="26" t="str">
        <f>'[1]IVGeo3-nber_emp'!H36</f>
        <v>(0.003)</v>
      </c>
      <c r="J40" s="26" t="str">
        <f>'[1]IVGeo3-nber_emp'!I36</f>
        <v>(0.003)</v>
      </c>
    </row>
    <row r="41" spans="1:11" s="28" customFormat="1" ht="15" customHeight="1" x14ac:dyDescent="0.25">
      <c r="A41" s="35" t="s">
        <v>12</v>
      </c>
      <c r="B41" s="49"/>
      <c r="C41" s="26" t="str">
        <f>'[1]IVGeo3-nber_emp'!B37</f>
        <v>6560</v>
      </c>
      <c r="D41" s="26" t="str">
        <f>'[1]IVGeo3-nber_emp'!C37</f>
        <v>6560</v>
      </c>
      <c r="E41" s="26" t="str">
        <f>'[1]IVGeo3-nber_emp'!D37</f>
        <v>6560</v>
      </c>
      <c r="F41" s="26" t="str">
        <f>'[1]IVGeo3-nber_emp'!E37</f>
        <v>6560</v>
      </c>
      <c r="G41" s="26" t="str">
        <f>'[1]IVGeo3-nber_emp'!F37</f>
        <v>6560</v>
      </c>
      <c r="H41" s="26" t="str">
        <f>'[1]IVGeo3-nber_emp'!G37</f>
        <v>6560</v>
      </c>
      <c r="I41" s="26" t="str">
        <f>'[1]IVGeo3-nber_emp'!H37</f>
        <v>6543</v>
      </c>
      <c r="J41" s="26" t="str">
        <f>'[1]IVGeo3-nber_emp'!I37</f>
        <v>6543</v>
      </c>
      <c r="K41" s="27"/>
    </row>
    <row r="42" spans="1:11" s="3" customFormat="1" ht="6" customHeight="1" thickBot="1" x14ac:dyDescent="0.2">
      <c r="A42" s="6"/>
      <c r="B42" s="6"/>
      <c r="C42" s="7"/>
      <c r="D42" s="7"/>
      <c r="E42" s="7"/>
      <c r="F42" s="7"/>
      <c r="G42" s="7"/>
      <c r="H42" s="7"/>
      <c r="I42" s="7"/>
      <c r="J42" s="7"/>
    </row>
    <row r="43" spans="1:11" s="14" customFormat="1" ht="16.5" customHeight="1" thickTop="1" x14ac:dyDescent="0.15">
      <c r="A43" s="96" t="s">
        <v>217</v>
      </c>
      <c r="B43" s="96"/>
      <c r="C43" s="96"/>
      <c r="D43" s="96"/>
      <c r="E43" s="96"/>
      <c r="F43" s="96"/>
      <c r="G43" s="96"/>
      <c r="H43" s="96"/>
      <c r="I43" s="96"/>
      <c r="J43" s="96"/>
    </row>
  </sheetData>
  <mergeCells count="3">
    <mergeCell ref="A1:J1"/>
    <mergeCell ref="C3:J3"/>
    <mergeCell ref="A43:J43"/>
  </mergeCells>
  <printOptions horizontalCentered="1"/>
  <pageMargins left="0.25" right="0.25" top="0.5" bottom="0" header="0.3" footer="0.3"/>
  <pageSetup scale="96"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zoomScaleNormal="100" workbookViewId="0">
      <selection activeCell="J1" sqref="J1"/>
    </sheetView>
  </sheetViews>
  <sheetFormatPr defaultRowHeight="12.75" x14ac:dyDescent="0.2"/>
  <cols>
    <col min="1" max="1" width="8.5703125" style="1" customWidth="1"/>
    <col min="2" max="2" width="28.42578125" style="1" customWidth="1"/>
    <col min="3" max="6" width="13.7109375" style="8" customWidth="1"/>
    <col min="7" max="16384" width="9.140625" style="1"/>
  </cols>
  <sheetData>
    <row r="1" spans="1:6" ht="19.5" thickBot="1" x14ac:dyDescent="0.35">
      <c r="A1" s="97" t="s">
        <v>223</v>
      </c>
      <c r="B1" s="97"/>
      <c r="C1" s="98"/>
      <c r="D1" s="98"/>
      <c r="E1" s="98"/>
      <c r="F1" s="98"/>
    </row>
    <row r="2" spans="1:6" s="3" customFormat="1" ht="6" customHeight="1" thickTop="1" x14ac:dyDescent="0.15">
      <c r="A2" s="5"/>
      <c r="B2" s="5"/>
      <c r="C2" s="4"/>
      <c r="D2" s="4"/>
      <c r="E2" s="4"/>
      <c r="F2" s="4"/>
    </row>
    <row r="3" spans="1:6" s="18" customFormat="1" ht="15" customHeight="1" x14ac:dyDescent="0.25">
      <c r="C3" s="101" t="s">
        <v>17</v>
      </c>
      <c r="D3" s="101"/>
      <c r="E3" s="101" t="s">
        <v>13</v>
      </c>
      <c r="F3" s="101"/>
    </row>
    <row r="4" spans="1:6" s="2" customFormat="1" ht="6" customHeight="1" thickBot="1" x14ac:dyDescent="0.25">
      <c r="A4" s="17"/>
      <c r="B4" s="17"/>
      <c r="C4" s="9"/>
      <c r="D4" s="9"/>
      <c r="E4" s="9"/>
      <c r="F4" s="9"/>
    </row>
    <row r="5" spans="1:6" s="2" customFormat="1" ht="15" customHeight="1" thickBot="1" x14ac:dyDescent="0.25">
      <c r="A5" s="10"/>
      <c r="B5" s="10"/>
      <c r="C5" s="11" t="s">
        <v>0</v>
      </c>
      <c r="D5" s="11" t="s">
        <v>1</v>
      </c>
      <c r="E5" s="11" t="s">
        <v>2</v>
      </c>
      <c r="F5" s="11" t="s">
        <v>3</v>
      </c>
    </row>
    <row r="6" spans="1:6" s="14" customFormat="1" ht="6" customHeight="1" x14ac:dyDescent="0.15">
      <c r="A6" s="12"/>
      <c r="B6" s="12"/>
      <c r="C6" s="13"/>
      <c r="D6" s="13"/>
      <c r="E6" s="13"/>
      <c r="F6" s="13"/>
    </row>
    <row r="7" spans="1:6" s="2" customFormat="1" ht="15" customHeight="1" x14ac:dyDescent="0.2">
      <c r="A7" s="36" t="s">
        <v>9</v>
      </c>
      <c r="B7" s="36"/>
      <c r="C7" s="26" t="str">
        <f>[1]IVGeo4!B3</f>
        <v>-0.052</v>
      </c>
      <c r="D7" s="26" t="str">
        <f>[1]IVGeo4!C3</f>
        <v>-0.055</v>
      </c>
      <c r="E7" s="26" t="str">
        <f>[1]IVGeo4!D3</f>
        <v>0.103***</v>
      </c>
      <c r="F7" s="26" t="str">
        <f>[1]IVGeo4!E3</f>
        <v>0.103***</v>
      </c>
    </row>
    <row r="8" spans="1:6" s="20" customFormat="1" ht="15" customHeight="1" x14ac:dyDescent="0.2">
      <c r="A8" s="36"/>
      <c r="B8" s="36"/>
      <c r="C8" s="26" t="str">
        <f>[1]IVGeo4!B4</f>
        <v>(0.041)</v>
      </c>
      <c r="D8" s="26" t="str">
        <f>[1]IVGeo4!C4</f>
        <v>(0.042)</v>
      </c>
      <c r="E8" s="26" t="str">
        <f>[1]IVGeo4!D4</f>
        <v>(0.020)</v>
      </c>
      <c r="F8" s="26" t="str">
        <f>[1]IVGeo4!E4</f>
        <v>(0.019)</v>
      </c>
    </row>
    <row r="9" spans="1:6" s="2" customFormat="1" ht="15" customHeight="1" x14ac:dyDescent="0.2">
      <c r="A9" s="36" t="s">
        <v>10</v>
      </c>
      <c r="B9" s="36"/>
      <c r="C9" s="26" t="str">
        <f>[1]IVGeo4!B5</f>
        <v>0.032</v>
      </c>
      <c r="D9" s="26" t="str">
        <f>[1]IVGeo4!C5</f>
        <v>0.033</v>
      </c>
      <c r="E9" s="26" t="str">
        <f>[1]IVGeo4!D5</f>
        <v>0.106***</v>
      </c>
      <c r="F9" s="26" t="str">
        <f>[1]IVGeo4!E5</f>
        <v>0.106***</v>
      </c>
    </row>
    <row r="10" spans="1:6" s="20" customFormat="1" ht="15" customHeight="1" x14ac:dyDescent="0.2">
      <c r="A10" s="36"/>
      <c r="B10" s="36"/>
      <c r="C10" s="26" t="str">
        <f>[1]IVGeo4!B6</f>
        <v>(0.021)</v>
      </c>
      <c r="D10" s="26" t="str">
        <f>[1]IVGeo4!C6</f>
        <v>(0.021)</v>
      </c>
      <c r="E10" s="26" t="str">
        <f>[1]IVGeo4!D6</f>
        <v>(0.019)</v>
      </c>
      <c r="F10" s="26" t="str">
        <f>[1]IVGeo4!E6</f>
        <v>(0.019)</v>
      </c>
    </row>
    <row r="11" spans="1:6" s="2" customFormat="1" ht="15" customHeight="1" x14ac:dyDescent="0.2">
      <c r="A11" s="36" t="s">
        <v>11</v>
      </c>
      <c r="B11" s="36"/>
      <c r="C11" s="26" t="str">
        <f>[1]IVGeo4!B7</f>
        <v>0.022</v>
      </c>
      <c r="D11" s="26" t="str">
        <f>[1]IVGeo4!C7</f>
        <v>0.023</v>
      </c>
      <c r="E11" s="26" t="str">
        <f>[1]IVGeo4!D7</f>
        <v>0.089***</v>
      </c>
      <c r="F11" s="26" t="str">
        <f>[1]IVGeo4!E7</f>
        <v>0.088***</v>
      </c>
    </row>
    <row r="12" spans="1:6" s="20" customFormat="1" ht="15" customHeight="1" x14ac:dyDescent="0.2">
      <c r="A12" s="23"/>
      <c r="B12" s="23"/>
      <c r="C12" s="26" t="str">
        <f>[1]IVGeo4!B8</f>
        <v>(0.019)</v>
      </c>
      <c r="D12" s="26" t="str">
        <f>[1]IVGeo4!C8</f>
        <v>(0.019)</v>
      </c>
      <c r="E12" s="26" t="str">
        <f>[1]IVGeo4!D8</f>
        <v>(0.016)</v>
      </c>
      <c r="F12" s="26" t="str">
        <f>[1]IVGeo4!E8</f>
        <v>(0.016)</v>
      </c>
    </row>
    <row r="13" spans="1:6" s="2" customFormat="1" ht="15" customHeight="1" x14ac:dyDescent="0.2">
      <c r="A13" s="23" t="s">
        <v>32</v>
      </c>
      <c r="B13" s="23" t="s">
        <v>51</v>
      </c>
      <c r="C13" s="26" t="str">
        <f>[1]IVGeo4!B9</f>
        <v>0.193***</v>
      </c>
      <c r="D13" s="26" t="str">
        <f>[1]IVGeo4!C9</f>
        <v>0.147***</v>
      </c>
      <c r="E13" s="26" t="str">
        <f>[1]IVGeo4!D9</f>
        <v>0.074***</v>
      </c>
      <c r="F13" s="26" t="str">
        <f>[1]IVGeo4!E9</f>
        <v>0.066***</v>
      </c>
    </row>
    <row r="14" spans="1:6" s="20" customFormat="1" ht="15" customHeight="1" x14ac:dyDescent="0.2">
      <c r="A14" s="23"/>
      <c r="B14" s="23"/>
      <c r="C14" s="26" t="str">
        <f>[1]IVGeo4!B10</f>
        <v>(0.044)</v>
      </c>
      <c r="D14" s="26" t="str">
        <f>[1]IVGeo4!C10</f>
        <v>(0.039)</v>
      </c>
      <c r="E14" s="26" t="str">
        <f>[1]IVGeo4!D10</f>
        <v>(0.021)</v>
      </c>
      <c r="F14" s="26" t="str">
        <f>[1]IVGeo4!E10</f>
        <v>(0.019)</v>
      </c>
    </row>
    <row r="15" spans="1:6" s="2" customFormat="1" ht="15" customHeight="1" x14ac:dyDescent="0.2">
      <c r="A15" s="23"/>
      <c r="B15" s="23" t="s">
        <v>48</v>
      </c>
      <c r="C15" s="26" t="str">
        <f>[1]IVGeo4!B11</f>
        <v>-0.006</v>
      </c>
      <c r="D15" s="26" t="str">
        <f>[1]IVGeo4!C11</f>
        <v>-0.027</v>
      </c>
      <c r="E15" s="26" t="str">
        <f>[1]IVGeo4!D11</f>
        <v>0.021</v>
      </c>
      <c r="F15" s="26" t="str">
        <f>[1]IVGeo4!E11</f>
        <v>0.012</v>
      </c>
    </row>
    <row r="16" spans="1:6" s="20" customFormat="1" ht="15" customHeight="1" x14ac:dyDescent="0.2">
      <c r="A16" s="23"/>
      <c r="B16" s="23"/>
      <c r="C16" s="26" t="str">
        <f>[1]IVGeo4!B12</f>
        <v>(0.076)</v>
      </c>
      <c r="D16" s="26" t="str">
        <f>[1]IVGeo4!C12</f>
        <v>(0.076)</v>
      </c>
      <c r="E16" s="26" t="str">
        <f>[1]IVGeo4!D12</f>
        <v>(0.041)</v>
      </c>
      <c r="F16" s="26" t="str">
        <f>[1]IVGeo4!E12</f>
        <v>(0.041)</v>
      </c>
    </row>
    <row r="17" spans="1:6" s="2" customFormat="1" ht="15" customHeight="1" x14ac:dyDescent="0.2">
      <c r="A17" s="23"/>
      <c r="B17" s="23" t="s">
        <v>49</v>
      </c>
      <c r="C17" s="26" t="str">
        <f>[1]IVGeo4!B13</f>
        <v>0.090***</v>
      </c>
      <c r="D17" s="26" t="str">
        <f>[1]IVGeo4!C13</f>
        <v>0.095***</v>
      </c>
      <c r="E17" s="26" t="str">
        <f>[1]IVGeo4!D13</f>
        <v>0.048**</v>
      </c>
      <c r="F17" s="26" t="str">
        <f>[1]IVGeo4!E13</f>
        <v>0.049***</v>
      </c>
    </row>
    <row r="18" spans="1:6" s="20" customFormat="1" ht="15" customHeight="1" x14ac:dyDescent="0.2">
      <c r="A18" s="23"/>
      <c r="B18" s="23"/>
      <c r="C18" s="26" t="str">
        <f>[1]IVGeo4!B14</f>
        <v>(0.030)</v>
      </c>
      <c r="D18" s="26" t="str">
        <f>[1]IVGeo4!C14</f>
        <v>(0.030)</v>
      </c>
      <c r="E18" s="26" t="str">
        <f>[1]IVGeo4!D14</f>
        <v>(0.019)</v>
      </c>
      <c r="F18" s="26" t="str">
        <f>[1]IVGeo4!E14</f>
        <v>(0.019)</v>
      </c>
    </row>
    <row r="19" spans="1:6" s="2" customFormat="1" ht="15" customHeight="1" x14ac:dyDescent="0.2">
      <c r="A19" s="16"/>
      <c r="B19" s="16" t="s">
        <v>50</v>
      </c>
      <c r="C19" s="26" t="str">
        <f>[1]IVGeo4!B15</f>
        <v>0.029***</v>
      </c>
      <c r="D19" s="26" t="str">
        <f>[1]IVGeo4!C15</f>
        <v>0.031***</v>
      </c>
      <c r="E19" s="26" t="str">
        <f>[1]IVGeo4!D15</f>
        <v>0.017***</v>
      </c>
      <c r="F19" s="26" t="str">
        <f>[1]IVGeo4!E15</f>
        <v>0.017***</v>
      </c>
    </row>
    <row r="20" spans="1:6" s="20" customFormat="1" ht="15" customHeight="1" x14ac:dyDescent="0.2">
      <c r="A20" s="16"/>
      <c r="B20" s="16"/>
      <c r="C20" s="26" t="str">
        <f>[1]IVGeo4!B16</f>
        <v>(0.009)</v>
      </c>
      <c r="D20" s="26" t="str">
        <f>[1]IVGeo4!C16</f>
        <v>(0.009)</v>
      </c>
      <c r="E20" s="26" t="str">
        <f>[1]IVGeo4!D16</f>
        <v>(0.004)</v>
      </c>
      <c r="F20" s="26" t="str">
        <f>[1]IVGeo4!E16</f>
        <v>(0.004)</v>
      </c>
    </row>
    <row r="21" spans="1:6" s="2" customFormat="1" ht="15" customHeight="1" x14ac:dyDescent="0.2">
      <c r="A21" s="23" t="s">
        <v>33</v>
      </c>
      <c r="B21" s="23" t="s">
        <v>51</v>
      </c>
      <c r="C21" s="26" t="str">
        <f>[1]IVGeo4!B17</f>
        <v>0.178***</v>
      </c>
      <c r="D21" s="26" t="str">
        <f>[1]IVGeo4!C17</f>
        <v>0.134***</v>
      </c>
      <c r="E21" s="26" t="str">
        <f>[1]IVGeo4!D17</f>
        <v>0.063***</v>
      </c>
      <c r="F21" s="26" t="str">
        <f>[1]IVGeo4!E17</f>
        <v>0.055***</v>
      </c>
    </row>
    <row r="22" spans="1:6" s="20" customFormat="1" ht="15" customHeight="1" x14ac:dyDescent="0.2">
      <c r="A22" s="23"/>
      <c r="B22" s="23"/>
      <c r="C22" s="26" t="str">
        <f>[1]IVGeo4!B18</f>
        <v>(0.040)</v>
      </c>
      <c r="D22" s="26" t="str">
        <f>[1]IVGeo4!C18</f>
        <v>(0.036)</v>
      </c>
      <c r="E22" s="26" t="str">
        <f>[1]IVGeo4!D18</f>
        <v>(0.019)</v>
      </c>
      <c r="F22" s="26" t="str">
        <f>[1]IVGeo4!E18</f>
        <v>(0.017)</v>
      </c>
    </row>
    <row r="23" spans="1:6" s="2" customFormat="1" ht="15" customHeight="1" x14ac:dyDescent="0.2">
      <c r="A23" s="23"/>
      <c r="B23" s="23" t="s">
        <v>48</v>
      </c>
      <c r="C23" s="26" t="str">
        <f>[1]IVGeo4!B19</f>
        <v>-0.048*</v>
      </c>
      <c r="D23" s="26" t="str">
        <f>[1]IVGeo4!C19</f>
        <v>-0.041*</v>
      </c>
      <c r="E23" s="26" t="str">
        <f>[1]IVGeo4!D19</f>
        <v>-0.012</v>
      </c>
      <c r="F23" s="26" t="str">
        <f>[1]IVGeo4!E19</f>
        <v>-0.012</v>
      </c>
    </row>
    <row r="24" spans="1:6" s="20" customFormat="1" ht="15" customHeight="1" x14ac:dyDescent="0.2">
      <c r="A24" s="23"/>
      <c r="B24" s="23"/>
      <c r="C24" s="26" t="str">
        <f>[1]IVGeo4!B20</f>
        <v>(0.025)</v>
      </c>
      <c r="D24" s="26" t="str">
        <f>[1]IVGeo4!C20</f>
        <v>(0.025)</v>
      </c>
      <c r="E24" s="26" t="str">
        <f>[1]IVGeo4!D20</f>
        <v>(0.015)</v>
      </c>
      <c r="F24" s="26" t="str">
        <f>[1]IVGeo4!E20</f>
        <v>(0.015)</v>
      </c>
    </row>
    <row r="25" spans="1:6" s="2" customFormat="1" ht="15" customHeight="1" x14ac:dyDescent="0.2">
      <c r="A25" s="23"/>
      <c r="B25" s="23" t="s">
        <v>49</v>
      </c>
      <c r="C25" s="26" t="str">
        <f>[1]IVGeo4!B21</f>
        <v>0.028**</v>
      </c>
      <c r="D25" s="26" t="str">
        <f>[1]IVGeo4!C21</f>
        <v>0.030**</v>
      </c>
      <c r="E25" s="26" t="str">
        <f>[1]IVGeo4!D21</f>
        <v>0.020**</v>
      </c>
      <c r="F25" s="26" t="str">
        <f>[1]IVGeo4!E21</f>
        <v>0.020**</v>
      </c>
    </row>
    <row r="26" spans="1:6" s="20" customFormat="1" ht="15" customHeight="1" x14ac:dyDescent="0.2">
      <c r="A26" s="23"/>
      <c r="B26" s="23"/>
      <c r="C26" s="26" t="str">
        <f>[1]IVGeo4!B22</f>
        <v>(0.013)</v>
      </c>
      <c r="D26" s="26" t="str">
        <f>[1]IVGeo4!C22</f>
        <v>(0.013)</v>
      </c>
      <c r="E26" s="26" t="str">
        <f>[1]IVGeo4!D22</f>
        <v>(0.008)</v>
      </c>
      <c r="F26" s="26" t="str">
        <f>[1]IVGeo4!E22</f>
        <v>(0.008)</v>
      </c>
    </row>
    <row r="27" spans="1:6" s="2" customFormat="1" ht="15" customHeight="1" x14ac:dyDescent="0.2">
      <c r="A27" s="16"/>
      <c r="B27" s="16" t="s">
        <v>50</v>
      </c>
      <c r="C27" s="26" t="str">
        <f>[1]IVGeo4!B23</f>
        <v>0.002</v>
      </c>
      <c r="D27" s="26" t="str">
        <f>[1]IVGeo4!C23</f>
        <v>0.002</v>
      </c>
      <c r="E27" s="26" t="str">
        <f>[1]IVGeo4!D23</f>
        <v>0.004</v>
      </c>
      <c r="F27" s="26" t="str">
        <f>[1]IVGeo4!E23</f>
        <v>0.004</v>
      </c>
    </row>
    <row r="28" spans="1:6" s="20" customFormat="1" ht="15" customHeight="1" x14ac:dyDescent="0.2">
      <c r="A28" s="16"/>
      <c r="B28" s="16"/>
      <c r="C28" s="26" t="str">
        <f>[1]IVGeo4!B24</f>
        <v>(0.005)</v>
      </c>
      <c r="D28" s="26" t="str">
        <f>[1]IVGeo4!C24</f>
        <v>(0.004)</v>
      </c>
      <c r="E28" s="26" t="str">
        <f>[1]IVGeo4!D24</f>
        <v>(0.003)</v>
      </c>
      <c r="F28" s="26" t="str">
        <f>[1]IVGeo4!E24</f>
        <v>(0.003)</v>
      </c>
    </row>
    <row r="29" spans="1:6" s="2" customFormat="1" ht="15" customHeight="1" x14ac:dyDescent="0.2">
      <c r="A29" s="23" t="s">
        <v>34</v>
      </c>
      <c r="B29" s="23" t="s">
        <v>51</v>
      </c>
      <c r="C29" s="26" t="str">
        <f>[1]IVGeo4!B25</f>
        <v>0.047***</v>
      </c>
      <c r="D29" s="26" t="str">
        <f>[1]IVGeo4!C25</f>
        <v>0.044***</v>
      </c>
      <c r="E29" s="26" t="str">
        <f>[1]IVGeo4!D25</f>
        <v>0.020***</v>
      </c>
      <c r="F29" s="26" t="str">
        <f>[1]IVGeo4!E25</f>
        <v>0.020***</v>
      </c>
    </row>
    <row r="30" spans="1:6" s="20" customFormat="1" ht="15" customHeight="1" x14ac:dyDescent="0.2">
      <c r="A30" s="23"/>
      <c r="B30" s="23"/>
      <c r="C30" s="26" t="str">
        <f>[1]IVGeo4!B26</f>
        <v>(0.013)</v>
      </c>
      <c r="D30" s="26" t="str">
        <f>[1]IVGeo4!C26</f>
        <v>(0.013)</v>
      </c>
      <c r="E30" s="26" t="str">
        <f>[1]IVGeo4!D26</f>
        <v>(0.006)</v>
      </c>
      <c r="F30" s="26" t="str">
        <f>[1]IVGeo4!E26</f>
        <v>(0.006)</v>
      </c>
    </row>
    <row r="31" spans="1:6" s="2" customFormat="1" ht="15" customHeight="1" x14ac:dyDescent="0.2">
      <c r="A31" s="23"/>
      <c r="B31" s="23" t="s">
        <v>48</v>
      </c>
      <c r="C31" s="26" t="str">
        <f>[1]IVGeo4!B27</f>
        <v>0.040**</v>
      </c>
      <c r="D31" s="26" t="str">
        <f>[1]IVGeo4!C27</f>
        <v>0.043**</v>
      </c>
      <c r="E31" s="26" t="str">
        <f>[1]IVGeo4!D27</f>
        <v>0.009</v>
      </c>
      <c r="F31" s="26" t="str">
        <f>[1]IVGeo4!E27</f>
        <v>0.010</v>
      </c>
    </row>
    <row r="32" spans="1:6" s="20" customFormat="1" ht="15" customHeight="1" x14ac:dyDescent="0.2">
      <c r="A32" s="23"/>
      <c r="B32" s="23"/>
      <c r="C32" s="26" t="str">
        <f>[1]IVGeo4!B28</f>
        <v>(0.019)</v>
      </c>
      <c r="D32" s="26" t="str">
        <f>[1]IVGeo4!C28</f>
        <v>(0.019)</v>
      </c>
      <c r="E32" s="26" t="str">
        <f>[1]IVGeo4!D28</f>
        <v>(0.010)</v>
      </c>
      <c r="F32" s="26" t="str">
        <f>[1]IVGeo4!E28</f>
        <v>(0.010)</v>
      </c>
    </row>
    <row r="33" spans="1:7" s="2" customFormat="1" ht="15" customHeight="1" x14ac:dyDescent="0.2">
      <c r="A33" s="23"/>
      <c r="B33" s="23" t="s">
        <v>49</v>
      </c>
      <c r="C33" s="26" t="str">
        <f>[1]IVGeo4!B29</f>
        <v>0.015</v>
      </c>
      <c r="D33" s="26" t="str">
        <f>[1]IVGeo4!C29</f>
        <v>0.019</v>
      </c>
      <c r="E33" s="26" t="str">
        <f>[1]IVGeo4!D29</f>
        <v>0.006</v>
      </c>
      <c r="F33" s="26" t="str">
        <f>[1]IVGeo4!E29</f>
        <v>0.007</v>
      </c>
    </row>
    <row r="34" spans="1:7" s="20" customFormat="1" ht="15" customHeight="1" x14ac:dyDescent="0.2">
      <c r="A34" s="23"/>
      <c r="B34" s="23"/>
      <c r="C34" s="26" t="str">
        <f>[1]IVGeo4!B30</f>
        <v>(0.013)</v>
      </c>
      <c r="D34" s="26" t="str">
        <f>[1]IVGeo4!C30</f>
        <v>(0.013)</v>
      </c>
      <c r="E34" s="26" t="str">
        <f>[1]IVGeo4!D30</f>
        <v>(0.008)</v>
      </c>
      <c r="F34" s="26" t="str">
        <f>[1]IVGeo4!E30</f>
        <v>(0.008)</v>
      </c>
    </row>
    <row r="35" spans="1:7" s="2" customFormat="1" ht="15" customHeight="1" x14ac:dyDescent="0.2">
      <c r="A35" s="16"/>
      <c r="B35" s="16" t="s">
        <v>50</v>
      </c>
      <c r="C35" s="26" t="str">
        <f>[1]IVGeo4!B31</f>
        <v>0.008</v>
      </c>
      <c r="D35" s="26" t="str">
        <f>[1]IVGeo4!C31</f>
        <v>0.009</v>
      </c>
      <c r="E35" s="26" t="str">
        <f>[1]IVGeo4!D31</f>
        <v>0.007***</v>
      </c>
      <c r="F35" s="26" t="str">
        <f>[1]IVGeo4!E31</f>
        <v>0.007***</v>
      </c>
    </row>
    <row r="36" spans="1:7" s="20" customFormat="1" ht="15" customHeight="1" x14ac:dyDescent="0.2">
      <c r="A36" s="16"/>
      <c r="B36" s="16"/>
      <c r="C36" s="26" t="str">
        <f>[1]IVGeo4!B32</f>
        <v>(0.006)</v>
      </c>
      <c r="D36" s="26" t="str">
        <f>[1]IVGeo4!C32</f>
        <v>(0.006)</v>
      </c>
      <c r="E36" s="26" t="str">
        <f>[1]IVGeo4!D32</f>
        <v>(0.002)</v>
      </c>
      <c r="F36" s="26" t="str">
        <f>[1]IVGeo4!E32</f>
        <v>(0.002)</v>
      </c>
    </row>
    <row r="37" spans="1:7" s="2" customFormat="1" ht="15" customHeight="1" x14ac:dyDescent="0.2">
      <c r="A37" s="23" t="s">
        <v>35</v>
      </c>
      <c r="B37" s="23" t="s">
        <v>51</v>
      </c>
      <c r="C37" s="26" t="str">
        <f>[1]IVGeo4!B33</f>
        <v/>
      </c>
      <c r="D37" s="26" t="str">
        <f>[1]IVGeo4!C33</f>
        <v>0.005***</v>
      </c>
      <c r="E37" s="26" t="str">
        <f>[1]IVGeo4!D33</f>
        <v/>
      </c>
      <c r="F37" s="26" t="str">
        <f>[1]IVGeo4!E33</f>
        <v>0.001</v>
      </c>
    </row>
    <row r="38" spans="1:7" s="20" customFormat="1" ht="15" customHeight="1" x14ac:dyDescent="0.2">
      <c r="A38" s="23"/>
      <c r="B38" s="23"/>
      <c r="C38" s="26" t="str">
        <f>[1]IVGeo4!B34</f>
        <v/>
      </c>
      <c r="D38" s="26" t="str">
        <f>[1]IVGeo4!C34</f>
        <v>(0.001)</v>
      </c>
      <c r="E38" s="26" t="str">
        <f>[1]IVGeo4!D34</f>
        <v/>
      </c>
      <c r="F38" s="26" t="str">
        <f>[1]IVGeo4!E34</f>
        <v>(0.001)</v>
      </c>
    </row>
    <row r="39" spans="1:7" s="2" customFormat="1" ht="15" customHeight="1" x14ac:dyDescent="0.2">
      <c r="A39" s="23"/>
      <c r="B39" s="23" t="s">
        <v>48</v>
      </c>
      <c r="C39" s="26" t="str">
        <f>[1]IVGeo4!B35</f>
        <v/>
      </c>
      <c r="D39" s="26" t="str">
        <f>[1]IVGeo4!C35</f>
        <v>0.040***</v>
      </c>
      <c r="E39" s="26" t="str">
        <f>[1]IVGeo4!D35</f>
        <v/>
      </c>
      <c r="F39" s="26" t="str">
        <f>[1]IVGeo4!E35</f>
        <v>0.016**</v>
      </c>
    </row>
    <row r="40" spans="1:7" s="20" customFormat="1" ht="15" customHeight="1" x14ac:dyDescent="0.2">
      <c r="A40" s="23"/>
      <c r="B40" s="23"/>
      <c r="C40" s="26" t="str">
        <f>[1]IVGeo4!B36</f>
        <v/>
      </c>
      <c r="D40" s="26" t="str">
        <f>[1]IVGeo4!C36</f>
        <v>(0.011)</v>
      </c>
      <c r="E40" s="26" t="str">
        <f>[1]IVGeo4!D36</f>
        <v/>
      </c>
      <c r="F40" s="26" t="str">
        <f>[1]IVGeo4!E36</f>
        <v>(0.007)</v>
      </c>
    </row>
    <row r="41" spans="1:7" s="2" customFormat="1" ht="15" customHeight="1" x14ac:dyDescent="0.2">
      <c r="A41" s="23"/>
      <c r="B41" s="23" t="s">
        <v>49</v>
      </c>
      <c r="C41" s="26" t="str">
        <f>[1]IVGeo4!B37</f>
        <v/>
      </c>
      <c r="D41" s="26" t="str">
        <f>[1]IVGeo4!C37</f>
        <v>0.002</v>
      </c>
      <c r="E41" s="26" t="str">
        <f>[1]IVGeo4!D37</f>
        <v/>
      </c>
      <c r="F41" s="26" t="str">
        <f>[1]IVGeo4!E37</f>
        <v>0.000</v>
      </c>
    </row>
    <row r="42" spans="1:7" s="20" customFormat="1" ht="15" customHeight="1" x14ac:dyDescent="0.2">
      <c r="A42" s="23"/>
      <c r="B42" s="23"/>
      <c r="C42" s="26" t="str">
        <f>[1]IVGeo4!B38</f>
        <v/>
      </c>
      <c r="D42" s="26" t="str">
        <f>[1]IVGeo4!C38</f>
        <v>(0.005)</v>
      </c>
      <c r="E42" s="26" t="str">
        <f>[1]IVGeo4!D38</f>
        <v/>
      </c>
      <c r="F42" s="26" t="str">
        <f>[1]IVGeo4!E38</f>
        <v>(0.003)</v>
      </c>
    </row>
    <row r="43" spans="1:7" s="2" customFormat="1" ht="15" customHeight="1" x14ac:dyDescent="0.2">
      <c r="A43" s="16"/>
      <c r="B43" s="16" t="s">
        <v>50</v>
      </c>
      <c r="C43" s="26" t="str">
        <f>[1]IVGeo4!B39</f>
        <v/>
      </c>
      <c r="D43" s="26" t="str">
        <f>[1]IVGeo4!C39</f>
        <v>-0.006</v>
      </c>
      <c r="E43" s="26" t="str">
        <f>[1]IVGeo4!D39</f>
        <v/>
      </c>
      <c r="F43" s="26" t="str">
        <f>[1]IVGeo4!E39</f>
        <v>-0.006**</v>
      </c>
    </row>
    <row r="44" spans="1:7" s="20" customFormat="1" ht="15" customHeight="1" x14ac:dyDescent="0.2">
      <c r="A44" s="16"/>
      <c r="B44" s="16"/>
      <c r="C44" s="26" t="str">
        <f>[1]IVGeo4!B40</f>
        <v/>
      </c>
      <c r="D44" s="26" t="str">
        <f>[1]IVGeo4!C40</f>
        <v>(0.004)</v>
      </c>
      <c r="E44" s="26" t="str">
        <f>[1]IVGeo4!D40</f>
        <v/>
      </c>
      <c r="F44" s="26" t="str">
        <f>[1]IVGeo4!E40</f>
        <v>(0.003)</v>
      </c>
    </row>
    <row r="45" spans="1:7" s="28" customFormat="1" ht="15" customHeight="1" x14ac:dyDescent="0.25">
      <c r="A45" s="35" t="s">
        <v>12</v>
      </c>
      <c r="B45" s="57"/>
      <c r="C45" s="26" t="str">
        <f>[1]IVGeo4!B41</f>
        <v>5776</v>
      </c>
      <c r="D45" s="26" t="str">
        <f>[1]IVGeo4!C41</f>
        <v>5761</v>
      </c>
      <c r="E45" s="26" t="str">
        <f>[1]IVGeo4!D41</f>
        <v>5776</v>
      </c>
      <c r="F45" s="26" t="str">
        <f>[1]IVGeo4!E41</f>
        <v>5761</v>
      </c>
      <c r="G45" s="27"/>
    </row>
    <row r="46" spans="1:7" s="3" customFormat="1" ht="6" customHeight="1" thickBot="1" x14ac:dyDescent="0.2">
      <c r="A46" s="6"/>
      <c r="B46" s="6"/>
      <c r="C46" s="7"/>
      <c r="D46" s="7"/>
      <c r="E46" s="7"/>
      <c r="F46" s="7"/>
    </row>
    <row r="47" spans="1:7" s="14" customFormat="1" ht="16.5" customHeight="1" thickTop="1" x14ac:dyDescent="0.15">
      <c r="A47" s="96" t="s">
        <v>256</v>
      </c>
      <c r="B47" s="96"/>
      <c r="C47" s="96"/>
      <c r="D47" s="96"/>
      <c r="E47" s="96"/>
      <c r="F47" s="96"/>
    </row>
  </sheetData>
  <mergeCells count="4">
    <mergeCell ref="A1:F1"/>
    <mergeCell ref="C3:D3"/>
    <mergeCell ref="E3:F3"/>
    <mergeCell ref="A47:F47"/>
  </mergeCells>
  <printOptions horizontalCentered="1"/>
  <pageMargins left="0.25" right="0.25" top="0.5" bottom="0" header="0.3" footer="0.3"/>
  <pageSetup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zoomScale="120" zoomScaleNormal="120" workbookViewId="0"/>
  </sheetViews>
  <sheetFormatPr defaultRowHeight="12.75" x14ac:dyDescent="0.2"/>
  <sheetData>
    <row r="1" spans="1:1" x14ac:dyDescent="0.2">
      <c r="A1" s="1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
  <sheetViews>
    <sheetView zoomScaleNormal="100" workbookViewId="0"/>
  </sheetViews>
  <sheetFormatPr defaultRowHeight="12.75" x14ac:dyDescent="0.2"/>
  <cols>
    <col min="1" max="1" width="30" style="1" customWidth="1"/>
    <col min="2" max="19" width="9.7109375" style="8" customWidth="1"/>
    <col min="20" max="16384" width="9.140625" style="1"/>
  </cols>
  <sheetData>
    <row r="1" spans="1:19" s="20" customFormat="1" ht="15" customHeight="1" x14ac:dyDescent="0.2">
      <c r="A1" s="41" t="s">
        <v>118</v>
      </c>
      <c r="B1" s="77">
        <v>1940</v>
      </c>
      <c r="C1" s="79" t="s">
        <v>55</v>
      </c>
      <c r="D1" s="24">
        <v>1</v>
      </c>
      <c r="E1" s="24">
        <v>1</v>
      </c>
      <c r="F1" s="24">
        <v>1</v>
      </c>
      <c r="G1" s="24">
        <v>1</v>
      </c>
      <c r="H1" s="24">
        <v>1</v>
      </c>
      <c r="I1" s="24">
        <v>1</v>
      </c>
      <c r="J1" s="24">
        <v>1</v>
      </c>
      <c r="K1" s="24">
        <v>1</v>
      </c>
      <c r="L1" s="24">
        <v>1</v>
      </c>
      <c r="M1" s="24">
        <v>1</v>
      </c>
      <c r="N1" s="24">
        <v>1</v>
      </c>
      <c r="O1" s="24">
        <v>1</v>
      </c>
      <c r="P1" s="24">
        <v>1</v>
      </c>
      <c r="Q1" s="24">
        <v>1</v>
      </c>
    </row>
    <row r="2" spans="1:19" s="20" customFormat="1" ht="15" customHeight="1" x14ac:dyDescent="0.2">
      <c r="A2" s="78"/>
      <c r="B2" s="26"/>
      <c r="C2" s="79" t="s">
        <v>41</v>
      </c>
      <c r="D2" s="24">
        <v>-3</v>
      </c>
      <c r="E2" s="24">
        <v>-2</v>
      </c>
      <c r="F2" s="24">
        <v>-1</v>
      </c>
      <c r="G2" s="24">
        <v>0</v>
      </c>
      <c r="H2" s="24">
        <v>1</v>
      </c>
      <c r="I2" s="24">
        <v>2</v>
      </c>
      <c r="J2" s="24">
        <v>3</v>
      </c>
      <c r="K2" s="24">
        <v>4</v>
      </c>
      <c r="L2" s="24">
        <v>5</v>
      </c>
      <c r="M2" s="24">
        <v>6</v>
      </c>
      <c r="N2" s="24">
        <v>7</v>
      </c>
      <c r="O2" s="24">
        <v>8</v>
      </c>
      <c r="P2" s="24">
        <v>9</v>
      </c>
      <c r="Q2" s="24">
        <v>10</v>
      </c>
      <c r="R2" s="24"/>
      <c r="S2" s="24"/>
    </row>
    <row r="3" spans="1:19" s="20" customFormat="1" ht="15" customHeight="1" x14ac:dyDescent="0.2">
      <c r="A3" s="41" t="s">
        <v>114</v>
      </c>
      <c r="B3" s="82">
        <f>1/E3</f>
        <v>2.1564195585960113</v>
      </c>
      <c r="C3" s="26">
        <v>0.4688348</v>
      </c>
      <c r="D3" s="26">
        <v>0.45862849999999999</v>
      </c>
      <c r="E3" s="26">
        <f>AVERAGE(C3:D3)</f>
        <v>0.46373165</v>
      </c>
      <c r="F3" s="78"/>
      <c r="G3" s="78"/>
      <c r="H3" s="26"/>
      <c r="I3" s="26"/>
      <c r="J3" s="78"/>
      <c r="K3" s="78"/>
      <c r="L3" s="78"/>
      <c r="M3" s="78"/>
      <c r="N3" s="78"/>
      <c r="O3" s="78"/>
      <c r="P3" s="78"/>
      <c r="Q3" s="78"/>
      <c r="R3" s="78"/>
      <c r="S3" s="78"/>
    </row>
    <row r="4" spans="1:19" s="20" customFormat="1" ht="15" customHeight="1" x14ac:dyDescent="0.2">
      <c r="A4" s="79" t="s">
        <v>52</v>
      </c>
      <c r="B4" s="77">
        <f>$B$1*(EXP(G4)-1)</f>
        <v>-226.24310868746326</v>
      </c>
      <c r="C4" s="78" t="s">
        <v>168</v>
      </c>
      <c r="D4" s="78" t="str">
        <f>'TR1'!C7</f>
        <v>0.020</v>
      </c>
      <c r="E4" s="26">
        <v>0.02</v>
      </c>
      <c r="F4" s="26" t="str">
        <f>'TR1'!C13</f>
        <v>-0.124</v>
      </c>
      <c r="G4" s="26">
        <v>-0.124</v>
      </c>
      <c r="H4" s="55"/>
      <c r="J4" s="26"/>
      <c r="K4" s="26"/>
      <c r="L4" s="26"/>
      <c r="M4" s="26"/>
      <c r="N4" s="26"/>
      <c r="O4" s="26"/>
      <c r="P4" s="26"/>
      <c r="Q4" s="26"/>
      <c r="R4" s="26"/>
      <c r="S4" s="26"/>
    </row>
    <row r="5" spans="1:19" s="20" customFormat="1" ht="15" customHeight="1" x14ac:dyDescent="0.2">
      <c r="A5" s="79" t="s">
        <v>53</v>
      </c>
      <c r="B5" s="67">
        <f>$B$1*(EXP(G5)-1)</f>
        <v>345.4795237004173</v>
      </c>
      <c r="C5" s="78" t="s">
        <v>46</v>
      </c>
      <c r="D5" s="78" t="str">
        <f>'TR1'!C9</f>
        <v>0.047**</v>
      </c>
      <c r="E5" s="26">
        <v>4.7E-2</v>
      </c>
      <c r="F5" s="26" t="str">
        <f>'TR1'!C15</f>
        <v>0.076***</v>
      </c>
      <c r="G5" s="65">
        <f>0.076*B3</f>
        <v>0.16388788645329685</v>
      </c>
      <c r="H5" s="26"/>
      <c r="J5" s="26"/>
      <c r="K5" s="26"/>
      <c r="L5" s="26"/>
      <c r="M5" s="26"/>
      <c r="N5" s="26"/>
      <c r="O5" s="26"/>
      <c r="P5" s="26"/>
      <c r="Q5" s="26"/>
      <c r="R5" s="26"/>
      <c r="S5" s="26"/>
    </row>
    <row r="6" spans="1:19" s="20" customFormat="1" ht="15" customHeight="1" x14ac:dyDescent="0.2">
      <c r="A6" s="79" t="s">
        <v>54</v>
      </c>
      <c r="B6" s="67">
        <f t="shared" ref="B6:B29" si="0">$B$1*(EXP(G6)-1)</f>
        <v>61.081877539854062</v>
      </c>
      <c r="C6" s="78" t="s">
        <v>47</v>
      </c>
      <c r="D6" s="78" t="str">
        <f>'TR1'!C11</f>
        <v>0.033</v>
      </c>
      <c r="E6" s="26">
        <v>3.3000000000000002E-2</v>
      </c>
      <c r="F6" s="78" t="str">
        <f>'TR1'!C17</f>
        <v>0.031***</v>
      </c>
      <c r="G6" s="26">
        <v>3.1E-2</v>
      </c>
      <c r="H6" s="26"/>
      <c r="J6" s="78"/>
      <c r="K6" s="78"/>
      <c r="L6" s="78"/>
      <c r="M6" s="78"/>
      <c r="N6" s="78"/>
      <c r="O6" s="78"/>
      <c r="P6" s="78"/>
      <c r="Q6" s="78"/>
      <c r="R6" s="78"/>
      <c r="S6" s="78"/>
    </row>
    <row r="7" spans="1:19" s="20" customFormat="1" ht="15" customHeight="1" x14ac:dyDescent="0.2">
      <c r="A7" s="79" t="s">
        <v>56</v>
      </c>
      <c r="B7" s="77"/>
      <c r="C7" s="78"/>
      <c r="D7" s="78">
        <v>0</v>
      </c>
      <c r="E7" s="78">
        <v>0</v>
      </c>
      <c r="F7" s="78">
        <v>0</v>
      </c>
      <c r="G7" s="78">
        <v>0</v>
      </c>
      <c r="H7" s="78">
        <f>G6+$E$4*G7+$E$5*F7+$E$6*E7</f>
        <v>3.1E-2</v>
      </c>
      <c r="I7" s="78">
        <f>$E$4*H7+$E$5*G7+$E$6*F7</f>
        <v>6.2E-4</v>
      </c>
      <c r="J7" s="78">
        <f t="shared" ref="J7:Q7" si="1">$E$4*I7+$E$5*H7+$E$6*G7</f>
        <v>1.4694E-3</v>
      </c>
      <c r="K7" s="78">
        <f t="shared" si="1"/>
        <v>1.081528E-3</v>
      </c>
      <c r="L7" s="78">
        <f t="shared" si="1"/>
        <v>1.1115235999999999E-4</v>
      </c>
      <c r="M7" s="78">
        <f t="shared" si="1"/>
        <v>1.0154506320000001E-4</v>
      </c>
      <c r="N7" s="78">
        <f>$E$4*M7+$E$5*L7+$E$6*K7</f>
        <v>4.2945486183999997E-5</v>
      </c>
      <c r="O7" s="78">
        <f t="shared" si="1"/>
        <v>9.2995555740800004E-6</v>
      </c>
      <c r="P7" s="78">
        <f t="shared" si="1"/>
        <v>5.5554160477296E-6</v>
      </c>
      <c r="Q7" s="78">
        <f t="shared" si="1"/>
        <v>1.965388477008352E-6</v>
      </c>
      <c r="R7" s="78"/>
      <c r="S7" s="78"/>
    </row>
    <row r="8" spans="1:19" s="53" customFormat="1" ht="15" customHeight="1" x14ac:dyDescent="0.2">
      <c r="A8" s="79" t="s">
        <v>57</v>
      </c>
      <c r="B8" s="77"/>
      <c r="C8" s="52"/>
      <c r="D8" s="52">
        <v>1</v>
      </c>
      <c r="E8" s="52">
        <f>D8*(1+E7)</f>
        <v>1</v>
      </c>
      <c r="F8" s="52">
        <f t="shared" ref="F8:Q8" si="2">E8*(1+F7)</f>
        <v>1</v>
      </c>
      <c r="G8" s="52">
        <f t="shared" si="2"/>
        <v>1</v>
      </c>
      <c r="H8" s="52">
        <f>G8*(1+H7)</f>
        <v>1.0309999999999999</v>
      </c>
      <c r="I8" s="52">
        <f t="shared" si="2"/>
        <v>1.03163922</v>
      </c>
      <c r="J8" s="52">
        <f t="shared" si="2"/>
        <v>1.033155110669868</v>
      </c>
      <c r="K8" s="52">
        <f>J8*(1+K7)</f>
        <v>1.0342724968504007</v>
      </c>
      <c r="L8" s="52">
        <f t="shared" si="2"/>
        <v>1.0343874586793087</v>
      </c>
      <c r="M8" s="52">
        <f t="shared" si="2"/>
        <v>1.0344924956191737</v>
      </c>
      <c r="N8" s="52">
        <f t="shared" si="2"/>
        <v>1.034536922402352</v>
      </c>
      <c r="O8" s="52">
        <f t="shared" si="2"/>
        <v>1.0345465431359553</v>
      </c>
      <c r="P8" s="52">
        <f t="shared" si="2"/>
        <v>1.0345522904724231</v>
      </c>
      <c r="Q8" s="52">
        <f t="shared" si="2"/>
        <v>1.0345543237695738</v>
      </c>
      <c r="R8" s="52"/>
      <c r="S8" s="52"/>
    </row>
    <row r="9" spans="1:19" s="20" customFormat="1" ht="15" customHeight="1" x14ac:dyDescent="0.2">
      <c r="A9" s="79" t="s">
        <v>58</v>
      </c>
      <c r="B9" s="77"/>
      <c r="C9" s="78"/>
      <c r="D9" s="78">
        <v>0</v>
      </c>
      <c r="E9" s="78">
        <v>0</v>
      </c>
      <c r="F9" s="78">
        <v>0</v>
      </c>
      <c r="G9" s="78">
        <v>0</v>
      </c>
      <c r="H9" s="78">
        <f>SUM(G5:G6)+$E$4*G9+$E$5*F9+$E$6*E9</f>
        <v>0.19488788645329685</v>
      </c>
      <c r="I9" s="78">
        <f>$E$4*H9+$E$5*G9+$E$6*F9</f>
        <v>3.8977577290659374E-3</v>
      </c>
      <c r="J9" s="78">
        <f>$E$4*I9+$E$5*H9+$E$6*G9</f>
        <v>9.2376858178862715E-3</v>
      </c>
      <c r="K9" s="78">
        <f t="shared" ref="K9:Q9" si="3">$E$4*J9+$E$5*I9+$E$6*H9</f>
        <v>6.799248582582621E-3</v>
      </c>
      <c r="L9" s="78">
        <f>$E$4*K9+$E$5*J9+$E$6*I9</f>
        <v>6.9878221015148314E-4</v>
      </c>
      <c r="M9" s="78">
        <f t="shared" si="3"/>
        <v>6.3838395957465993E-4</v>
      </c>
      <c r="N9" s="78">
        <f t="shared" si="3"/>
        <v>2.6998564629383945E-4</v>
      </c>
      <c r="O9" s="78">
        <f t="shared" si="3"/>
        <v>5.8463571960884747E-5</v>
      </c>
      <c r="P9" s="78">
        <f t="shared" si="3"/>
        <v>3.4925267480991927E-5</v>
      </c>
      <c r="Q9" s="78">
        <f t="shared" si="3"/>
        <v>1.2355819559478125E-5</v>
      </c>
      <c r="R9" s="78"/>
      <c r="S9" s="78"/>
    </row>
    <row r="10" spans="1:19" s="53" customFormat="1" ht="15" customHeight="1" x14ac:dyDescent="0.2">
      <c r="A10" s="79" t="s">
        <v>59</v>
      </c>
      <c r="B10" s="77"/>
      <c r="C10" s="52"/>
      <c r="D10" s="52">
        <v>1</v>
      </c>
      <c r="E10" s="52">
        <f>D10*(1+E9)</f>
        <v>1</v>
      </c>
      <c r="F10" s="52">
        <f t="shared" ref="F10:G10" si="4">E10*(1+F9)</f>
        <v>1</v>
      </c>
      <c r="G10" s="52">
        <f t="shared" si="4"/>
        <v>1</v>
      </c>
      <c r="H10" s="52">
        <f>G10*(1+H9)</f>
        <v>1.1948878864532968</v>
      </c>
      <c r="I10" s="52">
        <f t="shared" ref="I10:Q10" si="5">H10*(1+I9)</f>
        <v>1.1995452699480875</v>
      </c>
      <c r="J10" s="52">
        <f>I10*(1+J9)</f>
        <v>1.2106262922761994</v>
      </c>
      <c r="K10" s="52">
        <f t="shared" si="5"/>
        <v>1.2188576413779955</v>
      </c>
      <c r="L10" s="52">
        <f t="shared" si="5"/>
        <v>1.2197093574144975</v>
      </c>
      <c r="M10" s="52">
        <f t="shared" si="5"/>
        <v>1.220488000303614</v>
      </c>
      <c r="N10" s="52">
        <f t="shared" si="5"/>
        <v>1.2208175145451698</v>
      </c>
      <c r="O10" s="52">
        <f t="shared" si="5"/>
        <v>1.2208888878977826</v>
      </c>
      <c r="P10" s="52">
        <f t="shared" si="5"/>
        <v>1.2209315277687569</v>
      </c>
      <c r="Q10" s="52">
        <f t="shared" si="5"/>
        <v>1.2209466133784086</v>
      </c>
      <c r="R10" s="52"/>
      <c r="S10" s="52"/>
    </row>
    <row r="11" spans="1:19" s="20" customFormat="1" ht="15" customHeight="1" x14ac:dyDescent="0.2">
      <c r="A11" s="41" t="s">
        <v>115</v>
      </c>
      <c r="B11" s="77"/>
      <c r="C11" s="78"/>
      <c r="D11" s="78"/>
      <c r="E11" s="78"/>
      <c r="F11" s="78"/>
      <c r="G11" s="78"/>
      <c r="H11" s="26"/>
      <c r="I11" s="26"/>
      <c r="J11" s="78"/>
      <c r="K11" s="78"/>
      <c r="L11" s="78"/>
      <c r="M11" s="78"/>
      <c r="N11" s="78"/>
      <c r="O11" s="78"/>
      <c r="P11" s="78"/>
      <c r="Q11" s="78">
        <f>Q10-Q8</f>
        <v>0.1863922896088348</v>
      </c>
      <c r="R11" s="78"/>
      <c r="S11" s="78"/>
    </row>
    <row r="12" spans="1:19" s="20" customFormat="1" ht="15" customHeight="1" x14ac:dyDescent="0.2">
      <c r="A12" s="79" t="s">
        <v>52</v>
      </c>
      <c r="B12" s="77">
        <f t="shared" si="0"/>
        <v>45.137086721602103</v>
      </c>
      <c r="C12" s="78"/>
      <c r="D12" s="26" t="str">
        <f>'FED1'!C7</f>
        <v>0.018</v>
      </c>
      <c r="E12" s="26">
        <v>1.7999999999999999E-2</v>
      </c>
      <c r="F12" s="26" t="str">
        <f>'FED1'!C13</f>
        <v>0.023</v>
      </c>
      <c r="G12" s="26">
        <v>2.3E-2</v>
      </c>
      <c r="H12" s="55"/>
      <c r="J12" s="26"/>
      <c r="K12" s="26"/>
      <c r="L12" s="26"/>
      <c r="M12" s="26"/>
      <c r="N12" s="26"/>
      <c r="O12" s="26"/>
      <c r="P12" s="26"/>
      <c r="Q12" s="26">
        <f>(Q10-1)/(Q8-1)</f>
        <v>6.394181372258811</v>
      </c>
      <c r="R12" s="26">
        <f>AVERAGE(Q12,Q20,Q28)</f>
        <v>9.4599860207026225</v>
      </c>
      <c r="S12" s="26"/>
    </row>
    <row r="13" spans="1:19" s="20" customFormat="1" ht="15" customHeight="1" x14ac:dyDescent="0.2">
      <c r="A13" s="79" t="s">
        <v>53</v>
      </c>
      <c r="B13" s="67">
        <f>$B$1*(EXP(G13)-1)</f>
        <v>85.499555578103269</v>
      </c>
      <c r="C13" s="78"/>
      <c r="D13" s="26" t="str">
        <f>'FED1'!C9</f>
        <v>0.051**</v>
      </c>
      <c r="E13" s="26">
        <v>5.0999999999999997E-2</v>
      </c>
      <c r="F13" s="26" t="str">
        <f>'FED1'!C15</f>
        <v>0.020**</v>
      </c>
      <c r="G13" s="65">
        <f>0.02*B3</f>
        <v>4.312839117192023E-2</v>
      </c>
      <c r="H13" s="26"/>
      <c r="J13" s="26"/>
      <c r="K13" s="26"/>
      <c r="L13" s="26"/>
      <c r="M13" s="26"/>
      <c r="N13" s="26"/>
      <c r="O13" s="26"/>
      <c r="P13" s="26"/>
      <c r="Q13" s="26"/>
      <c r="R13" s="26"/>
      <c r="S13" s="26"/>
    </row>
    <row r="14" spans="1:19" s="20" customFormat="1" ht="15" customHeight="1" x14ac:dyDescent="0.2">
      <c r="A14" s="79" t="s">
        <v>54</v>
      </c>
      <c r="B14" s="67">
        <f>$B$1*(EXP(G14)-1)</f>
        <v>15.582245878290548</v>
      </c>
      <c r="C14" s="78"/>
      <c r="D14" s="78" t="str">
        <f>'FED1'!C11</f>
        <v>0.038*</v>
      </c>
      <c r="E14" s="26">
        <v>3.7999999999999999E-2</v>
      </c>
      <c r="F14" s="78" t="str">
        <f>'FED1'!C17</f>
        <v>0.008**</v>
      </c>
      <c r="G14" s="26">
        <v>8.0000000000000002E-3</v>
      </c>
      <c r="H14" s="26"/>
      <c r="J14" s="78"/>
      <c r="K14" s="78"/>
      <c r="L14" s="78"/>
      <c r="M14" s="78"/>
      <c r="N14" s="78"/>
      <c r="O14" s="78"/>
      <c r="P14" s="78"/>
      <c r="Q14" s="78"/>
      <c r="R14" s="78"/>
      <c r="S14" s="78"/>
    </row>
    <row r="15" spans="1:19" s="20" customFormat="1" ht="15" customHeight="1" x14ac:dyDescent="0.2">
      <c r="A15" s="79" t="s">
        <v>56</v>
      </c>
      <c r="B15" s="77"/>
      <c r="C15" s="78"/>
      <c r="D15" s="78">
        <v>0</v>
      </c>
      <c r="E15" s="78">
        <v>0</v>
      </c>
      <c r="F15" s="78">
        <v>0</v>
      </c>
      <c r="G15" s="78">
        <v>0</v>
      </c>
      <c r="H15" s="78">
        <f>G14+$E$12*G15+$E$13*F15+$E$14*E15</f>
        <v>8.0000000000000002E-3</v>
      </c>
      <c r="I15" s="78">
        <f>H14+$E$12*H15+$E$13*G15+$E$14*F15</f>
        <v>1.44E-4</v>
      </c>
      <c r="J15" s="78">
        <f t="shared" ref="J15:Q15" si="6">I14+$E$12*I15+$E$13*H15+$E$14*G15</f>
        <v>4.1059199999999999E-4</v>
      </c>
      <c r="K15" s="78">
        <f t="shared" si="6"/>
        <v>3.1873465600000002E-4</v>
      </c>
      <c r="L15" s="78">
        <f t="shared" si="6"/>
        <v>3.2149415807999997E-5</v>
      </c>
      <c r="M15" s="78">
        <f t="shared" si="6"/>
        <v>3.2436652940543998E-5</v>
      </c>
      <c r="N15" s="78">
        <f t="shared" si="6"/>
        <v>1.4335396887137793E-5</v>
      </c>
      <c r="O15" s="78">
        <f>N14+$E$12*N15+$E$13*M15+$E$14*L15</f>
        <v>3.1339842446402239E-6</v>
      </c>
      <c r="P15" s="78">
        <f t="shared" si="6"/>
        <v>2.0201097693882233E-6</v>
      </c>
      <c r="Q15" s="78">
        <f t="shared" si="6"/>
        <v>7.4094025403687546E-7</v>
      </c>
      <c r="R15" s="78"/>
      <c r="S15" s="78"/>
    </row>
    <row r="16" spans="1:19" s="53" customFormat="1" ht="15" customHeight="1" x14ac:dyDescent="0.2">
      <c r="A16" s="79" t="s">
        <v>57</v>
      </c>
      <c r="B16" s="77"/>
      <c r="C16" s="52"/>
      <c r="D16" s="52">
        <v>1</v>
      </c>
      <c r="E16" s="52">
        <f>D16*(1+E15)</f>
        <v>1</v>
      </c>
      <c r="F16" s="52">
        <f t="shared" ref="F16:Q16" si="7">E16*(1+F15)</f>
        <v>1</v>
      </c>
      <c r="G16" s="52">
        <f t="shared" si="7"/>
        <v>1</v>
      </c>
      <c r="H16" s="52">
        <f t="shared" si="7"/>
        <v>1.008</v>
      </c>
      <c r="I16" s="52">
        <f t="shared" si="7"/>
        <v>1.008145152</v>
      </c>
      <c r="J16" s="52">
        <f t="shared" si="7"/>
        <v>1.0085590883342499</v>
      </c>
      <c r="K16" s="52">
        <f t="shared" si="7"/>
        <v>1.0088805510683259</v>
      </c>
      <c r="L16" s="52">
        <f t="shared" si="7"/>
        <v>1.0089129859886627</v>
      </c>
      <c r="M16" s="52">
        <f t="shared" si="7"/>
        <v>1.0089457117490364</v>
      </c>
      <c r="N16" s="52">
        <f t="shared" si="7"/>
        <v>1.0089601753862518</v>
      </c>
      <c r="O16" s="52">
        <f t="shared" si="7"/>
        <v>1.008963337451545</v>
      </c>
      <c r="P16" s="52">
        <f t="shared" si="7"/>
        <v>1.00896537566824</v>
      </c>
      <c r="Q16" s="52">
        <f t="shared" si="7"/>
        <v>1.0089661232513016</v>
      </c>
      <c r="R16" s="52"/>
      <c r="S16" s="52"/>
    </row>
    <row r="17" spans="1:19" s="20" customFormat="1" ht="15" customHeight="1" x14ac:dyDescent="0.2">
      <c r="A17" s="79" t="s">
        <v>58</v>
      </c>
      <c r="B17" s="77"/>
      <c r="C17" s="78"/>
      <c r="D17" s="78">
        <v>0</v>
      </c>
      <c r="E17" s="78">
        <v>0</v>
      </c>
      <c r="F17" s="78">
        <v>0</v>
      </c>
      <c r="G17" s="78">
        <v>0</v>
      </c>
      <c r="H17" s="78">
        <f>SUM(G13:G14)+$E$12*G17+$E$13*F17+$E$14*E17</f>
        <v>5.112839117192023E-2</v>
      </c>
      <c r="I17" s="78">
        <f t="shared" ref="I17:P17" si="8">SUM(H13:H14)+$E$12*H17+$E$13*G17+$E$14*F17</f>
        <v>9.203110410945641E-4</v>
      </c>
      <c r="J17" s="78">
        <f t="shared" si="8"/>
        <v>2.6241135485076334E-3</v>
      </c>
      <c r="K17" s="78">
        <f t="shared" si="8"/>
        <v>2.0370487715019288E-3</v>
      </c>
      <c r="L17" s="78">
        <f>SUM(K13:K14)+$E$12*K17+$E$13*J17+$E$14*I17</f>
        <v>2.0546848842251746E-4</v>
      </c>
      <c r="M17" s="78">
        <f t="shared" si="8"/>
        <v>2.0730423498149374E-4</v>
      </c>
      <c r="N17" s="78">
        <f>SUM(M13:M14)+$E$12*M17+$E$13*L17+$E$14*K17</f>
        <v>9.1618222456288568E-5</v>
      </c>
      <c r="O17" s="78">
        <f t="shared" si="8"/>
        <v>2.0029446548325038E-5</v>
      </c>
      <c r="P17" s="78">
        <f t="shared" si="8"/>
        <v>1.2910620312437328E-5</v>
      </c>
      <c r="Q17" s="78">
        <f>SUM(P13:P14)+$E$12*P17+$E$13*O17+$E$14*N17</f>
        <v>4.7353853929274138E-6</v>
      </c>
      <c r="R17" s="78"/>
      <c r="S17" s="78"/>
    </row>
    <row r="18" spans="1:19" s="53" customFormat="1" ht="15" customHeight="1" x14ac:dyDescent="0.2">
      <c r="A18" s="79" t="s">
        <v>59</v>
      </c>
      <c r="B18" s="77"/>
      <c r="C18" s="52"/>
      <c r="D18" s="52">
        <v>1</v>
      </c>
      <c r="E18" s="52">
        <f>D18*(1+E17)</f>
        <v>1</v>
      </c>
      <c r="F18" s="52">
        <f t="shared" ref="F18:G18" si="9">E18*(1+F17)</f>
        <v>1</v>
      </c>
      <c r="G18" s="52">
        <f t="shared" si="9"/>
        <v>1</v>
      </c>
      <c r="H18" s="52">
        <f>G18*(1+H17)</f>
        <v>1.0511283911719203</v>
      </c>
      <c r="I18" s="52">
        <f t="shared" ref="I18:Q18" si="10">H18*(1+I17)</f>
        <v>1.0520957562359237</v>
      </c>
      <c r="J18" s="52">
        <f t="shared" si="10"/>
        <v>1.0548565749641898</v>
      </c>
      <c r="K18" s="52">
        <f t="shared" si="10"/>
        <v>1.0570053692543315</v>
      </c>
      <c r="L18" s="52">
        <f t="shared" si="10"/>
        <v>1.0572225505498067</v>
      </c>
      <c r="M18" s="52">
        <f t="shared" si="10"/>
        <v>1.0574417172618538</v>
      </c>
      <c r="N18" s="52">
        <f t="shared" si="10"/>
        <v>1.0575385981923402</v>
      </c>
      <c r="O18" s="52">
        <f t="shared" si="10"/>
        <v>1.0575597801051653</v>
      </c>
      <c r="P18" s="52">
        <f t="shared" si="10"/>
        <v>1.0575734338579439</v>
      </c>
      <c r="Q18" s="52">
        <f t="shared" si="10"/>
        <v>1.0575784418757346</v>
      </c>
      <c r="R18" s="52"/>
      <c r="S18" s="52"/>
    </row>
    <row r="19" spans="1:19" s="20" customFormat="1" ht="15" customHeight="1" x14ac:dyDescent="0.2">
      <c r="A19" s="41" t="s">
        <v>31</v>
      </c>
      <c r="B19" s="82">
        <f>B3</f>
        <v>2.1564195585960113</v>
      </c>
      <c r="C19" s="78"/>
      <c r="D19" s="78"/>
      <c r="E19" s="78"/>
      <c r="F19" s="78"/>
      <c r="G19" s="78"/>
      <c r="H19" s="26"/>
      <c r="I19" s="26"/>
      <c r="J19" s="78"/>
      <c r="K19" s="78"/>
      <c r="L19" s="78"/>
      <c r="M19" s="78"/>
      <c r="N19" s="78"/>
      <c r="O19" s="78"/>
      <c r="P19" s="78"/>
      <c r="Q19" s="78">
        <f>Q18-Q16</f>
        <v>4.8612318624432937E-2</v>
      </c>
      <c r="R19" s="78"/>
      <c r="S19" s="78"/>
    </row>
    <row r="20" spans="1:19" s="20" customFormat="1" ht="15" customHeight="1" x14ac:dyDescent="0.2">
      <c r="A20" s="79" t="s">
        <v>52</v>
      </c>
      <c r="B20" s="67">
        <f t="shared" si="0"/>
        <v>206.93166944717285</v>
      </c>
      <c r="C20" s="78"/>
      <c r="D20" s="26" t="str">
        <f>'TFP1'!C7</f>
        <v>-0.031</v>
      </c>
      <c r="E20" s="26">
        <v>-3.1E-2</v>
      </c>
      <c r="F20" s="26" t="str">
        <f>'TFP1'!C13</f>
        <v>0.047**</v>
      </c>
      <c r="G20" s="65">
        <f>0.047*B19</f>
        <v>0.10135171925401253</v>
      </c>
      <c r="H20" s="55"/>
      <c r="J20" s="26"/>
      <c r="K20" s="26"/>
      <c r="L20" s="26"/>
      <c r="M20" s="26"/>
      <c r="N20" s="26"/>
      <c r="O20" s="26"/>
      <c r="P20" s="26"/>
      <c r="Q20" s="26">
        <f>(Q18-1)/(Q16-1)</f>
        <v>6.421776754783707</v>
      </c>
      <c r="R20" s="26"/>
      <c r="S20" s="26"/>
    </row>
    <row r="21" spans="1:19" s="20" customFormat="1" ht="15" customHeight="1" x14ac:dyDescent="0.2">
      <c r="A21" s="79" t="s">
        <v>53</v>
      </c>
      <c r="B21" s="77">
        <f t="shared" si="0"/>
        <v>39.190599651906204</v>
      </c>
      <c r="C21" s="78"/>
      <c r="D21" s="26" t="str">
        <f>'TFP1'!C9</f>
        <v>0.049**</v>
      </c>
      <c r="E21" s="26">
        <v>4.9000000000000002E-2</v>
      </c>
      <c r="F21" s="26" t="str">
        <f>'TFP1'!C15</f>
        <v>0.020*</v>
      </c>
      <c r="G21" s="26">
        <v>0.02</v>
      </c>
      <c r="H21" s="26"/>
      <c r="J21" s="26"/>
      <c r="K21" s="26"/>
      <c r="L21" s="26"/>
      <c r="M21" s="26"/>
      <c r="N21" s="26"/>
      <c r="O21" s="26"/>
      <c r="P21" s="26"/>
      <c r="Q21" s="26"/>
      <c r="R21" s="26"/>
      <c r="S21" s="26"/>
    </row>
    <row r="22" spans="1:19" s="20" customFormat="1" ht="15" customHeight="1" x14ac:dyDescent="0.2">
      <c r="A22" s="79" t="s">
        <v>54</v>
      </c>
      <c r="B22" s="67">
        <f>$B$1*(EXP(G22)-1)</f>
        <v>13.627641097686256</v>
      </c>
      <c r="C22" s="78"/>
      <c r="D22" s="78" t="str">
        <f>'TFP1'!C11</f>
        <v>0.037*</v>
      </c>
      <c r="E22" s="26">
        <v>3.6999999999999998E-2</v>
      </c>
      <c r="F22" s="78" t="str">
        <f>'TFP1'!C17</f>
        <v>0.007</v>
      </c>
      <c r="G22" s="26">
        <v>7.0000000000000001E-3</v>
      </c>
      <c r="H22" s="26"/>
      <c r="J22" s="78"/>
      <c r="K22" s="78"/>
      <c r="L22" s="78"/>
      <c r="M22" s="78"/>
      <c r="N22" s="78"/>
      <c r="O22" s="78"/>
      <c r="P22" s="78"/>
      <c r="Q22" s="78"/>
      <c r="R22" s="78"/>
      <c r="S22" s="78"/>
    </row>
    <row r="23" spans="1:19" s="20" customFormat="1" ht="15" customHeight="1" x14ac:dyDescent="0.2">
      <c r="A23" s="79" t="s">
        <v>56</v>
      </c>
      <c r="B23" s="77"/>
      <c r="C23" s="78"/>
      <c r="D23" s="78">
        <v>0</v>
      </c>
      <c r="E23" s="78">
        <v>0</v>
      </c>
      <c r="F23" s="78">
        <v>0</v>
      </c>
      <c r="G23" s="78">
        <v>0</v>
      </c>
      <c r="H23" s="78">
        <f>G22+$E$20*G23+$E$21*F23+$E$22*E23</f>
        <v>7.0000000000000001E-3</v>
      </c>
      <c r="I23" s="78">
        <f t="shared" ref="I23:Q23" si="11">H22+$E$20*H23+$E$21*G23+$E$22*F23</f>
        <v>-2.1700000000000002E-4</v>
      </c>
      <c r="J23" s="78">
        <f t="shared" si="11"/>
        <v>3.4972700000000003E-4</v>
      </c>
      <c r="K23" s="78">
        <f t="shared" si="11"/>
        <v>2.3752546300000001E-4</v>
      </c>
      <c r="L23" s="78">
        <f t="shared" si="11"/>
        <v>1.744333647000001E-6</v>
      </c>
      <c r="M23" s="78">
        <f t="shared" si="11"/>
        <v>2.4524572343943003E-5</v>
      </c>
      <c r="N23" s="78">
        <f t="shared" si="11"/>
        <v>8.1136527370407676E-6</v>
      </c>
      <c r="O23" s="78">
        <f t="shared" si="11"/>
        <v>1.0147211549439433E-6</v>
      </c>
      <c r="P23" s="78">
        <f t="shared" si="11"/>
        <v>1.2735218050376264E-6</v>
      </c>
      <c r="Q23" s="78">
        <f t="shared" si="11"/>
        <v>3.1044731190659521E-7</v>
      </c>
      <c r="R23" s="78"/>
      <c r="S23" s="78"/>
    </row>
    <row r="24" spans="1:19" s="53" customFormat="1" ht="15" customHeight="1" x14ac:dyDescent="0.2">
      <c r="A24" s="79" t="s">
        <v>57</v>
      </c>
      <c r="B24" s="77"/>
      <c r="C24" s="52"/>
      <c r="D24" s="52">
        <v>1</v>
      </c>
      <c r="E24" s="52">
        <f>D24*(1+E23)</f>
        <v>1</v>
      </c>
      <c r="F24" s="52">
        <f t="shared" ref="F24:P24" si="12">E24*(1+F23)</f>
        <v>1</v>
      </c>
      <c r="G24" s="52">
        <f t="shared" si="12"/>
        <v>1</v>
      </c>
      <c r="H24" s="52">
        <f t="shared" si="12"/>
        <v>1.0069999999999999</v>
      </c>
      <c r="I24" s="52">
        <f t="shared" si="12"/>
        <v>1.006781481</v>
      </c>
      <c r="J24" s="52">
        <f t="shared" si="12"/>
        <v>1.0071335796670056</v>
      </c>
      <c r="K24" s="52">
        <f t="shared" si="12"/>
        <v>1.0073727995368189</v>
      </c>
      <c r="L24" s="52">
        <f t="shared" si="12"/>
        <v>1.0073745567310883</v>
      </c>
      <c r="M24" s="52">
        <f t="shared" si="12"/>
        <v>1.0073992621612824</v>
      </c>
      <c r="N24" s="52">
        <f t="shared" si="12"/>
        <v>1.007407435849063</v>
      </c>
      <c r="O24" s="52">
        <f t="shared" si="12"/>
        <v>1.0074084580866998</v>
      </c>
      <c r="P24" s="52">
        <f t="shared" si="12"/>
        <v>1.0074097410433378</v>
      </c>
      <c r="Q24" s="52">
        <f>P24*(1+Q23)</f>
        <v>1.0074100537909838</v>
      </c>
      <c r="R24" s="52"/>
      <c r="S24" s="52"/>
    </row>
    <row r="25" spans="1:19" s="20" customFormat="1" ht="15" customHeight="1" x14ac:dyDescent="0.2">
      <c r="A25" s="79" t="s">
        <v>58</v>
      </c>
      <c r="B25" s="77"/>
      <c r="C25" s="78"/>
      <c r="D25" s="78">
        <v>0</v>
      </c>
      <c r="E25" s="78">
        <v>0</v>
      </c>
      <c r="F25" s="78">
        <v>0</v>
      </c>
      <c r="G25" s="78">
        <v>0</v>
      </c>
      <c r="H25" s="78">
        <f>G22+G20+$E$20*G25+$E$21*F25+$E$22*E25</f>
        <v>0.10835171925401253</v>
      </c>
      <c r="I25" s="78">
        <f t="shared" ref="I25:Q25" si="13">H22+H20+$E$20*H25+$E$21*G25+$E$22*F25</f>
        <v>-3.3589032968743887E-3</v>
      </c>
      <c r="J25" s="78">
        <f>I22+I20+$E$20*I25+$E$21*H25+$E$22*G25</f>
        <v>5.4133602456497201E-3</v>
      </c>
      <c r="K25" s="78">
        <f t="shared" si="13"/>
        <v>3.6766131832364768E-3</v>
      </c>
      <c r="L25" s="78">
        <f t="shared" si="13"/>
        <v>2.7000221372153145E-5</v>
      </c>
      <c r="M25" s="78">
        <f t="shared" si="13"/>
        <v>3.7961136820509025E-4</v>
      </c>
      <c r="N25" s="78">
        <f t="shared" si="13"/>
        <v>1.2558974621262734E-4</v>
      </c>
      <c r="O25" s="78">
        <f t="shared" si="13"/>
        <v>1.570668310022764E-5</v>
      </c>
      <c r="P25" s="78">
        <f t="shared" si="13"/>
        <v>1.9712611011900022E-5</v>
      </c>
      <c r="Q25" s="78">
        <f t="shared" si="13"/>
        <v>4.8053571404094656E-6</v>
      </c>
      <c r="R25" s="78"/>
      <c r="S25" s="78"/>
    </row>
    <row r="26" spans="1:19" s="53" customFormat="1" ht="15" customHeight="1" x14ac:dyDescent="0.2">
      <c r="A26" s="79" t="s">
        <v>59</v>
      </c>
      <c r="B26" s="77"/>
      <c r="C26" s="52"/>
      <c r="D26" s="52">
        <v>1</v>
      </c>
      <c r="E26" s="52">
        <f>D26*(1+E25)</f>
        <v>1</v>
      </c>
      <c r="F26" s="52">
        <f t="shared" ref="F26:G26" si="14">E26*(1+F25)</f>
        <v>1</v>
      </c>
      <c r="G26" s="52">
        <f t="shared" si="14"/>
        <v>1</v>
      </c>
      <c r="H26" s="52">
        <f>G26*(1+H25)</f>
        <v>1.1083517192540124</v>
      </c>
      <c r="I26" s="52">
        <f t="shared" ref="I26:Q26" si="15">H26*(1+I25)</f>
        <v>1.1046288730101137</v>
      </c>
      <c r="J26" s="52">
        <f t="shared" si="15"/>
        <v>1.1106086270374633</v>
      </c>
      <c r="K26" s="52">
        <f t="shared" si="15"/>
        <v>1.1146919053570454</v>
      </c>
      <c r="L26" s="52">
        <f t="shared" si="15"/>
        <v>1.114722002285252</v>
      </c>
      <c r="M26" s="52">
        <f t="shared" si="15"/>
        <v>1.1151451634297078</v>
      </c>
      <c r="N26" s="52">
        <f t="shared" si="15"/>
        <v>1.1152852142277732</v>
      </c>
      <c r="O26" s="52">
        <f t="shared" si="15"/>
        <v>1.1153027316591992</v>
      </c>
      <c r="P26" s="52">
        <f t="shared" si="15"/>
        <v>1.1153247171881091</v>
      </c>
      <c r="Q26" s="52">
        <f t="shared" si="15"/>
        <v>1.1153300767217027</v>
      </c>
      <c r="R26" s="52"/>
      <c r="S26" s="52"/>
    </row>
    <row r="27" spans="1:19" s="20" customFormat="1" ht="15" customHeight="1" x14ac:dyDescent="0.2">
      <c r="A27" s="41" t="s">
        <v>116</v>
      </c>
      <c r="B27" s="77"/>
      <c r="C27" s="78"/>
      <c r="D27" s="78"/>
      <c r="E27" s="78"/>
      <c r="F27" s="78"/>
      <c r="G27" s="78"/>
      <c r="H27" s="26"/>
      <c r="I27" s="26"/>
      <c r="J27" s="78"/>
      <c r="K27" s="78"/>
      <c r="L27" s="78"/>
      <c r="M27" s="78"/>
      <c r="N27" s="78"/>
      <c r="O27" s="78"/>
      <c r="P27" s="78"/>
      <c r="Q27" s="78">
        <f>Q26-Q24</f>
        <v>0.1079200229307189</v>
      </c>
      <c r="R27" s="78"/>
      <c r="S27" s="78"/>
    </row>
    <row r="28" spans="1:19" s="20" customFormat="1" ht="15" customHeight="1" x14ac:dyDescent="0.2">
      <c r="A28" s="79" t="s">
        <v>52</v>
      </c>
      <c r="B28" s="67">
        <f>$B$1*(EXP(G28)-1)</f>
        <v>193.08744234464103</v>
      </c>
      <c r="C28" s="78"/>
      <c r="D28" s="26" t="str">
        <f>'PAT1'!C7</f>
        <v>0.020</v>
      </c>
      <c r="E28" s="26">
        <v>0.02</v>
      </c>
      <c r="F28" s="26" t="str">
        <f>'PAT1'!C13</f>
        <v>0.044***</v>
      </c>
      <c r="G28" s="65">
        <f>0.044*B19</f>
        <v>9.4882460578224498E-2</v>
      </c>
      <c r="H28" s="55"/>
      <c r="J28" s="26"/>
      <c r="K28" s="26"/>
      <c r="L28" s="26"/>
      <c r="M28" s="26"/>
      <c r="N28" s="26"/>
      <c r="O28" s="26"/>
      <c r="P28" s="26"/>
      <c r="Q28" s="26">
        <f>(Q26-1)/(Q24-1)</f>
        <v>15.563999935065349</v>
      </c>
      <c r="R28" s="26"/>
      <c r="S28" s="26"/>
    </row>
    <row r="29" spans="1:19" s="20" customFormat="1" ht="15" customHeight="1" x14ac:dyDescent="0.2">
      <c r="A29" s="79" t="s">
        <v>53</v>
      </c>
      <c r="B29" s="77">
        <f t="shared" si="0"/>
        <v>0</v>
      </c>
      <c r="C29" s="78"/>
      <c r="D29" s="26" t="str">
        <f>'PAT1'!C9</f>
        <v>0.051**</v>
      </c>
      <c r="E29" s="26">
        <v>5.0999999999999997E-2</v>
      </c>
      <c r="F29" s="26" t="str">
        <f>'PAT1'!C15</f>
        <v>0.000</v>
      </c>
      <c r="G29" s="26">
        <v>0</v>
      </c>
      <c r="H29" s="26"/>
      <c r="J29" s="26"/>
      <c r="K29" s="26"/>
      <c r="L29" s="26"/>
      <c r="M29" s="26"/>
      <c r="N29" s="26"/>
      <c r="O29" s="26"/>
      <c r="P29" s="26"/>
      <c r="Q29" s="26"/>
      <c r="R29" s="26"/>
      <c r="S29" s="26"/>
    </row>
    <row r="30" spans="1:19" s="20" customFormat="1" ht="15" customHeight="1" x14ac:dyDescent="0.2">
      <c r="A30" s="79" t="s">
        <v>54</v>
      </c>
      <c r="B30" s="67">
        <f>$B$1*(EXP(G30)-1)</f>
        <v>-13.532580709523891</v>
      </c>
      <c r="C30" s="78"/>
      <c r="D30" s="78" t="str">
        <f>'PAT1'!C11</f>
        <v>0.037*</v>
      </c>
      <c r="E30" s="26">
        <v>3.6999999999999998E-2</v>
      </c>
      <c r="F30" s="78" t="str">
        <f>'PAT1'!C17</f>
        <v>-0.007*</v>
      </c>
      <c r="G30" s="26">
        <v>-7.0000000000000001E-3</v>
      </c>
      <c r="H30" s="26"/>
      <c r="J30" s="78"/>
      <c r="K30" s="78"/>
      <c r="L30" s="78"/>
      <c r="M30" s="78"/>
      <c r="N30" s="78"/>
      <c r="O30" s="78"/>
      <c r="P30" s="78"/>
      <c r="Q30" s="78"/>
      <c r="R30" s="78"/>
      <c r="S30" s="78"/>
    </row>
    <row r="31" spans="1:19" s="20" customFormat="1" ht="15" customHeight="1" x14ac:dyDescent="0.2">
      <c r="A31" s="79" t="s">
        <v>56</v>
      </c>
      <c r="B31" s="77"/>
      <c r="C31" s="78"/>
      <c r="D31" s="78">
        <v>0</v>
      </c>
      <c r="E31" s="78">
        <v>0</v>
      </c>
      <c r="F31" s="78">
        <v>0</v>
      </c>
      <c r="G31" s="78">
        <v>0</v>
      </c>
      <c r="H31" s="78">
        <f>G30+$E$28*G31+$E$29*F31+$E$30*E31</f>
        <v>-7.0000000000000001E-3</v>
      </c>
      <c r="I31" s="78">
        <f t="shared" ref="I31:Q31" si="16">H30+$E$28*H31+$E$29*G31+$E$30*F31</f>
        <v>-1.4000000000000001E-4</v>
      </c>
      <c r="J31" s="78">
        <f t="shared" si="16"/>
        <v>-3.5980000000000002E-4</v>
      </c>
      <c r="K31" s="78">
        <f t="shared" si="16"/>
        <v>-2.73336E-4</v>
      </c>
      <c r="L31" s="78">
        <f t="shared" si="16"/>
        <v>-2.8996520000000001E-5</v>
      </c>
      <c r="M31" s="78">
        <f t="shared" si="16"/>
        <v>-2.7832666399999999E-5</v>
      </c>
      <c r="N31" s="78">
        <f t="shared" si="16"/>
        <v>-1.2148907847999999E-5</v>
      </c>
      <c r="O31" s="78">
        <f t="shared" si="16"/>
        <v>-2.7353153833599999E-6</v>
      </c>
      <c r="P31" s="78">
        <f t="shared" si="16"/>
        <v>-1.7041092647151997E-6</v>
      </c>
      <c r="Q31" s="78">
        <f t="shared" si="16"/>
        <v>-6.2309286022166392E-7</v>
      </c>
      <c r="R31" s="78"/>
      <c r="S31" s="78"/>
    </row>
    <row r="32" spans="1:19" s="53" customFormat="1" ht="15" customHeight="1" x14ac:dyDescent="0.2">
      <c r="A32" s="79" t="s">
        <v>57</v>
      </c>
      <c r="B32" s="77"/>
      <c r="C32" s="52"/>
      <c r="D32" s="52">
        <v>1</v>
      </c>
      <c r="E32" s="52">
        <f>D32*(1+E31)</f>
        <v>1</v>
      </c>
      <c r="F32" s="52">
        <f t="shared" ref="F32:Q32" si="17">E32*(1+F31)</f>
        <v>1</v>
      </c>
      <c r="G32" s="52">
        <f t="shared" si="17"/>
        <v>1</v>
      </c>
      <c r="H32" s="52">
        <f>G32*(1+H31)</f>
        <v>0.99299999999999999</v>
      </c>
      <c r="I32" s="52">
        <f>H32*(1+I31)</f>
        <v>0.99286098</v>
      </c>
      <c r="J32" s="52">
        <f t="shared" si="17"/>
        <v>0.99250374861939594</v>
      </c>
      <c r="K32" s="52">
        <f>J32*(1+K31)</f>
        <v>0.99223246161476331</v>
      </c>
      <c r="L32" s="52">
        <f t="shared" si="17"/>
        <v>0.99220369032634548</v>
      </c>
      <c r="M32" s="52">
        <f t="shared" si="17"/>
        <v>0.99217607465203173</v>
      </c>
      <c r="N32" s="52">
        <f t="shared" si="17"/>
        <v>0.99216402079633181</v>
      </c>
      <c r="O32" s="52">
        <f t="shared" si="17"/>
        <v>0.99216130691482296</v>
      </c>
      <c r="P32" s="52">
        <f t="shared" si="17"/>
        <v>0.99215961616354775</v>
      </c>
      <c r="Q32" s="52">
        <f t="shared" si="17"/>
        <v>0.99215899795597473</v>
      </c>
      <c r="R32" s="52"/>
      <c r="S32" s="52"/>
    </row>
    <row r="33" spans="1:19" s="20" customFormat="1" ht="15" customHeight="1" x14ac:dyDescent="0.2">
      <c r="A33" s="79" t="s">
        <v>58</v>
      </c>
      <c r="B33" s="77"/>
      <c r="C33" s="78"/>
      <c r="D33" s="78">
        <v>0</v>
      </c>
      <c r="E33" s="78">
        <v>0</v>
      </c>
      <c r="F33" s="78">
        <v>0</v>
      </c>
      <c r="G33" s="78">
        <v>0</v>
      </c>
      <c r="H33" s="78">
        <f>G28+G30+$E$28*G33+$E$29*F33+$E$30*E33</f>
        <v>8.7882460578224492E-2</v>
      </c>
      <c r="I33" s="78">
        <f>H28+H30+$E$28*H33+$E$29*G33+$E$30*F33</f>
        <v>1.7576492115644899E-3</v>
      </c>
      <c r="J33" s="78">
        <f>I28+I30+$E$28*I33+$E$29*H33+$E$30*G33</f>
        <v>4.5171584737207383E-3</v>
      </c>
      <c r="K33" s="78">
        <f t="shared" ref="K33:Q33" si="18">J28+J30+$E$28*J33+$E$29*I33+$E$30*H33</f>
        <v>3.4316343206585095E-3</v>
      </c>
      <c r="L33" s="78">
        <f>K28+K30+$E$28*K33+$E$29*J33+$E$30*I33</f>
        <v>3.6404078940081391E-4</v>
      </c>
      <c r="M33" s="78">
        <f t="shared" si="18"/>
        <v>3.4942902966926754E-4</v>
      </c>
      <c r="N33" s="78">
        <f t="shared" si="18"/>
        <v>1.5252513071719172E-4</v>
      </c>
      <c r="O33" s="78">
        <f t="shared" si="18"/>
        <v>3.4340892335306591E-5</v>
      </c>
      <c r="P33" s="78">
        <f t="shared" si="18"/>
        <v>2.1394473611045807E-5</v>
      </c>
      <c r="Q33" s="78">
        <f t="shared" si="18"/>
        <v>7.8227048178576459E-6</v>
      </c>
      <c r="R33" s="78"/>
      <c r="S33" s="78"/>
    </row>
    <row r="34" spans="1:19" s="53" customFormat="1" ht="15" customHeight="1" x14ac:dyDescent="0.2">
      <c r="A34" s="79" t="s">
        <v>59</v>
      </c>
      <c r="B34" s="77"/>
      <c r="C34" s="52"/>
      <c r="D34" s="52">
        <v>1</v>
      </c>
      <c r="E34" s="52">
        <f>D34*(1+E33)</f>
        <v>1</v>
      </c>
      <c r="F34" s="52">
        <f t="shared" ref="F34:G34" si="19">E34*(1+F33)</f>
        <v>1</v>
      </c>
      <c r="G34" s="52">
        <f t="shared" si="19"/>
        <v>1</v>
      </c>
      <c r="H34" s="52">
        <f>G34*(1+H33)</f>
        <v>1.0878824605782245</v>
      </c>
      <c r="I34" s="52">
        <f t="shared" ref="I34:Q34" si="20">H34*(1+I33)</f>
        <v>1.0897945763273347</v>
      </c>
      <c r="J34" s="52">
        <f>I34*(1+J33)</f>
        <v>1.0947173511324066</v>
      </c>
      <c r="K34" s="52">
        <f t="shared" si="20"/>
        <v>1.0984740207659729</v>
      </c>
      <c r="L34" s="52">
        <f t="shared" si="20"/>
        <v>1.0988739101156288</v>
      </c>
      <c r="M34" s="52">
        <f t="shared" si="20"/>
        <v>1.0992578885597695</v>
      </c>
      <c r="N34" s="52">
        <f t="shared" si="20"/>
        <v>1.099425553012914</v>
      </c>
      <c r="O34" s="52">
        <f t="shared" si="20"/>
        <v>1.0994633082674607</v>
      </c>
      <c r="P34" s="52">
        <f t="shared" si="20"/>
        <v>1.0994868307061956</v>
      </c>
      <c r="Q34" s="52">
        <f t="shared" si="20"/>
        <v>1.0994954316671233</v>
      </c>
      <c r="R34" s="52"/>
      <c r="S34" s="52"/>
    </row>
    <row r="35" spans="1:19" ht="15" x14ac:dyDescent="0.2">
      <c r="Q35" s="78">
        <f>Q34-Q32</f>
        <v>0.10733643371114854</v>
      </c>
    </row>
    <row r="36" spans="1:19" ht="15" x14ac:dyDescent="0.2">
      <c r="Q36" s="26">
        <f>(Q34-1)/(Q32-1)</f>
        <v>-12.689122016354702</v>
      </c>
    </row>
    <row r="37" spans="1:19" ht="15" x14ac:dyDescent="0.2">
      <c r="D37" s="89" t="s">
        <v>183</v>
      </c>
      <c r="E37" s="83">
        <f>AVERAGE(H9,H17,H25,H33)</f>
        <v>0.11056261436436352</v>
      </c>
      <c r="F37" s="83">
        <f>AVERAGE(Q10,Q18,Q26,Q34)-1</f>
        <v>0.12333764091074229</v>
      </c>
    </row>
    <row r="38" spans="1:19" ht="15" x14ac:dyDescent="0.2">
      <c r="D38" s="89"/>
      <c r="E38" s="83"/>
      <c r="F38" s="83"/>
    </row>
    <row r="39" spans="1:19" ht="15" x14ac:dyDescent="0.2">
      <c r="D39" s="89"/>
      <c r="E39" s="83"/>
      <c r="F39" s="83"/>
    </row>
    <row r="40" spans="1:19" ht="15" x14ac:dyDescent="0.2">
      <c r="D40" s="89"/>
    </row>
  </sheetData>
  <printOptions horizontalCentered="1"/>
  <pageMargins left="0.25" right="0.25" top="0.5" bottom="0" header="0.3" footer="0.3"/>
  <pageSetup scale="97"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zoomScaleNormal="100" workbookViewId="0"/>
  </sheetViews>
  <sheetFormatPr defaultRowHeight="12.75" x14ac:dyDescent="0.2"/>
  <cols>
    <col min="1" max="1" width="30" style="1" customWidth="1"/>
    <col min="2" max="19" width="9.7109375" style="8" customWidth="1"/>
    <col min="20" max="16384" width="9.140625" style="1"/>
  </cols>
  <sheetData>
    <row r="1" spans="1:19" s="20" customFormat="1" ht="15" customHeight="1" x14ac:dyDescent="0.2">
      <c r="A1" s="41" t="s">
        <v>117</v>
      </c>
      <c r="B1" s="24">
        <v>10800000</v>
      </c>
      <c r="C1" s="79" t="s">
        <v>55</v>
      </c>
      <c r="D1" s="24">
        <v>1</v>
      </c>
      <c r="E1" s="24">
        <v>1</v>
      </c>
      <c r="F1" s="24">
        <v>1</v>
      </c>
      <c r="G1" s="24">
        <v>1</v>
      </c>
      <c r="H1" s="24">
        <v>1</v>
      </c>
      <c r="I1" s="24">
        <v>1</v>
      </c>
      <c r="J1" s="24">
        <v>1</v>
      </c>
      <c r="K1" s="24">
        <v>1</v>
      </c>
      <c r="L1" s="24">
        <v>1</v>
      </c>
      <c r="M1" s="24">
        <v>1</v>
      </c>
      <c r="N1" s="24">
        <v>1</v>
      </c>
      <c r="O1" s="24">
        <v>1</v>
      </c>
      <c r="P1" s="24">
        <v>1</v>
      </c>
      <c r="Q1" s="24">
        <v>1</v>
      </c>
    </row>
    <row r="2" spans="1:19" s="20" customFormat="1" ht="15" customHeight="1" x14ac:dyDescent="0.2">
      <c r="B2" s="26"/>
      <c r="C2" s="79"/>
      <c r="D2" s="24"/>
      <c r="E2" s="24"/>
      <c r="F2" s="24"/>
      <c r="G2" s="24">
        <v>0</v>
      </c>
      <c r="H2" s="24">
        <v>1</v>
      </c>
      <c r="I2" s="24">
        <v>2</v>
      </c>
      <c r="J2" s="24">
        <v>3</v>
      </c>
      <c r="K2" s="24">
        <v>4</v>
      </c>
      <c r="L2" s="24">
        <v>5</v>
      </c>
      <c r="M2" s="24">
        <v>6</v>
      </c>
      <c r="N2" s="24">
        <v>7</v>
      </c>
      <c r="O2" s="24">
        <v>8</v>
      </c>
      <c r="P2" s="24">
        <v>9</v>
      </c>
      <c r="Q2" s="24">
        <v>10</v>
      </c>
      <c r="R2" s="24"/>
      <c r="S2" s="24"/>
    </row>
    <row r="3" spans="1:19" s="20" customFormat="1" ht="15" customHeight="1" x14ac:dyDescent="0.2">
      <c r="A3" s="41" t="s">
        <v>114</v>
      </c>
      <c r="B3" s="82">
        <f>ZCalc1a!B3</f>
        <v>2.1564195585960113</v>
      </c>
      <c r="C3" s="78"/>
      <c r="D3" s="78"/>
      <c r="E3" s="78"/>
      <c r="F3" s="78"/>
      <c r="G3" s="78"/>
      <c r="H3" s="26"/>
      <c r="I3" s="26"/>
      <c r="J3" s="78"/>
      <c r="K3" s="78"/>
      <c r="L3" s="78"/>
      <c r="M3" s="78"/>
      <c r="N3" s="78"/>
      <c r="O3" s="78"/>
      <c r="P3" s="78"/>
      <c r="Q3" s="78"/>
      <c r="R3" s="78"/>
      <c r="S3" s="78"/>
    </row>
    <row r="4" spans="1:19" s="20" customFormat="1" ht="15" customHeight="1" x14ac:dyDescent="0.2">
      <c r="A4" s="79" t="s">
        <v>52</v>
      </c>
      <c r="B4" s="77">
        <f>$B$1*(EXP(G4)-1)</f>
        <v>-464897.25929109589</v>
      </c>
      <c r="C4" s="78" t="s">
        <v>168</v>
      </c>
      <c r="D4" s="78" t="str">
        <f>'TR1'!E7</f>
        <v>0.132***</v>
      </c>
      <c r="E4" s="26">
        <v>0.13200000000000001</v>
      </c>
      <c r="F4" s="26" t="str">
        <f>'TR1'!E13</f>
        <v>-0.044</v>
      </c>
      <c r="G4" s="26">
        <v>-4.3999999999999997E-2</v>
      </c>
      <c r="H4" s="55"/>
      <c r="J4" s="26"/>
      <c r="K4" s="26"/>
      <c r="L4" s="26"/>
      <c r="M4" s="26"/>
      <c r="N4" s="26"/>
      <c r="O4" s="26"/>
      <c r="P4" s="26"/>
      <c r="Q4" s="26"/>
      <c r="R4" s="26"/>
      <c r="S4" s="26"/>
    </row>
    <row r="5" spans="1:19" s="20" customFormat="1" ht="15" customHeight="1" x14ac:dyDescent="0.2">
      <c r="A5" s="79" t="s">
        <v>53</v>
      </c>
      <c r="B5" s="67">
        <f>$B$1*(EXP(G5)-1)</f>
        <v>947571.0129192028</v>
      </c>
      <c r="C5" s="78" t="s">
        <v>46</v>
      </c>
      <c r="D5" s="78" t="str">
        <f>'TR1'!E9</f>
        <v>0.109***</v>
      </c>
      <c r="E5" s="26">
        <v>0.109</v>
      </c>
      <c r="F5" s="26" t="str">
        <f>'TR1'!E15</f>
        <v>0.039***</v>
      </c>
      <c r="G5" s="26">
        <f>0.039*B3</f>
        <v>8.4100362785244437E-2</v>
      </c>
      <c r="H5" s="26"/>
      <c r="J5" s="26"/>
      <c r="K5" s="26"/>
      <c r="L5" s="26"/>
      <c r="M5" s="26"/>
      <c r="N5" s="26"/>
      <c r="O5" s="26"/>
      <c r="P5" s="26"/>
      <c r="Q5" s="26"/>
      <c r="R5" s="26"/>
      <c r="S5" s="26"/>
    </row>
    <row r="6" spans="1:19" s="20" customFormat="1" ht="15" customHeight="1" x14ac:dyDescent="0.2">
      <c r="A6" s="79" t="s">
        <v>54</v>
      </c>
      <c r="B6" s="67">
        <f>$B$1*(EXP(G6)-1)</f>
        <v>196160.14500977189</v>
      </c>
      <c r="C6" s="78" t="s">
        <v>47</v>
      </c>
      <c r="D6" s="78" t="str">
        <f>'TR1'!E11</f>
        <v>0.089***</v>
      </c>
      <c r="E6" s="26">
        <v>8.8999999999999996E-2</v>
      </c>
      <c r="F6" s="78" t="str">
        <f>'TR1'!E17</f>
        <v>0.018***</v>
      </c>
      <c r="G6" s="26">
        <v>1.7999999999999999E-2</v>
      </c>
      <c r="H6" s="26"/>
      <c r="J6" s="78"/>
      <c r="K6" s="78"/>
      <c r="L6" s="78"/>
      <c r="M6" s="78"/>
      <c r="N6" s="78"/>
      <c r="O6" s="78"/>
      <c r="P6" s="78"/>
      <c r="Q6" s="78"/>
      <c r="R6" s="78"/>
      <c r="S6" s="78"/>
    </row>
    <row r="7" spans="1:19" s="20" customFormat="1" ht="15" customHeight="1" x14ac:dyDescent="0.2">
      <c r="A7" s="79" t="s">
        <v>56</v>
      </c>
      <c r="B7" s="77"/>
      <c r="C7" s="78"/>
      <c r="D7" s="78">
        <v>0</v>
      </c>
      <c r="E7" s="78">
        <v>0</v>
      </c>
      <c r="F7" s="78">
        <v>0</v>
      </c>
      <c r="G7" s="78">
        <v>0</v>
      </c>
      <c r="H7" s="78">
        <f>G6+$E$4*G7+$E$5*F7+$E$6*E7</f>
        <v>1.7999999999999999E-2</v>
      </c>
      <c r="I7" s="78">
        <f>$E$4*H7+$E$5*G7+$E$6*F7</f>
        <v>2.3760000000000001E-3</v>
      </c>
      <c r="J7" s="78">
        <f t="shared" ref="J7:Q7" si="0">$E$4*I7+$E$5*H7+$E$6*G7</f>
        <v>2.2756319999999997E-3</v>
      </c>
      <c r="K7" s="78">
        <f t="shared" si="0"/>
        <v>2.161367424E-3</v>
      </c>
      <c r="L7" s="78">
        <f t="shared" si="0"/>
        <v>7.4480838796799997E-4</v>
      </c>
      <c r="M7" s="78">
        <f t="shared" si="0"/>
        <v>5.36435004427776E-4</v>
      </c>
      <c r="N7" s="78">
        <f t="shared" si="0"/>
        <v>3.4435523560897842E-4</v>
      </c>
      <c r="O7" s="78">
        <f t="shared" si="0"/>
        <v>1.7021425311216471E-4</v>
      </c>
      <c r="P7" s="78">
        <f t="shared" si="0"/>
        <v>1.0774571748625646E-4</v>
      </c>
      <c r="Q7" s="78">
        <f t="shared" si="0"/>
        <v>6.3423404266610889E-5</v>
      </c>
      <c r="R7" s="78"/>
      <c r="S7" s="78"/>
    </row>
    <row r="8" spans="1:19" s="53" customFormat="1" ht="15" customHeight="1" x14ac:dyDescent="0.2">
      <c r="A8" s="79" t="s">
        <v>57</v>
      </c>
      <c r="B8" s="77"/>
      <c r="C8" s="52"/>
      <c r="D8" s="52">
        <v>1</v>
      </c>
      <c r="E8" s="52">
        <f>D8*(1+E7)</f>
        <v>1</v>
      </c>
      <c r="F8" s="52">
        <f t="shared" ref="F8:Q8" si="1">E8*(1+F7)</f>
        <v>1</v>
      </c>
      <c r="G8" s="52">
        <f t="shared" si="1"/>
        <v>1</v>
      </c>
      <c r="H8" s="52">
        <f t="shared" si="1"/>
        <v>1.018</v>
      </c>
      <c r="I8" s="52">
        <f t="shared" si="1"/>
        <v>1.0204187679999999</v>
      </c>
      <c r="J8" s="52">
        <f t="shared" si="1"/>
        <v>1.0227408656018611</v>
      </c>
      <c r="K8" s="52">
        <f t="shared" si="1"/>
        <v>1.0249513843919664</v>
      </c>
      <c r="L8" s="52">
        <f t="shared" si="1"/>
        <v>1.025714776780321</v>
      </c>
      <c r="M8" s="52">
        <f t="shared" si="1"/>
        <v>1.0262650060911447</v>
      </c>
      <c r="N8" s="52">
        <f t="shared" si="1"/>
        <v>1.0266184058191146</v>
      </c>
      <c r="O8" s="52">
        <f t="shared" si="1"/>
        <v>1.0267931509042922</v>
      </c>
      <c r="P8" s="52">
        <f t="shared" si="1"/>
        <v>1.0269037834690464</v>
      </c>
      <c r="Q8" s="52">
        <f t="shared" si="1"/>
        <v>1.0269689132028483</v>
      </c>
      <c r="R8" s="52"/>
      <c r="S8" s="52"/>
    </row>
    <row r="9" spans="1:19" s="20" customFormat="1" ht="15" customHeight="1" x14ac:dyDescent="0.2">
      <c r="A9" s="79" t="s">
        <v>58</v>
      </c>
      <c r="B9" s="77"/>
      <c r="C9" s="78"/>
      <c r="D9" s="78">
        <v>0</v>
      </c>
      <c r="E9" s="78">
        <v>0</v>
      </c>
      <c r="F9" s="78">
        <v>0</v>
      </c>
      <c r="G9" s="78">
        <v>0</v>
      </c>
      <c r="H9" s="78">
        <f>SUM(G5:G6)+$E$4*G9+$E$5*F9+$E$6*E9</f>
        <v>0.10210036278524444</v>
      </c>
      <c r="I9" s="78">
        <f t="shared" ref="I9:Q9" si="2">$E$4*H9+$E$5*G9+$E$6*F9</f>
        <v>1.3477247887652267E-2</v>
      </c>
      <c r="J9" s="78">
        <f t="shared" si="2"/>
        <v>1.2907936264761742E-2</v>
      </c>
      <c r="K9" s="78">
        <f t="shared" si="2"/>
        <v>1.2259799894589403E-2</v>
      </c>
      <c r="L9" s="78">
        <f t="shared" si="2"/>
        <v>4.2247337009458825E-3</v>
      </c>
      <c r="M9" s="78">
        <f t="shared" si="2"/>
        <v>3.0427893645988964E-3</v>
      </c>
      <c r="N9" s="78">
        <f t="shared" si="2"/>
        <v>1.9532663601486123E-3</v>
      </c>
      <c r="O9" s="78">
        <f t="shared" si="2"/>
        <v>9.6549649966508008E-4</v>
      </c>
      <c r="P9" s="78">
        <f t="shared" si="2"/>
        <v>6.1115982466129109E-4</v>
      </c>
      <c r="Q9" s="78">
        <f t="shared" si="2"/>
        <v>3.5975292137201066E-4</v>
      </c>
      <c r="R9" s="78"/>
      <c r="S9" s="78"/>
    </row>
    <row r="10" spans="1:19" s="53" customFormat="1" ht="15" customHeight="1" x14ac:dyDescent="0.2">
      <c r="A10" s="79" t="s">
        <v>59</v>
      </c>
      <c r="B10" s="77"/>
      <c r="C10" s="52"/>
      <c r="D10" s="52">
        <v>1</v>
      </c>
      <c r="E10" s="52">
        <f>D10*(1+E9)</f>
        <v>1</v>
      </c>
      <c r="F10" s="52">
        <f t="shared" ref="F10:G10" si="3">E10*(1+F9)</f>
        <v>1</v>
      </c>
      <c r="G10" s="52">
        <f t="shared" si="3"/>
        <v>1</v>
      </c>
      <c r="H10" s="52">
        <f>G10*(1+H9)</f>
        <v>1.1021003627852444</v>
      </c>
      <c r="I10" s="52">
        <f t="shared" ref="I10:Q10" si="4">H10*(1+I9)</f>
        <v>1.1169536425715727</v>
      </c>
      <c r="J10" s="52">
        <f t="shared" si="4"/>
        <v>1.1313712090005801</v>
      </c>
      <c r="K10" s="52">
        <f t="shared" si="4"/>
        <v>1.1452415936294269</v>
      </c>
      <c r="L10" s="52">
        <f t="shared" si="4"/>
        <v>1.150079934385758</v>
      </c>
      <c r="M10" s="52">
        <f t="shared" si="4"/>
        <v>1.1535793853785454</v>
      </c>
      <c r="N10" s="52">
        <f t="shared" si="4"/>
        <v>1.1558326331857665</v>
      </c>
      <c r="O10" s="52">
        <f t="shared" si="4"/>
        <v>1.1569485855473058</v>
      </c>
      <c r="P10" s="52">
        <f t="shared" si="4"/>
        <v>1.157655666041991</v>
      </c>
      <c r="Q10" s="52">
        <f t="shared" si="4"/>
        <v>1.1580721360497923</v>
      </c>
      <c r="R10" s="52"/>
      <c r="S10" s="52"/>
    </row>
    <row r="11" spans="1:19" s="20" customFormat="1" ht="15" customHeight="1" x14ac:dyDescent="0.2">
      <c r="A11" s="41" t="s">
        <v>115</v>
      </c>
      <c r="B11" s="77"/>
      <c r="C11" s="78"/>
      <c r="D11" s="78"/>
      <c r="E11" s="78"/>
      <c r="F11" s="78"/>
      <c r="G11" s="78"/>
      <c r="H11" s="26"/>
      <c r="I11" s="26"/>
      <c r="J11" s="78"/>
      <c r="K11" s="78"/>
      <c r="L11" s="78"/>
      <c r="M11" s="78"/>
      <c r="N11" s="78"/>
      <c r="O11" s="78"/>
      <c r="P11" s="78"/>
      <c r="Q11" s="78">
        <f>Q10-Q8</f>
        <v>0.13110322284694398</v>
      </c>
      <c r="R11" s="78"/>
      <c r="S11" s="78"/>
    </row>
    <row r="12" spans="1:19" s="20" customFormat="1" ht="15" customHeight="1" x14ac:dyDescent="0.2">
      <c r="A12" s="79" t="s">
        <v>52</v>
      </c>
      <c r="B12" s="77">
        <f t="shared" ref="B12:B29" si="5">$B$1*(EXP(G12)-1)</f>
        <v>141316.56748593916</v>
      </c>
      <c r="C12" s="78"/>
      <c r="D12" s="26" t="str">
        <f>'FED1'!E7</f>
        <v>0.135***</v>
      </c>
      <c r="E12" s="26">
        <v>0.13500000000000001</v>
      </c>
      <c r="F12" s="26" t="str">
        <f>'FED1'!E13</f>
        <v>0.013</v>
      </c>
      <c r="G12" s="26">
        <v>1.2999999999999999E-2</v>
      </c>
      <c r="H12" s="55"/>
      <c r="J12" s="26"/>
      <c r="K12" s="26"/>
      <c r="L12" s="26"/>
      <c r="M12" s="26"/>
      <c r="N12" s="26"/>
      <c r="O12" s="26"/>
      <c r="P12" s="26"/>
      <c r="Q12" s="26">
        <f>(Q10-1)/(Q8-1)</f>
        <v>5.8612720082875809</v>
      </c>
      <c r="R12" s="26">
        <f>AVERAGE(Q12,Q20,Q28)</f>
        <v>5.0985176360847007</v>
      </c>
      <c r="S12" s="26"/>
    </row>
    <row r="13" spans="1:19" s="20" customFormat="1" ht="15" customHeight="1" x14ac:dyDescent="0.2">
      <c r="A13" s="79" t="s">
        <v>53</v>
      </c>
      <c r="B13" s="67">
        <f t="shared" si="5"/>
        <v>259245.21593288769</v>
      </c>
      <c r="C13" s="78"/>
      <c r="D13" s="26" t="str">
        <f>'FED1'!E9</f>
        <v>0.116***</v>
      </c>
      <c r="E13" s="26">
        <v>0.11600000000000001</v>
      </c>
      <c r="F13" s="26" t="str">
        <f>'FED1'!E15</f>
        <v>0.011**</v>
      </c>
      <c r="G13" s="26">
        <f>0.011*B3</f>
        <v>2.3720615144556124E-2</v>
      </c>
      <c r="H13" s="26"/>
      <c r="J13" s="26"/>
      <c r="K13" s="26"/>
      <c r="L13" s="26"/>
      <c r="M13" s="26"/>
      <c r="N13" s="26"/>
      <c r="O13" s="26"/>
      <c r="P13" s="26"/>
      <c r="Q13" s="26"/>
      <c r="R13" s="26"/>
      <c r="S13" s="26"/>
    </row>
    <row r="14" spans="1:19" s="20" customFormat="1" ht="15" customHeight="1" x14ac:dyDescent="0.2">
      <c r="A14" s="79" t="s">
        <v>54</v>
      </c>
      <c r="B14" s="67">
        <f t="shared" si="5"/>
        <v>64994.789383901174</v>
      </c>
      <c r="C14" s="78"/>
      <c r="D14" s="78" t="str">
        <f>'FED1'!E11</f>
        <v>0.102***</v>
      </c>
      <c r="E14" s="26">
        <v>0.10199999999999999</v>
      </c>
      <c r="F14" s="78" t="str">
        <f>'FED1'!E17</f>
        <v>0.006***</v>
      </c>
      <c r="G14" s="26">
        <v>6.0000000000000001E-3</v>
      </c>
      <c r="H14" s="26"/>
      <c r="J14" s="78"/>
      <c r="K14" s="78"/>
      <c r="L14" s="78"/>
      <c r="M14" s="78"/>
      <c r="N14" s="78"/>
      <c r="O14" s="78"/>
      <c r="P14" s="78"/>
      <c r="Q14" s="78"/>
      <c r="R14" s="78"/>
      <c r="S14" s="78"/>
    </row>
    <row r="15" spans="1:19" s="20" customFormat="1" ht="15" customHeight="1" x14ac:dyDescent="0.2">
      <c r="A15" s="79" t="s">
        <v>56</v>
      </c>
      <c r="B15" s="77"/>
      <c r="C15" s="78"/>
      <c r="D15" s="78">
        <v>0</v>
      </c>
      <c r="E15" s="78">
        <v>0</v>
      </c>
      <c r="F15" s="78">
        <v>0</v>
      </c>
      <c r="G15" s="78">
        <v>0</v>
      </c>
      <c r="H15" s="78">
        <f>G14+$E$12*G15+$E$13*F15+$E$14*E15</f>
        <v>6.0000000000000001E-3</v>
      </c>
      <c r="I15" s="78">
        <f>H14+$E$12*H15+$E$13*G15+$E$14*F15</f>
        <v>8.1000000000000006E-4</v>
      </c>
      <c r="J15" s="78">
        <f t="shared" ref="J15:Q15" si="6">I14+$E$12*I15+$E$13*H15+$E$14*G15</f>
        <v>8.0535000000000003E-4</v>
      </c>
      <c r="K15" s="78">
        <f t="shared" si="6"/>
        <v>8.1468225000000003E-4</v>
      </c>
      <c r="L15" s="78">
        <f t="shared" si="6"/>
        <v>2.8602270375000004E-4</v>
      </c>
      <c r="M15" s="78">
        <f>L14+$E$12*L15+$E$13*K15+$E$14*J15</f>
        <v>2.1526190600625002E-4</v>
      </c>
      <c r="N15" s="78">
        <f t="shared" si="6"/>
        <v>1.4533658044584377E-4</v>
      </c>
      <c r="O15" s="78">
        <f>N14+$E$12*N15+$E$13*M15+$E$14*L15</f>
        <v>7.3765135239413915E-5</v>
      </c>
      <c r="P15" s="78">
        <f t="shared" si="6"/>
        <v>4.8774051001676255E-5</v>
      </c>
      <c r="Q15" s="78">
        <f t="shared" si="6"/>
        <v>2.9965583778474375E-5</v>
      </c>
      <c r="R15" s="78"/>
      <c r="S15" s="78"/>
    </row>
    <row r="16" spans="1:19" s="53" customFormat="1" ht="15" customHeight="1" x14ac:dyDescent="0.2">
      <c r="A16" s="79" t="s">
        <v>57</v>
      </c>
      <c r="B16" s="77"/>
      <c r="C16" s="52"/>
      <c r="D16" s="52">
        <v>1</v>
      </c>
      <c r="E16" s="52">
        <f>D16*(1+E15)</f>
        <v>1</v>
      </c>
      <c r="F16" s="52">
        <f t="shared" ref="F16:Q16" si="7">E16*(1+F15)</f>
        <v>1</v>
      </c>
      <c r="G16" s="52">
        <f t="shared" si="7"/>
        <v>1</v>
      </c>
      <c r="H16" s="52">
        <f>G16*(1+H15)</f>
        <v>1.006</v>
      </c>
      <c r="I16" s="52">
        <f t="shared" si="7"/>
        <v>1.00681486</v>
      </c>
      <c r="J16" s="52">
        <f t="shared" si="7"/>
        <v>1.0076256983475009</v>
      </c>
      <c r="K16" s="52">
        <f t="shared" si="7"/>
        <v>1.0084465931185884</v>
      </c>
      <c r="L16" s="52">
        <f t="shared" si="7"/>
        <v>1.0087350317397397</v>
      </c>
      <c r="M16" s="52">
        <f t="shared" si="7"/>
        <v>1.0089521739653273</v>
      </c>
      <c r="N16" s="52">
        <f t="shared" si="7"/>
        <v>1.0090988116241248</v>
      </c>
      <c r="O16" s="52">
        <f t="shared" si="7"/>
        <v>1.0091732479344342</v>
      </c>
      <c r="P16" s="52">
        <f t="shared" si="7"/>
        <v>1.0092224694018983</v>
      </c>
      <c r="Q16" s="52">
        <f t="shared" si="7"/>
        <v>1.0092527113423564</v>
      </c>
      <c r="R16" s="52"/>
      <c r="S16" s="52"/>
    </row>
    <row r="17" spans="1:19" s="20" customFormat="1" ht="15" customHeight="1" x14ac:dyDescent="0.2">
      <c r="A17" s="79" t="s">
        <v>58</v>
      </c>
      <c r="B17" s="77"/>
      <c r="C17" s="78"/>
      <c r="D17" s="78">
        <v>0</v>
      </c>
      <c r="E17" s="78">
        <v>0</v>
      </c>
      <c r="F17" s="78">
        <v>0</v>
      </c>
      <c r="G17" s="78">
        <v>0</v>
      </c>
      <c r="H17" s="78">
        <f>SUM(G13:G14)+$E$12*G17+$E$13*F17+$E$14*E17</f>
        <v>2.9720615144556123E-2</v>
      </c>
      <c r="I17" s="78">
        <f t="shared" ref="I17:P17" si="8">SUM(H13:H14)+$E$12*H17+$E$13*G17+$E$14*F17</f>
        <v>4.0122830445150767E-3</v>
      </c>
      <c r="J17" s="78">
        <f t="shared" si="8"/>
        <v>3.9892495677780453E-3</v>
      </c>
      <c r="K17" s="78">
        <f t="shared" si="8"/>
        <v>4.0354762695585097E-3</v>
      </c>
      <c r="L17" s="78">
        <f>SUM(K13:K14)+$E$12*K17+$E$13*J17+$E$14*I17</f>
        <v>1.4167951167931899E-3</v>
      </c>
      <c r="M17" s="78">
        <f t="shared" si="8"/>
        <v>1.0662860439492284E-3</v>
      </c>
      <c r="N17" s="78">
        <f>SUM(M13:M14)+$E$12*M17+$E$13*L17+$E$14*K17</f>
        <v>7.1991542897612384E-4</v>
      </c>
      <c r="O17" s="78">
        <f t="shared" si="8"/>
        <v>3.6539086592279261E-4</v>
      </c>
      <c r="P17" s="78">
        <f t="shared" si="8"/>
        <v>2.4159913314362867E-4</v>
      </c>
      <c r="Q17" s="78">
        <f>SUM(P13:P14)+$E$12*P17+$E$13*O17+$E$14*N17</f>
        <v>1.4843259717699843E-4</v>
      </c>
      <c r="R17" s="78"/>
      <c r="S17" s="78"/>
    </row>
    <row r="18" spans="1:19" s="53" customFormat="1" ht="15" customHeight="1" x14ac:dyDescent="0.2">
      <c r="A18" s="79" t="s">
        <v>59</v>
      </c>
      <c r="B18" s="77"/>
      <c r="C18" s="52"/>
      <c r="D18" s="52">
        <v>1</v>
      </c>
      <c r="E18" s="52">
        <f>D18*(1+E17)</f>
        <v>1</v>
      </c>
      <c r="F18" s="52">
        <f t="shared" ref="F18:G18" si="9">E18*(1+F17)</f>
        <v>1</v>
      </c>
      <c r="G18" s="52">
        <f t="shared" si="9"/>
        <v>1</v>
      </c>
      <c r="H18" s="52">
        <f>G18*(1+H17)</f>
        <v>1.0297206151445562</v>
      </c>
      <c r="I18" s="52">
        <f t="shared" ref="I18:Q18" si="10">H18*(1+I17)</f>
        <v>1.0338521457092882</v>
      </c>
      <c r="J18" s="52">
        <f t="shared" si="10"/>
        <v>1.0379764399347053</v>
      </c>
      <c r="K18" s="52">
        <f t="shared" si="10"/>
        <v>1.0421651692264227</v>
      </c>
      <c r="L18" s="52">
        <f t="shared" si="10"/>
        <v>1.0436417037490746</v>
      </c>
      <c r="M18" s="52">
        <f t="shared" si="10"/>
        <v>1.0447545243326657</v>
      </c>
      <c r="N18" s="52">
        <f t="shared" si="10"/>
        <v>1.0455066592342253</v>
      </c>
      <c r="O18" s="52">
        <f t="shared" si="10"/>
        <v>1.0458886778177707</v>
      </c>
      <c r="P18" s="52">
        <f t="shared" si="10"/>
        <v>1.0461413636156962</v>
      </c>
      <c r="Q18" s="52">
        <f t="shared" si="10"/>
        <v>1.046296645095312</v>
      </c>
      <c r="R18" s="52"/>
      <c r="S18" s="52"/>
    </row>
    <row r="19" spans="1:19" s="20" customFormat="1" ht="15" customHeight="1" x14ac:dyDescent="0.2">
      <c r="A19" s="41" t="s">
        <v>31</v>
      </c>
      <c r="B19" s="82">
        <f>ZCalc1a!B3</f>
        <v>2.1564195585960113</v>
      </c>
      <c r="C19" s="78"/>
      <c r="D19" s="78"/>
      <c r="E19" s="78"/>
      <c r="F19" s="78"/>
      <c r="G19" s="78"/>
      <c r="H19" s="26"/>
      <c r="I19" s="26"/>
      <c r="J19" s="78"/>
      <c r="K19" s="78"/>
      <c r="L19" s="78"/>
      <c r="M19" s="78"/>
      <c r="N19" s="78"/>
      <c r="O19" s="78"/>
      <c r="P19" s="78"/>
      <c r="Q19" s="78">
        <f>Q18-Q16</f>
        <v>3.704393375295556E-2</v>
      </c>
      <c r="R19" s="78"/>
      <c r="S19" s="78"/>
    </row>
    <row r="20" spans="1:19" s="20" customFormat="1" ht="15" customHeight="1" x14ac:dyDescent="0.2">
      <c r="A20" s="79" t="s">
        <v>52</v>
      </c>
      <c r="B20" s="67">
        <f t="shared" si="5"/>
        <v>259245.21593288769</v>
      </c>
      <c r="C20" s="78"/>
      <c r="D20" s="26" t="str">
        <f>'TFP1'!E7</f>
        <v>0.118***</v>
      </c>
      <c r="E20" s="26">
        <v>0.11799999999999999</v>
      </c>
      <c r="F20" s="26" t="str">
        <f>'TFP1'!E13</f>
        <v>0.011</v>
      </c>
      <c r="G20" s="26">
        <f>0.011*B19</f>
        <v>2.3720615144556124E-2</v>
      </c>
      <c r="H20" s="55"/>
      <c r="J20" s="26"/>
      <c r="K20" s="26"/>
      <c r="L20" s="26"/>
      <c r="M20" s="26"/>
      <c r="N20" s="26"/>
      <c r="O20" s="26"/>
      <c r="P20" s="26"/>
      <c r="Q20" s="26">
        <f>(Q18-1)/(Q16-1)</f>
        <v>5.003576074331697</v>
      </c>
      <c r="R20" s="26"/>
      <c r="S20" s="26"/>
    </row>
    <row r="21" spans="1:19" s="20" customFormat="1" ht="15" customHeight="1" x14ac:dyDescent="0.2">
      <c r="A21" s="79" t="s">
        <v>53</v>
      </c>
      <c r="B21" s="77">
        <f t="shared" si="5"/>
        <v>86746.523446153573</v>
      </c>
      <c r="C21" s="78"/>
      <c r="D21" s="26" t="str">
        <f>'TFP1'!E9</f>
        <v>0.118***</v>
      </c>
      <c r="E21" s="26">
        <v>0.11799999999999999</v>
      </c>
      <c r="F21" s="26" t="str">
        <f>'TFP1'!E15</f>
        <v>0.008</v>
      </c>
      <c r="G21" s="26">
        <v>8.0000000000000002E-3</v>
      </c>
      <c r="H21" s="26"/>
      <c r="J21" s="26"/>
      <c r="K21" s="26"/>
      <c r="L21" s="26"/>
      <c r="M21" s="26"/>
      <c r="N21" s="26"/>
      <c r="O21" s="26"/>
      <c r="P21" s="26"/>
      <c r="Q21" s="26"/>
      <c r="R21" s="26"/>
      <c r="S21" s="26"/>
    </row>
    <row r="22" spans="1:19" s="20" customFormat="1" ht="15" customHeight="1" x14ac:dyDescent="0.2">
      <c r="A22" s="79" t="s">
        <v>54</v>
      </c>
      <c r="B22" s="67">
        <f>$B$1*(EXP(G22)-1)</f>
        <v>75865.218481964723</v>
      </c>
      <c r="C22" s="78"/>
      <c r="D22" s="78" t="str">
        <f>'TFP1'!E11</f>
        <v>0.102***</v>
      </c>
      <c r="E22" s="26">
        <v>0.10199999999999999</v>
      </c>
      <c r="F22" s="78" t="str">
        <f>'TFP1'!E17</f>
        <v>0.007***</v>
      </c>
      <c r="G22" s="26">
        <v>7.0000000000000001E-3</v>
      </c>
      <c r="H22" s="26"/>
      <c r="J22" s="78"/>
      <c r="K22" s="78"/>
      <c r="L22" s="78"/>
      <c r="M22" s="78"/>
      <c r="N22" s="78"/>
      <c r="O22" s="78"/>
      <c r="P22" s="78"/>
      <c r="Q22" s="78"/>
      <c r="R22" s="78"/>
      <c r="S22" s="78"/>
    </row>
    <row r="23" spans="1:19" s="20" customFormat="1" ht="15" customHeight="1" x14ac:dyDescent="0.2">
      <c r="A23" s="79" t="s">
        <v>56</v>
      </c>
      <c r="B23" s="77"/>
      <c r="C23" s="78"/>
      <c r="D23" s="78">
        <v>0</v>
      </c>
      <c r="E23" s="78">
        <v>0</v>
      </c>
      <c r="F23" s="78">
        <v>0</v>
      </c>
      <c r="G23" s="78">
        <v>0</v>
      </c>
      <c r="H23" s="78">
        <f>G22+$E$20*G23+$E$21*F23+$E$22*E23</f>
        <v>7.0000000000000001E-3</v>
      </c>
      <c r="I23" s="78">
        <f t="shared" ref="I23:Q23" si="11">H22+$E$20*H23+$E$21*G23+$E$22*F23</f>
        <v>8.2600000000000002E-4</v>
      </c>
      <c r="J23" s="78">
        <f t="shared" si="11"/>
        <v>9.2346799999999999E-4</v>
      </c>
      <c r="K23" s="78">
        <f t="shared" si="11"/>
        <v>9.2043722400000005E-4</v>
      </c>
      <c r="L23" s="78">
        <f t="shared" si="11"/>
        <v>3.01832816432E-4</v>
      </c>
      <c r="M23" s="78">
        <f t="shared" si="11"/>
        <v>2.3842160077097599E-4</v>
      </c>
      <c r="N23" s="78">
        <f t="shared" si="11"/>
        <v>1.5763461807795115E-4</v>
      </c>
      <c r="O23" s="78">
        <f t="shared" si="11"/>
        <v>7.7521581100237392E-5</v>
      </c>
      <c r="P23" s="78">
        <f t="shared" si="11"/>
        <v>5.206743478166579E-5</v>
      </c>
      <c r="Q23" s="78">
        <f t="shared" si="11"/>
        <v>3.1370234918015589E-5</v>
      </c>
      <c r="R23" s="78"/>
      <c r="S23" s="78"/>
    </row>
    <row r="24" spans="1:19" s="53" customFormat="1" ht="15" customHeight="1" x14ac:dyDescent="0.2">
      <c r="A24" s="79" t="s">
        <v>57</v>
      </c>
      <c r="B24" s="77"/>
      <c r="C24" s="52"/>
      <c r="D24" s="52">
        <v>1</v>
      </c>
      <c r="E24" s="52">
        <f>D24*(1+E23)</f>
        <v>1</v>
      </c>
      <c r="F24" s="52">
        <f t="shared" ref="F24:P24" si="12">E24*(1+F23)</f>
        <v>1</v>
      </c>
      <c r="G24" s="52">
        <f t="shared" si="12"/>
        <v>1</v>
      </c>
      <c r="H24" s="52">
        <f t="shared" si="12"/>
        <v>1.0069999999999999</v>
      </c>
      <c r="I24" s="52">
        <f t="shared" si="12"/>
        <v>1.0078317819999998</v>
      </c>
      <c r="J24" s="52">
        <f t="shared" si="12"/>
        <v>1.0087624824000598</v>
      </c>
      <c r="K24" s="52">
        <f t="shared" si="12"/>
        <v>1.0096909849390354</v>
      </c>
      <c r="L24" s="52">
        <f t="shared" si="12"/>
        <v>1.0099957428127455</v>
      </c>
      <c r="M24" s="52">
        <f t="shared" si="12"/>
        <v>1.0102365476145188</v>
      </c>
      <c r="N24" s="52">
        <f t="shared" si="12"/>
        <v>1.0103957958668706</v>
      </c>
      <c r="O24" s="52">
        <f t="shared" si="12"/>
        <v>1.0104741233465031</v>
      </c>
      <c r="P24" s="52">
        <f t="shared" si="12"/>
        <v>1.0105267361420192</v>
      </c>
      <c r="Q24" s="52">
        <f>P24*(1+Q23)</f>
        <v>1.0105584366031228</v>
      </c>
      <c r="R24" s="52"/>
      <c r="S24" s="52"/>
    </row>
    <row r="25" spans="1:19" s="20" customFormat="1" ht="15" customHeight="1" x14ac:dyDescent="0.2">
      <c r="A25" s="79" t="s">
        <v>58</v>
      </c>
      <c r="B25" s="77"/>
      <c r="C25" s="78"/>
      <c r="D25" s="78">
        <v>0</v>
      </c>
      <c r="E25" s="78">
        <v>0</v>
      </c>
      <c r="F25" s="78">
        <v>0</v>
      </c>
      <c r="G25" s="78">
        <v>0</v>
      </c>
      <c r="H25" s="78">
        <f>G22+G20+$E$20*G25+$E$21*F25+$E$22*E25</f>
        <v>3.0720615144556124E-2</v>
      </c>
      <c r="I25" s="78">
        <f t="shared" ref="I25:Q25" si="13">H22+H20+$E$20*H25+$E$21*G25+$E$22*F25</f>
        <v>3.6250325870576224E-3</v>
      </c>
      <c r="J25" s="78">
        <f t="shared" si="13"/>
        <v>4.0527864323304215E-3</v>
      </c>
      <c r="K25" s="78">
        <f t="shared" si="13"/>
        <v>4.0394853890325134E-3</v>
      </c>
      <c r="L25" s="78">
        <f t="shared" si="13"/>
        <v>1.3246413988007039E-3</v>
      </c>
      <c r="M25" s="78">
        <f t="shared" si="13"/>
        <v>1.0463511770620226E-3</v>
      </c>
      <c r="N25" s="78">
        <f t="shared" si="13"/>
        <v>6.9180463363311805E-4</v>
      </c>
      <c r="O25" s="78">
        <f t="shared" si="13"/>
        <v>3.4021580833969839E-4</v>
      </c>
      <c r="P25" s="78">
        <f t="shared" si="13"/>
        <v>2.2850623221311864E-4</v>
      </c>
      <c r="Q25" s="78">
        <f t="shared" si="13"/>
        <v>1.3767327341581044E-4</v>
      </c>
      <c r="R25" s="78"/>
      <c r="S25" s="78"/>
    </row>
    <row r="26" spans="1:19" s="53" customFormat="1" ht="15" customHeight="1" x14ac:dyDescent="0.2">
      <c r="A26" s="79" t="s">
        <v>59</v>
      </c>
      <c r="B26" s="77"/>
      <c r="C26" s="52"/>
      <c r="D26" s="52">
        <v>1</v>
      </c>
      <c r="E26" s="52">
        <f>D26*(1+E25)</f>
        <v>1</v>
      </c>
      <c r="F26" s="52">
        <f t="shared" ref="F26:G26" si="14">E26*(1+F25)</f>
        <v>1</v>
      </c>
      <c r="G26" s="52">
        <f t="shared" si="14"/>
        <v>1</v>
      </c>
      <c r="H26" s="52">
        <f>G26*(1+H25)</f>
        <v>1.030720615144556</v>
      </c>
      <c r="I26" s="52">
        <f t="shared" ref="I26:Q26" si="15">H26*(1+I25)</f>
        <v>1.0344570109626072</v>
      </c>
      <c r="J26" s="52">
        <f t="shared" si="15"/>
        <v>1.0386494443014656</v>
      </c>
      <c r="K26" s="52">
        <f t="shared" si="15"/>
        <v>1.0428450535560481</v>
      </c>
      <c r="L26" s="52">
        <f t="shared" si="15"/>
        <v>1.0442264492865228</v>
      </c>
      <c r="M26" s="52">
        <f t="shared" si="15"/>
        <v>1.0453190768608529</v>
      </c>
      <c r="N26" s="52">
        <f t="shared" si="15"/>
        <v>1.0460422334418502</v>
      </c>
      <c r="O26" s="52">
        <f t="shared" si="15"/>
        <v>1.046398113545858</v>
      </c>
      <c r="P26" s="52">
        <f t="shared" si="15"/>
        <v>1.0466372220361793</v>
      </c>
      <c r="Q26" s="52">
        <f t="shared" si="15"/>
        <v>1.0467813160086157</v>
      </c>
      <c r="R26" s="52"/>
      <c r="S26" s="52"/>
    </row>
    <row r="27" spans="1:19" s="20" customFormat="1" ht="15" customHeight="1" x14ac:dyDescent="0.2">
      <c r="A27" s="41" t="s">
        <v>116</v>
      </c>
      <c r="B27" s="77"/>
      <c r="C27" s="78"/>
      <c r="D27" s="78"/>
      <c r="E27" s="78"/>
      <c r="F27" s="78"/>
      <c r="G27" s="78"/>
      <c r="H27" s="26"/>
      <c r="I27" s="26"/>
      <c r="J27" s="78"/>
      <c r="K27" s="78"/>
      <c r="L27" s="78"/>
      <c r="M27" s="78"/>
      <c r="N27" s="78"/>
      <c r="O27" s="78"/>
      <c r="P27" s="78"/>
      <c r="Q27" s="78">
        <f>Q26-Q24</f>
        <v>3.6222879405492847E-2</v>
      </c>
      <c r="R27" s="78"/>
      <c r="S27" s="78"/>
    </row>
    <row r="28" spans="1:19" s="20" customFormat="1" ht="15" customHeight="1" x14ac:dyDescent="0.2">
      <c r="A28" s="79" t="s">
        <v>52</v>
      </c>
      <c r="B28" s="67">
        <f>$B$1*(EXP(G28)-1)</f>
        <v>427450.15231393522</v>
      </c>
      <c r="C28" s="78"/>
      <c r="D28" s="26" t="str">
        <f>'PAT1'!E7</f>
        <v>0.138***</v>
      </c>
      <c r="E28" s="26">
        <v>0.13800000000000001</v>
      </c>
      <c r="F28" s="26" t="str">
        <f>'PAT1'!E13</f>
        <v>0.018***</v>
      </c>
      <c r="G28" s="26">
        <f>0.018*B19</f>
        <v>3.8815552054728197E-2</v>
      </c>
      <c r="H28" s="55"/>
      <c r="J28" s="26"/>
      <c r="K28" s="26"/>
      <c r="L28" s="26"/>
      <c r="M28" s="26"/>
      <c r="N28" s="26"/>
      <c r="O28" s="26"/>
      <c r="P28" s="26"/>
      <c r="Q28" s="26">
        <f>(Q26-1)/(Q24-1)</f>
        <v>4.4307048256348223</v>
      </c>
      <c r="R28" s="26"/>
      <c r="S28" s="26"/>
    </row>
    <row r="29" spans="1:19" s="20" customFormat="1" ht="15" customHeight="1" x14ac:dyDescent="0.2">
      <c r="A29" s="79" t="s">
        <v>53</v>
      </c>
      <c r="B29" s="77">
        <f t="shared" si="5"/>
        <v>0</v>
      </c>
      <c r="C29" s="78"/>
      <c r="D29" s="26" t="str">
        <f>'PAT1'!E9</f>
        <v>0.117***</v>
      </c>
      <c r="E29" s="26">
        <v>0.11700000000000001</v>
      </c>
      <c r="F29" s="26" t="str">
        <f>'PAT1'!E15</f>
        <v>-0.000</v>
      </c>
      <c r="G29" s="26">
        <v>0</v>
      </c>
      <c r="H29" s="26"/>
      <c r="J29" s="26"/>
      <c r="K29" s="26"/>
      <c r="L29" s="26"/>
      <c r="M29" s="26"/>
      <c r="N29" s="26"/>
      <c r="O29" s="26"/>
      <c r="P29" s="26"/>
      <c r="Q29" s="26"/>
      <c r="R29" s="26"/>
      <c r="S29" s="26"/>
    </row>
    <row r="30" spans="1:19" s="20" customFormat="1" ht="15" customHeight="1" x14ac:dyDescent="0.2">
      <c r="A30" s="79" t="s">
        <v>54</v>
      </c>
      <c r="B30" s="67">
        <f>$B$1*(EXP(G30)-1)</f>
        <v>-64605.988217499013</v>
      </c>
      <c r="C30" s="78"/>
      <c r="D30" s="78" t="str">
        <f>'PAT1'!E11</f>
        <v>0.100***</v>
      </c>
      <c r="E30" s="26">
        <v>0.1</v>
      </c>
      <c r="F30" s="78" t="str">
        <f>'PAT1'!E17</f>
        <v>-0.006**</v>
      </c>
      <c r="G30" s="26">
        <v>-6.0000000000000001E-3</v>
      </c>
      <c r="H30" s="26"/>
      <c r="J30" s="78"/>
      <c r="K30" s="78"/>
      <c r="L30" s="78"/>
      <c r="M30" s="78"/>
      <c r="N30" s="78"/>
      <c r="O30" s="78"/>
      <c r="P30" s="78"/>
      <c r="Q30" s="78"/>
      <c r="R30" s="78"/>
      <c r="S30" s="78"/>
    </row>
    <row r="31" spans="1:19" s="20" customFormat="1" ht="15" customHeight="1" x14ac:dyDescent="0.2">
      <c r="A31" s="79" t="s">
        <v>56</v>
      </c>
      <c r="B31" s="77"/>
      <c r="C31" s="78"/>
      <c r="D31" s="78">
        <v>0</v>
      </c>
      <c r="E31" s="78">
        <v>0</v>
      </c>
      <c r="F31" s="78">
        <v>0</v>
      </c>
      <c r="G31" s="78">
        <v>0</v>
      </c>
      <c r="H31" s="78">
        <f>G30+$E$28*G31+$E$29*F31+$E$30*E31</f>
        <v>-6.0000000000000001E-3</v>
      </c>
      <c r="I31" s="78">
        <f t="shared" ref="I31:Q31" si="16">H30+$E$28*H31+$E$29*G31+$E$30*F31</f>
        <v>-8.2800000000000007E-4</v>
      </c>
      <c r="J31" s="78">
        <f t="shared" si="16"/>
        <v>-8.1626400000000003E-4</v>
      </c>
      <c r="K31" s="78">
        <f t="shared" si="16"/>
        <v>-8.095204320000001E-4</v>
      </c>
      <c r="L31" s="78">
        <f t="shared" si="16"/>
        <v>-2.9001670761600001E-4</v>
      </c>
      <c r="M31" s="78">
        <f t="shared" si="16"/>
        <v>-2.1636259619500805E-4</v>
      </c>
      <c r="N31" s="78">
        <f t="shared" si="16"/>
        <v>-1.4474203626598314E-4</v>
      </c>
      <c r="O31" s="78">
        <f t="shared" si="16"/>
        <v>-7.4290495521121621E-5</v>
      </c>
      <c r="P31" s="78">
        <f t="shared" si="16"/>
        <v>-4.8823166244535617E-5</v>
      </c>
      <c r="Q31" s="78">
        <f t="shared" si="16"/>
        <v>-2.9903788544315461E-5</v>
      </c>
      <c r="R31" s="78"/>
      <c r="S31" s="78"/>
    </row>
    <row r="32" spans="1:19" s="53" customFormat="1" ht="15" customHeight="1" x14ac:dyDescent="0.2">
      <c r="A32" s="79" t="s">
        <v>57</v>
      </c>
      <c r="B32" s="77"/>
      <c r="C32" s="52"/>
      <c r="D32" s="52">
        <v>1</v>
      </c>
      <c r="E32" s="52">
        <f>D32*(1+E31)</f>
        <v>1</v>
      </c>
      <c r="F32" s="52">
        <f t="shared" ref="F32:Q32" si="17">E32*(1+F31)</f>
        <v>1</v>
      </c>
      <c r="G32" s="52">
        <f t="shared" si="17"/>
        <v>1</v>
      </c>
      <c r="H32" s="52">
        <f>G32*(1+H31)</f>
        <v>0.99399999999999999</v>
      </c>
      <c r="I32" s="52">
        <f t="shared" si="17"/>
        <v>0.99317696799999999</v>
      </c>
      <c r="J32" s="52">
        <f t="shared" si="17"/>
        <v>0.99236627339539241</v>
      </c>
      <c r="K32" s="52">
        <f>J32*(1+K31)</f>
        <v>0.99156293262105111</v>
      </c>
      <c r="L32" s="52">
        <f t="shared" si="17"/>
        <v>0.99127536280393835</v>
      </c>
      <c r="M32" s="52">
        <f t="shared" si="17"/>
        <v>0.99106088789289792</v>
      </c>
      <c r="N32" s="52">
        <f t="shared" si="17"/>
        <v>0.9909174397219207</v>
      </c>
      <c r="O32" s="52">
        <f t="shared" si="17"/>
        <v>0.99084382397430326</v>
      </c>
      <c r="P32" s="52">
        <f t="shared" si="17"/>
        <v>0.99079544784156293</v>
      </c>
      <c r="Q32" s="52">
        <f t="shared" si="17"/>
        <v>0.99076581930399998</v>
      </c>
      <c r="R32" s="52"/>
      <c r="S32" s="52"/>
    </row>
    <row r="33" spans="1:19" s="20" customFormat="1" ht="15" customHeight="1" x14ac:dyDescent="0.2">
      <c r="A33" s="79" t="s">
        <v>58</v>
      </c>
      <c r="B33" s="77"/>
      <c r="C33" s="78"/>
      <c r="D33" s="78">
        <v>0</v>
      </c>
      <c r="E33" s="78">
        <v>0</v>
      </c>
      <c r="F33" s="78">
        <v>0</v>
      </c>
      <c r="G33" s="78">
        <v>0</v>
      </c>
      <c r="H33" s="78">
        <f>G28+G30+$E$28*G33+$E$29*F33+$E$30*E33</f>
        <v>3.2815552054728199E-2</v>
      </c>
      <c r="I33" s="78">
        <f t="shared" ref="I33:Q33" si="18">H28+H30+$E$28*H33+$E$29*G33+$E$30*F33</f>
        <v>4.5285461835524923E-3</v>
      </c>
      <c r="J33" s="78">
        <f t="shared" si="18"/>
        <v>4.4643589637334436E-3</v>
      </c>
      <c r="K33" s="78">
        <f t="shared" si="18"/>
        <v>4.4274766459436767E-3</v>
      </c>
      <c r="L33" s="78">
        <f>K28+K30+$E$28*K33+$E$29*J33+$E$30*I33</f>
        <v>1.5861763942522896E-3</v>
      </c>
      <c r="M33" s="78">
        <f t="shared" si="18"/>
        <v>1.1833430063555705E-3</v>
      </c>
      <c r="N33" s="78">
        <f t="shared" si="18"/>
        <v>7.9163163759895432E-4</v>
      </c>
      <c r="O33" s="78">
        <f t="shared" si="18"/>
        <v>4.0631393715748643E-4</v>
      </c>
      <c r="P33" s="78">
        <f t="shared" si="18"/>
        <v>2.6702652556236784E-4</v>
      </c>
      <c r="Q33" s="78">
        <f t="shared" si="18"/>
        <v>1.6355155493492812E-4</v>
      </c>
      <c r="R33" s="78"/>
      <c r="S33" s="78"/>
    </row>
    <row r="34" spans="1:19" s="53" customFormat="1" ht="15" customHeight="1" x14ac:dyDescent="0.2">
      <c r="A34" s="79" t="s">
        <v>59</v>
      </c>
      <c r="B34" s="77"/>
      <c r="C34" s="52"/>
      <c r="D34" s="52">
        <v>1</v>
      </c>
      <c r="E34" s="52">
        <f>D34*(1+E33)</f>
        <v>1</v>
      </c>
      <c r="F34" s="52">
        <f t="shared" ref="F34:G34" si="19">E34*(1+F33)</f>
        <v>1</v>
      </c>
      <c r="G34" s="52">
        <f t="shared" si="19"/>
        <v>1</v>
      </c>
      <c r="H34" s="52">
        <f>G34*(1+H33)</f>
        <v>1.0328155520547282</v>
      </c>
      <c r="I34" s="52">
        <f t="shared" ref="I34:Q34" si="20">H34*(1+I33)</f>
        <v>1.0374927049812992</v>
      </c>
      <c r="J34" s="52">
        <f>I34*(1+J33)</f>
        <v>1.0421244448385905</v>
      </c>
      <c r="K34" s="52">
        <f t="shared" si="20"/>
        <v>1.0467384264802804</v>
      </c>
      <c r="L34" s="52">
        <f t="shared" si="20"/>
        <v>1.04839873826332</v>
      </c>
      <c r="M34" s="52">
        <f t="shared" si="20"/>
        <v>1.0496393535781159</v>
      </c>
      <c r="N34" s="52">
        <f t="shared" si="20"/>
        <v>1.0504702812984772</v>
      </c>
      <c r="O34" s="52">
        <f t="shared" si="20"/>
        <v>1.0508971020143385</v>
      </c>
      <c r="P34" s="52">
        <f t="shared" si="20"/>
        <v>1.0511777194162131</v>
      </c>
      <c r="Q34" s="52">
        <f t="shared" si="20"/>
        <v>1.0513496411667367</v>
      </c>
      <c r="R34" s="52"/>
      <c r="S34" s="52"/>
    </row>
    <row r="35" spans="1:19" ht="15" x14ac:dyDescent="0.2">
      <c r="Q35" s="78">
        <f>Q34-Q32</f>
        <v>6.0583821862736698E-2</v>
      </c>
    </row>
    <row r="36" spans="1:19" ht="15" x14ac:dyDescent="0.2">
      <c r="Q36" s="26">
        <f>(Q34-1)/(Q32-1)</f>
        <v>-5.5608226498079993</v>
      </c>
    </row>
    <row r="37" spans="1:19" ht="15" x14ac:dyDescent="0.2">
      <c r="D37" s="66" t="s">
        <v>183</v>
      </c>
      <c r="E37" s="68">
        <f>AVERAGE(H9,H17,H25,H33)</f>
        <v>4.8839286282271223E-2</v>
      </c>
    </row>
    <row r="39" spans="1:19" ht="15" x14ac:dyDescent="0.2">
      <c r="A39" s="1" t="s">
        <v>207</v>
      </c>
      <c r="B39" s="67">
        <f>$B$1*(EXP(G39)-1)</f>
        <v>610638.63849533862</v>
      </c>
      <c r="G39" s="8">
        <v>5.5E-2</v>
      </c>
    </row>
    <row r="40" spans="1:19" ht="15" x14ac:dyDescent="0.2">
      <c r="B40" s="74">
        <f>$B$1*(EXP(G40)-1)</f>
        <v>251278.62710994986</v>
      </c>
      <c r="G40" s="8">
        <v>2.3E-2</v>
      </c>
    </row>
    <row r="41" spans="1:19" x14ac:dyDescent="0.2">
      <c r="B41" s="73">
        <f>SUM(B39:B40)</f>
        <v>861917.26560528844</v>
      </c>
    </row>
  </sheetData>
  <printOptions horizontalCentered="1"/>
  <pageMargins left="0.25" right="0.25" top="0.5" bottom="0" header="0.3" footer="0.3"/>
  <pageSetup scale="97"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73"/>
  <sheetViews>
    <sheetView zoomScaleNormal="100" workbookViewId="0"/>
  </sheetViews>
  <sheetFormatPr defaultRowHeight="15" x14ac:dyDescent="0.2"/>
  <cols>
    <col min="1" max="1" width="30" style="1" customWidth="1"/>
    <col min="2" max="17" width="9.7109375" style="8" customWidth="1"/>
    <col min="18" max="18" width="1.140625" style="64" customWidth="1"/>
    <col min="19" max="22" width="9.7109375" style="26" customWidth="1"/>
    <col min="23" max="23" width="1.140625" style="64" customWidth="1"/>
    <col min="24" max="24" width="21" style="1" customWidth="1"/>
    <col min="25" max="16384" width="9.140625" style="1"/>
  </cols>
  <sheetData>
    <row r="1" spans="1:35" s="20" customFormat="1" ht="15" customHeight="1" x14ac:dyDescent="0.2">
      <c r="A1" s="58" t="s">
        <v>118</v>
      </c>
      <c r="B1" s="77">
        <v>1940</v>
      </c>
      <c r="C1" s="79" t="s">
        <v>55</v>
      </c>
      <c r="D1" s="24">
        <v>1</v>
      </c>
      <c r="E1" s="24">
        <v>1</v>
      </c>
      <c r="F1" s="24">
        <v>1</v>
      </c>
      <c r="G1" s="24">
        <v>1</v>
      </c>
      <c r="H1" s="24">
        <v>1</v>
      </c>
      <c r="I1" s="24">
        <v>1</v>
      </c>
      <c r="J1" s="24">
        <v>1</v>
      </c>
      <c r="K1" s="24">
        <v>1</v>
      </c>
      <c r="L1" s="24">
        <v>1</v>
      </c>
      <c r="M1" s="24">
        <v>1</v>
      </c>
      <c r="N1" s="24">
        <v>1</v>
      </c>
      <c r="O1" s="24">
        <v>1</v>
      </c>
      <c r="P1" s="24">
        <v>1</v>
      </c>
      <c r="Q1" s="24">
        <v>1</v>
      </c>
      <c r="R1" s="59"/>
      <c r="S1" s="26"/>
      <c r="T1" s="26"/>
      <c r="U1" s="26"/>
      <c r="V1" s="26"/>
      <c r="W1" s="59"/>
      <c r="X1" s="20" t="str">
        <f>[1]IVGeo4!A1</f>
        <v/>
      </c>
      <c r="Y1" s="20" t="str">
        <f>[1]IVGeo4!B1</f>
        <v>(1)</v>
      </c>
      <c r="Z1" s="20" t="str">
        <f>[1]IVGeo4!C1</f>
        <v>(2)</v>
      </c>
      <c r="AA1" s="20" t="str">
        <f>[1]IVGeo4!D1</f>
        <v>(3)</v>
      </c>
      <c r="AB1" s="20" t="str">
        <f>[1]IVGeo4!E1</f>
        <v>(4)</v>
      </c>
    </row>
    <row r="2" spans="1:35" s="20" customFormat="1" ht="15" customHeight="1" x14ac:dyDescent="0.2">
      <c r="B2" s="26"/>
      <c r="C2" s="79" t="s">
        <v>41</v>
      </c>
      <c r="D2" s="24">
        <v>-3</v>
      </c>
      <c r="E2" s="24">
        <v>-2</v>
      </c>
      <c r="F2" s="24">
        <v>-1</v>
      </c>
      <c r="G2" s="24">
        <v>0</v>
      </c>
      <c r="H2" s="24">
        <v>1</v>
      </c>
      <c r="I2" s="24">
        <v>2</v>
      </c>
      <c r="J2" s="24">
        <v>3</v>
      </c>
      <c r="K2" s="24">
        <v>4</v>
      </c>
      <c r="L2" s="24">
        <v>5</v>
      </c>
      <c r="M2" s="24">
        <v>6</v>
      </c>
      <c r="N2" s="24">
        <v>7</v>
      </c>
      <c r="O2" s="24">
        <v>8</v>
      </c>
      <c r="P2" s="24">
        <v>9</v>
      </c>
      <c r="Q2" s="24">
        <v>10</v>
      </c>
      <c r="R2" s="60"/>
      <c r="S2" s="26"/>
      <c r="T2" s="26"/>
      <c r="U2" s="26"/>
      <c r="V2" s="26"/>
      <c r="W2" s="60"/>
      <c r="X2" s="20" t="str">
        <f>[1]IVGeo4!A2</f>
        <v/>
      </c>
      <c r="Y2" s="20" t="str">
        <f>[1]IVGeo4!B2</f>
        <v>Dlnber_rvadd_l0</v>
      </c>
      <c r="Z2" s="20" t="str">
        <f>[1]IVGeo4!C2</f>
        <v>Dlnber_rvadd_l0</v>
      </c>
      <c r="AA2" s="20" t="str">
        <f>[1]IVGeo4!D2</f>
        <v>Dlnber_emp_l0</v>
      </c>
      <c r="AB2" s="20" t="str">
        <f>[1]IVGeo4!E2</f>
        <v>Dlnber_emp_l0</v>
      </c>
    </row>
    <row r="3" spans="1:35" s="20" customFormat="1" ht="15" customHeight="1" x14ac:dyDescent="0.2">
      <c r="A3" s="41" t="s">
        <v>177</v>
      </c>
      <c r="B3" s="82">
        <f>ZCalc1a!B3</f>
        <v>2.1564195585960113</v>
      </c>
      <c r="C3" s="82">
        <f>ZCalc1a!B3</f>
        <v>2.1564195585960113</v>
      </c>
      <c r="D3" s="78"/>
      <c r="E3" s="78"/>
      <c r="F3" s="78"/>
      <c r="G3" s="78"/>
      <c r="H3" s="26"/>
      <c r="I3" s="26"/>
      <c r="J3" s="78"/>
      <c r="K3" s="78"/>
      <c r="L3" s="78"/>
      <c r="M3" s="78"/>
      <c r="N3" s="78"/>
      <c r="O3" s="78"/>
      <c r="P3" s="78"/>
      <c r="Q3" s="78"/>
      <c r="R3" s="61"/>
      <c r="S3" s="26"/>
      <c r="T3" s="26"/>
      <c r="U3" s="26"/>
      <c r="V3" s="26"/>
      <c r="W3" s="61"/>
      <c r="X3" s="20" t="str">
        <f>[1]IVGeo4!A3</f>
        <v>Tlag1</v>
      </c>
      <c r="Y3" s="20" t="str">
        <f>[1]IVGeo4!B3</f>
        <v>-0.052</v>
      </c>
      <c r="Z3" s="20" t="str">
        <f>[1]IVGeo4!C3</f>
        <v>-0.055</v>
      </c>
      <c r="AA3" s="20" t="str">
        <f>[1]IVGeo4!D3</f>
        <v>0.103***</v>
      </c>
      <c r="AB3" s="20" t="str">
        <f>[1]IVGeo4!E3</f>
        <v>0.103***</v>
      </c>
    </row>
    <row r="4" spans="1:35" s="20" customFormat="1" ht="15" customHeight="1" x14ac:dyDescent="0.2">
      <c r="A4" s="79" t="s">
        <v>52</v>
      </c>
      <c r="B4" s="77">
        <f>$B$1*(EXP(G4)-1)</f>
        <v>435.93587282228083</v>
      </c>
      <c r="C4" s="78" t="s">
        <v>168</v>
      </c>
      <c r="D4" s="78" t="str">
        <f>Full2!D7</f>
        <v>-0.050</v>
      </c>
      <c r="E4" s="26">
        <v>-0.05</v>
      </c>
      <c r="F4" s="26"/>
      <c r="G4" s="26">
        <f>(0.051+0.043)*C3</f>
        <v>0.20270343850802505</v>
      </c>
      <c r="H4" s="55"/>
      <c r="J4" s="26"/>
      <c r="K4" s="26"/>
      <c r="L4" s="26"/>
      <c r="M4" s="26"/>
      <c r="N4" s="26"/>
      <c r="O4" s="26"/>
      <c r="P4" s="26"/>
      <c r="Q4" s="26"/>
      <c r="R4" s="62"/>
      <c r="S4" s="26" t="s">
        <v>169</v>
      </c>
      <c r="T4" s="26" t="str">
        <f>Full2!D15</f>
        <v>0.107***</v>
      </c>
      <c r="U4" s="26" t="s">
        <v>173</v>
      </c>
      <c r="V4" s="26" t="str">
        <f>Full2!D25</f>
        <v>0.051**</v>
      </c>
      <c r="W4" s="62"/>
      <c r="X4" s="20" t="str">
        <f>[1]IVGeo4!A4</f>
        <v/>
      </c>
      <c r="Y4" s="20" t="str">
        <f>[1]IVGeo4!B4</f>
        <v>(0.041)</v>
      </c>
      <c r="Z4" s="20" t="str">
        <f>[1]IVGeo4!C4</f>
        <v>(0.042)</v>
      </c>
      <c r="AA4" s="20" t="str">
        <f>[1]IVGeo4!D4</f>
        <v>(0.020)</v>
      </c>
      <c r="AB4" s="20" t="str">
        <f>[1]IVGeo4!E4</f>
        <v>(0.019)</v>
      </c>
    </row>
    <row r="5" spans="1:35" s="20" customFormat="1" ht="15" customHeight="1" x14ac:dyDescent="0.2">
      <c r="A5" s="79" t="s">
        <v>53</v>
      </c>
      <c r="B5" s="77">
        <f>$B$1*(EXP(G5)-1)</f>
        <v>723.60814246323321</v>
      </c>
      <c r="C5" s="78" t="s">
        <v>46</v>
      </c>
      <c r="D5" s="78" t="str">
        <f>Full2!D9</f>
        <v>0.040*</v>
      </c>
      <c r="E5" s="26">
        <v>0.04</v>
      </c>
      <c r="F5" s="26"/>
      <c r="G5" s="26">
        <f>(0.107+0.04)*B3</f>
        <v>0.31699367511361365</v>
      </c>
      <c r="H5" s="26"/>
      <c r="J5" s="26"/>
      <c r="K5" s="26"/>
      <c r="L5" s="26"/>
      <c r="M5" s="26"/>
      <c r="N5" s="26"/>
      <c r="O5" s="26"/>
      <c r="P5" s="26"/>
      <c r="Q5" s="26"/>
      <c r="R5" s="62"/>
      <c r="S5" s="26" t="s">
        <v>170</v>
      </c>
      <c r="T5" s="26" t="str">
        <f>Full2!D17</f>
        <v>0.030***</v>
      </c>
      <c r="U5" s="26" t="s">
        <v>174</v>
      </c>
      <c r="V5" s="26" t="str">
        <f>Full2!D29</f>
        <v>0.009</v>
      </c>
      <c r="W5" s="62"/>
      <c r="X5" s="20" t="str">
        <f>[1]IVGeo4!A5</f>
        <v>Tlag2</v>
      </c>
      <c r="Y5" s="20" t="str">
        <f>[1]IVGeo4!B5</f>
        <v>0.032</v>
      </c>
      <c r="Z5" s="20" t="str">
        <f>[1]IVGeo4!C5</f>
        <v>0.033</v>
      </c>
      <c r="AA5" s="20" t="str">
        <f>[1]IVGeo4!D5</f>
        <v>0.106***</v>
      </c>
      <c r="AB5" s="20" t="str">
        <f>[1]IVGeo4!E5</f>
        <v>0.106***</v>
      </c>
    </row>
    <row r="6" spans="1:35" s="20" customFormat="1" ht="15" customHeight="1" x14ac:dyDescent="0.2">
      <c r="A6" s="79" t="s">
        <v>54</v>
      </c>
      <c r="B6" s="77">
        <f>$B$1*(EXP(G6)-1)</f>
        <v>71.112342192391949</v>
      </c>
      <c r="C6" s="78" t="s">
        <v>47</v>
      </c>
      <c r="D6" s="78" t="str">
        <f>Full2!D11</f>
        <v>0.032</v>
      </c>
      <c r="E6" s="26">
        <v>3.2000000000000001E-2</v>
      </c>
      <c r="F6" s="78"/>
      <c r="G6" s="26">
        <f>0.03+0.004+0.009-0.007</f>
        <v>3.6000000000000004E-2</v>
      </c>
      <c r="H6" s="26"/>
      <c r="J6" s="78"/>
      <c r="K6" s="78"/>
      <c r="L6" s="78"/>
      <c r="M6" s="78"/>
      <c r="N6" s="78"/>
      <c r="O6" s="78"/>
      <c r="P6" s="78"/>
      <c r="Q6" s="78"/>
      <c r="R6" s="61"/>
      <c r="S6" s="26" t="s">
        <v>171</v>
      </c>
      <c r="T6" s="26" t="str">
        <f>Full2!D21</f>
        <v>0.040***</v>
      </c>
      <c r="U6" s="26" t="s">
        <v>175</v>
      </c>
      <c r="V6" s="26" t="str">
        <f>Full2!D31</f>
        <v>0.043***</v>
      </c>
      <c r="W6" s="61"/>
      <c r="X6" s="20" t="str">
        <f>[1]IVGeo4!A6</f>
        <v/>
      </c>
      <c r="Y6" s="20" t="str">
        <f>[1]IVGeo4!B6</f>
        <v>(0.021)</v>
      </c>
      <c r="Z6" s="20" t="str">
        <f>[1]IVGeo4!C6</f>
        <v>(0.021)</v>
      </c>
      <c r="AA6" s="20" t="str">
        <f>[1]IVGeo4!D6</f>
        <v>(0.019)</v>
      </c>
      <c r="AB6" s="20" t="str">
        <f>[1]IVGeo4!E6</f>
        <v>(0.019)</v>
      </c>
    </row>
    <row r="7" spans="1:35" s="20" customFormat="1" ht="15" customHeight="1" x14ac:dyDescent="0.2">
      <c r="A7" s="79" t="s">
        <v>56</v>
      </c>
      <c r="B7" s="77"/>
      <c r="C7" s="78"/>
      <c r="D7" s="78">
        <v>0</v>
      </c>
      <c r="E7" s="78">
        <v>0</v>
      </c>
      <c r="F7" s="78">
        <v>0</v>
      </c>
      <c r="G7" s="78">
        <v>0</v>
      </c>
      <c r="H7" s="78">
        <f>G6+$E$4*G7+$E$5*F7+$E$6*E7</f>
        <v>3.6000000000000004E-2</v>
      </c>
      <c r="I7" s="78">
        <f t="shared" ref="I7:Q7" si="0">H6+$E$4*H7+$E$5*G7+$E$6*F7</f>
        <v>-1.8000000000000004E-3</v>
      </c>
      <c r="J7" s="78">
        <f>I6+$E$4*I7+$E$5*H7+$E$6*G7</f>
        <v>1.5300000000000001E-3</v>
      </c>
      <c r="K7" s="78">
        <f t="shared" si="0"/>
        <v>1.0035000000000003E-3</v>
      </c>
      <c r="L7" s="78">
        <f>K6+$E$4*K7+$E$5*J7+$E$6*I7</f>
        <v>-4.6575000000000014E-5</v>
      </c>
      <c r="M7" s="78">
        <f>L6+$E$4*L7+$E$5*K7+$E$6*J7</f>
        <v>9.1428750000000018E-5</v>
      </c>
      <c r="N7" s="78">
        <f t="shared" si="0"/>
        <v>2.5677562500000007E-5</v>
      </c>
      <c r="O7" s="78">
        <f t="shared" si="0"/>
        <v>8.8287187499999999E-7</v>
      </c>
      <c r="P7" s="78">
        <f t="shared" si="0"/>
        <v>3.9086789062500008E-6</v>
      </c>
      <c r="Q7" s="78">
        <f t="shared" si="0"/>
        <v>6.6156292968750015E-7</v>
      </c>
      <c r="R7" s="61"/>
      <c r="S7" s="26" t="s">
        <v>172</v>
      </c>
      <c r="T7" s="26" t="str">
        <f>Full2!D23</f>
        <v>0.004</v>
      </c>
      <c r="U7" s="26" t="s">
        <v>176</v>
      </c>
      <c r="V7" s="26" t="str">
        <f>Full2!D35</f>
        <v>-0.007*</v>
      </c>
      <c r="W7" s="61"/>
      <c r="X7" s="20" t="str">
        <f>[1]IVGeo4!A7</f>
        <v>Tlag3</v>
      </c>
      <c r="Y7" s="20" t="str">
        <f>[1]IVGeo4!B7</f>
        <v>0.022</v>
      </c>
      <c r="Z7" s="20" t="str">
        <f>[1]IVGeo4!C7</f>
        <v>0.023</v>
      </c>
      <c r="AA7" s="20" t="str">
        <f>[1]IVGeo4!D7</f>
        <v>0.089***</v>
      </c>
      <c r="AB7" s="20" t="str">
        <f>[1]IVGeo4!E7</f>
        <v>0.088***</v>
      </c>
    </row>
    <row r="8" spans="1:35" s="53" customFormat="1" ht="15" customHeight="1" x14ac:dyDescent="0.2">
      <c r="A8" s="79" t="s">
        <v>57</v>
      </c>
      <c r="B8" s="77"/>
      <c r="C8" s="52"/>
      <c r="D8" s="52">
        <v>1</v>
      </c>
      <c r="E8" s="52">
        <f>D8*(1+E7)</f>
        <v>1</v>
      </c>
      <c r="F8" s="52">
        <f t="shared" ref="F8:Q8" si="1">E8*(1+F7)</f>
        <v>1</v>
      </c>
      <c r="G8" s="52">
        <f t="shared" si="1"/>
        <v>1</v>
      </c>
      <c r="H8" s="52">
        <f t="shared" si="1"/>
        <v>1.036</v>
      </c>
      <c r="I8" s="52">
        <f t="shared" si="1"/>
        <v>1.0341351999999999</v>
      </c>
      <c r="J8" s="52">
        <f t="shared" si="1"/>
        <v>1.0357174268559999</v>
      </c>
      <c r="K8" s="52">
        <f t="shared" si="1"/>
        <v>1.0367567692938497</v>
      </c>
      <c r="L8" s="52">
        <f t="shared" si="1"/>
        <v>1.0367084823473198</v>
      </c>
      <c r="M8" s="52">
        <f t="shared" si="1"/>
        <v>1.0368032673079752</v>
      </c>
      <c r="N8" s="52">
        <f t="shared" si="1"/>
        <v>1.0368298898886719</v>
      </c>
      <c r="O8" s="52">
        <f t="shared" si="1"/>
        <v>1.0368308052766206</v>
      </c>
      <c r="P8" s="52">
        <f t="shared" si="1"/>
        <v>1.0368348579153186</v>
      </c>
      <c r="Q8" s="52">
        <f t="shared" si="1"/>
        <v>1.0368355438468249</v>
      </c>
      <c r="R8" s="63"/>
      <c r="S8" s="26"/>
      <c r="T8" s="26"/>
      <c r="U8" s="26"/>
      <c r="V8" s="26"/>
      <c r="W8" s="63"/>
      <c r="X8" s="20" t="str">
        <f>[1]IVGeo4!A8</f>
        <v/>
      </c>
      <c r="Y8" s="20" t="str">
        <f>[1]IVGeo4!B8</f>
        <v>(0.019)</v>
      </c>
      <c r="Z8" s="20" t="str">
        <f>[1]IVGeo4!C8</f>
        <v>(0.019)</v>
      </c>
      <c r="AA8" s="20" t="str">
        <f>[1]IVGeo4!D8</f>
        <v>(0.016)</v>
      </c>
      <c r="AB8" s="20" t="str">
        <f>[1]IVGeo4!E8</f>
        <v>(0.016)</v>
      </c>
      <c r="AC8" s="20"/>
      <c r="AD8" s="20"/>
      <c r="AE8" s="20"/>
      <c r="AF8" s="20"/>
      <c r="AG8" s="20"/>
      <c r="AH8" s="20"/>
      <c r="AI8" s="20"/>
    </row>
    <row r="9" spans="1:35" s="20" customFormat="1" ht="15" customHeight="1" x14ac:dyDescent="0.2">
      <c r="A9" s="79" t="s">
        <v>58</v>
      </c>
      <c r="B9" s="77"/>
      <c r="C9" s="78"/>
      <c r="D9" s="78">
        <v>0</v>
      </c>
      <c r="E9" s="78">
        <v>0</v>
      </c>
      <c r="F9" s="78">
        <v>0</v>
      </c>
      <c r="G9" s="78">
        <v>0</v>
      </c>
      <c r="H9" s="78">
        <f>SUM(G4:G6)+$E$4*G9+$E$5*F9+$E$6*E9</f>
        <v>0.55569711362163876</v>
      </c>
      <c r="I9" s="78">
        <f t="shared" ref="I9:Q9" si="2">SUM(H4:H6)+$E$4*H9+$E$5*G9+$E$6*F9</f>
        <v>-2.7784855681081938E-2</v>
      </c>
      <c r="J9" s="78">
        <f>SUM(I4:I6)+$E$4*I9+$E$5*H9+$E$6*G9</f>
        <v>2.361712732891965E-2</v>
      </c>
      <c r="K9" s="78">
        <f t="shared" si="2"/>
        <v>1.549005704220318E-2</v>
      </c>
      <c r="L9" s="78">
        <f t="shared" si="2"/>
        <v>-7.1893314074799512E-4</v>
      </c>
      <c r="M9" s="78">
        <f t="shared" si="2"/>
        <v>1.4112970132509556E-3</v>
      </c>
      <c r="N9" s="78">
        <f t="shared" si="2"/>
        <v>3.963596490580342E-4</v>
      </c>
      <c r="O9" s="78">
        <f t="shared" si="2"/>
        <v>1.362803757320067E-5</v>
      </c>
      <c r="P9" s="78">
        <f t="shared" si="2"/>
        <v>6.0334488507691915E-5</v>
      </c>
      <c r="Q9" s="78">
        <f t="shared" si="2"/>
        <v>1.0211905847400526E-5</v>
      </c>
      <c r="R9" s="61"/>
      <c r="S9" s="26"/>
      <c r="T9" s="26"/>
      <c r="U9" s="26"/>
      <c r="V9" s="26"/>
      <c r="W9" s="61"/>
      <c r="X9" s="20" t="str">
        <f>[1]IVGeo4!A9</f>
        <v>DGADl_import_usch_l1</v>
      </c>
      <c r="Y9" s="20" t="str">
        <f>[1]IVGeo4!B9</f>
        <v>0.193***</v>
      </c>
      <c r="Z9" s="20" t="str">
        <f>[1]IVGeo4!C9</f>
        <v>0.147***</v>
      </c>
      <c r="AA9" s="20" t="str">
        <f>[1]IVGeo4!D9</f>
        <v>0.074***</v>
      </c>
      <c r="AB9" s="20" t="str">
        <f>[1]IVGeo4!E9</f>
        <v>0.066***</v>
      </c>
    </row>
    <row r="10" spans="1:35" s="53" customFormat="1" ht="15" customHeight="1" x14ac:dyDescent="0.2">
      <c r="A10" s="79" t="s">
        <v>59</v>
      </c>
      <c r="B10" s="77"/>
      <c r="C10" s="52"/>
      <c r="D10" s="52">
        <v>1</v>
      </c>
      <c r="E10" s="52">
        <f>D10*(1+E9)</f>
        <v>1</v>
      </c>
      <c r="F10" s="52">
        <f t="shared" ref="F10:G10" si="3">E10*(1+F9)</f>
        <v>1</v>
      </c>
      <c r="G10" s="52">
        <f t="shared" si="3"/>
        <v>1</v>
      </c>
      <c r="H10" s="52">
        <f>G10*(1+H9)</f>
        <v>1.5556971136216386</v>
      </c>
      <c r="I10" s="52">
        <f t="shared" ref="I10:Q10" si="4">H10*(1+I9)</f>
        <v>1.5124722938361856</v>
      </c>
      <c r="J10" s="52">
        <f t="shared" si="4"/>
        <v>1.5481925445811779</v>
      </c>
      <c r="K10" s="52">
        <f t="shared" si="4"/>
        <v>1.5721741354090542</v>
      </c>
      <c r="L10" s="52">
        <f t="shared" si="4"/>
        <v>1.5710438473200818</v>
      </c>
      <c r="M10" s="52">
        <f t="shared" si="4"/>
        <v>1.5732610568094909</v>
      </c>
      <c r="N10" s="52">
        <f t="shared" si="4"/>
        <v>1.5738846340098445</v>
      </c>
      <c r="O10" s="52">
        <f t="shared" si="4"/>
        <v>1.5739060829687725</v>
      </c>
      <c r="P10" s="52">
        <f t="shared" si="4"/>
        <v>1.5740010437872476</v>
      </c>
      <c r="Q10" s="52">
        <f t="shared" si="4"/>
        <v>1.5740171173377104</v>
      </c>
      <c r="R10" s="63"/>
      <c r="S10" s="26"/>
      <c r="T10" s="26"/>
      <c r="U10" s="26"/>
      <c r="V10" s="26"/>
      <c r="W10" s="63"/>
      <c r="X10" s="20" t="str">
        <f>[1]IVGeo4!A10</f>
        <v/>
      </c>
      <c r="Y10" s="20" t="str">
        <f>[1]IVGeo4!B10</f>
        <v>(0.044)</v>
      </c>
      <c r="Z10" s="20" t="str">
        <f>[1]IVGeo4!C10</f>
        <v>(0.039)</v>
      </c>
      <c r="AA10" s="20" t="str">
        <f>[1]IVGeo4!D10</f>
        <v>(0.021)</v>
      </c>
      <c r="AB10" s="20" t="str">
        <f>[1]IVGeo4!E10</f>
        <v>(0.019)</v>
      </c>
      <c r="AC10" s="20"/>
      <c r="AD10" s="20"/>
      <c r="AE10" s="20"/>
      <c r="AF10" s="20"/>
      <c r="AG10" s="20"/>
      <c r="AH10" s="20"/>
      <c r="AI10" s="20"/>
    </row>
    <row r="11" spans="1:35" s="20" customFormat="1" ht="15" customHeight="1" x14ac:dyDescent="0.2">
      <c r="A11" s="41" t="s">
        <v>178</v>
      </c>
      <c r="B11" s="77"/>
      <c r="C11" s="78"/>
      <c r="D11" s="78"/>
      <c r="E11" s="78"/>
      <c r="F11" s="78"/>
      <c r="G11" s="78"/>
      <c r="H11" s="26"/>
      <c r="I11" s="26"/>
      <c r="J11" s="78"/>
      <c r="K11" s="78"/>
      <c r="L11" s="78"/>
      <c r="M11" s="78"/>
      <c r="N11" s="78"/>
      <c r="O11" s="78"/>
      <c r="P11" s="78"/>
      <c r="Q11" s="78"/>
      <c r="R11" s="61"/>
      <c r="S11" s="26"/>
      <c r="T11" s="26"/>
      <c r="U11" s="26"/>
      <c r="V11" s="26"/>
      <c r="W11" s="61"/>
      <c r="X11" s="20" t="str">
        <f>[1]IVGeo4!A11</f>
        <v>DZTLUl_import_usch_l1</v>
      </c>
      <c r="Y11" s="20" t="str">
        <f>[1]IVGeo4!B11</f>
        <v>-0.006</v>
      </c>
      <c r="Z11" s="20" t="str">
        <f>[1]IVGeo4!C11</f>
        <v>-0.027</v>
      </c>
      <c r="AA11" s="20" t="str">
        <f>[1]IVGeo4!D11</f>
        <v>0.021</v>
      </c>
      <c r="AB11" s="20" t="str">
        <f>[1]IVGeo4!E11</f>
        <v>0.012</v>
      </c>
    </row>
    <row r="12" spans="1:35" s="20" customFormat="1" ht="15" customHeight="1" x14ac:dyDescent="0.2">
      <c r="A12" s="79" t="s">
        <v>52</v>
      </c>
      <c r="B12" s="67">
        <f t="shared" ref="B12:B32" si="5">$B$1*(EXP(G12)-1)</f>
        <v>216.21103615750511</v>
      </c>
      <c r="C12" s="78" t="s">
        <v>168</v>
      </c>
      <c r="D12" s="26" t="str">
        <f>Full1!D7</f>
        <v>-0.048</v>
      </c>
      <c r="E12" s="26">
        <v>-4.8000000000000001E-2</v>
      </c>
      <c r="F12" s="26"/>
      <c r="G12" s="26">
        <f>0.049*C3</f>
        <v>0.10566455837120456</v>
      </c>
      <c r="H12" s="55"/>
      <c r="J12" s="26"/>
      <c r="K12" s="26"/>
      <c r="L12" s="26"/>
      <c r="M12" s="26"/>
      <c r="N12" s="26"/>
      <c r="O12" s="26"/>
      <c r="P12" s="26"/>
      <c r="Q12" s="26"/>
      <c r="R12" s="62"/>
      <c r="S12" s="26" t="s">
        <v>169</v>
      </c>
      <c r="T12" s="26" t="str">
        <f>Full1!D15</f>
        <v>0.107***</v>
      </c>
      <c r="U12" s="26" t="s">
        <v>173</v>
      </c>
      <c r="V12" s="26" t="str">
        <f>Full1!D25</f>
        <v>0.049**</v>
      </c>
      <c r="W12" s="62"/>
      <c r="X12" s="20" t="str">
        <f>[1]IVGeo4!A12</f>
        <v/>
      </c>
      <c r="Y12" s="20" t="str">
        <f>[1]IVGeo4!B12</f>
        <v>(0.076)</v>
      </c>
      <c r="Z12" s="20" t="str">
        <f>[1]IVGeo4!C12</f>
        <v>(0.076)</v>
      </c>
      <c r="AA12" s="20" t="str">
        <f>[1]IVGeo4!D12</f>
        <v>(0.041)</v>
      </c>
      <c r="AB12" s="20" t="str">
        <f>[1]IVGeo4!E12</f>
        <v>(0.041)</v>
      </c>
    </row>
    <row r="13" spans="1:35" s="20" customFormat="1" ht="15" customHeight="1" x14ac:dyDescent="0.2">
      <c r="A13" s="79" t="s">
        <v>53</v>
      </c>
      <c r="B13" s="67">
        <f>$B$1*(EXP(G13)-1)</f>
        <v>729.35819669456487</v>
      </c>
      <c r="C13" s="78" t="s">
        <v>46</v>
      </c>
      <c r="D13" s="26" t="str">
        <f>Full1!D9</f>
        <v>0.041*</v>
      </c>
      <c r="E13" s="26">
        <v>4.1000000000000002E-2</v>
      </c>
      <c r="F13" s="26"/>
      <c r="G13" s="26">
        <f>(0.107+0.041)*B3</f>
        <v>0.31915009467220967</v>
      </c>
      <c r="H13" s="26"/>
      <c r="J13" s="26"/>
      <c r="K13" s="26"/>
      <c r="L13" s="26"/>
      <c r="M13" s="26"/>
      <c r="N13" s="26"/>
      <c r="O13" s="26"/>
      <c r="P13" s="26"/>
      <c r="Q13" s="26"/>
      <c r="R13" s="62"/>
      <c r="S13" s="26" t="s">
        <v>170</v>
      </c>
      <c r="T13" s="26" t="str">
        <f>Full1!D17</f>
        <v>0.028***</v>
      </c>
      <c r="U13" s="26" t="s">
        <v>174</v>
      </c>
      <c r="V13" s="26" t="str">
        <f>Full1!D29</f>
        <v>0.009</v>
      </c>
      <c r="W13" s="62"/>
      <c r="X13" s="20" t="str">
        <f>[1]IVGeo4!A13</f>
        <v>DZTLDl_import_usch_l1</v>
      </c>
      <c r="Y13" s="20" t="str">
        <f>[1]IVGeo4!B13</f>
        <v>0.090***</v>
      </c>
      <c r="Z13" s="20" t="str">
        <f>[1]IVGeo4!C13</f>
        <v>0.095***</v>
      </c>
      <c r="AA13" s="20" t="str">
        <f>[1]IVGeo4!D13</f>
        <v>0.048**</v>
      </c>
      <c r="AB13" s="20" t="str">
        <f>[1]IVGeo4!E13</f>
        <v>0.049***</v>
      </c>
    </row>
    <row r="14" spans="1:35" s="20" customFormat="1" ht="15" customHeight="1" x14ac:dyDescent="0.2">
      <c r="A14" s="79" t="s">
        <v>54</v>
      </c>
      <c r="B14" s="67">
        <f>$B$1*(EXP(G14)-1)</f>
        <v>81.193084758230171</v>
      </c>
      <c r="C14" s="78" t="s">
        <v>47</v>
      </c>
      <c r="D14" s="78" t="str">
        <f>Full1!D11</f>
        <v>0.033</v>
      </c>
      <c r="E14" s="26">
        <v>3.3000000000000002E-2</v>
      </c>
      <c r="F14" s="78"/>
      <c r="G14" s="26">
        <f>0.028+0.004+0.009</f>
        <v>4.1000000000000002E-2</v>
      </c>
      <c r="H14" s="26"/>
      <c r="J14" s="78"/>
      <c r="K14" s="78"/>
      <c r="L14" s="78"/>
      <c r="M14" s="78"/>
      <c r="N14" s="78"/>
      <c r="O14" s="78"/>
      <c r="P14" s="78"/>
      <c r="Q14" s="78"/>
      <c r="R14" s="61"/>
      <c r="S14" s="26" t="s">
        <v>171</v>
      </c>
      <c r="T14" s="26" t="str">
        <f>Full1!D21</f>
        <v>0.041***</v>
      </c>
      <c r="U14" s="26"/>
      <c r="V14" s="26"/>
      <c r="W14" s="61"/>
      <c r="X14" s="20" t="str">
        <f>[1]IVGeo4!A14</f>
        <v/>
      </c>
      <c r="Y14" s="20" t="str">
        <f>[1]IVGeo4!B14</f>
        <v>(0.030)</v>
      </c>
      <c r="Z14" s="20" t="str">
        <f>[1]IVGeo4!C14</f>
        <v>(0.030)</v>
      </c>
      <c r="AA14" s="20" t="str">
        <f>[1]IVGeo4!D14</f>
        <v>(0.019)</v>
      </c>
      <c r="AB14" s="20" t="str">
        <f>[1]IVGeo4!E14</f>
        <v>(0.019)</v>
      </c>
    </row>
    <row r="15" spans="1:35" s="20" customFormat="1" ht="15" customHeight="1" x14ac:dyDescent="0.2">
      <c r="A15" s="79" t="s">
        <v>56</v>
      </c>
      <c r="B15" s="77"/>
      <c r="C15" s="78"/>
      <c r="D15" s="78">
        <v>0</v>
      </c>
      <c r="E15" s="78">
        <v>0</v>
      </c>
      <c r="F15" s="78">
        <v>0</v>
      </c>
      <c r="G15" s="78">
        <v>0</v>
      </c>
      <c r="H15" s="78">
        <f>G14+$E$12*G15+$E$13*F15+$E$14*E15</f>
        <v>4.1000000000000002E-2</v>
      </c>
      <c r="I15" s="78">
        <f t="shared" ref="I15:P15" si="6">H14+$E$12*H15+$E$13*G15+$E$14*F15</f>
        <v>-1.9680000000000001E-3</v>
      </c>
      <c r="J15" s="78">
        <f t="shared" si="6"/>
        <v>1.7754640000000003E-3</v>
      </c>
      <c r="K15" s="78">
        <f t="shared" si="6"/>
        <v>1.187089728E-3</v>
      </c>
      <c r="L15" s="78">
        <f t="shared" si="6"/>
        <v>-4.9130282944000002E-5</v>
      </c>
      <c r="M15" s="78">
        <f>L14+$E$12*L15+$E$13*K15+$E$14*J15</f>
        <v>1.0961924442931202E-4</v>
      </c>
      <c r="N15" s="78">
        <f t="shared" si="6"/>
        <v>3.1897895690689027E-5</v>
      </c>
      <c r="O15" s="78">
        <f t="shared" si="6"/>
        <v>1.3419906912967193E-6</v>
      </c>
      <c r="P15" s="78">
        <f t="shared" si="6"/>
        <v>4.8608332363033047E-6</v>
      </c>
      <c r="Q15" s="78">
        <f>P14+$E$12*P15+$E$13*O15+$E$14*N15</f>
        <v>8.7433218079334492E-7</v>
      </c>
      <c r="R15" s="61"/>
      <c r="S15" s="26" t="s">
        <v>172</v>
      </c>
      <c r="T15" s="26" t="str">
        <f>Full1!D23</f>
        <v>0.004</v>
      </c>
      <c r="U15" s="26"/>
      <c r="V15" s="26"/>
      <c r="W15" s="61"/>
      <c r="X15" s="20" t="str">
        <f>[1]IVGeo4!A15</f>
        <v>DOl_import_usch_l1</v>
      </c>
      <c r="Y15" s="20" t="str">
        <f>[1]IVGeo4!B15</f>
        <v>0.029***</v>
      </c>
      <c r="Z15" s="20" t="str">
        <f>[1]IVGeo4!C15</f>
        <v>0.031***</v>
      </c>
      <c r="AA15" s="20" t="str">
        <f>[1]IVGeo4!D15</f>
        <v>0.017***</v>
      </c>
      <c r="AB15" s="20" t="str">
        <f>[1]IVGeo4!E15</f>
        <v>0.017***</v>
      </c>
    </row>
    <row r="16" spans="1:35" s="53" customFormat="1" ht="15" customHeight="1" x14ac:dyDescent="0.2">
      <c r="A16" s="79" t="s">
        <v>57</v>
      </c>
      <c r="B16" s="77"/>
      <c r="C16" s="52"/>
      <c r="D16" s="52">
        <v>1</v>
      </c>
      <c r="E16" s="52">
        <f>D16*(1+E15)</f>
        <v>1</v>
      </c>
      <c r="F16" s="52">
        <f t="shared" ref="F16:Q16" si="7">E16*(1+F15)</f>
        <v>1</v>
      </c>
      <c r="G16" s="52">
        <f t="shared" si="7"/>
        <v>1</v>
      </c>
      <c r="H16" s="52">
        <f t="shared" si="7"/>
        <v>1.0409999999999999</v>
      </c>
      <c r="I16" s="52">
        <f t="shared" si="7"/>
        <v>1.038951312</v>
      </c>
      <c r="J16" s="52">
        <f t="shared" si="7"/>
        <v>1.0407959326522089</v>
      </c>
      <c r="K16" s="52">
        <f t="shared" si="7"/>
        <v>1.0420314508128046</v>
      </c>
      <c r="L16" s="52">
        <f t="shared" si="7"/>
        <v>1.0419802555127897</v>
      </c>
      <c r="M16" s="52">
        <f t="shared" si="7"/>
        <v>1.0420944766011091</v>
      </c>
      <c r="N16" s="52">
        <f t="shared" si="7"/>
        <v>1.0421277172220234</v>
      </c>
      <c r="O16" s="52">
        <f t="shared" si="7"/>
        <v>1.042129115747719</v>
      </c>
      <c r="P16" s="52">
        <f t="shared" si="7"/>
        <v>1.0421341813635614</v>
      </c>
      <c r="Q16" s="52">
        <f t="shared" si="7"/>
        <v>1.042135092535013</v>
      </c>
      <c r="R16" s="63"/>
      <c r="S16" s="26"/>
      <c r="T16" s="26"/>
      <c r="U16" s="26"/>
      <c r="V16" s="26"/>
      <c r="W16" s="63"/>
      <c r="X16" s="20" t="str">
        <f>[1]IVGeo4!A16</f>
        <v/>
      </c>
      <c r="Y16" s="20" t="str">
        <f>[1]IVGeo4!B16</f>
        <v>(0.009)</v>
      </c>
      <c r="Z16" s="20" t="str">
        <f>[1]IVGeo4!C16</f>
        <v>(0.009)</v>
      </c>
      <c r="AA16" s="20" t="str">
        <f>[1]IVGeo4!D16</f>
        <v>(0.004)</v>
      </c>
      <c r="AB16" s="20" t="str">
        <f>[1]IVGeo4!E16</f>
        <v>(0.004)</v>
      </c>
      <c r="AC16" s="20"/>
      <c r="AD16" s="20"/>
      <c r="AE16" s="20"/>
      <c r="AF16" s="20"/>
      <c r="AG16" s="20"/>
      <c r="AH16" s="20"/>
      <c r="AI16" s="20"/>
    </row>
    <row r="17" spans="1:35" s="20" customFormat="1" ht="15" customHeight="1" x14ac:dyDescent="0.2">
      <c r="A17" s="79" t="s">
        <v>58</v>
      </c>
      <c r="B17" s="77"/>
      <c r="C17" s="78"/>
      <c r="D17" s="78">
        <v>0</v>
      </c>
      <c r="E17" s="78">
        <v>0</v>
      </c>
      <c r="F17" s="78">
        <v>0</v>
      </c>
      <c r="G17" s="78">
        <v>0</v>
      </c>
      <c r="H17" s="78">
        <f>SUM(G12:G14)+$E$12*G17+$E$13*F17+$E$14*E17</f>
        <v>0.46581465304341424</v>
      </c>
      <c r="I17" s="78">
        <f t="shared" ref="I17:Q17" si="8">SUM(H12:H14)+$E$12*H17+$E$13*G17+$E$14*F17</f>
        <v>-2.2359103346083885E-2</v>
      </c>
      <c r="J17" s="78">
        <f t="shared" si="8"/>
        <v>2.017163773539201E-2</v>
      </c>
      <c r="K17" s="78">
        <f t="shared" si="8"/>
        <v>1.3486921701944415E-2</v>
      </c>
      <c r="L17" s="78">
        <f t="shared" si="8"/>
        <v>-5.5818550496302777E-4</v>
      </c>
      <c r="M17" s="78">
        <f t="shared" si="8"/>
        <v>1.2454207392858826E-3</v>
      </c>
      <c r="N17" s="78">
        <f t="shared" si="8"/>
        <v>3.624026149749592E-4</v>
      </c>
      <c r="O17" s="78">
        <f t="shared" si="8"/>
        <v>1.524680312814323E-5</v>
      </c>
      <c r="P17" s="78">
        <f t="shared" si="8"/>
        <v>5.522554506025658E-5</v>
      </c>
      <c r="Q17" s="78">
        <f t="shared" si="8"/>
        <v>9.9335790595352101E-6</v>
      </c>
      <c r="R17" s="61"/>
      <c r="S17" s="26"/>
      <c r="T17" s="26"/>
      <c r="U17" s="26"/>
      <c r="V17" s="26"/>
      <c r="W17" s="61"/>
      <c r="X17" s="20" t="str">
        <f>[1]IVGeo4!A17</f>
        <v>DGADesfed_l1</v>
      </c>
      <c r="Y17" s="20" t="str">
        <f>[1]IVGeo4!B17</f>
        <v>0.178***</v>
      </c>
      <c r="Z17" s="20" t="str">
        <f>[1]IVGeo4!C17</f>
        <v>0.134***</v>
      </c>
      <c r="AA17" s="20" t="str">
        <f>[1]IVGeo4!D17</f>
        <v>0.063***</v>
      </c>
      <c r="AB17" s="20" t="str">
        <f>[1]IVGeo4!E17</f>
        <v>0.055***</v>
      </c>
    </row>
    <row r="18" spans="1:35" s="53" customFormat="1" ht="15" customHeight="1" x14ac:dyDescent="0.2">
      <c r="A18" s="79" t="s">
        <v>59</v>
      </c>
      <c r="B18" s="77"/>
      <c r="C18" s="52"/>
      <c r="D18" s="52">
        <v>1</v>
      </c>
      <c r="E18" s="52">
        <f>D18*(1+E17)</f>
        <v>1</v>
      </c>
      <c r="F18" s="52">
        <f t="shared" ref="F18:G18" si="9">E18*(1+F17)</f>
        <v>1</v>
      </c>
      <c r="G18" s="52">
        <f t="shared" si="9"/>
        <v>1</v>
      </c>
      <c r="H18" s="52">
        <f>G18*(1+H17)</f>
        <v>1.4658146530434142</v>
      </c>
      <c r="I18" s="52">
        <f t="shared" ref="I18:Q18" si="10">H18*(1+I17)</f>
        <v>1.4330403517298123</v>
      </c>
      <c r="J18" s="52">
        <f t="shared" si="10"/>
        <v>1.4619471225651048</v>
      </c>
      <c r="K18" s="52">
        <f t="shared" si="10"/>
        <v>1.4816642889395233</v>
      </c>
      <c r="L18" s="52">
        <f t="shared" si="10"/>
        <v>1.4808372454102159</v>
      </c>
      <c r="M18" s="52">
        <f t="shared" si="10"/>
        <v>1.4826815108271567</v>
      </c>
      <c r="N18" s="52">
        <f t="shared" si="10"/>
        <v>1.4832188384838554</v>
      </c>
      <c r="O18" s="52">
        <f t="shared" si="10"/>
        <v>1.4832414528294815</v>
      </c>
      <c r="P18" s="52">
        <f t="shared" si="10"/>
        <v>1.48332336564717</v>
      </c>
      <c r="Q18" s="52">
        <f t="shared" si="10"/>
        <v>1.4833381003570936</v>
      </c>
      <c r="R18" s="63"/>
      <c r="S18" s="26"/>
      <c r="T18" s="26"/>
      <c r="U18" s="26"/>
      <c r="V18" s="26"/>
      <c r="W18" s="63"/>
      <c r="X18" s="20" t="str">
        <f>[1]IVGeo4!A18</f>
        <v/>
      </c>
      <c r="Y18" s="20" t="str">
        <f>[1]IVGeo4!B18</f>
        <v>(0.040)</v>
      </c>
      <c r="Z18" s="20" t="str">
        <f>[1]IVGeo4!C18</f>
        <v>(0.036)</v>
      </c>
      <c r="AA18" s="20" t="str">
        <f>[1]IVGeo4!D18</f>
        <v>(0.019)</v>
      </c>
      <c r="AB18" s="20" t="str">
        <f>[1]IVGeo4!E18</f>
        <v>(0.017)</v>
      </c>
      <c r="AC18" s="20"/>
      <c r="AD18" s="20"/>
      <c r="AE18" s="20"/>
      <c r="AF18" s="20"/>
      <c r="AG18" s="20"/>
      <c r="AH18" s="20"/>
      <c r="AI18" s="20"/>
    </row>
    <row r="19" spans="1:35" s="20" customFormat="1" ht="15" customHeight="1" x14ac:dyDescent="0.2">
      <c r="A19" s="41" t="s">
        <v>64</v>
      </c>
      <c r="C19" s="78"/>
      <c r="D19" s="78"/>
      <c r="E19" s="78"/>
      <c r="F19" s="78"/>
      <c r="G19" s="78"/>
      <c r="H19" s="26"/>
      <c r="I19" s="26"/>
      <c r="J19" s="78"/>
      <c r="K19" s="78"/>
      <c r="L19" s="78"/>
      <c r="M19" s="78"/>
      <c r="N19" s="78"/>
      <c r="O19" s="78"/>
      <c r="P19" s="78"/>
      <c r="Q19" s="78">
        <f>(Q18-1)/(Q16-1)</f>
        <v>11.471153171325158</v>
      </c>
      <c r="R19" s="61"/>
      <c r="S19" s="26"/>
      <c r="T19" s="26"/>
      <c r="U19" s="26"/>
      <c r="V19" s="26"/>
      <c r="W19" s="61"/>
      <c r="X19" s="20" t="str">
        <f>[1]IVGeo4!A19</f>
        <v>DZTLUesfed_l1</v>
      </c>
      <c r="Y19" s="20" t="str">
        <f>[1]IVGeo4!B19</f>
        <v>-0.048*</v>
      </c>
      <c r="Z19" s="20" t="str">
        <f>[1]IVGeo4!C19</f>
        <v>-0.041*</v>
      </c>
      <c r="AA19" s="20" t="str">
        <f>[1]IVGeo4!D19</f>
        <v>-0.012</v>
      </c>
      <c r="AB19" s="20" t="str">
        <f>[1]IVGeo4!E19</f>
        <v>-0.012</v>
      </c>
    </row>
    <row r="20" spans="1:35" s="20" customFormat="1" ht="15" customHeight="1" x14ac:dyDescent="0.2">
      <c r="A20" s="79" t="s">
        <v>52</v>
      </c>
      <c r="B20" s="67">
        <f t="shared" si="5"/>
        <v>400.34060079596452</v>
      </c>
      <c r="C20" s="78" t="s">
        <v>168</v>
      </c>
      <c r="D20" s="26" t="str">
        <f>Z3</f>
        <v>-0.055</v>
      </c>
      <c r="E20" s="26">
        <v>-5.5E-2</v>
      </c>
      <c r="F20" s="26"/>
      <c r="G20" s="26">
        <f>(0.043+0.044)*C3</f>
        <v>0.18760850159785297</v>
      </c>
      <c r="H20" s="55"/>
      <c r="J20" s="26"/>
      <c r="K20" s="26"/>
      <c r="L20" s="26"/>
      <c r="M20" s="26"/>
      <c r="N20" s="26"/>
      <c r="O20" s="26"/>
      <c r="P20" s="26"/>
      <c r="Q20" s="26"/>
      <c r="R20" s="62"/>
      <c r="S20" s="26" t="s">
        <v>179</v>
      </c>
      <c r="T20" s="26" t="str">
        <f>Z9</f>
        <v>0.147***</v>
      </c>
      <c r="U20" s="26" t="s">
        <v>180</v>
      </c>
      <c r="V20" s="26" t="str">
        <f>Z25</f>
        <v>0.044***</v>
      </c>
      <c r="W20" s="62"/>
      <c r="X20" s="20" t="str">
        <f>[1]IVGeo4!A20</f>
        <v/>
      </c>
      <c r="Y20" s="20" t="str">
        <f>[1]IVGeo4!B20</f>
        <v>(0.025)</v>
      </c>
      <c r="Z20" s="20" t="str">
        <f>[1]IVGeo4!C20</f>
        <v>(0.025)</v>
      </c>
      <c r="AA20" s="20" t="str">
        <f>[1]IVGeo4!D20</f>
        <v>(0.015)</v>
      </c>
      <c r="AB20" s="20" t="str">
        <f>[1]IVGeo4!E20</f>
        <v>(0.015)</v>
      </c>
    </row>
    <row r="21" spans="1:35" s="20" customFormat="1" ht="15" customHeight="1" x14ac:dyDescent="0.2">
      <c r="A21" s="79" t="s">
        <v>53</v>
      </c>
      <c r="B21" s="67">
        <f t="shared" si="5"/>
        <v>600.19390304888566</v>
      </c>
      <c r="C21" s="78" t="s">
        <v>46</v>
      </c>
      <c r="D21" s="26" t="str">
        <f>Z5</f>
        <v>0.033</v>
      </c>
      <c r="E21" s="26">
        <v>3.3000000000000002E-2</v>
      </c>
      <c r="F21" s="26"/>
      <c r="G21" s="26">
        <f>(0.095+0.03)*B3</f>
        <v>0.26955244482450141</v>
      </c>
      <c r="H21" s="26"/>
      <c r="J21" s="26"/>
      <c r="K21" s="26"/>
      <c r="L21" s="26"/>
      <c r="M21" s="26"/>
      <c r="N21" s="26"/>
      <c r="O21" s="26"/>
      <c r="P21" s="26"/>
      <c r="Q21" s="26"/>
      <c r="R21" s="62"/>
      <c r="S21" s="26" t="s">
        <v>169</v>
      </c>
      <c r="T21" s="26" t="str">
        <f>Z13</f>
        <v>0.095***</v>
      </c>
      <c r="U21" s="26" t="s">
        <v>173</v>
      </c>
      <c r="V21" s="26" t="str">
        <f>Z27</f>
        <v>0.043**</v>
      </c>
      <c r="W21" s="62"/>
      <c r="X21" s="20" t="str">
        <f>[1]IVGeo4!A21</f>
        <v>DZTLDesfed_l1</v>
      </c>
      <c r="Y21" s="20" t="str">
        <f>[1]IVGeo4!B21</f>
        <v>0.028**</v>
      </c>
      <c r="Z21" s="20" t="str">
        <f>[1]IVGeo4!C21</f>
        <v>0.030**</v>
      </c>
      <c r="AA21" s="20" t="str">
        <f>[1]IVGeo4!D21</f>
        <v>0.020**</v>
      </c>
      <c r="AB21" s="20" t="str">
        <f>[1]IVGeo4!E21</f>
        <v>0.020**</v>
      </c>
    </row>
    <row r="22" spans="1:35" s="20" customFormat="1" ht="15" customHeight="1" x14ac:dyDescent="0.2">
      <c r="A22" s="79" t="s">
        <v>66</v>
      </c>
      <c r="B22" s="67">
        <f t="shared" si="5"/>
        <v>2012.3345411827763</v>
      </c>
      <c r="C22" s="78" t="s">
        <v>47</v>
      </c>
      <c r="D22" s="26" t="str">
        <f>Z7</f>
        <v>0.023</v>
      </c>
      <c r="E22" s="26">
        <v>2.3E-2</v>
      </c>
      <c r="F22" s="26"/>
      <c r="G22" s="26">
        <f>(0.147+0.134+0.044+0.005)*B3</f>
        <v>0.7116184543366838</v>
      </c>
      <c r="H22" s="26"/>
      <c r="J22" s="26"/>
      <c r="K22" s="26"/>
      <c r="L22" s="26"/>
      <c r="M22" s="26"/>
      <c r="N22" s="26"/>
      <c r="O22" s="26"/>
      <c r="P22" s="26"/>
      <c r="Q22" s="26"/>
      <c r="R22" s="62"/>
      <c r="S22" s="26" t="s">
        <v>170</v>
      </c>
      <c r="T22" s="26" t="str">
        <f>Z15</f>
        <v>0.031***</v>
      </c>
      <c r="U22" s="26" t="s">
        <v>174</v>
      </c>
      <c r="V22" s="26" t="str">
        <f>Z31</f>
        <v>0.009</v>
      </c>
      <c r="W22" s="62"/>
      <c r="X22" s="20" t="str">
        <f>[1]IVGeo4!A22</f>
        <v/>
      </c>
      <c r="Y22" s="20" t="str">
        <f>[1]IVGeo4!B22</f>
        <v>(0.013)</v>
      </c>
      <c r="Z22" s="20" t="str">
        <f>[1]IVGeo4!C22</f>
        <v>(0.013)</v>
      </c>
      <c r="AA22" s="20" t="str">
        <f>[1]IVGeo4!D22</f>
        <v>(0.008)</v>
      </c>
      <c r="AB22" s="20" t="str">
        <f>[1]IVGeo4!E22</f>
        <v>(0.008)</v>
      </c>
    </row>
    <row r="23" spans="1:35" s="20" customFormat="1" ht="15" customHeight="1" x14ac:dyDescent="0.2">
      <c r="A23" s="79" t="s">
        <v>54</v>
      </c>
      <c r="B23" s="67">
        <f>$B$1*(EXP(G23)-1)</f>
        <v>71.112342192391949</v>
      </c>
      <c r="C23" s="78"/>
      <c r="D23" s="78"/>
      <c r="E23" s="78"/>
      <c r="F23" s="78"/>
      <c r="G23" s="26">
        <f>0.031+0.002+0.009-0.006</f>
        <v>3.6000000000000004E-2</v>
      </c>
      <c r="H23" s="26"/>
      <c r="J23" s="78"/>
      <c r="K23" s="78"/>
      <c r="L23" s="78"/>
      <c r="M23" s="78"/>
      <c r="N23" s="78"/>
      <c r="O23" s="78"/>
      <c r="P23" s="78"/>
      <c r="Q23" s="78"/>
      <c r="R23" s="61"/>
      <c r="S23" s="26" t="s">
        <v>181</v>
      </c>
      <c r="T23" s="26" t="str">
        <f>Z17</f>
        <v>0.134***</v>
      </c>
      <c r="U23" s="26" t="s">
        <v>182</v>
      </c>
      <c r="V23" s="26" t="str">
        <f>Z33</f>
        <v>0.005***</v>
      </c>
      <c r="W23" s="61"/>
      <c r="X23" s="20" t="str">
        <f>[1]IVGeo4!A23</f>
        <v>DOesfed_l1</v>
      </c>
      <c r="Y23" s="20" t="str">
        <f>[1]IVGeo4!B23</f>
        <v>0.002</v>
      </c>
      <c r="Z23" s="20" t="str">
        <f>[1]IVGeo4!C23</f>
        <v>0.002</v>
      </c>
      <c r="AA23" s="20" t="str">
        <f>[1]IVGeo4!D23</f>
        <v>0.004</v>
      </c>
      <c r="AB23" s="20" t="str">
        <f>[1]IVGeo4!E23</f>
        <v>0.004</v>
      </c>
    </row>
    <row r="24" spans="1:35" s="20" customFormat="1" ht="15" customHeight="1" x14ac:dyDescent="0.2">
      <c r="A24" s="79" t="s">
        <v>56</v>
      </c>
      <c r="B24" s="77"/>
      <c r="C24" s="78"/>
      <c r="D24" s="78">
        <v>0</v>
      </c>
      <c r="E24" s="78">
        <v>0</v>
      </c>
      <c r="F24" s="78">
        <v>0</v>
      </c>
      <c r="G24" s="78">
        <v>0</v>
      </c>
      <c r="H24" s="78">
        <f>G23+$E$20*G24+$E$21*F24+$E$22*E24</f>
        <v>3.6000000000000004E-2</v>
      </c>
      <c r="I24" s="78">
        <f t="shared" ref="I24:Q24" si="11">H23+$E$20*H24+$E$21*G24+$E$22*F24</f>
        <v>-1.9800000000000004E-3</v>
      </c>
      <c r="J24" s="78">
        <f t="shared" si="11"/>
        <v>1.2969000000000004E-3</v>
      </c>
      <c r="K24" s="78">
        <f t="shared" si="11"/>
        <v>6.9133050000000004E-4</v>
      </c>
      <c r="L24" s="78">
        <f t="shared" si="11"/>
        <v>-4.0765477499999996E-5</v>
      </c>
      <c r="M24" s="78">
        <f t="shared" si="11"/>
        <v>5.4884707762500014E-5</v>
      </c>
      <c r="N24" s="78">
        <f>M23+$E$20*M24+$E$21*L24+$E$22*K24</f>
        <v>1.1536681815562501E-5</v>
      </c>
      <c r="O24" s="78">
        <f t="shared" si="11"/>
        <v>2.390718738065632E-7</v>
      </c>
      <c r="P24" s="78">
        <f t="shared" si="11"/>
        <v>1.6299098253917017E-6</v>
      </c>
      <c r="Q24" s="78">
        <f t="shared" si="11"/>
        <v>1.835880131970105E-7</v>
      </c>
      <c r="R24" s="62"/>
      <c r="S24" s="26" t="s">
        <v>171</v>
      </c>
      <c r="T24" s="26" t="str">
        <f>Z21</f>
        <v>0.030**</v>
      </c>
      <c r="U24" s="26" t="s">
        <v>175</v>
      </c>
      <c r="V24" s="26" t="str">
        <f>Z35</f>
        <v>0.040***</v>
      </c>
      <c r="W24" s="62"/>
      <c r="X24" s="20" t="str">
        <f>[1]IVGeo4!A24</f>
        <v/>
      </c>
      <c r="Y24" s="20" t="str">
        <f>[1]IVGeo4!B24</f>
        <v>(0.005)</v>
      </c>
      <c r="Z24" s="20" t="str">
        <f>[1]IVGeo4!C24</f>
        <v>(0.004)</v>
      </c>
      <c r="AA24" s="20" t="str">
        <f>[1]IVGeo4!D24</f>
        <v>(0.003)</v>
      </c>
      <c r="AB24" s="20" t="str">
        <f>[1]IVGeo4!E24</f>
        <v>(0.003)</v>
      </c>
    </row>
    <row r="25" spans="1:35" s="53" customFormat="1" ht="15" customHeight="1" x14ac:dyDescent="0.2">
      <c r="A25" s="79" t="s">
        <v>57</v>
      </c>
      <c r="B25" s="77"/>
      <c r="C25" s="52"/>
      <c r="D25" s="52">
        <v>1</v>
      </c>
      <c r="E25" s="52">
        <f>D25*(1+E24)</f>
        <v>1</v>
      </c>
      <c r="F25" s="52">
        <f t="shared" ref="F25:Q25" si="12">E25*(1+F24)</f>
        <v>1</v>
      </c>
      <c r="G25" s="52">
        <f t="shared" si="12"/>
        <v>1</v>
      </c>
      <c r="H25" s="52">
        <f t="shared" si="12"/>
        <v>1.036</v>
      </c>
      <c r="I25" s="52">
        <f t="shared" si="12"/>
        <v>1.0339487200000002</v>
      </c>
      <c r="J25" s="52">
        <f t="shared" si="12"/>
        <v>1.0352896480949683</v>
      </c>
      <c r="K25" s="52">
        <f t="shared" si="12"/>
        <v>1.0360053754050307</v>
      </c>
      <c r="L25" s="52">
        <f t="shared" si="12"/>
        <v>1.0359631421512097</v>
      </c>
      <c r="M25" s="52">
        <f t="shared" si="12"/>
        <v>1.0360200006855194</v>
      </c>
      <c r="N25" s="52">
        <f t="shared" si="12"/>
        <v>1.0360319529186219</v>
      </c>
      <c r="O25" s="52">
        <f t="shared" si="12"/>
        <v>1.0360322006047222</v>
      </c>
      <c r="P25" s="52">
        <f t="shared" si="12"/>
        <v>1.0360338892437853</v>
      </c>
      <c r="Q25" s="52">
        <f t="shared" si="12"/>
        <v>1.0360340794471887</v>
      </c>
      <c r="R25" s="63"/>
      <c r="S25" s="26" t="s">
        <v>172</v>
      </c>
      <c r="T25" s="26" t="str">
        <f>Z23</f>
        <v>0.002</v>
      </c>
      <c r="U25" s="26" t="s">
        <v>176</v>
      </c>
      <c r="V25" s="26" t="str">
        <f>Z39</f>
        <v>-0.006</v>
      </c>
      <c r="W25" s="63"/>
      <c r="X25" s="20" t="str">
        <f>[1]IVGeo4!A25</f>
        <v>DGADltfp4_l1</v>
      </c>
      <c r="Y25" s="20" t="str">
        <f>[1]IVGeo4!B25</f>
        <v>0.047***</v>
      </c>
      <c r="Z25" s="20" t="str">
        <f>[1]IVGeo4!C25</f>
        <v>0.044***</v>
      </c>
      <c r="AA25" s="20" t="str">
        <f>[1]IVGeo4!D25</f>
        <v>0.020***</v>
      </c>
      <c r="AB25" s="20" t="str">
        <f>[1]IVGeo4!E25</f>
        <v>0.020***</v>
      </c>
      <c r="AC25" s="20"/>
      <c r="AD25" s="20"/>
      <c r="AE25" s="20"/>
      <c r="AF25" s="20"/>
      <c r="AG25" s="20"/>
      <c r="AH25" s="20"/>
      <c r="AI25" s="20"/>
    </row>
    <row r="26" spans="1:35" s="20" customFormat="1" ht="15" customHeight="1" x14ac:dyDescent="0.2">
      <c r="A26" s="79" t="s">
        <v>58</v>
      </c>
      <c r="B26" s="77"/>
      <c r="C26" s="78"/>
      <c r="D26" s="78">
        <v>0</v>
      </c>
      <c r="E26" s="78">
        <v>0</v>
      </c>
      <c r="F26" s="78">
        <v>0</v>
      </c>
      <c r="G26" s="78">
        <v>0</v>
      </c>
      <c r="H26" s="78">
        <f>SUM(G20:G23)+$E$20*G26+$E$21*F26+$E$22*E26</f>
        <v>1.2047794007590382</v>
      </c>
      <c r="I26" s="78">
        <f>SUM(H20:H23)+$E$20*H26+$E$21*G26+$E$22*F26</f>
        <v>-6.6262867041747109E-2</v>
      </c>
      <c r="J26" s="78">
        <f>SUM(I20:I23)+$E$20*I26+$E$21*H26+$E$22*G26</f>
        <v>4.3402177912344353E-2</v>
      </c>
      <c r="K26" s="78">
        <f t="shared" ref="K26:Q26" si="13">SUM(J20:J23)+$E$20*J26+$E$21*I26+$E$22*H26</f>
        <v>2.3136131819901283E-2</v>
      </c>
      <c r="L26" s="78">
        <f t="shared" si="13"/>
        <v>-1.3642613209473903E-3</v>
      </c>
      <c r="M26" s="78">
        <f>SUM(L20:L23)+$E$20*L26+$E$21*K26+$E$22*J26</f>
        <v>1.8367768146927688E-3</v>
      </c>
      <c r="N26" s="78">
        <f t="shared" si="13"/>
        <v>3.8608768345836333E-4</v>
      </c>
      <c r="O26" s="78">
        <f t="shared" si="13"/>
        <v>8.000801912861423E-6</v>
      </c>
      <c r="P26" s="78">
        <f t="shared" si="13"/>
        <v>5.4546716186852298E-5</v>
      </c>
      <c r="Q26" s="78">
        <f t="shared" si="13"/>
        <v>6.1439737923899068E-6</v>
      </c>
      <c r="R26" s="61"/>
      <c r="S26" s="26"/>
      <c r="T26" s="26"/>
      <c r="U26" s="26"/>
      <c r="V26" s="26"/>
      <c r="W26" s="61"/>
      <c r="X26" s="20" t="str">
        <f>[1]IVGeo4!A26</f>
        <v/>
      </c>
      <c r="Y26" s="20" t="str">
        <f>[1]IVGeo4!B26</f>
        <v>(0.013)</v>
      </c>
      <c r="Z26" s="20" t="str">
        <f>[1]IVGeo4!C26</f>
        <v>(0.013)</v>
      </c>
      <c r="AA26" s="20" t="str">
        <f>[1]IVGeo4!D26</f>
        <v>(0.006)</v>
      </c>
      <c r="AB26" s="20" t="str">
        <f>[1]IVGeo4!E26</f>
        <v>(0.006)</v>
      </c>
    </row>
    <row r="27" spans="1:35" s="53" customFormat="1" ht="15" customHeight="1" x14ac:dyDescent="0.2">
      <c r="A27" s="79" t="s">
        <v>59</v>
      </c>
      <c r="B27" s="77"/>
      <c r="C27" s="52"/>
      <c r="D27" s="52">
        <v>1</v>
      </c>
      <c r="E27" s="52">
        <f>D27*(1+E26)</f>
        <v>1</v>
      </c>
      <c r="F27" s="52">
        <f t="shared" ref="F27:G27" si="14">E27*(1+F26)</f>
        <v>1</v>
      </c>
      <c r="G27" s="52">
        <f t="shared" si="14"/>
        <v>1</v>
      </c>
      <c r="H27" s="52">
        <f>G27*(1+H26)</f>
        <v>2.2047794007590382</v>
      </c>
      <c r="I27" s="52">
        <f t="shared" ref="I27:Q27" si="15">H27*(1+I26)</f>
        <v>2.0586843964701593</v>
      </c>
      <c r="J27" s="52">
        <f t="shared" si="15"/>
        <v>2.1480357829111245</v>
      </c>
      <c r="K27" s="52">
        <f t="shared" si="15"/>
        <v>2.1977330219384212</v>
      </c>
      <c r="L27" s="52">
        <f t="shared" si="15"/>
        <v>2.1947347397828221</v>
      </c>
      <c r="M27" s="52">
        <f t="shared" si="15"/>
        <v>2.1987659776672559</v>
      </c>
      <c r="N27" s="52">
        <f t="shared" si="15"/>
        <v>2.1996148941300402</v>
      </c>
      <c r="O27" s="52">
        <f t="shared" si="15"/>
        <v>2.1996324928130924</v>
      </c>
      <c r="P27" s="52">
        <f t="shared" si="15"/>
        <v>2.1997524755423932</v>
      </c>
      <c r="Q27" s="52">
        <f t="shared" si="15"/>
        <v>2.1997659907639528</v>
      </c>
      <c r="R27" s="63"/>
      <c r="S27" s="26"/>
      <c r="T27" s="26"/>
      <c r="U27" s="26"/>
      <c r="V27" s="26"/>
      <c r="W27" s="63"/>
      <c r="X27" s="20" t="str">
        <f>[1]IVGeo4!A27</f>
        <v>DZTLUltfp4_l1</v>
      </c>
      <c r="Y27" s="20" t="str">
        <f>[1]IVGeo4!B27</f>
        <v>0.040**</v>
      </c>
      <c r="Z27" s="20" t="str">
        <f>[1]IVGeo4!C27</f>
        <v>0.043**</v>
      </c>
      <c r="AA27" s="20" t="str">
        <f>[1]IVGeo4!D27</f>
        <v>0.009</v>
      </c>
      <c r="AB27" s="20" t="str">
        <f>[1]IVGeo4!E27</f>
        <v>0.010</v>
      </c>
      <c r="AC27" s="20"/>
      <c r="AD27" s="20"/>
      <c r="AE27" s="20"/>
      <c r="AF27" s="20"/>
      <c r="AG27" s="20"/>
      <c r="AH27" s="20"/>
      <c r="AI27" s="20"/>
    </row>
    <row r="28" spans="1:35" s="20" customFormat="1" ht="15" customHeight="1" x14ac:dyDescent="0.2">
      <c r="A28" s="41" t="s">
        <v>65</v>
      </c>
      <c r="B28" s="77"/>
      <c r="C28" s="78"/>
      <c r="D28" s="78"/>
      <c r="E28" s="78"/>
      <c r="F28" s="78"/>
      <c r="G28" s="78"/>
      <c r="H28" s="26"/>
      <c r="I28" s="26"/>
      <c r="J28" s="78"/>
      <c r="K28" s="78"/>
      <c r="L28" s="78"/>
      <c r="M28" s="78"/>
      <c r="N28" s="78"/>
      <c r="O28" s="78"/>
      <c r="P28" s="78"/>
      <c r="Q28" s="78"/>
      <c r="R28" s="61"/>
      <c r="S28" s="26"/>
      <c r="T28" s="26"/>
      <c r="U28" s="26"/>
      <c r="V28" s="26"/>
      <c r="W28" s="61"/>
      <c r="X28" s="20" t="str">
        <f>[1]IVGeo4!A28</f>
        <v/>
      </c>
      <c r="Y28" s="20" t="str">
        <f>[1]IVGeo4!B28</f>
        <v>(0.019)</v>
      </c>
      <c r="Z28" s="20" t="str">
        <f>[1]IVGeo4!C28</f>
        <v>(0.019)</v>
      </c>
      <c r="AA28" s="20" t="str">
        <f>[1]IVGeo4!D28</f>
        <v>(0.010)</v>
      </c>
      <c r="AB28" s="20" t="str">
        <f>[1]IVGeo4!E28</f>
        <v>(0.010)</v>
      </c>
    </row>
    <row r="29" spans="1:35" s="20" customFormat="1" ht="15" customHeight="1" x14ac:dyDescent="0.2">
      <c r="A29" s="79" t="s">
        <v>52</v>
      </c>
      <c r="B29" s="77">
        <f t="shared" si="5"/>
        <v>174.76724208613115</v>
      </c>
      <c r="C29" s="78" t="s">
        <v>168</v>
      </c>
      <c r="D29" s="26" t="str">
        <f>Y3</f>
        <v>-0.052</v>
      </c>
      <c r="E29" s="26">
        <v>-5.1999999999999998E-2</v>
      </c>
      <c r="F29" s="26"/>
      <c r="G29" s="26">
        <f>0.04*C3</f>
        <v>8.625678234384046E-2</v>
      </c>
      <c r="H29" s="55"/>
      <c r="J29" s="26"/>
      <c r="K29" s="26"/>
      <c r="L29" s="26"/>
      <c r="M29" s="26"/>
      <c r="N29" s="26"/>
      <c r="O29" s="26"/>
      <c r="P29" s="26"/>
      <c r="Q29" s="26"/>
      <c r="R29" s="62"/>
      <c r="S29" s="26" t="s">
        <v>179</v>
      </c>
      <c r="T29" s="26" t="str">
        <f>Y9</f>
        <v>0.193***</v>
      </c>
      <c r="U29" s="26" t="s">
        <v>180</v>
      </c>
      <c r="V29" s="26" t="str">
        <f>Y25</f>
        <v>0.047***</v>
      </c>
      <c r="W29" s="62"/>
      <c r="X29" s="20" t="str">
        <f>[1]IVGeo4!A29</f>
        <v>DZTLDltfp4_l1</v>
      </c>
      <c r="Y29" s="20" t="str">
        <f>[1]IVGeo4!B29</f>
        <v>0.015</v>
      </c>
      <c r="Z29" s="20" t="str">
        <f>[1]IVGeo4!C29</f>
        <v>0.019</v>
      </c>
      <c r="AA29" s="20" t="str">
        <f>[1]IVGeo4!D29</f>
        <v>0.006</v>
      </c>
      <c r="AB29" s="20" t="str">
        <f>[1]IVGeo4!E29</f>
        <v>0.007</v>
      </c>
    </row>
    <row r="30" spans="1:35" s="20" customFormat="1" ht="15" customHeight="1" x14ac:dyDescent="0.2">
      <c r="A30" s="79" t="s">
        <v>53</v>
      </c>
      <c r="B30" s="77">
        <f>$B$1*(EXP(G30)-1)</f>
        <v>562.13778629384444</v>
      </c>
      <c r="C30" s="78" t="s">
        <v>46</v>
      </c>
      <c r="D30" s="26" t="str">
        <f>Y5</f>
        <v>0.032</v>
      </c>
      <c r="E30" s="26">
        <v>3.2000000000000001E-2</v>
      </c>
      <c r="F30" s="26"/>
      <c r="G30" s="26">
        <f>(0.09+0.028)*B3</f>
        <v>0.25445750791432931</v>
      </c>
      <c r="H30" s="26"/>
      <c r="J30" s="26"/>
      <c r="K30" s="26"/>
      <c r="L30" s="26"/>
      <c r="M30" s="26"/>
      <c r="N30" s="26"/>
      <c r="O30" s="26"/>
      <c r="P30" s="26"/>
      <c r="Q30" s="26"/>
      <c r="R30" s="62"/>
      <c r="S30" s="26" t="s">
        <v>169</v>
      </c>
      <c r="T30" s="26" t="str">
        <f>Y13</f>
        <v>0.090***</v>
      </c>
      <c r="U30" s="26" t="s">
        <v>173</v>
      </c>
      <c r="V30" s="26" t="str">
        <f>Y27</f>
        <v>0.040**</v>
      </c>
      <c r="W30" s="62"/>
      <c r="X30" s="20" t="str">
        <f>[1]IVGeo4!A30</f>
        <v/>
      </c>
      <c r="Y30" s="20" t="str">
        <f>[1]IVGeo4!B30</f>
        <v>(0.013)</v>
      </c>
      <c r="Z30" s="20" t="str">
        <f>[1]IVGeo4!C30</f>
        <v>(0.013)</v>
      </c>
      <c r="AA30" s="20" t="str">
        <f>[1]IVGeo4!D30</f>
        <v>(0.008)</v>
      </c>
      <c r="AB30" s="20" t="str">
        <f>[1]IVGeo4!E30</f>
        <v>(0.008)</v>
      </c>
    </row>
    <row r="31" spans="1:35" s="20" customFormat="1" ht="15" customHeight="1" x14ac:dyDescent="0.2">
      <c r="A31" s="79" t="s">
        <v>66</v>
      </c>
      <c r="B31" s="77">
        <f t="shared" si="5"/>
        <v>2838.2355596046405</v>
      </c>
      <c r="C31" s="78" t="s">
        <v>47</v>
      </c>
      <c r="D31" s="26" t="str">
        <f>Y7</f>
        <v>0.022</v>
      </c>
      <c r="E31" s="26">
        <v>2.1999999999999999E-2</v>
      </c>
      <c r="F31" s="26"/>
      <c r="G31" s="26">
        <f>(0.193+0.178+0.047)*B3</f>
        <v>0.90138337549313274</v>
      </c>
      <c r="H31" s="26"/>
      <c r="J31" s="26"/>
      <c r="K31" s="26"/>
      <c r="L31" s="26"/>
      <c r="M31" s="26"/>
      <c r="N31" s="26"/>
      <c r="O31" s="26"/>
      <c r="P31" s="26"/>
      <c r="Q31" s="26"/>
      <c r="R31" s="62"/>
      <c r="S31" s="26" t="s">
        <v>170</v>
      </c>
      <c r="T31" s="26" t="str">
        <f>Y15</f>
        <v>0.029***</v>
      </c>
      <c r="U31" s="26" t="s">
        <v>174</v>
      </c>
      <c r="V31" s="26" t="str">
        <f>Y31</f>
        <v>0.008</v>
      </c>
      <c r="W31" s="62"/>
      <c r="X31" s="20" t="str">
        <f>[1]IVGeo4!A31</f>
        <v>DOltfp4_l1</v>
      </c>
      <c r="Y31" s="20" t="str">
        <f>[1]IVGeo4!B31</f>
        <v>0.008</v>
      </c>
      <c r="Z31" s="20" t="str">
        <f>[1]IVGeo4!C31</f>
        <v>0.009</v>
      </c>
      <c r="AA31" s="20" t="str">
        <f>[1]IVGeo4!D31</f>
        <v>0.007***</v>
      </c>
      <c r="AB31" s="20" t="str">
        <f>[1]IVGeo4!E31</f>
        <v>0.007***</v>
      </c>
    </row>
    <row r="32" spans="1:35" s="20" customFormat="1" ht="15" customHeight="1" x14ac:dyDescent="0.2">
      <c r="A32" s="79" t="s">
        <v>54</v>
      </c>
      <c r="B32" s="77">
        <f t="shared" si="5"/>
        <v>77.154738281306095</v>
      </c>
      <c r="C32" s="78"/>
      <c r="D32" s="78"/>
      <c r="E32" s="78"/>
      <c r="F32" s="78"/>
      <c r="G32" s="26">
        <f>0.029+0.002+0.008</f>
        <v>3.9E-2</v>
      </c>
      <c r="H32" s="26"/>
      <c r="J32" s="78"/>
      <c r="K32" s="78"/>
      <c r="L32" s="78"/>
      <c r="M32" s="78"/>
      <c r="N32" s="78"/>
      <c r="O32" s="78"/>
      <c r="P32" s="78"/>
      <c r="Q32" s="78"/>
      <c r="R32" s="61"/>
      <c r="S32" s="26" t="s">
        <v>181</v>
      </c>
      <c r="T32" s="26" t="str">
        <f>Y17</f>
        <v>0.178***</v>
      </c>
      <c r="U32" s="26"/>
      <c r="V32" s="26"/>
      <c r="W32" s="61"/>
      <c r="X32" s="20" t="str">
        <f>[1]IVGeo4!A32</f>
        <v/>
      </c>
      <c r="Y32" s="20" t="str">
        <f>[1]IVGeo4!B32</f>
        <v>(0.006)</v>
      </c>
      <c r="Z32" s="20" t="str">
        <f>[1]IVGeo4!C32</f>
        <v>(0.006)</v>
      </c>
      <c r="AA32" s="20" t="str">
        <f>[1]IVGeo4!D32</f>
        <v>(0.002)</v>
      </c>
      <c r="AB32" s="20" t="str">
        <f>[1]IVGeo4!E32</f>
        <v>(0.002)</v>
      </c>
    </row>
    <row r="33" spans="1:35" s="20" customFormat="1" ht="15" customHeight="1" x14ac:dyDescent="0.2">
      <c r="A33" s="79" t="s">
        <v>56</v>
      </c>
      <c r="B33" s="77"/>
      <c r="C33" s="78"/>
      <c r="D33" s="78">
        <v>0</v>
      </c>
      <c r="E33" s="78">
        <v>0</v>
      </c>
      <c r="F33" s="78">
        <v>0</v>
      </c>
      <c r="G33" s="78">
        <v>0</v>
      </c>
      <c r="H33" s="78">
        <f>G32+$E$29*G33+$E$30*F33+$E$31*E33</f>
        <v>3.9E-2</v>
      </c>
      <c r="I33" s="78">
        <f t="shared" ref="I33:Q33" si="16">H32+$E$29*H33+$E$30*G33+$E$31*F33</f>
        <v>-2.0279999999999999E-3</v>
      </c>
      <c r="J33" s="78">
        <f t="shared" si="16"/>
        <v>1.3534560000000001E-3</v>
      </c>
      <c r="K33" s="78">
        <f t="shared" si="16"/>
        <v>7.2272428799999993E-4</v>
      </c>
      <c r="L33" s="78">
        <f t="shared" si="16"/>
        <v>-3.8887070975999989E-5</v>
      </c>
      <c r="M33" s="78">
        <f t="shared" si="16"/>
        <v>5.4925336906752002E-5</v>
      </c>
      <c r="N33" s="78">
        <f>M32+$E$29*M33+$E$30*L33+$E$31*K33</f>
        <v>1.1799430545616896E-5</v>
      </c>
      <c r="O33" s="78">
        <f t="shared" si="16"/>
        <v>2.8852483117198585E-7</v>
      </c>
      <c r="P33" s="78">
        <f t="shared" si="16"/>
        <v>1.5709358981873415E-6</v>
      </c>
      <c r="Q33" s="78">
        <f t="shared" si="16"/>
        <v>1.8713159989533345E-7</v>
      </c>
      <c r="R33" s="61"/>
      <c r="S33" s="26" t="s">
        <v>171</v>
      </c>
      <c r="T33" s="26" t="str">
        <f>Y21</f>
        <v>0.028**</v>
      </c>
      <c r="U33" s="26"/>
      <c r="V33" s="26"/>
      <c r="W33" s="61"/>
      <c r="X33" s="20" t="str">
        <f>[1]IVGeo4!A33</f>
        <v>DGADlfuct_l1</v>
      </c>
      <c r="Y33" s="20" t="str">
        <f>[1]IVGeo4!B33</f>
        <v/>
      </c>
      <c r="Z33" s="20" t="str">
        <f>[1]IVGeo4!C33</f>
        <v>0.005***</v>
      </c>
      <c r="AA33" s="20" t="str">
        <f>[1]IVGeo4!D33</f>
        <v/>
      </c>
      <c r="AB33" s="20" t="str">
        <f>[1]IVGeo4!E33</f>
        <v>0.001</v>
      </c>
    </row>
    <row r="34" spans="1:35" s="53" customFormat="1" ht="15" customHeight="1" x14ac:dyDescent="0.2">
      <c r="A34" s="79" t="s">
        <v>57</v>
      </c>
      <c r="B34" s="77"/>
      <c r="C34" s="52"/>
      <c r="D34" s="52">
        <v>1</v>
      </c>
      <c r="E34" s="52">
        <f>D34*(1+E33)</f>
        <v>1</v>
      </c>
      <c r="F34" s="52">
        <f t="shared" ref="F34:Q34" si="17">E34*(1+F33)</f>
        <v>1</v>
      </c>
      <c r="G34" s="52">
        <f t="shared" si="17"/>
        <v>1</v>
      </c>
      <c r="H34" s="52">
        <f t="shared" si="17"/>
        <v>1.0389999999999999</v>
      </c>
      <c r="I34" s="52">
        <f t="shared" si="17"/>
        <v>1.036892908</v>
      </c>
      <c r="J34" s="52">
        <f t="shared" si="17"/>
        <v>1.0382962969276899</v>
      </c>
      <c r="K34" s="52">
        <f t="shared" si="17"/>
        <v>1.0390466988796199</v>
      </c>
      <c r="L34" s="52">
        <f t="shared" si="17"/>
        <v>1.0390062933968931</v>
      </c>
      <c r="M34" s="52">
        <f t="shared" si="17"/>
        <v>1.0390633611676061</v>
      </c>
      <c r="N34" s="52">
        <f t="shared" si="17"/>
        <v>1.0390756215235686</v>
      </c>
      <c r="O34" s="52">
        <f t="shared" si="17"/>
        <v>1.0390759213226868</v>
      </c>
      <c r="P34" s="52">
        <f t="shared" si="17"/>
        <v>1.0390775536443526</v>
      </c>
      <c r="Q34" s="52">
        <f t="shared" si="17"/>
        <v>1.0390777480885978</v>
      </c>
      <c r="R34" s="63"/>
      <c r="S34" s="26" t="s">
        <v>172</v>
      </c>
      <c r="T34" s="26" t="str">
        <f>Y23</f>
        <v>0.002</v>
      </c>
      <c r="U34" s="26"/>
      <c r="V34" s="26"/>
      <c r="W34" s="63"/>
      <c r="X34" s="20" t="str">
        <f>[1]IVGeo4!A34</f>
        <v/>
      </c>
      <c r="Y34" s="20" t="str">
        <f>[1]IVGeo4!B34</f>
        <v/>
      </c>
      <c r="Z34" s="20" t="str">
        <f>[1]IVGeo4!C34</f>
        <v>(0.001)</v>
      </c>
      <c r="AA34" s="20" t="str">
        <f>[1]IVGeo4!D34</f>
        <v/>
      </c>
      <c r="AB34" s="20" t="str">
        <f>[1]IVGeo4!E34</f>
        <v>(0.001)</v>
      </c>
      <c r="AC34" s="20"/>
      <c r="AD34" s="20"/>
      <c r="AE34" s="20"/>
      <c r="AF34" s="20"/>
      <c r="AG34" s="20"/>
      <c r="AH34" s="20"/>
      <c r="AI34" s="20"/>
    </row>
    <row r="35" spans="1:35" s="20" customFormat="1" ht="15" customHeight="1" x14ac:dyDescent="0.2">
      <c r="A35" s="79" t="s">
        <v>58</v>
      </c>
      <c r="B35" s="78"/>
      <c r="C35" s="78"/>
      <c r="D35" s="78">
        <v>0</v>
      </c>
      <c r="E35" s="78">
        <v>0</v>
      </c>
      <c r="F35" s="78">
        <v>0</v>
      </c>
      <c r="G35" s="78">
        <v>0</v>
      </c>
      <c r="H35" s="78">
        <f>SUM(G29:G32)+$E$29*G35+$E$30*F35+$E$31*E35</f>
        <v>1.2810976657513025</v>
      </c>
      <c r="I35" s="78">
        <f>SUM(H29:H32)+$E$29*H35+$E$30*G35+$E$31*F35</f>
        <v>-6.6617078619067724E-2</v>
      </c>
      <c r="J35" s="78">
        <f t="shared" ref="J35:Q35" si="18">SUM(I29:I32)+$E$29*I35+$E$30*H35+$E$31*G35</f>
        <v>4.4459213392233202E-2</v>
      </c>
      <c r="K35" s="78">
        <f t="shared" si="18"/>
        <v>2.3740523034322357E-2</v>
      </c>
      <c r="L35" s="78">
        <f>SUM(K29:K32)+$E$29*K35+$E$30*J35+$E$31*I35</f>
        <v>-1.2773880988527898E-3</v>
      </c>
      <c r="M35" s="78">
        <f t="shared" si="18"/>
        <v>1.804223612867791E-3</v>
      </c>
      <c r="N35" s="78">
        <f t="shared" si="18"/>
        <v>3.8759545972267737E-4</v>
      </c>
      <c r="O35" s="78">
        <f t="shared" si="18"/>
        <v>9.4776535314287223E-6</v>
      </c>
      <c r="P35" s="78">
        <f t="shared" si="18"/>
        <v>5.1603136210582778E-5</v>
      </c>
      <c r="Q35" s="78">
        <f t="shared" si="18"/>
        <v>6.1470219439543159E-6</v>
      </c>
      <c r="R35" s="61"/>
      <c r="S35" s="26"/>
      <c r="T35" s="26"/>
      <c r="U35" s="26"/>
      <c r="V35" s="26"/>
      <c r="W35" s="61"/>
      <c r="X35" s="20" t="str">
        <f>[1]IVGeo4!A35</f>
        <v>DZTLUlfuct_l1</v>
      </c>
      <c r="Y35" s="20" t="str">
        <f>[1]IVGeo4!B35</f>
        <v/>
      </c>
      <c r="Z35" s="20" t="str">
        <f>[1]IVGeo4!C35</f>
        <v>0.040***</v>
      </c>
      <c r="AA35" s="20" t="str">
        <f>[1]IVGeo4!D35</f>
        <v/>
      </c>
      <c r="AB35" s="20" t="str">
        <f>[1]IVGeo4!E35</f>
        <v>0.016**</v>
      </c>
    </row>
    <row r="36" spans="1:35" s="53" customFormat="1" ht="15" customHeight="1" x14ac:dyDescent="0.2">
      <c r="A36" s="79" t="s">
        <v>59</v>
      </c>
      <c r="B36" s="52"/>
      <c r="C36" s="52"/>
      <c r="D36" s="52">
        <v>1</v>
      </c>
      <c r="E36" s="52">
        <f>D36*(1+E35)</f>
        <v>1</v>
      </c>
      <c r="F36" s="52">
        <f t="shared" ref="F36:G36" si="19">E36*(1+F35)</f>
        <v>1</v>
      </c>
      <c r="G36" s="52">
        <f t="shared" si="19"/>
        <v>1</v>
      </c>
      <c r="H36" s="52">
        <f>G36*(1+H35)</f>
        <v>2.2810976657513025</v>
      </c>
      <c r="I36" s="52">
        <f t="shared" ref="I36:Q36" si="20">H36*(1+I35)</f>
        <v>2.129137603214176</v>
      </c>
      <c r="J36" s="52">
        <f t="shared" si="20"/>
        <v>2.2237973862569032</v>
      </c>
      <c r="K36" s="52">
        <f t="shared" si="20"/>
        <v>2.2765914993290011</v>
      </c>
      <c r="L36" s="52">
        <f t="shared" si="20"/>
        <v>2.2736834084418089</v>
      </c>
      <c r="M36" s="52">
        <f t="shared" si="20"/>
        <v>2.2777856417355054</v>
      </c>
      <c r="N36" s="52">
        <f t="shared" si="20"/>
        <v>2.2786685011084638</v>
      </c>
      <c r="O36" s="52">
        <f t="shared" si="20"/>
        <v>2.2786900975390298</v>
      </c>
      <c r="P36" s="52">
        <f t="shared" si="20"/>
        <v>2.2788076850945149</v>
      </c>
      <c r="Q36" s="52">
        <f t="shared" si="20"/>
        <v>2.2788216929753613</v>
      </c>
      <c r="R36" s="63"/>
      <c r="S36" s="26"/>
      <c r="T36" s="26"/>
      <c r="U36" s="26"/>
      <c r="V36" s="26"/>
      <c r="W36" s="63"/>
      <c r="X36" s="20" t="str">
        <f>[1]IVGeo4!A36</f>
        <v/>
      </c>
      <c r="Y36" s="20" t="str">
        <f>[1]IVGeo4!B36</f>
        <v/>
      </c>
      <c r="Z36" s="20" t="str">
        <f>[1]IVGeo4!C36</f>
        <v>(0.011)</v>
      </c>
      <c r="AA36" s="20" t="str">
        <f>[1]IVGeo4!D36</f>
        <v/>
      </c>
      <c r="AB36" s="20" t="str">
        <f>[1]IVGeo4!E36</f>
        <v>(0.007)</v>
      </c>
      <c r="AC36" s="20"/>
      <c r="AD36" s="20"/>
      <c r="AE36" s="20"/>
      <c r="AF36" s="20"/>
      <c r="AG36" s="20"/>
      <c r="AH36" s="20"/>
      <c r="AI36" s="20"/>
    </row>
    <row r="37" spans="1:35" x14ac:dyDescent="0.2">
      <c r="X37" s="20" t="str">
        <f>[1]IVGeo4!A37</f>
        <v>DZTLDlfuct_l1</v>
      </c>
      <c r="Y37" s="20" t="str">
        <f>[1]IVGeo4!B37</f>
        <v/>
      </c>
      <c r="Z37" s="20" t="str">
        <f>[1]IVGeo4!C37</f>
        <v>0.002</v>
      </c>
      <c r="AA37" s="20" t="str">
        <f>[1]IVGeo4!D37</f>
        <v/>
      </c>
      <c r="AB37" s="20" t="str">
        <f>[1]IVGeo4!E37</f>
        <v>0.000</v>
      </c>
      <c r="AC37" s="20"/>
    </row>
    <row r="38" spans="1:35" s="20" customFormat="1" ht="15" customHeight="1" x14ac:dyDescent="0.2">
      <c r="A38" s="41" t="s">
        <v>45</v>
      </c>
      <c r="B38" s="24">
        <v>10800000</v>
      </c>
      <c r="C38" s="79" t="s">
        <v>41</v>
      </c>
      <c r="D38" s="24">
        <v>-3</v>
      </c>
      <c r="E38" s="24">
        <v>-2</v>
      </c>
      <c r="F38" s="24">
        <v>-1</v>
      </c>
      <c r="G38" s="24">
        <v>0</v>
      </c>
      <c r="H38" s="24">
        <v>1</v>
      </c>
      <c r="I38" s="24">
        <v>2</v>
      </c>
      <c r="J38" s="24">
        <v>3</v>
      </c>
      <c r="K38" s="24">
        <v>4</v>
      </c>
      <c r="L38" s="24">
        <v>5</v>
      </c>
      <c r="M38" s="24">
        <v>6</v>
      </c>
      <c r="N38" s="24">
        <v>7</v>
      </c>
      <c r="O38" s="24">
        <v>8</v>
      </c>
      <c r="P38" s="24">
        <v>9</v>
      </c>
      <c r="Q38" s="24">
        <v>10</v>
      </c>
      <c r="R38" s="60"/>
      <c r="S38" s="26"/>
      <c r="T38" s="26"/>
      <c r="U38" s="26"/>
      <c r="V38" s="26"/>
      <c r="W38" s="60"/>
      <c r="X38" s="20" t="str">
        <f>[1]IVGeo4!A38</f>
        <v/>
      </c>
      <c r="Y38" s="20" t="str">
        <f>[1]IVGeo4!B38</f>
        <v/>
      </c>
      <c r="Z38" s="20" t="str">
        <f>[1]IVGeo4!C38</f>
        <v>(0.005)</v>
      </c>
      <c r="AA38" s="20" t="str">
        <f>[1]IVGeo4!D38</f>
        <v/>
      </c>
      <c r="AB38" s="20" t="str">
        <f>[1]IVGeo4!E38</f>
        <v>(0.003)</v>
      </c>
    </row>
    <row r="39" spans="1:35" s="20" customFormat="1" ht="15" customHeight="1" x14ac:dyDescent="0.2">
      <c r="A39" s="41" t="s">
        <v>177</v>
      </c>
      <c r="B39" s="82">
        <f>ZCalc1a!B3</f>
        <v>2.1564195585960113</v>
      </c>
      <c r="C39" s="82">
        <f>ZCalc1a!B3</f>
        <v>2.1564195585960113</v>
      </c>
      <c r="D39" s="78"/>
      <c r="E39" s="78"/>
      <c r="F39" s="78"/>
      <c r="G39" s="78"/>
      <c r="H39" s="26"/>
      <c r="I39" s="26"/>
      <c r="J39" s="78"/>
      <c r="K39" s="78"/>
      <c r="L39" s="78"/>
      <c r="M39" s="78"/>
      <c r="N39" s="78"/>
      <c r="O39" s="78"/>
      <c r="P39" s="78"/>
      <c r="Q39" s="78"/>
      <c r="R39" s="61"/>
      <c r="S39" s="26"/>
      <c r="T39" s="26"/>
      <c r="U39" s="26"/>
      <c r="V39" s="26"/>
      <c r="W39" s="61"/>
      <c r="X39" s="20" t="str">
        <f>[1]IVGeo4!A39</f>
        <v>DOlfuct_l1</v>
      </c>
      <c r="Y39" s="20" t="str">
        <f>[1]IVGeo4!B39</f>
        <v/>
      </c>
      <c r="Z39" s="20" t="str">
        <f>[1]IVGeo4!C39</f>
        <v>-0.006</v>
      </c>
      <c r="AA39" s="20" t="str">
        <f>[1]IVGeo4!D39</f>
        <v/>
      </c>
      <c r="AB39" s="20" t="str">
        <f>[1]IVGeo4!E39</f>
        <v>-0.006**</v>
      </c>
    </row>
    <row r="40" spans="1:35" s="20" customFormat="1" ht="15" customHeight="1" x14ac:dyDescent="0.2">
      <c r="A40" s="79" t="s">
        <v>52</v>
      </c>
      <c r="B40" s="77">
        <f>$B$38*(EXP(G40)-1)</f>
        <v>721774.97267358354</v>
      </c>
      <c r="C40" s="78" t="s">
        <v>168</v>
      </c>
      <c r="D40" s="78" t="str">
        <f>Full2!F7</f>
        <v>0.105***</v>
      </c>
      <c r="E40" s="26">
        <v>0.105</v>
      </c>
      <c r="F40" s="26"/>
      <c r="G40" s="26">
        <f>(0.014+0.016)*C39</f>
        <v>6.4692586757880338E-2</v>
      </c>
      <c r="H40" s="55"/>
      <c r="J40" s="26"/>
      <c r="K40" s="26"/>
      <c r="L40" s="26"/>
      <c r="M40" s="26"/>
      <c r="N40" s="26"/>
      <c r="O40" s="26"/>
      <c r="P40" s="26"/>
      <c r="Q40" s="26"/>
      <c r="R40" s="62"/>
      <c r="S40" s="26" t="s">
        <v>169</v>
      </c>
      <c r="T40" s="26" t="str">
        <f>Full2!F15</f>
        <v>0.054***</v>
      </c>
      <c r="U40" s="26" t="s">
        <v>173</v>
      </c>
      <c r="V40" s="26" t="str">
        <f>Full2!F25</f>
        <v>0.014</v>
      </c>
      <c r="W40" s="62"/>
      <c r="X40" s="20" t="str">
        <f>[1]IVGeo4!A40</f>
        <v/>
      </c>
      <c r="Y40" s="20" t="str">
        <f>[1]IVGeo4!B40</f>
        <v/>
      </c>
      <c r="Z40" s="20" t="str">
        <f>[1]IVGeo4!C40</f>
        <v>(0.004)</v>
      </c>
      <c r="AA40" s="20" t="str">
        <f>[1]IVGeo4!D40</f>
        <v/>
      </c>
      <c r="AB40" s="20" t="str">
        <f>[1]IVGeo4!E40</f>
        <v>(0.003)</v>
      </c>
    </row>
    <row r="41" spans="1:35" s="20" customFormat="1" ht="15" customHeight="1" x14ac:dyDescent="0.2">
      <c r="A41" s="79" t="s">
        <v>53</v>
      </c>
      <c r="B41" s="77">
        <f t="shared" ref="B41" si="21">$B$38*(EXP(G41)-1)</f>
        <v>1950754.4211735844</v>
      </c>
      <c r="C41" s="78" t="s">
        <v>46</v>
      </c>
      <c r="D41" s="78" t="str">
        <f>Full2!F9</f>
        <v>0.108***</v>
      </c>
      <c r="E41" s="26">
        <v>0.108</v>
      </c>
      <c r="F41" s="26"/>
      <c r="G41" s="26">
        <f>(0.054+0.023)*B39</f>
        <v>0.16604430601189288</v>
      </c>
      <c r="H41" s="26"/>
      <c r="J41" s="26"/>
      <c r="K41" s="26"/>
      <c r="L41" s="26"/>
      <c r="M41" s="26"/>
      <c r="N41" s="26"/>
      <c r="O41" s="26"/>
      <c r="P41" s="26"/>
      <c r="Q41" s="26"/>
      <c r="R41" s="62"/>
      <c r="S41" s="26" t="s">
        <v>170</v>
      </c>
      <c r="T41" s="26" t="str">
        <f>Full2!F17</f>
        <v>0.017***</v>
      </c>
      <c r="U41" s="26" t="s">
        <v>174</v>
      </c>
      <c r="V41" s="26" t="str">
        <f>Full2!F29</f>
        <v>0.008***</v>
      </c>
      <c r="W41" s="62"/>
      <c r="X41" s="20" t="str">
        <f>[1]IVGeo4!A41</f>
        <v>N</v>
      </c>
      <c r="Y41" s="20" t="str">
        <f>[1]IVGeo4!B41</f>
        <v>5776</v>
      </c>
      <c r="Z41" s="20" t="str">
        <f>[1]IVGeo4!C41</f>
        <v>5761</v>
      </c>
      <c r="AA41" s="20" t="str">
        <f>[1]IVGeo4!D41</f>
        <v>5776</v>
      </c>
      <c r="AB41" s="20" t="str">
        <f>[1]IVGeo4!E41</f>
        <v>5761</v>
      </c>
    </row>
    <row r="42" spans="1:35" s="20" customFormat="1" ht="15" customHeight="1" x14ac:dyDescent="0.2">
      <c r="A42" s="79" t="s">
        <v>54</v>
      </c>
      <c r="B42" s="77">
        <f>$B$38*(EXP(G42)-1)</f>
        <v>262335.43321871251</v>
      </c>
      <c r="C42" s="78" t="s">
        <v>47</v>
      </c>
      <c r="D42" s="78" t="str">
        <f>Full2!F11</f>
        <v>0.089***</v>
      </c>
      <c r="E42" s="26">
        <v>8.8999999999999996E-2</v>
      </c>
      <c r="F42" s="78"/>
      <c r="G42" s="26">
        <f>0.017+0.005+0.008-0.006</f>
        <v>2.4E-2</v>
      </c>
      <c r="H42" s="26"/>
      <c r="J42" s="78"/>
      <c r="K42" s="78"/>
      <c r="L42" s="78"/>
      <c r="M42" s="78"/>
      <c r="N42" s="78"/>
      <c r="O42" s="78"/>
      <c r="P42" s="78"/>
      <c r="Q42" s="78"/>
      <c r="R42" s="61"/>
      <c r="S42" s="26" t="s">
        <v>171</v>
      </c>
      <c r="T42" s="26" t="str">
        <f>Full2!F21</f>
        <v>0.023***</v>
      </c>
      <c r="U42" s="26" t="s">
        <v>175</v>
      </c>
      <c r="V42" s="26" t="str">
        <f>Full2!F31</f>
        <v>0.016**</v>
      </c>
      <c r="W42" s="61"/>
    </row>
    <row r="43" spans="1:35" s="20" customFormat="1" ht="15" customHeight="1" x14ac:dyDescent="0.2">
      <c r="A43" s="79" t="s">
        <v>56</v>
      </c>
      <c r="B43" s="77"/>
      <c r="C43" s="78"/>
      <c r="D43" s="78">
        <v>0</v>
      </c>
      <c r="E43" s="78">
        <v>0</v>
      </c>
      <c r="F43" s="78">
        <v>0</v>
      </c>
      <c r="G43" s="78">
        <v>0</v>
      </c>
      <c r="H43" s="78">
        <f>G42+$E$40*G43+$E$41*F43+$E$42*E43</f>
        <v>2.4E-2</v>
      </c>
      <c r="I43" s="78">
        <f t="shared" ref="I43:Q43" si="22">H42+$E$40*H43+$E$41*G43+$E$42*F43</f>
        <v>2.5200000000000001E-3</v>
      </c>
      <c r="J43" s="78">
        <f t="shared" si="22"/>
        <v>2.8565999999999999E-3</v>
      </c>
      <c r="K43" s="78">
        <f t="shared" si="22"/>
        <v>2.7081029999999999E-3</v>
      </c>
      <c r="L43" s="78">
        <f t="shared" si="22"/>
        <v>8.1714361500000003E-4</v>
      </c>
      <c r="M43" s="78">
        <f t="shared" si="22"/>
        <v>6.3251260357499988E-4</v>
      </c>
      <c r="N43" s="78">
        <f t="shared" si="22"/>
        <v>3.9568650079537497E-4</v>
      </c>
      <c r="O43" s="78">
        <f t="shared" si="22"/>
        <v>1.8258422550461434E-4</v>
      </c>
      <c r="P43" s="78">
        <f t="shared" si="22"/>
        <v>1.1819910748205998E-4</v>
      </c>
      <c r="Q43" s="78">
        <f t="shared" si="22"/>
        <v>6.7346101210903023E-5</v>
      </c>
      <c r="R43" s="61"/>
      <c r="S43" s="26" t="s">
        <v>172</v>
      </c>
      <c r="T43" s="26" t="str">
        <f>Full2!F23</f>
        <v>0.005*</v>
      </c>
      <c r="U43" s="26" t="s">
        <v>176</v>
      </c>
      <c r="V43" s="26" t="str">
        <f>Full2!F35</f>
        <v>-0.006**</v>
      </c>
      <c r="W43" s="61"/>
    </row>
    <row r="44" spans="1:35" s="53" customFormat="1" ht="15" customHeight="1" x14ac:dyDescent="0.2">
      <c r="A44" s="79" t="s">
        <v>57</v>
      </c>
      <c r="B44" s="77"/>
      <c r="C44" s="52"/>
      <c r="D44" s="52">
        <v>1</v>
      </c>
      <c r="E44" s="52">
        <f>D44*(1+E43)</f>
        <v>1</v>
      </c>
      <c r="F44" s="52">
        <f t="shared" ref="F44:Q44" si="23">E44*(1+F43)</f>
        <v>1</v>
      </c>
      <c r="G44" s="52">
        <f t="shared" si="23"/>
        <v>1</v>
      </c>
      <c r="H44" s="52">
        <f t="shared" si="23"/>
        <v>1.024</v>
      </c>
      <c r="I44" s="52">
        <f t="shared" si="23"/>
        <v>1.02658048</v>
      </c>
      <c r="J44" s="52">
        <f t="shared" si="23"/>
        <v>1.029513009799168</v>
      </c>
      <c r="K44" s="52">
        <f t="shared" si="23"/>
        <v>1.0323010370695442</v>
      </c>
      <c r="L44" s="52">
        <f t="shared" si="23"/>
        <v>1.0331445752707435</v>
      </c>
      <c r="M44" s="52">
        <f t="shared" si="23"/>
        <v>1.0337980522359176</v>
      </c>
      <c r="N44" s="52">
        <f t="shared" si="23"/>
        <v>1.034207112169736</v>
      </c>
      <c r="O44" s="52">
        <f t="shared" si="23"/>
        <v>1.0343959420743229</v>
      </c>
      <c r="P44" s="52">
        <f t="shared" si="23"/>
        <v>1.0345182067514593</v>
      </c>
      <c r="Q44" s="52">
        <f t="shared" si="23"/>
        <v>1.0345878775193156</v>
      </c>
      <c r="R44" s="63"/>
      <c r="S44" s="26"/>
      <c r="T44" s="26"/>
      <c r="U44" s="26"/>
      <c r="V44" s="26"/>
      <c r="W44" s="63"/>
      <c r="X44" s="20"/>
      <c r="Y44" s="20"/>
      <c r="Z44" s="20"/>
      <c r="AA44" s="20"/>
      <c r="AB44" s="20"/>
      <c r="AC44" s="20"/>
      <c r="AD44" s="20"/>
      <c r="AE44" s="20"/>
      <c r="AF44" s="20"/>
      <c r="AG44" s="20"/>
      <c r="AH44" s="20"/>
      <c r="AI44" s="20"/>
    </row>
    <row r="45" spans="1:35" s="20" customFormat="1" ht="15" customHeight="1" x14ac:dyDescent="0.2">
      <c r="A45" s="79" t="s">
        <v>58</v>
      </c>
      <c r="B45" s="77"/>
      <c r="C45" s="78"/>
      <c r="D45" s="78">
        <v>0</v>
      </c>
      <c r="E45" s="78">
        <v>0</v>
      </c>
      <c r="F45" s="78">
        <v>0</v>
      </c>
      <c r="G45" s="78">
        <v>0</v>
      </c>
      <c r="H45" s="78">
        <f>SUM(G40:G42)+$E$40*G45+$E$41*F45+$E$42*E45</f>
        <v>0.25473689276977324</v>
      </c>
      <c r="I45" s="78">
        <f t="shared" ref="I45:Q45" si="24">SUM(H40:H42)+$E$40*H45+$E$41*G45+$E$42*F45</f>
        <v>2.674737374082619E-2</v>
      </c>
      <c r="J45" s="78">
        <f t="shared" si="24"/>
        <v>3.032005866192226E-2</v>
      </c>
      <c r="K45" s="78">
        <f t="shared" si="24"/>
        <v>2.8743905980020884E-2</v>
      </c>
      <c r="L45" s="78">
        <f t="shared" si="24"/>
        <v>8.6731927263233276E-3</v>
      </c>
      <c r="M45" s="78">
        <f t="shared" si="24"/>
        <v>6.7135123030172862E-3</v>
      </c>
      <c r="N45" s="78">
        <f t="shared" si="24"/>
        <v>4.1998312384815932E-3</v>
      </c>
      <c r="O45" s="78">
        <f t="shared" si="24"/>
        <v>1.9379557614092101E-3</v>
      </c>
      <c r="P45" s="78">
        <f>SUM(O40:O42)+$E$40*O45+$E$41*N45+$E$42*M45</f>
        <v>1.2545697236725176E-3</v>
      </c>
      <c r="Q45" s="78">
        <f t="shared" si="24"/>
        <v>7.148140234426708E-4</v>
      </c>
      <c r="R45" s="61"/>
      <c r="S45" s="26"/>
      <c r="T45" s="26"/>
      <c r="U45" s="26"/>
      <c r="V45" s="26"/>
      <c r="W45" s="61"/>
    </row>
    <row r="46" spans="1:35" s="53" customFormat="1" ht="15" customHeight="1" x14ac:dyDescent="0.2">
      <c r="A46" s="79" t="s">
        <v>59</v>
      </c>
      <c r="B46" s="77"/>
      <c r="C46" s="52"/>
      <c r="D46" s="52">
        <v>1</v>
      </c>
      <c r="E46" s="52">
        <f>D46*(1+E45)</f>
        <v>1</v>
      </c>
      <c r="F46" s="52">
        <f t="shared" ref="F46:Q46" si="25">E46*(1+F45)</f>
        <v>1</v>
      </c>
      <c r="G46" s="52">
        <f t="shared" si="25"/>
        <v>1</v>
      </c>
      <c r="H46" s="52">
        <f t="shared" si="25"/>
        <v>1.2547368927697733</v>
      </c>
      <c r="I46" s="52">
        <f t="shared" si="25"/>
        <v>1.2882978093870894</v>
      </c>
      <c r="J46" s="52">
        <f t="shared" si="25"/>
        <v>1.3273590745417319</v>
      </c>
      <c r="K46" s="52">
        <f t="shared" si="25"/>
        <v>1.3655125589820871</v>
      </c>
      <c r="L46" s="52">
        <f t="shared" si="25"/>
        <v>1.3773559125763537</v>
      </c>
      <c r="M46" s="52">
        <f t="shared" si="25"/>
        <v>1.3866028084410686</v>
      </c>
      <c r="N46" s="52">
        <f t="shared" si="25"/>
        <v>1.3924263062313258</v>
      </c>
      <c r="O46" s="52">
        <f t="shared" si="25"/>
        <v>1.3951247668138245</v>
      </c>
      <c r="P46" s="52">
        <f t="shared" si="25"/>
        <v>1.3968750481070149</v>
      </c>
      <c r="Q46" s="52">
        <f t="shared" si="25"/>
        <v>1.397873553980399</v>
      </c>
      <c r="R46" s="63"/>
      <c r="S46" s="26"/>
      <c r="T46" s="26"/>
      <c r="U46" s="26"/>
      <c r="V46" s="26"/>
      <c r="W46" s="63"/>
      <c r="X46" s="20"/>
      <c r="Y46" s="20"/>
      <c r="Z46" s="20"/>
      <c r="AA46" s="20"/>
      <c r="AB46" s="20"/>
      <c r="AC46" s="20"/>
      <c r="AD46" s="20"/>
      <c r="AE46" s="20"/>
      <c r="AF46" s="20"/>
      <c r="AG46" s="20"/>
      <c r="AH46" s="20"/>
      <c r="AI46" s="20"/>
    </row>
    <row r="47" spans="1:35" s="20" customFormat="1" ht="15" customHeight="1" x14ac:dyDescent="0.2">
      <c r="A47" s="41" t="s">
        <v>178</v>
      </c>
      <c r="B47" s="77"/>
      <c r="C47" s="78"/>
      <c r="D47" s="78"/>
      <c r="E47" s="78"/>
      <c r="F47" s="78"/>
      <c r="G47" s="78"/>
      <c r="H47" s="26"/>
      <c r="I47" s="26"/>
      <c r="J47" s="78"/>
      <c r="K47" s="78"/>
      <c r="L47" s="78"/>
      <c r="M47" s="78"/>
      <c r="N47" s="78"/>
      <c r="O47" s="78"/>
      <c r="P47" s="78"/>
      <c r="Q47" s="78"/>
      <c r="R47" s="61"/>
      <c r="S47" s="26"/>
      <c r="T47" s="26"/>
      <c r="U47" s="26"/>
      <c r="V47" s="26"/>
      <c r="W47" s="61"/>
    </row>
    <row r="48" spans="1:35" s="20" customFormat="1" ht="15" customHeight="1" x14ac:dyDescent="0.2">
      <c r="A48" s="79" t="s">
        <v>52</v>
      </c>
      <c r="B48" s="67">
        <f>$B$38*(EXP(G48)-1)</f>
        <v>307044.96352548449</v>
      </c>
      <c r="C48" s="78" t="s">
        <v>168</v>
      </c>
      <c r="D48" s="26" t="str">
        <f>Full1!F7</f>
        <v>0.105***</v>
      </c>
      <c r="E48" s="26">
        <v>0.105</v>
      </c>
      <c r="F48" s="26"/>
      <c r="G48" s="26">
        <f>0.013*C39</f>
        <v>2.8033454261748147E-2</v>
      </c>
      <c r="H48" s="55"/>
      <c r="J48" s="26"/>
      <c r="K48" s="26"/>
      <c r="L48" s="26"/>
      <c r="M48" s="26"/>
      <c r="N48" s="26"/>
      <c r="O48" s="26"/>
      <c r="P48" s="26"/>
      <c r="Q48" s="26"/>
      <c r="R48" s="62"/>
      <c r="S48" s="26" t="s">
        <v>169</v>
      </c>
      <c r="T48" s="26" t="str">
        <f>Full1!F15</f>
        <v>0.054***</v>
      </c>
      <c r="U48" s="26" t="s">
        <v>173</v>
      </c>
      <c r="V48" s="26" t="str">
        <f>Full1!F25</f>
        <v>0.013</v>
      </c>
      <c r="W48" s="62"/>
    </row>
    <row r="49" spans="1:35" s="20" customFormat="1" ht="15" customHeight="1" x14ac:dyDescent="0.2">
      <c r="A49" s="79" t="s">
        <v>53</v>
      </c>
      <c r="B49" s="67">
        <f t="shared" ref="B49:B50" si="26">$B$38*(EXP(G49)-1)</f>
        <v>1950754.4211735844</v>
      </c>
      <c r="C49" s="78" t="s">
        <v>46</v>
      </c>
      <c r="D49" s="26" t="str">
        <f>Full1!F9</f>
        <v>0.108***</v>
      </c>
      <c r="E49" s="26">
        <v>0.108</v>
      </c>
      <c r="F49" s="26"/>
      <c r="G49" s="26">
        <f>(0.054+0.023)*B39</f>
        <v>0.16604430601189288</v>
      </c>
      <c r="H49" s="26"/>
      <c r="J49" s="26"/>
      <c r="K49" s="26"/>
      <c r="L49" s="26"/>
      <c r="M49" s="26"/>
      <c r="N49" s="26"/>
      <c r="O49" s="26"/>
      <c r="P49" s="26"/>
      <c r="Q49" s="26"/>
      <c r="R49" s="62"/>
      <c r="S49" s="26" t="s">
        <v>170</v>
      </c>
      <c r="T49" s="26" t="str">
        <f>Full1!F17</f>
        <v>0.016***</v>
      </c>
      <c r="U49" s="26" t="s">
        <v>174</v>
      </c>
      <c r="V49" s="26" t="str">
        <f>Full1!F29</f>
        <v>0.008***</v>
      </c>
      <c r="W49" s="62"/>
    </row>
    <row r="50" spans="1:35" s="20" customFormat="1" ht="15" customHeight="1" x14ac:dyDescent="0.2">
      <c r="A50" s="79" t="s">
        <v>54</v>
      </c>
      <c r="B50" s="67">
        <f t="shared" si="26"/>
        <v>317785.62033141259</v>
      </c>
      <c r="C50" s="78" t="s">
        <v>47</v>
      </c>
      <c r="D50" s="78" t="str">
        <f>Full1!F11</f>
        <v>0.090***</v>
      </c>
      <c r="E50" s="26">
        <v>0.09</v>
      </c>
      <c r="F50" s="78"/>
      <c r="G50" s="26">
        <f>0.016+0.005+0.008</f>
        <v>2.9000000000000001E-2</v>
      </c>
      <c r="H50" s="26"/>
      <c r="J50" s="78"/>
      <c r="K50" s="78"/>
      <c r="L50" s="78"/>
      <c r="M50" s="78"/>
      <c r="N50" s="78"/>
      <c r="O50" s="78"/>
      <c r="P50" s="78"/>
      <c r="Q50" s="78"/>
      <c r="R50" s="61"/>
      <c r="S50" s="26" t="s">
        <v>171</v>
      </c>
      <c r="T50" s="26" t="str">
        <f>Full1!F21</f>
        <v>0.023***</v>
      </c>
      <c r="U50" s="26"/>
      <c r="V50" s="26"/>
      <c r="W50" s="61"/>
    </row>
    <row r="51" spans="1:35" s="20" customFormat="1" ht="15" customHeight="1" x14ac:dyDescent="0.2">
      <c r="A51" s="79" t="s">
        <v>56</v>
      </c>
      <c r="B51" s="77"/>
      <c r="C51" s="78"/>
      <c r="D51" s="78">
        <v>0</v>
      </c>
      <c r="E51" s="78">
        <v>0</v>
      </c>
      <c r="F51" s="78">
        <v>0</v>
      </c>
      <c r="G51" s="78">
        <v>0</v>
      </c>
      <c r="H51" s="78">
        <f>G50+$E$48*G51+$E$49*F51+$E$50*E51</f>
        <v>2.9000000000000001E-2</v>
      </c>
      <c r="I51" s="78">
        <f t="shared" ref="I51:Q51" si="27">H50+$E$48*H51+$E$49*G51+$E$50*F51</f>
        <v>3.045E-3</v>
      </c>
      <c r="J51" s="78">
        <f>I50+$E$48*I51+$E$49*H51+$E$50*G51</f>
        <v>3.4517250000000001E-3</v>
      </c>
      <c r="K51" s="78">
        <f t="shared" si="27"/>
        <v>3.301291125E-3</v>
      </c>
      <c r="L51" s="78">
        <f>K50+$E$48*K51+$E$49*J51+$E$50*I51</f>
        <v>9.9347186812499995E-4</v>
      </c>
      <c r="M51" s="78">
        <f t="shared" si="27"/>
        <v>7.7150923765312491E-4</v>
      </c>
      <c r="N51" s="78">
        <f t="shared" si="27"/>
        <v>4.8541963296107809E-4</v>
      </c>
      <c r="O51" s="78">
        <f t="shared" si="27"/>
        <v>2.2370452725870067E-4</v>
      </c>
      <c r="P51" s="78">
        <f t="shared" si="27"/>
        <v>1.4535012711074124E-4</v>
      </c>
      <c r="Q51" s="78">
        <f t="shared" si="27"/>
        <v>8.3109619257064538E-5</v>
      </c>
      <c r="R51" s="61"/>
      <c r="S51" s="26" t="s">
        <v>172</v>
      </c>
      <c r="T51" s="26" t="str">
        <f>Full1!F23</f>
        <v>0.005*</v>
      </c>
      <c r="U51" s="26"/>
      <c r="V51" s="26"/>
      <c r="W51" s="61"/>
    </row>
    <row r="52" spans="1:35" s="53" customFormat="1" ht="15" customHeight="1" x14ac:dyDescent="0.2">
      <c r="A52" s="79" t="s">
        <v>57</v>
      </c>
      <c r="B52" s="77"/>
      <c r="C52" s="52"/>
      <c r="D52" s="52">
        <v>1</v>
      </c>
      <c r="E52" s="52">
        <f>D52*(1+E51)</f>
        <v>1</v>
      </c>
      <c r="F52" s="52">
        <f t="shared" ref="F52:G52" si="28">E52*(1+F51)</f>
        <v>1</v>
      </c>
      <c r="G52" s="52">
        <f t="shared" si="28"/>
        <v>1</v>
      </c>
      <c r="H52" s="52">
        <f>G52*(1+H51)</f>
        <v>1.0289999999999999</v>
      </c>
      <c r="I52" s="52">
        <f t="shared" ref="I52" si="29">H52*(1+I51)</f>
        <v>1.0321333049999999</v>
      </c>
      <c r="J52" s="52">
        <f>I52*(1+J51)</f>
        <v>1.035695945332201</v>
      </c>
      <c r="K52" s="52">
        <f t="shared" ref="K52:Q52" si="30">J52*(1+K51)</f>
        <v>1.0391150791647248</v>
      </c>
      <c r="L52" s="52">
        <f t="shared" si="30"/>
        <v>1.0401474107636195</v>
      </c>
      <c r="M52" s="52">
        <f t="shared" si="30"/>
        <v>1.0409498940995447</v>
      </c>
      <c r="N52" s="52">
        <f t="shared" si="30"/>
        <v>1.0414551916150694</v>
      </c>
      <c r="O52" s="52">
        <f t="shared" si="30"/>
        <v>1.0416881698563707</v>
      </c>
      <c r="P52" s="52">
        <f t="shared" si="30"/>
        <v>1.041839579364269</v>
      </c>
      <c r="Q52" s="52">
        <f t="shared" si="30"/>
        <v>1.0419261662550368</v>
      </c>
      <c r="R52" s="63"/>
      <c r="S52" s="26"/>
      <c r="T52" s="26"/>
      <c r="U52" s="26"/>
      <c r="V52" s="26"/>
      <c r="W52" s="63"/>
      <c r="X52" s="20"/>
      <c r="Y52" s="20"/>
      <c r="Z52" s="20"/>
      <c r="AA52" s="20"/>
      <c r="AB52" s="20"/>
      <c r="AC52" s="20"/>
      <c r="AD52" s="20"/>
      <c r="AE52" s="20"/>
      <c r="AF52" s="20"/>
      <c r="AG52" s="20"/>
      <c r="AH52" s="20"/>
      <c r="AI52" s="20"/>
    </row>
    <row r="53" spans="1:35" s="20" customFormat="1" ht="15" customHeight="1" x14ac:dyDescent="0.2">
      <c r="A53" s="79" t="s">
        <v>58</v>
      </c>
      <c r="B53" s="77"/>
      <c r="C53" s="78"/>
      <c r="D53" s="78">
        <v>0</v>
      </c>
      <c r="E53" s="78">
        <v>0</v>
      </c>
      <c r="F53" s="78">
        <v>0</v>
      </c>
      <c r="G53" s="78">
        <v>0</v>
      </c>
      <c r="H53" s="78">
        <f>SUM(G48:G50)+$E$48*G53+$E$49*F53+$E$50*E53</f>
        <v>0.22307776027364101</v>
      </c>
      <c r="I53" s="78">
        <f>SUM(H48:H50)+$E$48*H53+$E$49*G53+$E$50*F53</f>
        <v>2.3423164828732305E-2</v>
      </c>
      <c r="J53" s="78">
        <f>SUM(I48:I50)+$E$48*I53+$E$49*H53+$E$50*G53</f>
        <v>2.6551830416570121E-2</v>
      </c>
      <c r="K53" s="78">
        <f t="shared" ref="K53:Q53" si="31">SUM(J48:J50)+$E$48*J53+$E$49*I53+$E$50*H53</f>
        <v>2.539464241987064E-2</v>
      </c>
      <c r="L53" s="78">
        <f t="shared" si="31"/>
        <v>7.6421199736618969E-3</v>
      </c>
      <c r="M53" s="78">
        <f t="shared" si="31"/>
        <v>5.9347087160718393E-3</v>
      </c>
      <c r="N53" s="78">
        <f t="shared" si="31"/>
        <v>3.7340111901313852E-3</v>
      </c>
      <c r="O53" s="78">
        <f t="shared" si="31"/>
        <v>1.7208105139291247E-3</v>
      </c>
      <c r="P53" s="78">
        <f t="shared" si="31"/>
        <v>1.1180820969432133E-3</v>
      </c>
      <c r="Q53" s="78">
        <f t="shared" si="31"/>
        <v>6.3930716279520742E-4</v>
      </c>
      <c r="R53" s="61"/>
      <c r="S53" s="26"/>
      <c r="T53" s="26"/>
      <c r="U53" s="26"/>
      <c r="V53" s="26"/>
      <c r="W53" s="61"/>
    </row>
    <row r="54" spans="1:35" s="53" customFormat="1" ht="15" customHeight="1" x14ac:dyDescent="0.2">
      <c r="A54" s="79" t="s">
        <v>59</v>
      </c>
      <c r="B54" s="77"/>
      <c r="C54" s="52"/>
      <c r="D54" s="52">
        <v>1</v>
      </c>
      <c r="E54" s="52">
        <f>D54*(1+E53)</f>
        <v>1</v>
      </c>
      <c r="F54" s="52">
        <f t="shared" ref="F54:Q54" si="32">E54*(1+F53)</f>
        <v>1</v>
      </c>
      <c r="G54" s="52">
        <f t="shared" si="32"/>
        <v>1</v>
      </c>
      <c r="H54" s="52">
        <f t="shared" si="32"/>
        <v>1.2230777602736409</v>
      </c>
      <c r="I54" s="52">
        <f t="shared" si="32"/>
        <v>1.2517261122508874</v>
      </c>
      <c r="J54" s="52">
        <f t="shared" si="32"/>
        <v>1.2849617317113655</v>
      </c>
      <c r="K54" s="52">
        <f t="shared" si="32"/>
        <v>1.3175928754113932</v>
      </c>
      <c r="L54" s="52">
        <f t="shared" si="32"/>
        <v>1.3276620782417292</v>
      </c>
      <c r="M54" s="52">
        <f t="shared" si="32"/>
        <v>1.3355413659494686</v>
      </c>
      <c r="N54" s="52">
        <f t="shared" si="32"/>
        <v>1.3405282923548072</v>
      </c>
      <c r="O54" s="52">
        <f t="shared" si="32"/>
        <v>1.3428350875345108</v>
      </c>
      <c r="P54" s="52">
        <f t="shared" si="32"/>
        <v>1.3443364874050303</v>
      </c>
      <c r="Q54" s="52">
        <f t="shared" si="32"/>
        <v>1.3451959313506354</v>
      </c>
      <c r="R54" s="63"/>
      <c r="S54" s="26"/>
      <c r="T54" s="26"/>
      <c r="U54" s="26"/>
      <c r="V54" s="26"/>
      <c r="W54" s="63"/>
      <c r="X54" s="20"/>
      <c r="Y54" s="20"/>
      <c r="Z54" s="20"/>
      <c r="AA54" s="20"/>
      <c r="AB54" s="20"/>
      <c r="AC54" s="20"/>
      <c r="AD54" s="20"/>
      <c r="AE54" s="20"/>
      <c r="AF54" s="20"/>
      <c r="AG54" s="20"/>
      <c r="AH54" s="20"/>
      <c r="AI54" s="20"/>
    </row>
    <row r="55" spans="1:35" s="20" customFormat="1" ht="15" customHeight="1" x14ac:dyDescent="0.2">
      <c r="A55" s="41" t="s">
        <v>64</v>
      </c>
      <c r="B55" s="78"/>
      <c r="C55" s="78"/>
      <c r="D55" s="78"/>
      <c r="E55" s="78"/>
      <c r="F55" s="78"/>
      <c r="G55" s="78"/>
      <c r="H55" s="26"/>
      <c r="I55" s="26"/>
      <c r="J55" s="78"/>
      <c r="K55" s="78"/>
      <c r="L55" s="78"/>
      <c r="M55" s="78"/>
      <c r="N55" s="78"/>
      <c r="O55" s="78"/>
      <c r="P55" s="78"/>
      <c r="Q55" s="78">
        <f>(Q54-1)/(Q52-1)</f>
        <v>8.233424664940971</v>
      </c>
      <c r="R55" s="61"/>
      <c r="S55" s="26"/>
      <c r="T55" s="26"/>
      <c r="U55" s="26"/>
      <c r="V55" s="26"/>
      <c r="W55" s="61"/>
    </row>
    <row r="56" spans="1:35" s="20" customFormat="1" ht="15" customHeight="1" x14ac:dyDescent="0.2">
      <c r="A56" s="79" t="s">
        <v>52</v>
      </c>
      <c r="B56" s="67">
        <f>$B$38*(EXP(G56)-1)</f>
        <v>622819.24275711353</v>
      </c>
      <c r="C56" s="78" t="s">
        <v>168</v>
      </c>
      <c r="D56" s="26" t="str">
        <f>AB3</f>
        <v>0.103***</v>
      </c>
      <c r="E56" s="26">
        <v>0.10299999999999999</v>
      </c>
      <c r="F56" s="26"/>
      <c r="G56" s="26">
        <f>(0.01+0.016)*C39</f>
        <v>5.60669085234963E-2</v>
      </c>
      <c r="H56" s="55"/>
      <c r="J56" s="26"/>
      <c r="K56" s="26"/>
      <c r="L56" s="26"/>
      <c r="M56" s="26"/>
      <c r="N56" s="26"/>
      <c r="O56" s="26"/>
      <c r="P56" s="26"/>
      <c r="Q56" s="26"/>
      <c r="R56" s="62"/>
      <c r="S56" s="26" t="str">
        <f t="shared" ref="S56:U70" si="33">S20</f>
        <v>Tr Geo</v>
      </c>
      <c r="T56" s="26" t="str">
        <f>AB9</f>
        <v>0.066***</v>
      </c>
      <c r="U56" s="26" t="str">
        <f t="shared" si="33"/>
        <v>TFP Geo</v>
      </c>
      <c r="V56" s="26" t="str">
        <f>AB25</f>
        <v>0.020***</v>
      </c>
      <c r="W56" s="62"/>
    </row>
    <row r="57" spans="1:35" s="20" customFormat="1" ht="15" customHeight="1" x14ac:dyDescent="0.2">
      <c r="A57" s="79" t="s">
        <v>53</v>
      </c>
      <c r="B57" s="67">
        <f t="shared" ref="B57:B58" si="34">$B$38*(EXP(G57)-1)</f>
        <v>1732673.119107235</v>
      </c>
      <c r="C57" s="78" t="s">
        <v>46</v>
      </c>
      <c r="D57" s="26" t="str">
        <f>AB5</f>
        <v>0.106***</v>
      </c>
      <c r="E57" s="26">
        <v>0.106</v>
      </c>
      <c r="F57" s="26"/>
      <c r="G57" s="26">
        <f>(0.049+0.02)*B39</f>
        <v>0.1487929495431248</v>
      </c>
      <c r="H57" s="26"/>
      <c r="J57" s="26"/>
      <c r="K57" s="26"/>
      <c r="L57" s="26"/>
      <c r="M57" s="26"/>
      <c r="N57" s="26"/>
      <c r="O57" s="26"/>
      <c r="P57" s="26"/>
      <c r="Q57" s="26"/>
      <c r="R57" s="62"/>
      <c r="S57" s="26" t="str">
        <f t="shared" si="33"/>
        <v>Tr Up</v>
      </c>
      <c r="T57" s="26" t="str">
        <f>AB13</f>
        <v>0.049***</v>
      </c>
      <c r="U57" s="26" t="str">
        <f t="shared" si="33"/>
        <v>TFP Dw</v>
      </c>
      <c r="V57" s="26" t="str">
        <f>AB27</f>
        <v>0.010</v>
      </c>
      <c r="W57" s="62"/>
    </row>
    <row r="58" spans="1:35" s="20" customFormat="1" ht="15" customHeight="1" x14ac:dyDescent="0.2">
      <c r="A58" s="79" t="s">
        <v>66</v>
      </c>
      <c r="B58" s="67">
        <f t="shared" si="34"/>
        <v>3869312.2761917193</v>
      </c>
      <c r="C58" s="78" t="s">
        <v>47</v>
      </c>
      <c r="D58" s="26" t="str">
        <f>AB7</f>
        <v>0.088***</v>
      </c>
      <c r="E58" s="26">
        <v>8.7999999999999995E-2</v>
      </c>
      <c r="F58" s="26"/>
      <c r="G58" s="26">
        <f>(0.066+0.055+0.02+0.001)*B39</f>
        <v>0.30621157732063359</v>
      </c>
      <c r="H58" s="26"/>
      <c r="J58" s="26"/>
      <c r="K58" s="26"/>
      <c r="L58" s="26"/>
      <c r="M58" s="26"/>
      <c r="N58" s="26"/>
      <c r="O58" s="26"/>
      <c r="P58" s="26"/>
      <c r="Q58" s="26"/>
      <c r="R58" s="62"/>
      <c r="S58" s="26" t="str">
        <f t="shared" si="33"/>
        <v>Tr Own</v>
      </c>
      <c r="T58" s="26" t="str">
        <f>AB15</f>
        <v>0.017***</v>
      </c>
      <c r="U58" s="26" t="str">
        <f t="shared" si="33"/>
        <v>TFP own</v>
      </c>
      <c r="V58" s="26" t="str">
        <f>AB31</f>
        <v>0.007***</v>
      </c>
      <c r="W58" s="62"/>
    </row>
    <row r="59" spans="1:35" s="20" customFormat="1" ht="15" customHeight="1" x14ac:dyDescent="0.2">
      <c r="A59" s="79" t="s">
        <v>54</v>
      </c>
      <c r="B59" s="67">
        <f>$B$38*(EXP(G59)-1)</f>
        <v>240232.87228073232</v>
      </c>
      <c r="C59" s="78"/>
      <c r="D59" s="78"/>
      <c r="E59" s="78"/>
      <c r="F59" s="78"/>
      <c r="G59" s="26">
        <f>0.017+0.004+0.007-0.006</f>
        <v>2.1999999999999999E-2</v>
      </c>
      <c r="H59" s="26"/>
      <c r="J59" s="78"/>
      <c r="K59" s="78"/>
      <c r="L59" s="78"/>
      <c r="M59" s="78"/>
      <c r="N59" s="78"/>
      <c r="O59" s="78"/>
      <c r="P59" s="78"/>
      <c r="Q59" s="78"/>
      <c r="R59" s="61"/>
      <c r="S59" s="26" t="str">
        <f t="shared" si="33"/>
        <v>Gov Geo</v>
      </c>
      <c r="T59" s="26" t="str">
        <f>AB17</f>
        <v>0.055***</v>
      </c>
      <c r="U59" s="26" t="str">
        <f t="shared" si="33"/>
        <v>Pat Geo</v>
      </c>
      <c r="V59" s="26" t="str">
        <f>AB33</f>
        <v>0.001</v>
      </c>
      <c r="W59" s="61"/>
    </row>
    <row r="60" spans="1:35" s="20" customFormat="1" ht="15" customHeight="1" x14ac:dyDescent="0.2">
      <c r="A60" s="79" t="s">
        <v>56</v>
      </c>
      <c r="B60" s="77"/>
      <c r="C60" s="78"/>
      <c r="D60" s="78">
        <v>0</v>
      </c>
      <c r="E60" s="78">
        <v>0</v>
      </c>
      <c r="F60" s="78">
        <v>0</v>
      </c>
      <c r="G60" s="78">
        <v>0</v>
      </c>
      <c r="H60" s="78">
        <f>G59+$E$56*G60+$E$57*F60+$E$58*E60</f>
        <v>2.1999999999999999E-2</v>
      </c>
      <c r="I60" s="78">
        <f t="shared" ref="I60:Q60" si="35">H59+$E$56*H60+$E$57*G60+$E$58*F60</f>
        <v>2.2659999999999998E-3</v>
      </c>
      <c r="J60" s="78">
        <f t="shared" si="35"/>
        <v>2.565398E-3</v>
      </c>
      <c r="K60" s="78">
        <f t="shared" si="35"/>
        <v>2.4404319939999998E-3</v>
      </c>
      <c r="L60" s="78">
        <f t="shared" si="35"/>
        <v>7.2270468338199998E-4</v>
      </c>
      <c r="M60" s="78">
        <f t="shared" si="35"/>
        <v>5.5887939775234601E-4</v>
      </c>
      <c r="N60" s="78">
        <f t="shared" si="35"/>
        <v>3.4892928987898355E-4</v>
      </c>
      <c r="O60" s="78">
        <f t="shared" si="35"/>
        <v>1.5877894515689997E-4</v>
      </c>
      <c r="P60" s="78">
        <f t="shared" si="35"/>
        <v>1.025221230805394E-4</v>
      </c>
      <c r="Q60" s="78">
        <f t="shared" si="35"/>
        <v>5.8096124373277499E-5</v>
      </c>
      <c r="R60" s="61"/>
      <c r="S60" s="26" t="str">
        <f t="shared" si="33"/>
        <v>Gov Up</v>
      </c>
      <c r="T60" s="26" t="str">
        <f>AB21</f>
        <v>0.020**</v>
      </c>
      <c r="U60" s="26" t="str">
        <f t="shared" si="33"/>
        <v>Pat Dw</v>
      </c>
      <c r="V60" s="26" t="str">
        <f>AB35</f>
        <v>0.016**</v>
      </c>
      <c r="W60" s="61"/>
    </row>
    <row r="61" spans="1:35" s="53" customFormat="1" ht="15" customHeight="1" x14ac:dyDescent="0.2">
      <c r="A61" s="79" t="s">
        <v>57</v>
      </c>
      <c r="B61" s="77"/>
      <c r="C61" s="52"/>
      <c r="D61" s="52">
        <v>1</v>
      </c>
      <c r="E61" s="52">
        <f>D61*(1+E60)</f>
        <v>1</v>
      </c>
      <c r="F61" s="52">
        <f t="shared" ref="F61:G61" si="36">E61*(1+F60)</f>
        <v>1</v>
      </c>
      <c r="G61" s="52">
        <f t="shared" si="36"/>
        <v>1</v>
      </c>
      <c r="H61" s="52">
        <f>G61*(1+H60)</f>
        <v>1.022</v>
      </c>
      <c r="I61" s="52">
        <f t="shared" ref="I61:Q61" si="37">H61*(1+I60)</f>
        <v>1.0243158520000002</v>
      </c>
      <c r="J61" s="52">
        <f t="shared" si="37"/>
        <v>1.0269436298380892</v>
      </c>
      <c r="K61" s="52">
        <f t="shared" si="37"/>
        <v>1.0294498159283805</v>
      </c>
      <c r="L61" s="52">
        <f t="shared" si="37"/>
        <v>1.0301938041316587</v>
      </c>
      <c r="M61" s="52">
        <f t="shared" si="37"/>
        <v>1.0307695582244802</v>
      </c>
      <c r="N61" s="52">
        <f t="shared" si="37"/>
        <v>1.0311292239144605</v>
      </c>
      <c r="O61" s="52">
        <f t="shared" si="37"/>
        <v>1.0312929455249542</v>
      </c>
      <c r="P61" s="52">
        <f t="shared" si="37"/>
        <v>1.0313986758672475</v>
      </c>
      <c r="Q61" s="52">
        <f t="shared" si="37"/>
        <v>1.0314585961329992</v>
      </c>
      <c r="R61" s="63"/>
      <c r="S61" s="26" t="str">
        <f t="shared" si="33"/>
        <v>Gov Own</v>
      </c>
      <c r="T61" s="26" t="str">
        <f>AB23</f>
        <v>0.004</v>
      </c>
      <c r="U61" s="26" t="str">
        <f t="shared" si="33"/>
        <v>Pat Own</v>
      </c>
      <c r="V61" s="26" t="str">
        <f>AB39</f>
        <v>-0.006**</v>
      </c>
      <c r="W61" s="63"/>
      <c r="X61" s="20"/>
      <c r="Y61" s="20"/>
      <c r="Z61" s="20"/>
      <c r="AA61" s="20"/>
      <c r="AB61" s="20"/>
      <c r="AC61" s="20"/>
      <c r="AD61" s="20"/>
      <c r="AE61" s="20"/>
      <c r="AF61" s="20"/>
      <c r="AG61" s="20"/>
      <c r="AH61" s="20"/>
      <c r="AI61" s="20"/>
    </row>
    <row r="62" spans="1:35" s="20" customFormat="1" ht="15" customHeight="1" x14ac:dyDescent="0.2">
      <c r="A62" s="79" t="s">
        <v>58</v>
      </c>
      <c r="B62" s="77"/>
      <c r="C62" s="78"/>
      <c r="D62" s="78">
        <v>0</v>
      </c>
      <c r="E62" s="78">
        <v>0</v>
      </c>
      <c r="F62" s="78">
        <v>0</v>
      </c>
      <c r="G62" s="78">
        <v>0</v>
      </c>
      <c r="H62" s="78">
        <f>SUM(G56:G59)+$E$56*G62+$E$57*F62+$E$58*E62</f>
        <v>0.53307143538725477</v>
      </c>
      <c r="I62" s="78">
        <f t="shared" ref="I62:Q62" si="38">SUM(H56:H59)+$E$56*H62+$E$57*G62+$E$58*F62</f>
        <v>5.4906357844887239E-2</v>
      </c>
      <c r="J62" s="78">
        <f t="shared" si="38"/>
        <v>6.2160927009072386E-2</v>
      </c>
      <c r="K62" s="78">
        <f t="shared" si="38"/>
        <v>5.9132935727570918E-2</v>
      </c>
      <c r="L62" s="78">
        <f t="shared" si="38"/>
        <v>1.7511510133251553E-2</v>
      </c>
      <c r="M62" s="78">
        <f t="shared" si="38"/>
        <v>1.3541938307645798E-2</v>
      </c>
      <c r="N62" s="78">
        <f t="shared" si="38"/>
        <v>8.4547380638384222E-3</v>
      </c>
      <c r="O62" s="78">
        <f t="shared" si="38"/>
        <v>3.8472963729119483E-3</v>
      </c>
      <c r="P62" s="78">
        <f t="shared" si="38"/>
        <v>2.4841643322496337E-3</v>
      </c>
      <c r="Q62" s="78">
        <f t="shared" si="38"/>
        <v>1.4076992913681597E-3</v>
      </c>
      <c r="R62" s="61"/>
      <c r="S62" s="26"/>
      <c r="T62" s="26"/>
      <c r="U62" s="26"/>
      <c r="V62" s="26"/>
      <c r="W62" s="61"/>
    </row>
    <row r="63" spans="1:35" s="53" customFormat="1" ht="15" customHeight="1" x14ac:dyDescent="0.2">
      <c r="A63" s="79" t="s">
        <v>59</v>
      </c>
      <c r="B63" s="77"/>
      <c r="C63" s="52"/>
      <c r="D63" s="52">
        <v>1</v>
      </c>
      <c r="E63" s="52">
        <f>D63*(1+E62)</f>
        <v>1</v>
      </c>
      <c r="F63" s="52">
        <f t="shared" ref="F63:Q63" si="39">E63*(1+F62)</f>
        <v>1</v>
      </c>
      <c r="G63" s="52">
        <f t="shared" si="39"/>
        <v>1</v>
      </c>
      <c r="H63" s="52">
        <f t="shared" si="39"/>
        <v>1.5330714353872548</v>
      </c>
      <c r="I63" s="52">
        <f t="shared" si="39"/>
        <v>1.6172468042204022</v>
      </c>
      <c r="J63" s="52">
        <f t="shared" si="39"/>
        <v>1.7177763647732023</v>
      </c>
      <c r="K63" s="52">
        <f t="shared" si="39"/>
        <v>1.8193535241456764</v>
      </c>
      <c r="L63" s="52">
        <f t="shared" si="39"/>
        <v>1.8512131518197201</v>
      </c>
      <c r="M63" s="52">
        <f t="shared" si="39"/>
        <v>1.8762821661159654</v>
      </c>
      <c r="N63" s="52">
        <f t="shared" si="39"/>
        <v>1.8921456403643273</v>
      </c>
      <c r="O63" s="52">
        <f t="shared" si="39"/>
        <v>1.8994252854235221</v>
      </c>
      <c r="P63" s="52">
        <f t="shared" si="39"/>
        <v>1.9041437699693444</v>
      </c>
      <c r="Q63" s="52">
        <f t="shared" si="39"/>
        <v>1.9068242318049933</v>
      </c>
      <c r="R63" s="63"/>
      <c r="S63" s="26"/>
      <c r="T63" s="26"/>
      <c r="U63" s="26"/>
      <c r="V63" s="26"/>
      <c r="W63" s="63"/>
      <c r="X63" s="20"/>
      <c r="Y63" s="20"/>
      <c r="Z63" s="20"/>
      <c r="AA63" s="20"/>
      <c r="AB63" s="20"/>
      <c r="AC63" s="20"/>
      <c r="AD63" s="20"/>
      <c r="AE63" s="20"/>
      <c r="AF63" s="20"/>
      <c r="AG63" s="20"/>
      <c r="AH63" s="20"/>
      <c r="AI63" s="20"/>
    </row>
    <row r="64" spans="1:35" s="20" customFormat="1" ht="15" customHeight="1" x14ac:dyDescent="0.2">
      <c r="A64" s="41" t="s">
        <v>65</v>
      </c>
      <c r="B64" s="77"/>
      <c r="C64" s="78"/>
      <c r="D64" s="78"/>
      <c r="E64" s="78"/>
      <c r="F64" s="78"/>
      <c r="G64" s="78"/>
      <c r="H64" s="26"/>
      <c r="I64" s="26"/>
      <c r="J64" s="78"/>
      <c r="K64" s="78"/>
      <c r="L64" s="78"/>
      <c r="M64" s="78"/>
      <c r="N64" s="78"/>
      <c r="O64" s="78"/>
      <c r="P64" s="78"/>
      <c r="Q64" s="78"/>
      <c r="R64" s="61"/>
      <c r="S64" s="26"/>
      <c r="T64" s="26"/>
      <c r="U64" s="26"/>
      <c r="V64" s="26"/>
      <c r="W64" s="61"/>
    </row>
    <row r="65" spans="1:35" s="20" customFormat="1" ht="15" customHeight="1" x14ac:dyDescent="0.2">
      <c r="A65" s="79" t="s">
        <v>52</v>
      </c>
      <c r="B65" s="77">
        <f>$B$38*(EXP(G65)-1)</f>
        <v>211651.17704835924</v>
      </c>
      <c r="C65" s="78" t="s">
        <v>168</v>
      </c>
      <c r="D65" s="26" t="str">
        <f>AA3</f>
        <v>0.103***</v>
      </c>
      <c r="E65" s="26">
        <v>0.10299999999999999</v>
      </c>
      <c r="F65" s="26"/>
      <c r="G65" s="26">
        <f>0.009*C39</f>
        <v>1.9407776027364099E-2</v>
      </c>
      <c r="H65" s="55"/>
      <c r="J65" s="26"/>
      <c r="K65" s="26"/>
      <c r="L65" s="26"/>
      <c r="M65" s="26"/>
      <c r="N65" s="26"/>
      <c r="O65" s="26"/>
      <c r="P65" s="26"/>
      <c r="Q65" s="26"/>
      <c r="R65" s="62"/>
      <c r="S65" s="26" t="str">
        <f t="shared" si="33"/>
        <v>Tr Geo</v>
      </c>
      <c r="T65" s="26" t="str">
        <f>AA9</f>
        <v>0.074***</v>
      </c>
      <c r="U65" s="26" t="str">
        <f t="shared" si="33"/>
        <v>TFP Geo</v>
      </c>
      <c r="V65" s="26" t="str">
        <f>AA25</f>
        <v>0.020***</v>
      </c>
      <c r="W65" s="62"/>
    </row>
    <row r="66" spans="1:35" s="20" customFormat="1" ht="15" customHeight="1" x14ac:dyDescent="0.2">
      <c r="A66" s="79" t="s">
        <v>53</v>
      </c>
      <c r="B66" s="77">
        <f t="shared" ref="B66" si="40">$B$38*(EXP(G66)-1)</f>
        <v>1705676.5361129956</v>
      </c>
      <c r="C66" s="78" t="s">
        <v>46</v>
      </c>
      <c r="D66" s="26" t="str">
        <f>AA5</f>
        <v>0.106***</v>
      </c>
      <c r="E66" s="26">
        <v>0.106</v>
      </c>
      <c r="F66" s="26"/>
      <c r="G66" s="26">
        <f>(0.048+0.02)*B39</f>
        <v>0.14663652998452878</v>
      </c>
      <c r="H66" s="26"/>
      <c r="J66" s="26"/>
      <c r="K66" s="26"/>
      <c r="L66" s="26"/>
      <c r="M66" s="26"/>
      <c r="N66" s="26"/>
      <c r="O66" s="26"/>
      <c r="P66" s="26"/>
      <c r="Q66" s="26"/>
      <c r="R66" s="62"/>
      <c r="S66" s="26" t="str">
        <f t="shared" si="33"/>
        <v>Tr Up</v>
      </c>
      <c r="T66" s="26" t="str">
        <f>AA13</f>
        <v>0.048**</v>
      </c>
      <c r="U66" s="26" t="str">
        <f t="shared" si="33"/>
        <v>TFP Dw</v>
      </c>
      <c r="V66" s="26" t="str">
        <f>AA27</f>
        <v>0.009</v>
      </c>
      <c r="W66" s="62"/>
    </row>
    <row r="67" spans="1:35" s="20" customFormat="1" ht="15" customHeight="1" x14ac:dyDescent="0.2">
      <c r="A67" s="79" t="s">
        <v>66</v>
      </c>
      <c r="B67" s="77">
        <f>$B$38*(EXP(G67)-1)</f>
        <v>4351567.6951522622</v>
      </c>
      <c r="C67" s="78" t="s">
        <v>47</v>
      </c>
      <c r="D67" s="26" t="str">
        <f>AA7</f>
        <v>0.089***</v>
      </c>
      <c r="E67" s="26">
        <v>8.8999999999999996E-2</v>
      </c>
      <c r="F67" s="26"/>
      <c r="G67" s="26">
        <f>(0.074+0.063+0.02)*B39</f>
        <v>0.33855787069957377</v>
      </c>
      <c r="H67" s="26"/>
      <c r="J67" s="26"/>
      <c r="K67" s="26"/>
      <c r="L67" s="26"/>
      <c r="M67" s="26"/>
      <c r="N67" s="26"/>
      <c r="O67" s="26"/>
      <c r="P67" s="26"/>
      <c r="Q67" s="26"/>
      <c r="R67" s="62"/>
      <c r="S67" s="26" t="str">
        <f t="shared" si="33"/>
        <v>Tr Own</v>
      </c>
      <c r="T67" s="26" t="str">
        <f>AA15</f>
        <v>0.017***</v>
      </c>
      <c r="U67" s="26" t="str">
        <f t="shared" si="33"/>
        <v>TFP own</v>
      </c>
      <c r="V67" s="26" t="str">
        <f>AA31</f>
        <v>0.007***</v>
      </c>
      <c r="W67" s="62"/>
    </row>
    <row r="68" spans="1:35" s="20" customFormat="1" ht="15" customHeight="1" x14ac:dyDescent="0.2">
      <c r="A68" s="79" t="s">
        <v>54</v>
      </c>
      <c r="B68" s="77">
        <f>$B$38*(EXP(G68)-1)</f>
        <v>306673.39175139042</v>
      </c>
      <c r="C68" s="78"/>
      <c r="D68" s="78"/>
      <c r="E68" s="78"/>
      <c r="F68" s="78"/>
      <c r="G68" s="26">
        <f>0.017+0.004+0.007</f>
        <v>2.8000000000000001E-2</v>
      </c>
      <c r="H68" s="26"/>
      <c r="J68" s="78"/>
      <c r="K68" s="78"/>
      <c r="L68" s="78"/>
      <c r="M68" s="78"/>
      <c r="N68" s="78"/>
      <c r="O68" s="78"/>
      <c r="P68" s="78"/>
      <c r="Q68" s="78"/>
      <c r="R68" s="61"/>
      <c r="S68" s="26" t="str">
        <f t="shared" si="33"/>
        <v>Gov Geo</v>
      </c>
      <c r="T68" s="26" t="str">
        <f>AA17</f>
        <v>0.063***</v>
      </c>
      <c r="U68" s="26"/>
      <c r="V68" s="26"/>
      <c r="W68" s="61"/>
    </row>
    <row r="69" spans="1:35" s="20" customFormat="1" ht="15" customHeight="1" x14ac:dyDescent="0.2">
      <c r="A69" s="79" t="s">
        <v>56</v>
      </c>
      <c r="B69" s="77"/>
      <c r="C69" s="78"/>
      <c r="D69" s="78">
        <v>0</v>
      </c>
      <c r="E69" s="78">
        <v>0</v>
      </c>
      <c r="F69" s="78">
        <v>0</v>
      </c>
      <c r="G69" s="78">
        <v>0</v>
      </c>
      <c r="H69" s="78">
        <f>G68+$E$65*G69+$E$66*F69+$E$67*E69</f>
        <v>2.8000000000000001E-2</v>
      </c>
      <c r="I69" s="78">
        <f t="shared" ref="I69:Q69" si="41">H68+$E$65*H69+$E$66*G69+$E$67*F69</f>
        <v>2.8839999999999998E-3</v>
      </c>
      <c r="J69" s="78">
        <f>I68+$E$65*I69+$E$66*H69+$E$67*G69</f>
        <v>3.2650520000000001E-3</v>
      </c>
      <c r="K69" s="78">
        <f t="shared" si="41"/>
        <v>3.1340043559999996E-3</v>
      </c>
      <c r="L69" s="78">
        <f t="shared" si="41"/>
        <v>9.2557396066799986E-4</v>
      </c>
      <c r="M69" s="78">
        <f t="shared" si="41"/>
        <v>7.1812820768480388E-4</v>
      </c>
      <c r="N69" s="78">
        <f t="shared" si="41"/>
        <v>4.5100443290634274E-4</v>
      </c>
      <c r="O69" s="78">
        <f t="shared" si="41"/>
        <v>2.0495112910339449E-4</v>
      </c>
      <c r="P69" s="78">
        <f t="shared" si="41"/>
        <v>1.3282984666966949E-4</v>
      </c>
      <c r="Q69" s="78">
        <f t="shared" si="41"/>
        <v>7.5545688420600279E-5</v>
      </c>
      <c r="R69" s="61"/>
      <c r="S69" s="26" t="str">
        <f t="shared" si="33"/>
        <v>Gov Up</v>
      </c>
      <c r="T69" s="26" t="str">
        <f>AA21</f>
        <v>0.020**</v>
      </c>
      <c r="U69" s="26"/>
      <c r="V69" s="26"/>
      <c r="W69" s="61"/>
    </row>
    <row r="70" spans="1:35" s="53" customFormat="1" ht="15" customHeight="1" x14ac:dyDescent="0.2">
      <c r="A70" s="79" t="s">
        <v>57</v>
      </c>
      <c r="B70" s="77"/>
      <c r="C70" s="52"/>
      <c r="D70" s="52">
        <v>1</v>
      </c>
      <c r="E70" s="52">
        <f>D70*(1+E69)</f>
        <v>1</v>
      </c>
      <c r="F70" s="52">
        <f t="shared" ref="F70:G70" si="42">E70*(1+F69)</f>
        <v>1</v>
      </c>
      <c r="G70" s="52">
        <f t="shared" si="42"/>
        <v>1</v>
      </c>
      <c r="H70" s="52">
        <f>G70*(1+H69)</f>
        <v>1.028</v>
      </c>
      <c r="I70" s="52">
        <f t="shared" ref="I70:Q70" si="43">H70*(1+I69)</f>
        <v>1.030964752</v>
      </c>
      <c r="J70" s="52">
        <f t="shared" si="43"/>
        <v>1.034330905525447</v>
      </c>
      <c r="K70" s="52">
        <f t="shared" si="43"/>
        <v>1.0375725030889091</v>
      </c>
      <c r="L70" s="52">
        <f t="shared" si="43"/>
        <v>1.0385328531800733</v>
      </c>
      <c r="M70" s="52">
        <f t="shared" si="43"/>
        <v>1.0392786529165494</v>
      </c>
      <c r="N70" s="52">
        <f t="shared" si="43"/>
        <v>1.0397473721960395</v>
      </c>
      <c r="O70" s="52">
        <f t="shared" si="43"/>
        <v>1.0399604695939533</v>
      </c>
      <c r="P70" s="52">
        <f t="shared" si="43"/>
        <v>1.040098607383672</v>
      </c>
      <c r="Q70" s="52">
        <f t="shared" si="43"/>
        <v>1.040177182348992</v>
      </c>
      <c r="R70" s="63"/>
      <c r="S70" s="26" t="str">
        <f t="shared" si="33"/>
        <v>Gov Own</v>
      </c>
      <c r="T70" s="26" t="str">
        <f>AA23</f>
        <v>0.004</v>
      </c>
      <c r="U70" s="26"/>
      <c r="V70" s="26"/>
      <c r="W70" s="63"/>
      <c r="X70" s="20"/>
      <c r="Y70" s="20"/>
      <c r="Z70" s="20"/>
      <c r="AA70" s="20"/>
      <c r="AB70" s="20"/>
      <c r="AC70" s="20"/>
      <c r="AD70" s="20"/>
      <c r="AE70" s="20"/>
      <c r="AF70" s="20"/>
      <c r="AG70" s="20"/>
      <c r="AH70" s="20"/>
      <c r="AI70" s="20"/>
    </row>
    <row r="71" spans="1:35" s="20" customFormat="1" ht="15" customHeight="1" x14ac:dyDescent="0.2">
      <c r="A71" s="79" t="s">
        <v>58</v>
      </c>
      <c r="B71" s="77"/>
      <c r="C71" s="78"/>
      <c r="D71" s="78">
        <v>0</v>
      </c>
      <c r="E71" s="78">
        <v>0</v>
      </c>
      <c r="F71" s="78">
        <v>0</v>
      </c>
      <c r="G71" s="78">
        <v>0</v>
      </c>
      <c r="H71" s="78">
        <f>SUM(G65:G68)+$E$65*G71+$E$66*F71+$E$67*E71</f>
        <v>0.5326021767114667</v>
      </c>
      <c r="I71" s="78">
        <f t="shared" ref="I71:Q71" si="44">SUM(H65:H68)+$E$65*H71+$E$66*G71+$E$67*F71</f>
        <v>5.4858024201281066E-2</v>
      </c>
      <c r="J71" s="78">
        <f t="shared" si="44"/>
        <v>6.2106207224147419E-2</v>
      </c>
      <c r="K71" s="78">
        <f t="shared" si="44"/>
        <v>5.9613483636743514E-2</v>
      </c>
      <c r="L71" s="78">
        <f t="shared" si="44"/>
        <v>1.7605810934258222E-2</v>
      </c>
      <c r="M71" s="78">
        <f t="shared" si="44"/>
        <v>1.3659880234672529E-2</v>
      </c>
      <c r="N71" s="78">
        <f t="shared" si="44"/>
        <v>8.5787836668728135E-3</v>
      </c>
      <c r="O71" s="78">
        <f t="shared" si="44"/>
        <v>3.8984791957121694E-3</v>
      </c>
      <c r="P71" s="78">
        <f t="shared" si="44"/>
        <v>2.5266237667327263E-3</v>
      </c>
      <c r="Q71" s="78">
        <f t="shared" si="44"/>
        <v>1.4369927890706411E-3</v>
      </c>
      <c r="R71" s="61"/>
      <c r="S71" s="26"/>
      <c r="T71" s="26"/>
      <c r="U71" s="26"/>
      <c r="V71" s="26"/>
      <c r="W71" s="61"/>
    </row>
    <row r="72" spans="1:35" s="53" customFormat="1" ht="15" customHeight="1" x14ac:dyDescent="0.2">
      <c r="A72" s="79" t="s">
        <v>59</v>
      </c>
      <c r="B72" s="78"/>
      <c r="C72" s="52"/>
      <c r="D72" s="52">
        <v>1</v>
      </c>
      <c r="E72" s="52">
        <f>D72*(1+E71)</f>
        <v>1</v>
      </c>
      <c r="F72" s="52">
        <f t="shared" ref="F72:K72" si="45">E72*(1+F71)</f>
        <v>1</v>
      </c>
      <c r="G72" s="52">
        <f t="shared" si="45"/>
        <v>1</v>
      </c>
      <c r="H72" s="52">
        <f t="shared" si="45"/>
        <v>1.5326021767114666</v>
      </c>
      <c r="I72" s="52">
        <f t="shared" si="45"/>
        <v>1.6166777040124403</v>
      </c>
      <c r="J72" s="52">
        <f t="shared" si="45"/>
        <v>1.7170834245124957</v>
      </c>
      <c r="K72" s="52">
        <f t="shared" si="45"/>
        <v>1.8194447491425949</v>
      </c>
      <c r="L72" s="52">
        <f>K72*(1+L71)</f>
        <v>1.8514775494013285</v>
      </c>
      <c r="M72" s="52">
        <f t="shared" ref="M72:Q72" si="46">L72*(1+M71)</f>
        <v>1.8767685109833356</v>
      </c>
      <c r="N72" s="52">
        <f t="shared" si="46"/>
        <v>1.8928689020318605</v>
      </c>
      <c r="O72" s="52">
        <f t="shared" si="46"/>
        <v>1.9002482120666424</v>
      </c>
      <c r="P72" s="52">
        <f t="shared" si="46"/>
        <v>1.9050494243619414</v>
      </c>
      <c r="Q72" s="52">
        <f t="shared" si="46"/>
        <v>1.9077869666475729</v>
      </c>
      <c r="R72" s="63"/>
      <c r="S72" s="26"/>
      <c r="T72" s="26"/>
      <c r="U72" s="26"/>
      <c r="V72" s="26"/>
      <c r="W72" s="63"/>
      <c r="X72" s="20"/>
      <c r="Y72" s="20"/>
      <c r="Z72" s="20"/>
      <c r="AA72" s="20"/>
      <c r="AB72" s="20"/>
      <c r="AC72" s="20"/>
      <c r="AD72" s="20"/>
      <c r="AE72" s="20"/>
      <c r="AF72" s="20"/>
      <c r="AG72" s="20"/>
      <c r="AH72" s="20"/>
      <c r="AI72" s="20"/>
    </row>
    <row r="73" spans="1:35" x14ac:dyDescent="0.2">
      <c r="B73" s="52"/>
    </row>
  </sheetData>
  <printOptions horizontalCentered="1"/>
  <pageMargins left="0.25" right="0.25" top="0.5" bottom="0" header="0.3" footer="0.3"/>
  <pageSetup scale="64"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
  <sheetViews>
    <sheetView zoomScaleNormal="100" workbookViewId="0"/>
  </sheetViews>
  <sheetFormatPr defaultRowHeight="12.75" x14ac:dyDescent="0.2"/>
  <cols>
    <col min="1" max="1" width="30" style="1" customWidth="1"/>
    <col min="2" max="19" width="9.7109375" style="8" customWidth="1"/>
    <col min="20" max="16384" width="9.140625" style="1"/>
  </cols>
  <sheetData>
    <row r="1" spans="1:19" s="20" customFormat="1" ht="15" customHeight="1" x14ac:dyDescent="0.2">
      <c r="A1" s="41" t="s">
        <v>118</v>
      </c>
      <c r="B1" s="77">
        <v>1940</v>
      </c>
      <c r="C1" s="79" t="s">
        <v>55</v>
      </c>
      <c r="D1" s="24">
        <v>1</v>
      </c>
      <c r="E1" s="24">
        <v>1</v>
      </c>
      <c r="F1" s="24">
        <v>1</v>
      </c>
      <c r="G1" s="24">
        <v>1</v>
      </c>
      <c r="H1" s="24">
        <v>1</v>
      </c>
      <c r="I1" s="24">
        <v>1</v>
      </c>
      <c r="J1" s="24">
        <v>1</v>
      </c>
      <c r="K1" s="24">
        <v>1</v>
      </c>
      <c r="L1" s="24">
        <v>1</v>
      </c>
      <c r="M1" s="24">
        <v>1</v>
      </c>
      <c r="N1" s="24">
        <v>1</v>
      </c>
      <c r="O1" s="24">
        <v>1</v>
      </c>
      <c r="P1" s="24">
        <v>1</v>
      </c>
      <c r="Q1" s="24">
        <v>1</v>
      </c>
    </row>
    <row r="2" spans="1:19" s="20" customFormat="1" ht="15" customHeight="1" x14ac:dyDescent="0.2">
      <c r="B2" s="26"/>
      <c r="C2" s="79" t="s">
        <v>41</v>
      </c>
      <c r="D2" s="24">
        <v>-3</v>
      </c>
      <c r="E2" s="24">
        <v>-2</v>
      </c>
      <c r="F2" s="24">
        <v>-1</v>
      </c>
      <c r="G2" s="24">
        <v>0</v>
      </c>
      <c r="H2" s="24">
        <v>1</v>
      </c>
      <c r="I2" s="24">
        <v>2</v>
      </c>
      <c r="J2" s="24">
        <v>3</v>
      </c>
      <c r="K2" s="24">
        <v>4</v>
      </c>
      <c r="L2" s="24">
        <v>5</v>
      </c>
      <c r="M2" s="24">
        <v>6</v>
      </c>
      <c r="N2" s="24">
        <v>7</v>
      </c>
      <c r="O2" s="24">
        <v>8</v>
      </c>
      <c r="P2" s="24">
        <v>9</v>
      </c>
      <c r="Q2" s="24">
        <v>10</v>
      </c>
      <c r="R2" s="24"/>
      <c r="S2" s="24"/>
    </row>
    <row r="3" spans="1:19" s="20" customFormat="1" ht="15" customHeight="1" x14ac:dyDescent="0.2">
      <c r="A3" s="41" t="s">
        <v>114</v>
      </c>
      <c r="B3" s="82">
        <f>ZCalc1a!B3</f>
        <v>2.1564195585960113</v>
      </c>
      <c r="C3" s="78"/>
      <c r="D3" s="78"/>
      <c r="E3" s="78"/>
      <c r="F3" s="78"/>
      <c r="G3" s="78"/>
      <c r="H3" s="26"/>
      <c r="I3" s="26"/>
      <c r="J3" s="78"/>
      <c r="K3" s="78"/>
      <c r="L3" s="78"/>
      <c r="M3" s="78"/>
      <c r="N3" s="78"/>
      <c r="O3" s="78"/>
      <c r="P3" s="78"/>
      <c r="Q3" s="78"/>
      <c r="R3" s="78"/>
      <c r="S3" s="78"/>
    </row>
    <row r="4" spans="1:19" s="20" customFormat="1" ht="15" customHeight="1" x14ac:dyDescent="0.2">
      <c r="A4" s="79" t="s">
        <v>52</v>
      </c>
      <c r="B4" s="77">
        <f>$B$1*(EXP(G4)-1)</f>
        <v>0</v>
      </c>
      <c r="C4" s="78" t="s">
        <v>168</v>
      </c>
      <c r="D4" s="78" t="str">
        <f>VAR!B9</f>
        <v>-0.045</v>
      </c>
      <c r="E4" s="26">
        <v>-4.4999999999999998E-2</v>
      </c>
      <c r="F4" s="26">
        <v>0</v>
      </c>
      <c r="G4" s="26">
        <v>0</v>
      </c>
      <c r="H4" s="55"/>
      <c r="J4" s="26"/>
      <c r="K4" s="26"/>
      <c r="L4" s="26"/>
      <c r="M4" s="26"/>
      <c r="N4" s="26"/>
      <c r="O4" s="26"/>
      <c r="P4" s="26"/>
      <c r="Q4" s="26"/>
      <c r="R4" s="26"/>
      <c r="S4" s="26"/>
    </row>
    <row r="5" spans="1:19" s="20" customFormat="1" ht="15" customHeight="1" x14ac:dyDescent="0.2">
      <c r="A5" s="79" t="s">
        <v>53</v>
      </c>
      <c r="B5" s="67">
        <f>$B$1*(EXP(G5)-1)</f>
        <v>877.21429119384743</v>
      </c>
      <c r="C5" s="78" t="s">
        <v>46</v>
      </c>
      <c r="D5" s="78">
        <v>0</v>
      </c>
      <c r="E5" s="26">
        <v>0</v>
      </c>
      <c r="F5" s="26" t="str">
        <f>VAR!B13</f>
        <v>0.173***</v>
      </c>
      <c r="G5" s="65">
        <f>0.173*B3</f>
        <v>0.37306058363710992</v>
      </c>
      <c r="H5" s="26"/>
      <c r="J5" s="26"/>
      <c r="K5" s="26"/>
      <c r="L5" s="26"/>
      <c r="M5" s="26"/>
      <c r="N5" s="26"/>
      <c r="O5" s="26"/>
      <c r="P5" s="26"/>
      <c r="Q5" s="26"/>
      <c r="R5" s="26"/>
      <c r="S5" s="26"/>
    </row>
    <row r="6" spans="1:19" s="20" customFormat="1" ht="15" customHeight="1" x14ac:dyDescent="0.2">
      <c r="A6" s="79" t="s">
        <v>54</v>
      </c>
      <c r="B6" s="67">
        <f>$B$1*(EXP(G6)-1)</f>
        <v>59.081795869822862</v>
      </c>
      <c r="C6" s="78" t="s">
        <v>47</v>
      </c>
      <c r="D6" s="78">
        <v>0</v>
      </c>
      <c r="E6" s="26">
        <v>0</v>
      </c>
      <c r="F6" s="78" t="str">
        <f>VAR!B15</f>
        <v>0.030***</v>
      </c>
      <c r="G6" s="26">
        <v>0.03</v>
      </c>
      <c r="H6" s="26"/>
      <c r="J6" s="78"/>
      <c r="K6" s="78"/>
      <c r="L6" s="78"/>
      <c r="M6" s="78"/>
      <c r="N6" s="78"/>
      <c r="O6" s="78"/>
      <c r="P6" s="78"/>
      <c r="Q6" s="78"/>
      <c r="R6" s="78"/>
      <c r="S6" s="78"/>
    </row>
    <row r="7" spans="1:19" s="20" customFormat="1" ht="15" customHeight="1" x14ac:dyDescent="0.2">
      <c r="A7" s="79" t="s">
        <v>56</v>
      </c>
      <c r="B7" s="77"/>
      <c r="C7" s="78"/>
      <c r="D7" s="78">
        <v>0</v>
      </c>
      <c r="E7" s="78">
        <v>0</v>
      </c>
      <c r="F7" s="78">
        <v>0</v>
      </c>
      <c r="G7" s="78">
        <v>0</v>
      </c>
      <c r="H7" s="78">
        <f>G6+$E$4*G7+$E$5*F7+$E$6*E7</f>
        <v>0.03</v>
      </c>
      <c r="I7" s="78">
        <f t="shared" ref="I7:Q7" si="0">$E$4*H7+$E$5*G7+$E$6*F7</f>
        <v>-1.3499999999999999E-3</v>
      </c>
      <c r="J7" s="78">
        <f t="shared" si="0"/>
        <v>6.0749999999999993E-5</v>
      </c>
      <c r="K7" s="78">
        <f t="shared" si="0"/>
        <v>-2.7337499999999994E-6</v>
      </c>
      <c r="L7" s="78">
        <f t="shared" si="0"/>
        <v>1.2301874999999996E-7</v>
      </c>
      <c r="M7" s="78">
        <f t="shared" si="0"/>
        <v>-5.5358437499999981E-9</v>
      </c>
      <c r="N7" s="78">
        <f t="shared" si="0"/>
        <v>2.4911296874999989E-10</v>
      </c>
      <c r="O7" s="78">
        <f t="shared" si="0"/>
        <v>-1.1210083593749995E-11</v>
      </c>
      <c r="P7" s="78">
        <f t="shared" si="0"/>
        <v>5.0445376171874981E-13</v>
      </c>
      <c r="Q7" s="78">
        <f t="shared" si="0"/>
        <v>-2.2700419277343742E-14</v>
      </c>
      <c r="R7" s="78"/>
      <c r="S7" s="78"/>
    </row>
    <row r="8" spans="1:19" s="53" customFormat="1" ht="15" customHeight="1" x14ac:dyDescent="0.2">
      <c r="A8" s="79" t="s">
        <v>57</v>
      </c>
      <c r="B8" s="77"/>
      <c r="C8" s="52"/>
      <c r="D8" s="52">
        <v>1</v>
      </c>
      <c r="E8" s="52">
        <f>D8*(1+E7)</f>
        <v>1</v>
      </c>
      <c r="F8" s="52">
        <f t="shared" ref="F8:Q8" si="1">E8*(1+F7)</f>
        <v>1</v>
      </c>
      <c r="G8" s="52">
        <f t="shared" si="1"/>
        <v>1</v>
      </c>
      <c r="H8" s="52">
        <f>G8*(1+H7)</f>
        <v>1.03</v>
      </c>
      <c r="I8" s="52">
        <f t="shared" si="1"/>
        <v>1.0286095</v>
      </c>
      <c r="J8" s="52">
        <f t="shared" si="1"/>
        <v>1.0286719880271251</v>
      </c>
      <c r="K8" s="52">
        <f t="shared" si="1"/>
        <v>1.0286691758950779</v>
      </c>
      <c r="L8" s="52">
        <f t="shared" si="1"/>
        <v>1.0286693024406741</v>
      </c>
      <c r="M8" s="52">
        <f t="shared" si="1"/>
        <v>1.0286692967461215</v>
      </c>
      <c r="N8" s="52">
        <f t="shared" si="1"/>
        <v>1.0286692970023763</v>
      </c>
      <c r="O8" s="52">
        <f t="shared" si="1"/>
        <v>1.0286692969908449</v>
      </c>
      <c r="P8" s="52">
        <f t="shared" si="1"/>
        <v>1.0286692969913638</v>
      </c>
      <c r="Q8" s="52">
        <f t="shared" si="1"/>
        <v>1.0286692969913405</v>
      </c>
      <c r="R8" s="52"/>
      <c r="S8" s="52"/>
    </row>
    <row r="9" spans="1:19" s="20" customFormat="1" ht="15" customHeight="1" x14ac:dyDescent="0.2">
      <c r="A9" s="79" t="s">
        <v>58</v>
      </c>
      <c r="B9" s="77"/>
      <c r="C9" s="78"/>
      <c r="D9" s="78">
        <v>0</v>
      </c>
      <c r="E9" s="78">
        <v>0</v>
      </c>
      <c r="F9" s="78">
        <v>0</v>
      </c>
      <c r="G9" s="78">
        <v>0</v>
      </c>
      <c r="H9" s="78">
        <f>SUM(G5:G6)+$E$4*G9+$E$5*F9+$E$6*E9</f>
        <v>0.40306058363710995</v>
      </c>
      <c r="I9" s="78">
        <f t="shared" ref="I9:Q9" si="2">$E$4*H9+$E$5*G9+$E$6*F9</f>
        <v>-1.8137726263669947E-2</v>
      </c>
      <c r="J9" s="78">
        <f t="shared" si="2"/>
        <v>8.1619768186514763E-4</v>
      </c>
      <c r="K9" s="78">
        <f t="shared" si="2"/>
        <v>-3.6728895683931644E-5</v>
      </c>
      <c r="L9" s="78">
        <f t="shared" si="2"/>
        <v>1.6528003057769238E-6</v>
      </c>
      <c r="M9" s="78">
        <f t="shared" si="2"/>
        <v>-7.4376013759961571E-8</v>
      </c>
      <c r="N9" s="78">
        <f t="shared" si="2"/>
        <v>3.3469206191982706E-9</v>
      </c>
      <c r="O9" s="78">
        <f t="shared" si="2"/>
        <v>-1.5061142786392218E-10</v>
      </c>
      <c r="P9" s="78">
        <f t="shared" si="2"/>
        <v>6.7775142538764974E-12</v>
      </c>
      <c r="Q9" s="78">
        <f t="shared" si="2"/>
        <v>-3.0498814142444238E-13</v>
      </c>
      <c r="R9" s="78"/>
      <c r="S9" s="78"/>
    </row>
    <row r="10" spans="1:19" s="53" customFormat="1" ht="15" customHeight="1" x14ac:dyDescent="0.2">
      <c r="A10" s="79" t="s">
        <v>59</v>
      </c>
      <c r="B10" s="77"/>
      <c r="C10" s="52"/>
      <c r="D10" s="52">
        <v>1</v>
      </c>
      <c r="E10" s="52">
        <f>D10*(1+E9)</f>
        <v>1</v>
      </c>
      <c r="F10" s="52">
        <f t="shared" ref="F10:G10" si="3">E10*(1+F9)</f>
        <v>1</v>
      </c>
      <c r="G10" s="52">
        <f t="shared" si="3"/>
        <v>1</v>
      </c>
      <c r="H10" s="52">
        <f>G10*(1+H9)</f>
        <v>1.4030605836371099</v>
      </c>
      <c r="I10" s="52">
        <f t="shared" ref="I10:Q10" si="4">H10*(1+I9)</f>
        <v>1.3776122548397551</v>
      </c>
      <c r="J10" s="52">
        <f t="shared" si="4"/>
        <v>1.3787366587686645</v>
      </c>
      <c r="K10" s="52">
        <f t="shared" si="4"/>
        <v>1.3786860192937489</v>
      </c>
      <c r="L10" s="52">
        <f t="shared" si="4"/>
        <v>1.378688297986423</v>
      </c>
      <c r="M10" s="52">
        <f t="shared" si="4"/>
        <v>1.3786881954450831</v>
      </c>
      <c r="N10" s="52">
        <f t="shared" si="4"/>
        <v>1.3786882000594429</v>
      </c>
      <c r="O10" s="52">
        <f t="shared" si="4"/>
        <v>1.3786881998517968</v>
      </c>
      <c r="P10" s="52">
        <f t="shared" si="4"/>
        <v>1.3786881998611409</v>
      </c>
      <c r="Q10" s="52">
        <f t="shared" si="4"/>
        <v>1.3786881998607203</v>
      </c>
      <c r="R10" s="52"/>
      <c r="S10" s="52"/>
    </row>
    <row r="11" spans="1:19" s="20" customFormat="1" ht="15" customHeight="1" x14ac:dyDescent="0.2">
      <c r="A11" s="41" t="s">
        <v>115</v>
      </c>
      <c r="B11" s="77"/>
      <c r="C11" s="78"/>
      <c r="D11" s="78"/>
      <c r="E11" s="78"/>
      <c r="F11" s="78"/>
      <c r="G11" s="78"/>
      <c r="H11" s="26"/>
      <c r="I11" s="26"/>
      <c r="J11" s="78"/>
      <c r="K11" s="78"/>
      <c r="L11" s="78"/>
      <c r="M11" s="78"/>
      <c r="N11" s="78"/>
      <c r="O11" s="78"/>
      <c r="P11" s="78"/>
      <c r="Q11" s="78"/>
      <c r="R11" s="78"/>
      <c r="S11" s="78"/>
    </row>
    <row r="12" spans="1:19" s="20" customFormat="1" ht="15" customHeight="1" x14ac:dyDescent="0.2">
      <c r="A12" s="79" t="s">
        <v>52</v>
      </c>
      <c r="B12" s="77">
        <f t="shared" ref="B12:B22" si="5">$B$1*(EXP(G12)-1)</f>
        <v>0</v>
      </c>
      <c r="C12" s="78"/>
      <c r="D12" s="26" t="str">
        <f>VAR!D9</f>
        <v>-0.025</v>
      </c>
      <c r="E12" s="26">
        <v>-2.5000000000000001E-2</v>
      </c>
      <c r="F12" s="26" t="str">
        <f>VAR!D11</f>
        <v/>
      </c>
      <c r="G12" s="26">
        <v>0</v>
      </c>
      <c r="H12" s="55"/>
      <c r="J12" s="26"/>
      <c r="K12" s="26"/>
      <c r="L12" s="26"/>
      <c r="M12" s="26"/>
      <c r="N12" s="26"/>
      <c r="O12" s="26"/>
      <c r="P12" s="26"/>
      <c r="Q12" s="26"/>
      <c r="R12" s="26"/>
      <c r="S12" s="26"/>
    </row>
    <row r="13" spans="1:19" s="20" customFormat="1" ht="15" customHeight="1" x14ac:dyDescent="0.2">
      <c r="A13" s="79" t="s">
        <v>53</v>
      </c>
      <c r="B13" s="67">
        <f>$B$1*(EXP(G13)-1)</f>
        <v>535.30441197943367</v>
      </c>
      <c r="C13" s="78"/>
      <c r="D13" s="78">
        <v>0</v>
      </c>
      <c r="E13" s="26">
        <v>0</v>
      </c>
      <c r="F13" s="26" t="str">
        <f>VAR!D13</f>
        <v>0.113**</v>
      </c>
      <c r="G13" s="65">
        <f>0.113*B3</f>
        <v>0.24367541012134927</v>
      </c>
      <c r="H13" s="26"/>
      <c r="J13" s="26"/>
      <c r="K13" s="26"/>
      <c r="L13" s="26"/>
      <c r="M13" s="26"/>
      <c r="N13" s="26"/>
      <c r="O13" s="26"/>
      <c r="P13" s="26"/>
      <c r="Q13" s="26"/>
      <c r="R13" s="26"/>
      <c r="S13" s="26"/>
    </row>
    <row r="14" spans="1:19" s="20" customFormat="1" ht="15" customHeight="1" x14ac:dyDescent="0.2">
      <c r="A14" s="79" t="s">
        <v>54</v>
      </c>
      <c r="B14" s="67">
        <f>$B$1*(EXP(G14)-1)</f>
        <v>11.674989944885951</v>
      </c>
      <c r="C14" s="78"/>
      <c r="D14" s="78">
        <v>0</v>
      </c>
      <c r="E14" s="26">
        <v>0</v>
      </c>
      <c r="F14" s="78" t="str">
        <f>VAR!D15</f>
        <v>0.006**</v>
      </c>
      <c r="G14" s="26">
        <v>6.0000000000000001E-3</v>
      </c>
      <c r="H14" s="26"/>
      <c r="J14" s="78"/>
      <c r="K14" s="78"/>
      <c r="L14" s="78"/>
      <c r="M14" s="78"/>
      <c r="N14" s="78"/>
      <c r="O14" s="78"/>
      <c r="P14" s="78"/>
      <c r="Q14" s="78"/>
      <c r="R14" s="78"/>
      <c r="S14" s="78"/>
    </row>
    <row r="15" spans="1:19" s="20" customFormat="1" ht="15" customHeight="1" x14ac:dyDescent="0.2">
      <c r="A15" s="79" t="s">
        <v>56</v>
      </c>
      <c r="B15" s="77"/>
      <c r="C15" s="78"/>
      <c r="D15" s="78">
        <v>0</v>
      </c>
      <c r="E15" s="78">
        <v>0</v>
      </c>
      <c r="F15" s="78">
        <v>0</v>
      </c>
      <c r="G15" s="78">
        <v>0</v>
      </c>
      <c r="H15" s="78">
        <f>G14+$E$12*G15+$E$13*F15+$E$14*E15</f>
        <v>6.0000000000000001E-3</v>
      </c>
      <c r="I15" s="78">
        <f>H14+$E$12*H15+$E$13*G15+$E$14*F15</f>
        <v>-1.5000000000000001E-4</v>
      </c>
      <c r="J15" s="78">
        <f t="shared" ref="J15:Q15" si="6">I14+$E$12*I15+$E$13*H15+$E$14*G15</f>
        <v>3.7500000000000005E-6</v>
      </c>
      <c r="K15" s="78">
        <f t="shared" si="6"/>
        <v>-9.3750000000000016E-8</v>
      </c>
      <c r="L15" s="78">
        <f t="shared" si="6"/>
        <v>2.3437500000000007E-9</v>
      </c>
      <c r="M15" s="78">
        <f t="shared" si="6"/>
        <v>-5.8593750000000021E-11</v>
      </c>
      <c r="N15" s="78">
        <f t="shared" si="6"/>
        <v>1.4648437500000006E-12</v>
      </c>
      <c r="O15" s="78">
        <f>N14+$E$12*N15+$E$13*M15+$E$14*L15</f>
        <v>-3.6621093750000019E-14</v>
      </c>
      <c r="P15" s="78">
        <f t="shared" si="6"/>
        <v>9.1552734375000059E-16</v>
      </c>
      <c r="Q15" s="78">
        <f t="shared" si="6"/>
        <v>-2.2888183593750016E-17</v>
      </c>
      <c r="R15" s="78"/>
      <c r="S15" s="78"/>
    </row>
    <row r="16" spans="1:19" s="53" customFormat="1" ht="15" customHeight="1" x14ac:dyDescent="0.2">
      <c r="A16" s="79" t="s">
        <v>57</v>
      </c>
      <c r="B16" s="77"/>
      <c r="C16" s="52"/>
      <c r="D16" s="52">
        <v>1</v>
      </c>
      <c r="E16" s="52">
        <f>D16*(1+E15)</f>
        <v>1</v>
      </c>
      <c r="F16" s="52">
        <f t="shared" ref="F16:Q16" si="7">E16*(1+F15)</f>
        <v>1</v>
      </c>
      <c r="G16" s="52">
        <f t="shared" si="7"/>
        <v>1</v>
      </c>
      <c r="H16" s="52">
        <f t="shared" si="7"/>
        <v>1.006</v>
      </c>
      <c r="I16" s="52">
        <f t="shared" si="7"/>
        <v>1.0058491000000001</v>
      </c>
      <c r="J16" s="52">
        <f t="shared" si="7"/>
        <v>1.0058528719341251</v>
      </c>
      <c r="K16" s="52">
        <f t="shared" si="7"/>
        <v>1.0058527776354185</v>
      </c>
      <c r="L16" s="52">
        <f t="shared" si="7"/>
        <v>1.005852779992886</v>
      </c>
      <c r="M16" s="52">
        <f t="shared" si="7"/>
        <v>1.0058527799339494</v>
      </c>
      <c r="N16" s="52">
        <f t="shared" si="7"/>
        <v>1.0058527799354229</v>
      </c>
      <c r="O16" s="52">
        <f t="shared" si="7"/>
        <v>1.005852779935386</v>
      </c>
      <c r="P16" s="52">
        <f t="shared" si="7"/>
        <v>1.0058527799353869</v>
      </c>
      <c r="Q16" s="52">
        <f t="shared" si="7"/>
        <v>1.0058527799353869</v>
      </c>
      <c r="R16" s="52"/>
      <c r="S16" s="52"/>
    </row>
    <row r="17" spans="1:19" s="20" customFormat="1" ht="15" customHeight="1" x14ac:dyDescent="0.2">
      <c r="A17" s="79" t="s">
        <v>58</v>
      </c>
      <c r="B17" s="77"/>
      <c r="C17" s="78"/>
      <c r="D17" s="78">
        <v>0</v>
      </c>
      <c r="E17" s="78">
        <v>0</v>
      </c>
      <c r="F17" s="78">
        <v>0</v>
      </c>
      <c r="G17" s="78">
        <v>0</v>
      </c>
      <c r="H17" s="78">
        <f>SUM(G13:G14)+$E$12*G17+$E$13*F17+$E$14*E17</f>
        <v>0.24967541012134928</v>
      </c>
      <c r="I17" s="78">
        <f t="shared" ref="I17:P17" si="8">SUM(H13:H14)+$E$12*H17+$E$13*G17+$E$14*F17</f>
        <v>-6.241885253033732E-3</v>
      </c>
      <c r="J17" s="78">
        <f t="shared" si="8"/>
        <v>1.560471313258433E-4</v>
      </c>
      <c r="K17" s="78">
        <f t="shared" si="8"/>
        <v>-3.9011782831460828E-6</v>
      </c>
      <c r="L17" s="78">
        <f>SUM(K13:K14)+$E$12*K17+$E$13*J17+$E$14*I17</f>
        <v>9.7529457078652081E-8</v>
      </c>
      <c r="M17" s="78">
        <f t="shared" si="8"/>
        <v>-2.4382364269663024E-9</v>
      </c>
      <c r="N17" s="78">
        <f>SUM(M13:M14)+$E$12*M17+$E$13*L17+$E$14*K17</f>
        <v>6.0955910674157556E-11</v>
      </c>
      <c r="O17" s="78">
        <f t="shared" si="8"/>
        <v>-1.523897766853939E-12</v>
      </c>
      <c r="P17" s="78">
        <f t="shared" si="8"/>
        <v>3.809744417134848E-14</v>
      </c>
      <c r="Q17" s="78">
        <f>SUM(P13:P14)+$E$12*P17+$E$13*O17+$E$14*N17</f>
        <v>-9.5243610428371199E-16</v>
      </c>
      <c r="R17" s="78"/>
      <c r="S17" s="78"/>
    </row>
    <row r="18" spans="1:19" s="53" customFormat="1" ht="15" customHeight="1" x14ac:dyDescent="0.2">
      <c r="A18" s="79" t="s">
        <v>59</v>
      </c>
      <c r="B18" s="77"/>
      <c r="C18" s="52"/>
      <c r="D18" s="52">
        <v>1</v>
      </c>
      <c r="E18" s="52">
        <f>D18*(1+E17)</f>
        <v>1</v>
      </c>
      <c r="F18" s="52">
        <f t="shared" ref="F18:G18" si="9">E18*(1+F17)</f>
        <v>1</v>
      </c>
      <c r="G18" s="52">
        <f t="shared" si="9"/>
        <v>1</v>
      </c>
      <c r="H18" s="52">
        <f>G18*(1+H17)</f>
        <v>1.2496754101213492</v>
      </c>
      <c r="I18" s="52">
        <f t="shared" ref="I18:Q18" si="10">H18*(1+I17)</f>
        <v>1.2418750796078339</v>
      </c>
      <c r="J18" s="52">
        <f t="shared" si="10"/>
        <v>1.2420688706514718</v>
      </c>
      <c r="K18" s="52">
        <f t="shared" si="10"/>
        <v>1.2420640251193673</v>
      </c>
      <c r="L18" s="52">
        <f t="shared" si="10"/>
        <v>1.2420641462571975</v>
      </c>
      <c r="M18" s="52">
        <f t="shared" si="10"/>
        <v>1.2420641432287516</v>
      </c>
      <c r="N18" s="52">
        <f t="shared" si="10"/>
        <v>1.2420641433044628</v>
      </c>
      <c r="O18" s="52">
        <f t="shared" si="10"/>
        <v>1.2420641433025701</v>
      </c>
      <c r="P18" s="52">
        <f t="shared" si="10"/>
        <v>1.2420641433026176</v>
      </c>
      <c r="Q18" s="52">
        <f t="shared" si="10"/>
        <v>1.2420641433026163</v>
      </c>
      <c r="R18" s="52"/>
      <c r="S18" s="52"/>
    </row>
    <row r="19" spans="1:19" s="20" customFormat="1" ht="15" customHeight="1" x14ac:dyDescent="0.2">
      <c r="A19" s="41" t="s">
        <v>31</v>
      </c>
      <c r="B19" s="82">
        <f>ZCalc1a!B3</f>
        <v>2.1564195585960113</v>
      </c>
      <c r="C19" s="78"/>
      <c r="D19" s="78"/>
      <c r="E19" s="78"/>
      <c r="F19" s="78"/>
      <c r="G19" s="78"/>
      <c r="H19" s="26"/>
      <c r="I19" s="26"/>
      <c r="J19" s="78"/>
      <c r="K19" s="78"/>
      <c r="L19" s="78"/>
      <c r="M19" s="78"/>
      <c r="N19" s="78"/>
      <c r="O19" s="78"/>
      <c r="P19" s="78"/>
      <c r="Q19" s="78"/>
      <c r="R19" s="78"/>
      <c r="S19" s="78"/>
    </row>
    <row r="20" spans="1:19" s="20" customFormat="1" ht="15" customHeight="1" x14ac:dyDescent="0.2">
      <c r="A20" s="79" t="s">
        <v>52</v>
      </c>
      <c r="B20" s="67">
        <f t="shared" si="5"/>
        <v>400.34060079596452</v>
      </c>
      <c r="C20" s="78"/>
      <c r="D20" s="26" t="str">
        <f>VAR!F9</f>
        <v>-0.057</v>
      </c>
      <c r="E20" s="26">
        <v>-5.7000000000000002E-2</v>
      </c>
      <c r="F20" s="26" t="str">
        <f>VAR!F11</f>
        <v>0.087***</v>
      </c>
      <c r="G20" s="65">
        <f>0.087*B19</f>
        <v>0.18760850159785297</v>
      </c>
      <c r="H20" s="55"/>
      <c r="J20" s="26"/>
      <c r="K20" s="26"/>
      <c r="L20" s="26"/>
      <c r="M20" s="26"/>
      <c r="N20" s="26"/>
      <c r="O20" s="26"/>
      <c r="P20" s="26"/>
      <c r="Q20" s="26"/>
      <c r="R20" s="26"/>
      <c r="S20" s="26"/>
    </row>
    <row r="21" spans="1:19" s="20" customFormat="1" ht="15" customHeight="1" x14ac:dyDescent="0.2">
      <c r="A21" s="79" t="s">
        <v>53</v>
      </c>
      <c r="B21" s="77">
        <f t="shared" si="5"/>
        <v>0</v>
      </c>
      <c r="C21" s="78"/>
      <c r="D21" s="78">
        <v>0</v>
      </c>
      <c r="E21" s="26">
        <v>0</v>
      </c>
      <c r="F21" s="26" t="str">
        <f>VAR!F13</f>
        <v/>
      </c>
      <c r="G21" s="26">
        <v>0</v>
      </c>
      <c r="H21" s="26"/>
      <c r="J21" s="26"/>
      <c r="K21" s="26"/>
      <c r="L21" s="26"/>
      <c r="M21" s="26"/>
      <c r="N21" s="26"/>
      <c r="O21" s="26"/>
      <c r="P21" s="26"/>
      <c r="Q21" s="26"/>
      <c r="R21" s="26"/>
      <c r="S21" s="26"/>
    </row>
    <row r="22" spans="1:19" s="20" customFormat="1" ht="15" customHeight="1" x14ac:dyDescent="0.2">
      <c r="A22" s="79" t="s">
        <v>54</v>
      </c>
      <c r="B22" s="67">
        <f t="shared" si="5"/>
        <v>17.538806241303696</v>
      </c>
      <c r="C22" s="78"/>
      <c r="D22" s="78">
        <v>0</v>
      </c>
      <c r="E22" s="26">
        <v>0</v>
      </c>
      <c r="F22" s="78" t="str">
        <f>VAR!F15</f>
        <v>0.009</v>
      </c>
      <c r="G22" s="26">
        <v>8.9999999999999993E-3</v>
      </c>
      <c r="H22" s="26"/>
      <c r="J22" s="78"/>
      <c r="K22" s="78"/>
      <c r="L22" s="78"/>
      <c r="M22" s="78"/>
      <c r="N22" s="78"/>
      <c r="O22" s="78"/>
      <c r="P22" s="78"/>
      <c r="Q22" s="78"/>
      <c r="R22" s="78"/>
      <c r="S22" s="78"/>
    </row>
    <row r="23" spans="1:19" s="20" customFormat="1" ht="15" customHeight="1" x14ac:dyDescent="0.2">
      <c r="A23" s="79" t="s">
        <v>56</v>
      </c>
      <c r="B23" s="77"/>
      <c r="C23" s="78"/>
      <c r="D23" s="78">
        <v>0</v>
      </c>
      <c r="E23" s="78">
        <v>0</v>
      </c>
      <c r="F23" s="78">
        <v>0</v>
      </c>
      <c r="G23" s="78">
        <v>0</v>
      </c>
      <c r="H23" s="78">
        <f>G22+$E$20*G23+$E$21*F23+$E$22*E23</f>
        <v>8.9999999999999993E-3</v>
      </c>
      <c r="I23" s="78">
        <f t="shared" ref="I23:Q23" si="11">H22+$E$20*H23+$E$21*G23+$E$22*F23</f>
        <v>-5.13E-4</v>
      </c>
      <c r="J23" s="78">
        <f t="shared" si="11"/>
        <v>2.9241E-5</v>
      </c>
      <c r="K23" s="78">
        <f t="shared" si="11"/>
        <v>-1.666737E-6</v>
      </c>
      <c r="L23" s="78">
        <f t="shared" si="11"/>
        <v>9.5004009000000001E-8</v>
      </c>
      <c r="M23" s="78">
        <f t="shared" si="11"/>
        <v>-5.4152285130000003E-9</v>
      </c>
      <c r="N23" s="78">
        <f t="shared" si="11"/>
        <v>3.0866802524100002E-10</v>
      </c>
      <c r="O23" s="78">
        <f t="shared" si="11"/>
        <v>-1.7594077438737003E-11</v>
      </c>
      <c r="P23" s="78">
        <f t="shared" si="11"/>
        <v>1.0028624140080092E-12</v>
      </c>
      <c r="Q23" s="78">
        <f t="shared" si="11"/>
        <v>-5.7163157598456526E-14</v>
      </c>
      <c r="R23" s="78"/>
      <c r="S23" s="78"/>
    </row>
    <row r="24" spans="1:19" s="53" customFormat="1" ht="15" customHeight="1" x14ac:dyDescent="0.2">
      <c r="A24" s="79" t="s">
        <v>57</v>
      </c>
      <c r="B24" s="77"/>
      <c r="C24" s="52"/>
      <c r="D24" s="52">
        <v>1</v>
      </c>
      <c r="E24" s="52">
        <f>D24*(1+E23)</f>
        <v>1</v>
      </c>
      <c r="F24" s="52">
        <f t="shared" ref="F24:P24" si="12">E24*(1+F23)</f>
        <v>1</v>
      </c>
      <c r="G24" s="52">
        <f t="shared" si="12"/>
        <v>1</v>
      </c>
      <c r="H24" s="52">
        <f t="shared" si="12"/>
        <v>1.0089999999999999</v>
      </c>
      <c r="I24" s="52">
        <f t="shared" si="12"/>
        <v>1.0084823829999998</v>
      </c>
      <c r="J24" s="52">
        <f t="shared" si="12"/>
        <v>1.0085118720333612</v>
      </c>
      <c r="K24" s="52">
        <f t="shared" si="12"/>
        <v>1.0085101911093093</v>
      </c>
      <c r="L24" s="52">
        <f t="shared" si="12"/>
        <v>1.0085102869218208</v>
      </c>
      <c r="M24" s="52">
        <f t="shared" si="12"/>
        <v>1.0085102814605071</v>
      </c>
      <c r="N24" s="52">
        <f t="shared" si="12"/>
        <v>1.0085102817718019</v>
      </c>
      <c r="O24" s="52">
        <f t="shared" si="12"/>
        <v>1.0085102817540581</v>
      </c>
      <c r="P24" s="52">
        <f t="shared" si="12"/>
        <v>1.0085102817550693</v>
      </c>
      <c r="Q24" s="52">
        <f>P24*(1+Q23)</f>
        <v>1.0085102817550116</v>
      </c>
      <c r="R24" s="52"/>
      <c r="S24" s="52"/>
    </row>
    <row r="25" spans="1:19" s="20" customFormat="1" ht="15" customHeight="1" x14ac:dyDescent="0.2">
      <c r="A25" s="79" t="s">
        <v>58</v>
      </c>
      <c r="B25" s="77"/>
      <c r="C25" s="78"/>
      <c r="D25" s="78">
        <v>0</v>
      </c>
      <c r="E25" s="78">
        <v>0</v>
      </c>
      <c r="F25" s="78">
        <v>0</v>
      </c>
      <c r="G25" s="78">
        <v>0</v>
      </c>
      <c r="H25" s="78">
        <f>G22+G20+$E$20*G25+$E$21*F25+$E$22*E25</f>
        <v>0.19660850159785298</v>
      </c>
      <c r="I25" s="78">
        <f t="shared" ref="I25:Q25" si="13">H22+H20+$E$20*H25+$E$21*G25+$E$22*F25</f>
        <v>-1.1206684591077621E-2</v>
      </c>
      <c r="J25" s="78">
        <f t="shared" si="13"/>
        <v>6.3878102169142442E-4</v>
      </c>
      <c r="K25" s="78">
        <f t="shared" si="13"/>
        <v>-3.6410518236411194E-5</v>
      </c>
      <c r="L25" s="78">
        <f t="shared" si="13"/>
        <v>2.0753995394754381E-6</v>
      </c>
      <c r="M25" s="78">
        <f t="shared" si="13"/>
        <v>-1.1829777375009998E-7</v>
      </c>
      <c r="N25" s="78">
        <f t="shared" si="13"/>
        <v>6.7429731037556995E-9</v>
      </c>
      <c r="O25" s="78">
        <f t="shared" si="13"/>
        <v>-3.8434946691407486E-10</v>
      </c>
      <c r="P25" s="78">
        <f t="shared" si="13"/>
        <v>2.1907919614102269E-11</v>
      </c>
      <c r="Q25" s="78">
        <f t="shared" si="13"/>
        <v>-1.2487514180038293E-12</v>
      </c>
      <c r="R25" s="78"/>
      <c r="S25" s="78"/>
    </row>
    <row r="26" spans="1:19" s="53" customFormat="1" ht="15" customHeight="1" x14ac:dyDescent="0.2">
      <c r="A26" s="79" t="s">
        <v>59</v>
      </c>
      <c r="B26" s="77"/>
      <c r="C26" s="52"/>
      <c r="D26" s="52">
        <v>1</v>
      </c>
      <c r="E26" s="52">
        <f>D26*(1+E25)</f>
        <v>1</v>
      </c>
      <c r="F26" s="52">
        <f t="shared" ref="F26:G26" si="14">E26*(1+F25)</f>
        <v>1</v>
      </c>
      <c r="G26" s="52">
        <f t="shared" si="14"/>
        <v>1</v>
      </c>
      <c r="H26" s="52">
        <f>G26*(1+H25)</f>
        <v>1.1966085015978529</v>
      </c>
      <c r="I26" s="52">
        <f t="shared" ref="I26:Q26" si="15">H26*(1+I25)</f>
        <v>1.1831984875414439</v>
      </c>
      <c r="J26" s="52">
        <f t="shared" si="15"/>
        <v>1.1839542922801793</v>
      </c>
      <c r="K26" s="52">
        <f t="shared" si="15"/>
        <v>1.1839111838908292</v>
      </c>
      <c r="L26" s="52">
        <f t="shared" si="15"/>
        <v>1.183913640979555</v>
      </c>
      <c r="M26" s="52">
        <f t="shared" si="15"/>
        <v>1.1839135009252069</v>
      </c>
      <c r="N26" s="52">
        <f t="shared" si="15"/>
        <v>1.1839135089083037</v>
      </c>
      <c r="O26" s="52">
        <f t="shared" si="15"/>
        <v>1.1839135084532673</v>
      </c>
      <c r="P26" s="52">
        <f t="shared" si="15"/>
        <v>1.1839135084792043</v>
      </c>
      <c r="Q26" s="52">
        <f t="shared" si="15"/>
        <v>1.1839135084777259</v>
      </c>
      <c r="R26" s="52"/>
      <c r="S26" s="52"/>
    </row>
    <row r="29" spans="1:19" ht="15" x14ac:dyDescent="0.2">
      <c r="D29" s="66"/>
      <c r="E29" s="66"/>
    </row>
  </sheetData>
  <printOptions horizontalCentered="1"/>
  <pageMargins left="0.25" right="0.25" top="0.5" bottom="0" header="0.3" footer="0.3"/>
  <pageSetup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
  <sheetViews>
    <sheetView zoomScaleNormal="100" workbookViewId="0"/>
  </sheetViews>
  <sheetFormatPr defaultRowHeight="12.75" x14ac:dyDescent="0.2"/>
  <cols>
    <col min="1" max="1" width="30" style="1" customWidth="1"/>
    <col min="2" max="19" width="9.7109375" style="8" customWidth="1"/>
    <col min="20" max="16384" width="9.140625" style="1"/>
  </cols>
  <sheetData>
    <row r="1" spans="1:19" s="20" customFormat="1" ht="15" customHeight="1" x14ac:dyDescent="0.2">
      <c r="A1" s="41" t="s">
        <v>117</v>
      </c>
      <c r="B1" s="24">
        <v>10800000</v>
      </c>
      <c r="C1" s="79" t="s">
        <v>55</v>
      </c>
      <c r="D1" s="24">
        <v>1</v>
      </c>
      <c r="E1" s="24">
        <v>1</v>
      </c>
      <c r="F1" s="24">
        <v>1</v>
      </c>
      <c r="G1" s="24">
        <v>1</v>
      </c>
      <c r="H1" s="24">
        <v>1</v>
      </c>
      <c r="I1" s="24">
        <v>1</v>
      </c>
      <c r="J1" s="24">
        <v>1</v>
      </c>
      <c r="K1" s="24">
        <v>1</v>
      </c>
      <c r="L1" s="24">
        <v>1</v>
      </c>
      <c r="M1" s="24">
        <v>1</v>
      </c>
      <c r="N1" s="24">
        <v>1</v>
      </c>
      <c r="O1" s="24">
        <v>1</v>
      </c>
      <c r="P1" s="24">
        <v>1</v>
      </c>
      <c r="Q1" s="24">
        <v>1</v>
      </c>
    </row>
    <row r="2" spans="1:19" s="20" customFormat="1" ht="15" customHeight="1" x14ac:dyDescent="0.2">
      <c r="B2" s="26"/>
      <c r="C2" s="79" t="s">
        <v>41</v>
      </c>
      <c r="D2" s="24">
        <v>-3</v>
      </c>
      <c r="E2" s="24">
        <v>-2</v>
      </c>
      <c r="F2" s="24">
        <v>-1</v>
      </c>
      <c r="G2" s="24">
        <v>0</v>
      </c>
      <c r="H2" s="24">
        <v>1</v>
      </c>
      <c r="I2" s="24">
        <v>2</v>
      </c>
      <c r="J2" s="24">
        <v>3</v>
      </c>
      <c r="K2" s="24">
        <v>4</v>
      </c>
      <c r="L2" s="24">
        <v>5</v>
      </c>
      <c r="M2" s="24">
        <v>6</v>
      </c>
      <c r="N2" s="24">
        <v>7</v>
      </c>
      <c r="O2" s="24">
        <v>8</v>
      </c>
      <c r="P2" s="24">
        <v>9</v>
      </c>
      <c r="Q2" s="24">
        <v>10</v>
      </c>
      <c r="R2" s="24"/>
      <c r="S2" s="24"/>
    </row>
    <row r="3" spans="1:19" s="20" customFormat="1" ht="15" customHeight="1" x14ac:dyDescent="0.2">
      <c r="A3" s="41" t="s">
        <v>114</v>
      </c>
      <c r="B3" s="82">
        <f>ZCalc1a!B3</f>
        <v>2.1564195585960113</v>
      </c>
      <c r="C3" s="78"/>
      <c r="D3" s="78"/>
      <c r="E3" s="78"/>
      <c r="F3" s="78"/>
      <c r="G3" s="78"/>
      <c r="H3" s="26"/>
      <c r="I3" s="26"/>
      <c r="J3" s="78"/>
      <c r="K3" s="78"/>
      <c r="L3" s="78"/>
      <c r="M3" s="78"/>
      <c r="N3" s="78"/>
      <c r="O3" s="78"/>
      <c r="P3" s="78"/>
      <c r="Q3" s="78"/>
      <c r="R3" s="78"/>
      <c r="S3" s="78"/>
    </row>
    <row r="4" spans="1:19" s="20" customFormat="1" ht="15" customHeight="1" x14ac:dyDescent="0.2">
      <c r="A4" s="79" t="s">
        <v>52</v>
      </c>
      <c r="B4" s="77">
        <f>$B$1*(EXP(G4)-1)</f>
        <v>0</v>
      </c>
      <c r="C4" s="78" t="s">
        <v>168</v>
      </c>
      <c r="D4" s="78" t="str">
        <f>VAR!B21</f>
        <v>0.132***</v>
      </c>
      <c r="E4" s="26">
        <v>0.13200000000000001</v>
      </c>
      <c r="F4" s="26"/>
      <c r="G4" s="26">
        <v>0</v>
      </c>
      <c r="H4" s="55"/>
      <c r="J4" s="26"/>
      <c r="K4" s="26"/>
      <c r="L4" s="26"/>
      <c r="M4" s="26"/>
      <c r="N4" s="26"/>
      <c r="O4" s="26"/>
      <c r="P4" s="26"/>
      <c r="Q4" s="26"/>
      <c r="R4" s="26"/>
      <c r="S4" s="26"/>
    </row>
    <row r="5" spans="1:19" s="20" customFormat="1" ht="15" customHeight="1" x14ac:dyDescent="0.2">
      <c r="A5" s="79" t="s">
        <v>53</v>
      </c>
      <c r="B5" s="67">
        <f>$B$1*(EXP(G5)-1)</f>
        <v>1307636.5181656911</v>
      </c>
      <c r="C5" s="78" t="s">
        <v>46</v>
      </c>
      <c r="D5" s="78">
        <v>0</v>
      </c>
      <c r="E5" s="26">
        <v>0</v>
      </c>
      <c r="F5" s="26" t="str">
        <f>VAR!B25</f>
        <v>0.053***</v>
      </c>
      <c r="G5" s="65">
        <f>0.053*B3</f>
        <v>0.1142902366055886</v>
      </c>
      <c r="H5" s="26"/>
      <c r="J5" s="26"/>
      <c r="K5" s="26"/>
      <c r="L5" s="26"/>
      <c r="M5" s="26"/>
      <c r="N5" s="26"/>
      <c r="O5" s="26"/>
      <c r="P5" s="26"/>
      <c r="Q5" s="26"/>
      <c r="R5" s="26"/>
      <c r="S5" s="26"/>
    </row>
    <row r="6" spans="1:19" s="20" customFormat="1" ht="15" customHeight="1" x14ac:dyDescent="0.2">
      <c r="A6" s="79" t="s">
        <v>54</v>
      </c>
      <c r="B6" s="67">
        <f>$B$1*(EXP(G6)-1)</f>
        <v>284482.24351317401</v>
      </c>
      <c r="C6" s="78" t="s">
        <v>47</v>
      </c>
      <c r="D6" s="78">
        <v>0</v>
      </c>
      <c r="E6" s="26">
        <v>0</v>
      </c>
      <c r="F6" s="78" t="str">
        <f>VAR!B27</f>
        <v>0.026***</v>
      </c>
      <c r="G6" s="26">
        <v>2.5999999999999999E-2</v>
      </c>
      <c r="H6" s="26"/>
      <c r="J6" s="78"/>
      <c r="K6" s="78"/>
      <c r="L6" s="78"/>
      <c r="M6" s="78"/>
      <c r="N6" s="78"/>
      <c r="O6" s="78"/>
      <c r="P6" s="78"/>
      <c r="Q6" s="78"/>
      <c r="R6" s="78"/>
      <c r="S6" s="78"/>
    </row>
    <row r="7" spans="1:19" s="20" customFormat="1" ht="15" customHeight="1" x14ac:dyDescent="0.2">
      <c r="A7" s="79" t="s">
        <v>56</v>
      </c>
      <c r="B7" s="77"/>
      <c r="C7" s="78"/>
      <c r="D7" s="78">
        <v>0</v>
      </c>
      <c r="E7" s="78">
        <v>0</v>
      </c>
      <c r="F7" s="78">
        <v>0</v>
      </c>
      <c r="G7" s="78">
        <v>0</v>
      </c>
      <c r="H7" s="78">
        <f>G6+$E$4*G7+$E$5*F7+$E$6*E7</f>
        <v>2.5999999999999999E-2</v>
      </c>
      <c r="I7" s="78">
        <f t="shared" ref="I7:Q7" si="0">$E$4*H7+$E$5*G7+$E$6*F7</f>
        <v>3.4320000000000002E-3</v>
      </c>
      <c r="J7" s="78">
        <f t="shared" si="0"/>
        <v>4.5302400000000006E-4</v>
      </c>
      <c r="K7" s="78">
        <f t="shared" si="0"/>
        <v>5.9799168000000008E-5</v>
      </c>
      <c r="L7" s="78">
        <f t="shared" si="0"/>
        <v>7.8934901760000015E-6</v>
      </c>
      <c r="M7" s="78">
        <f t="shared" si="0"/>
        <v>1.0419407032320003E-6</v>
      </c>
      <c r="N7" s="78">
        <f t="shared" si="0"/>
        <v>1.3753617282662404E-7</v>
      </c>
      <c r="O7" s="78">
        <f t="shared" si="0"/>
        <v>1.8154774813114373E-8</v>
      </c>
      <c r="P7" s="78">
        <f t="shared" si="0"/>
        <v>2.3964302753310975E-9</v>
      </c>
      <c r="Q7" s="78">
        <f t="shared" si="0"/>
        <v>3.163287963437049E-10</v>
      </c>
      <c r="R7" s="78"/>
      <c r="S7" s="78"/>
    </row>
    <row r="8" spans="1:19" s="53" customFormat="1" ht="15" customHeight="1" x14ac:dyDescent="0.2">
      <c r="A8" s="79" t="s">
        <v>57</v>
      </c>
      <c r="B8" s="77"/>
      <c r="C8" s="52"/>
      <c r="D8" s="52">
        <v>1</v>
      </c>
      <c r="E8" s="52">
        <f>D8*(1+E7)</f>
        <v>1</v>
      </c>
      <c r="F8" s="52">
        <f t="shared" ref="F8:Q8" si="1">E8*(1+F7)</f>
        <v>1</v>
      </c>
      <c r="G8" s="52">
        <f t="shared" si="1"/>
        <v>1</v>
      </c>
      <c r="H8" s="52">
        <f>G8*(1+H7)</f>
        <v>1.026</v>
      </c>
      <c r="I8" s="52">
        <f t="shared" si="1"/>
        <v>1.0295212320000002</v>
      </c>
      <c r="J8" s="52">
        <f t="shared" si="1"/>
        <v>1.0299876298266057</v>
      </c>
      <c r="K8" s="52">
        <f t="shared" si="1"/>
        <v>1.0300492222299198</v>
      </c>
      <c r="L8" s="52">
        <f t="shared" si="1"/>
        <v>1.0300573529133361</v>
      </c>
      <c r="M8" s="52">
        <f t="shared" si="1"/>
        <v>1.0300584261720189</v>
      </c>
      <c r="N8" s="52">
        <f t="shared" si="1"/>
        <v>1.0300585678423126</v>
      </c>
      <c r="O8" s="52">
        <f t="shared" si="1"/>
        <v>1.030058586542794</v>
      </c>
      <c r="P8" s="52">
        <f t="shared" si="1"/>
        <v>1.0300585890112575</v>
      </c>
      <c r="Q8" s="52">
        <f t="shared" si="1"/>
        <v>1.0300585893370946</v>
      </c>
      <c r="R8" s="52"/>
      <c r="S8" s="52"/>
    </row>
    <row r="9" spans="1:19" s="20" customFormat="1" ht="15" customHeight="1" x14ac:dyDescent="0.2">
      <c r="A9" s="79" t="s">
        <v>58</v>
      </c>
      <c r="B9" s="77"/>
      <c r="C9" s="78"/>
      <c r="D9" s="78">
        <v>0</v>
      </c>
      <c r="E9" s="78">
        <v>0</v>
      </c>
      <c r="F9" s="78">
        <v>0</v>
      </c>
      <c r="G9" s="78">
        <v>0</v>
      </c>
      <c r="H9" s="78">
        <f>SUM(G5:G6)+$E$4*G9+$E$5*F9+$E$6*E9</f>
        <v>0.14029023660558859</v>
      </c>
      <c r="I9" s="78">
        <f t="shared" ref="I9:Q9" si="2">$E$4*H9+$E$5*G9+$E$6*F9</f>
        <v>1.8518311231937694E-2</v>
      </c>
      <c r="J9" s="78">
        <f t="shared" si="2"/>
        <v>2.4444170826157757E-3</v>
      </c>
      <c r="K9" s="78">
        <f t="shared" si="2"/>
        <v>3.2266305490528241E-4</v>
      </c>
      <c r="L9" s="78">
        <f t="shared" si="2"/>
        <v>4.2591523247497278E-5</v>
      </c>
      <c r="M9" s="78">
        <f t="shared" si="2"/>
        <v>5.6220810686696408E-6</v>
      </c>
      <c r="N9" s="78">
        <f t="shared" si="2"/>
        <v>7.4211470106439263E-7</v>
      </c>
      <c r="O9" s="78">
        <f t="shared" si="2"/>
        <v>9.7959140540499839E-8</v>
      </c>
      <c r="P9" s="78">
        <f t="shared" si="2"/>
        <v>1.293060655134598E-8</v>
      </c>
      <c r="Q9" s="78">
        <f t="shared" si="2"/>
        <v>1.7068400647776694E-9</v>
      </c>
      <c r="R9" s="78"/>
      <c r="S9" s="78"/>
    </row>
    <row r="10" spans="1:19" s="53" customFormat="1" ht="15" customHeight="1" x14ac:dyDescent="0.2">
      <c r="A10" s="79" t="s">
        <v>59</v>
      </c>
      <c r="B10" s="77"/>
      <c r="C10" s="52"/>
      <c r="D10" s="52">
        <v>1</v>
      </c>
      <c r="E10" s="52">
        <f>D10*(1+E9)</f>
        <v>1</v>
      </c>
      <c r="F10" s="52">
        <f t="shared" ref="F10:G10" si="3">E10*(1+F9)</f>
        <v>1</v>
      </c>
      <c r="G10" s="52">
        <f t="shared" si="3"/>
        <v>1</v>
      </c>
      <c r="H10" s="52">
        <f>G10*(1+H9)</f>
        <v>1.1402902366055887</v>
      </c>
      <c r="I10" s="52">
        <f t="shared" ref="I10:Q10" si="4">H10*(1+I9)</f>
        <v>1.1614064861017908</v>
      </c>
      <c r="J10" s="52">
        <f t="shared" si="4"/>
        <v>1.1642454479562787</v>
      </c>
      <c r="K10" s="52">
        <f t="shared" si="4"/>
        <v>1.1646211069491759</v>
      </c>
      <c r="L10" s="52">
        <f t="shared" si="4"/>
        <v>1.1646707099361271</v>
      </c>
      <c r="M10" s="52">
        <f t="shared" si="4"/>
        <v>1.1646772578092768</v>
      </c>
      <c r="N10" s="52">
        <f t="shared" si="4"/>
        <v>1.1646781221333917</v>
      </c>
      <c r="O10" s="52">
        <f t="shared" si="4"/>
        <v>1.1646782362242596</v>
      </c>
      <c r="P10" s="52">
        <f t="shared" si="4"/>
        <v>1.1646782512842557</v>
      </c>
      <c r="Q10" s="52">
        <f t="shared" si="4"/>
        <v>1.1646782532721751</v>
      </c>
      <c r="R10" s="52"/>
      <c r="S10" s="52"/>
    </row>
    <row r="11" spans="1:19" s="20" customFormat="1" ht="15" customHeight="1" x14ac:dyDescent="0.2">
      <c r="A11" s="41" t="s">
        <v>115</v>
      </c>
      <c r="B11" s="77"/>
      <c r="C11" s="78"/>
      <c r="D11" s="78"/>
      <c r="E11" s="78"/>
      <c r="F11" s="78"/>
      <c r="G11" s="78"/>
      <c r="H11" s="26"/>
      <c r="I11" s="26"/>
      <c r="J11" s="78"/>
      <c r="K11" s="78"/>
      <c r="L11" s="78"/>
      <c r="M11" s="78"/>
      <c r="N11" s="78"/>
      <c r="O11" s="78"/>
      <c r="P11" s="78"/>
      <c r="Q11" s="78"/>
      <c r="R11" s="78"/>
      <c r="S11" s="78"/>
    </row>
    <row r="12" spans="1:19" s="20" customFormat="1" ht="15" customHeight="1" x14ac:dyDescent="0.2">
      <c r="A12" s="79" t="s">
        <v>52</v>
      </c>
      <c r="B12" s="77">
        <f t="shared" ref="B12:B21" si="5">$B$1*(EXP(G12)-1)</f>
        <v>0</v>
      </c>
      <c r="C12" s="78"/>
      <c r="D12" s="26" t="str">
        <f>VAR!D21</f>
        <v>0.185***</v>
      </c>
      <c r="E12" s="26">
        <v>0.185</v>
      </c>
      <c r="F12" s="26"/>
      <c r="G12" s="26">
        <v>0</v>
      </c>
      <c r="H12" s="55"/>
      <c r="J12" s="26"/>
      <c r="K12" s="26"/>
      <c r="L12" s="26"/>
      <c r="M12" s="26"/>
      <c r="N12" s="26"/>
      <c r="O12" s="26"/>
      <c r="P12" s="26"/>
      <c r="Q12" s="26"/>
      <c r="R12" s="26"/>
      <c r="S12" s="26"/>
    </row>
    <row r="13" spans="1:19" s="20" customFormat="1" ht="15" customHeight="1" x14ac:dyDescent="0.2">
      <c r="A13" s="79" t="s">
        <v>53</v>
      </c>
      <c r="B13" s="67">
        <f t="shared" si="5"/>
        <v>-998776.21409064007</v>
      </c>
      <c r="C13" s="78"/>
      <c r="D13" s="78">
        <v>0</v>
      </c>
      <c r="E13" s="26">
        <v>0</v>
      </c>
      <c r="F13" s="26" t="str">
        <f>VAR!D25</f>
        <v>-0.045*</v>
      </c>
      <c r="G13" s="65">
        <f>-0.045*B3</f>
        <v>-9.7038880136820507E-2</v>
      </c>
      <c r="H13" s="26"/>
      <c r="J13" s="26"/>
      <c r="K13" s="26"/>
      <c r="L13" s="26"/>
      <c r="M13" s="26"/>
      <c r="N13" s="26"/>
      <c r="O13" s="26"/>
      <c r="P13" s="26"/>
      <c r="Q13" s="26"/>
      <c r="R13" s="26"/>
      <c r="S13" s="26"/>
    </row>
    <row r="14" spans="1:19" s="20" customFormat="1" ht="15" customHeight="1" x14ac:dyDescent="0.2">
      <c r="A14" s="79" t="s">
        <v>54</v>
      </c>
      <c r="B14" s="67">
        <f>$B$1*(EXP(G14)-1)</f>
        <v>54135.225281530365</v>
      </c>
      <c r="C14" s="78"/>
      <c r="D14" s="78">
        <v>0</v>
      </c>
      <c r="E14" s="26">
        <v>0</v>
      </c>
      <c r="F14" s="78" t="str">
        <f>VAR!D27</f>
        <v>0.005**</v>
      </c>
      <c r="G14" s="26">
        <v>5.0000000000000001E-3</v>
      </c>
      <c r="H14" s="26"/>
      <c r="J14" s="78"/>
      <c r="K14" s="78"/>
      <c r="L14" s="78"/>
      <c r="M14" s="78"/>
      <c r="N14" s="78"/>
      <c r="O14" s="78"/>
      <c r="P14" s="78"/>
      <c r="Q14" s="78"/>
      <c r="R14" s="78"/>
      <c r="S14" s="78"/>
    </row>
    <row r="15" spans="1:19" s="20" customFormat="1" ht="15" customHeight="1" x14ac:dyDescent="0.2">
      <c r="A15" s="79" t="s">
        <v>56</v>
      </c>
      <c r="B15" s="77"/>
      <c r="C15" s="78"/>
      <c r="D15" s="78">
        <v>0</v>
      </c>
      <c r="E15" s="78">
        <v>0</v>
      </c>
      <c r="F15" s="78">
        <v>0</v>
      </c>
      <c r="G15" s="78">
        <v>0</v>
      </c>
      <c r="H15" s="78">
        <f>G14+$E$12*G15+$E$13*F15+$E$14*E15</f>
        <v>5.0000000000000001E-3</v>
      </c>
      <c r="I15" s="78">
        <f>H14+$E$12*H15+$E$13*G15+$E$14*F15</f>
        <v>9.2500000000000004E-4</v>
      </c>
      <c r="J15" s="78">
        <f t="shared" ref="J15:Q15" si="6">I14+$E$12*I15+$E$13*H15+$E$14*G15</f>
        <v>1.71125E-4</v>
      </c>
      <c r="K15" s="78">
        <f t="shared" si="6"/>
        <v>3.1658125000000003E-5</v>
      </c>
      <c r="L15" s="78">
        <f t="shared" si="6"/>
        <v>5.8567531250000005E-6</v>
      </c>
      <c r="M15" s="78">
        <f t="shared" si="6"/>
        <v>1.083499328125E-6</v>
      </c>
      <c r="N15" s="78">
        <f t="shared" si="6"/>
        <v>2.0044737570312499E-7</v>
      </c>
      <c r="O15" s="78">
        <f>N14+$E$12*N15+$E$13*M15+$E$14*L15</f>
        <v>3.7082764505078123E-8</v>
      </c>
      <c r="P15" s="78">
        <f t="shared" si="6"/>
        <v>6.8603114334394528E-9</v>
      </c>
      <c r="Q15" s="78">
        <f t="shared" si="6"/>
        <v>1.2691576151862987E-9</v>
      </c>
      <c r="R15" s="78"/>
      <c r="S15" s="78"/>
    </row>
    <row r="16" spans="1:19" s="53" customFormat="1" ht="15" customHeight="1" x14ac:dyDescent="0.2">
      <c r="A16" s="79" t="s">
        <v>57</v>
      </c>
      <c r="B16" s="77"/>
      <c r="C16" s="52"/>
      <c r="D16" s="52">
        <v>1</v>
      </c>
      <c r="E16" s="52">
        <f>D16*(1+E15)</f>
        <v>1</v>
      </c>
      <c r="F16" s="52">
        <f t="shared" ref="F16:Q16" si="7">E16*(1+F15)</f>
        <v>1</v>
      </c>
      <c r="G16" s="52">
        <f t="shared" si="7"/>
        <v>1</v>
      </c>
      <c r="H16" s="52">
        <f t="shared" si="7"/>
        <v>1.0049999999999999</v>
      </c>
      <c r="I16" s="52">
        <f t="shared" si="7"/>
        <v>1.005929625</v>
      </c>
      <c r="J16" s="52">
        <f t="shared" si="7"/>
        <v>1.0061017647070782</v>
      </c>
      <c r="K16" s="52">
        <f t="shared" si="7"/>
        <v>1.0061336160025081</v>
      </c>
      <c r="L16" s="52">
        <f t="shared" si="7"/>
        <v>1.0061395086787077</v>
      </c>
      <c r="M16" s="52">
        <f t="shared" si="7"/>
        <v>1.0061405988301892</v>
      </c>
      <c r="N16" s="52">
        <f t="shared" si="7"/>
        <v>1.006140800508432</v>
      </c>
      <c r="O16" s="52">
        <f t="shared" si="7"/>
        <v>1.0061408378189143</v>
      </c>
      <c r="P16" s="52">
        <f t="shared" si="7"/>
        <v>1.0061408447213538</v>
      </c>
      <c r="Q16" s="52">
        <f t="shared" si="7"/>
        <v>1.0061408459983052</v>
      </c>
      <c r="R16" s="52"/>
      <c r="S16" s="52"/>
    </row>
    <row r="17" spans="1:19" s="20" customFormat="1" ht="15" customHeight="1" x14ac:dyDescent="0.2">
      <c r="A17" s="79" t="s">
        <v>58</v>
      </c>
      <c r="B17" s="77"/>
      <c r="C17" s="78"/>
      <c r="D17" s="78">
        <v>0</v>
      </c>
      <c r="E17" s="78">
        <v>0</v>
      </c>
      <c r="F17" s="78">
        <v>0</v>
      </c>
      <c r="G17" s="78">
        <v>0</v>
      </c>
      <c r="H17" s="78">
        <f>SUM(G13:G14)+$E$12*G17+$E$13*F17+$E$14*E17</f>
        <v>-9.2038880136820503E-2</v>
      </c>
      <c r="I17" s="78">
        <f t="shared" ref="I17:P17" si="8">SUM(H13:H14)+$E$12*H17+$E$13*G17+$E$14*F17</f>
        <v>-1.7027192825311791E-2</v>
      </c>
      <c r="J17" s="78">
        <f t="shared" si="8"/>
        <v>-3.1500306726826815E-3</v>
      </c>
      <c r="K17" s="78">
        <f t="shared" si="8"/>
        <v>-5.8275567444629603E-4</v>
      </c>
      <c r="L17" s="78">
        <f>SUM(K13:K14)+$E$12*K17+$E$13*J17+$E$14*I17</f>
        <v>-1.0780979977256477E-4</v>
      </c>
      <c r="M17" s="78">
        <f t="shared" si="8"/>
        <v>-1.9944812957924483E-5</v>
      </c>
      <c r="N17" s="78">
        <f>SUM(M13:M14)+$E$12*M17+$E$13*L17+$E$14*K17</f>
        <v>-3.6897903972160294E-6</v>
      </c>
      <c r="O17" s="78">
        <f t="shared" si="8"/>
        <v>-6.8261122348496542E-7</v>
      </c>
      <c r="P17" s="78">
        <f t="shared" si="8"/>
        <v>-1.2628307634471859E-7</v>
      </c>
      <c r="Q17" s="78">
        <f>SUM(P13:P14)+$E$12*P17+$E$13*O17+$E$14*N17</f>
        <v>-2.336236912377294E-8</v>
      </c>
      <c r="R17" s="78"/>
      <c r="S17" s="78"/>
    </row>
    <row r="18" spans="1:19" s="53" customFormat="1" ht="15" customHeight="1" x14ac:dyDescent="0.2">
      <c r="A18" s="79" t="s">
        <v>59</v>
      </c>
      <c r="B18" s="77"/>
      <c r="C18" s="52"/>
      <c r="D18" s="52">
        <v>1</v>
      </c>
      <c r="E18" s="52">
        <f>D18*(1+E17)</f>
        <v>1</v>
      </c>
      <c r="F18" s="52">
        <f t="shared" ref="F18:G18" si="9">E18*(1+F17)</f>
        <v>1</v>
      </c>
      <c r="G18" s="52">
        <f t="shared" si="9"/>
        <v>1</v>
      </c>
      <c r="H18" s="52">
        <f>G18*(1+H17)</f>
        <v>0.90796111986317951</v>
      </c>
      <c r="I18" s="52">
        <f t="shared" ref="I18:Q18" si="10">H18*(1+I17)</f>
        <v>0.89250109079738305</v>
      </c>
      <c r="J18" s="52">
        <f t="shared" si="10"/>
        <v>0.88968968498596845</v>
      </c>
      <c r="K18" s="52">
        <f t="shared" si="10"/>
        <v>0.88917121327354653</v>
      </c>
      <c r="L18" s="52">
        <f t="shared" si="10"/>
        <v>0.88907535190307996</v>
      </c>
      <c r="M18" s="52">
        <f t="shared" si="10"/>
        <v>0.88905761946148065</v>
      </c>
      <c r="N18" s="52">
        <f t="shared" si="10"/>
        <v>0.8890543390252138</v>
      </c>
      <c r="O18" s="52">
        <f t="shared" si="10"/>
        <v>0.88905373214674377</v>
      </c>
      <c r="P18" s="52">
        <f t="shared" si="10"/>
        <v>0.88905361987430342</v>
      </c>
      <c r="Q18" s="52">
        <f t="shared" si="10"/>
        <v>0.88905359910390458</v>
      </c>
      <c r="R18" s="52"/>
      <c r="S18" s="52"/>
    </row>
    <row r="19" spans="1:19" s="20" customFormat="1" ht="15" customHeight="1" x14ac:dyDescent="0.2">
      <c r="A19" s="41" t="s">
        <v>31</v>
      </c>
      <c r="B19" s="82">
        <f>ZCalc1a!B3</f>
        <v>2.1564195585960113</v>
      </c>
      <c r="C19" s="78"/>
      <c r="D19" s="78"/>
      <c r="E19" s="78"/>
      <c r="F19" s="78"/>
      <c r="G19" s="78"/>
      <c r="H19" s="26"/>
      <c r="I19" s="26"/>
      <c r="J19" s="78"/>
      <c r="K19" s="78"/>
      <c r="L19" s="78"/>
      <c r="M19" s="78"/>
      <c r="N19" s="78"/>
      <c r="O19" s="78"/>
      <c r="P19" s="78"/>
      <c r="Q19" s="78"/>
      <c r="R19" s="78"/>
      <c r="S19" s="78"/>
    </row>
    <row r="20" spans="1:19" s="20" customFormat="1" ht="15" customHeight="1" x14ac:dyDescent="0.2">
      <c r="A20" s="79" t="s">
        <v>52</v>
      </c>
      <c r="B20" s="67">
        <f>$B$1*(EXP(G20)-1)</f>
        <v>2455412.9322336041</v>
      </c>
      <c r="C20" s="78"/>
      <c r="D20" s="26" t="str">
        <f>VAR!F21</f>
        <v>0.089***</v>
      </c>
      <c r="E20" s="26">
        <v>8.8999999999999996E-2</v>
      </c>
      <c r="F20" s="26" t="str">
        <f>VAR!F23</f>
        <v>0.095**</v>
      </c>
      <c r="G20" s="65">
        <f>0.095*B19</f>
        <v>0.20485985806662108</v>
      </c>
      <c r="H20" s="55"/>
      <c r="J20" s="26"/>
      <c r="K20" s="26"/>
      <c r="L20" s="26"/>
      <c r="M20" s="26"/>
      <c r="N20" s="26"/>
      <c r="O20" s="26"/>
      <c r="P20" s="26"/>
      <c r="Q20" s="26"/>
      <c r="R20" s="26"/>
      <c r="S20" s="26"/>
    </row>
    <row r="21" spans="1:19" s="20" customFormat="1" ht="15" customHeight="1" x14ac:dyDescent="0.2">
      <c r="A21" s="79" t="s">
        <v>53</v>
      </c>
      <c r="B21" s="77">
        <f t="shared" si="5"/>
        <v>0</v>
      </c>
      <c r="C21" s="78"/>
      <c r="D21" s="78">
        <v>0</v>
      </c>
      <c r="E21" s="26">
        <v>0</v>
      </c>
      <c r="F21" s="26"/>
      <c r="G21" s="26">
        <v>0</v>
      </c>
      <c r="H21" s="26"/>
      <c r="J21" s="26"/>
      <c r="K21" s="26"/>
      <c r="L21" s="26"/>
      <c r="M21" s="26"/>
      <c r="N21" s="26"/>
      <c r="O21" s="26"/>
      <c r="P21" s="26"/>
      <c r="Q21" s="26"/>
      <c r="R21" s="26"/>
      <c r="S21" s="26"/>
    </row>
    <row r="22" spans="1:19" s="20" customFormat="1" ht="15" customHeight="1" x14ac:dyDescent="0.2">
      <c r="A22" s="79" t="s">
        <v>54</v>
      </c>
      <c r="B22" s="67">
        <f>$B$1*(EXP(G22)-1)</f>
        <v>75865.218481964723</v>
      </c>
      <c r="C22" s="78"/>
      <c r="D22" s="78">
        <v>0</v>
      </c>
      <c r="E22" s="26">
        <v>0</v>
      </c>
      <c r="F22" s="78" t="str">
        <f>VAR!F27</f>
        <v>0.007***</v>
      </c>
      <c r="G22" s="26">
        <v>7.0000000000000001E-3</v>
      </c>
      <c r="H22" s="26"/>
      <c r="J22" s="78"/>
      <c r="K22" s="78"/>
      <c r="L22" s="78"/>
      <c r="M22" s="78"/>
      <c r="N22" s="78"/>
      <c r="O22" s="78"/>
      <c r="P22" s="78"/>
      <c r="Q22" s="78"/>
      <c r="R22" s="78"/>
      <c r="S22" s="78"/>
    </row>
    <row r="23" spans="1:19" s="20" customFormat="1" ht="15" customHeight="1" x14ac:dyDescent="0.2">
      <c r="A23" s="79" t="s">
        <v>56</v>
      </c>
      <c r="B23" s="77"/>
      <c r="C23" s="78"/>
      <c r="D23" s="78">
        <v>0</v>
      </c>
      <c r="E23" s="78">
        <v>0</v>
      </c>
      <c r="F23" s="78">
        <v>0</v>
      </c>
      <c r="G23" s="78">
        <v>0</v>
      </c>
      <c r="H23" s="78">
        <f>G22+$E$20*G23+$E$21*F23+$E$22*E23</f>
        <v>7.0000000000000001E-3</v>
      </c>
      <c r="I23" s="78">
        <f t="shared" ref="I23:Q23" si="11">H22+$E$20*H23+$E$21*G23+$E$22*F23</f>
        <v>6.2299999999999996E-4</v>
      </c>
      <c r="J23" s="78">
        <f t="shared" si="11"/>
        <v>5.5446999999999993E-5</v>
      </c>
      <c r="K23" s="78">
        <f t="shared" si="11"/>
        <v>4.9347829999999991E-6</v>
      </c>
      <c r="L23" s="78">
        <f t="shared" si="11"/>
        <v>4.3919568699999988E-7</v>
      </c>
      <c r="M23" s="78">
        <f t="shared" si="11"/>
        <v>3.9088416142999986E-8</v>
      </c>
      <c r="N23" s="78">
        <f t="shared" si="11"/>
        <v>3.4788690367269984E-9</v>
      </c>
      <c r="O23" s="78">
        <f t="shared" si="11"/>
        <v>3.0961934426870284E-10</v>
      </c>
      <c r="P23" s="78">
        <f t="shared" si="11"/>
        <v>2.755612163991455E-11</v>
      </c>
      <c r="Q23" s="78">
        <f t="shared" si="11"/>
        <v>2.4524948259523948E-12</v>
      </c>
      <c r="R23" s="78"/>
      <c r="S23" s="78"/>
    </row>
    <row r="24" spans="1:19" s="53" customFormat="1" ht="15" customHeight="1" x14ac:dyDescent="0.2">
      <c r="A24" s="79" t="s">
        <v>57</v>
      </c>
      <c r="B24" s="77"/>
      <c r="C24" s="52"/>
      <c r="D24" s="52">
        <v>1</v>
      </c>
      <c r="E24" s="52">
        <f>D24*(1+E23)</f>
        <v>1</v>
      </c>
      <c r="F24" s="52">
        <f t="shared" ref="F24:P24" si="12">E24*(1+F23)</f>
        <v>1</v>
      </c>
      <c r="G24" s="52">
        <f t="shared" si="12"/>
        <v>1</v>
      </c>
      <c r="H24" s="52">
        <f t="shared" si="12"/>
        <v>1.0069999999999999</v>
      </c>
      <c r="I24" s="52">
        <f t="shared" si="12"/>
        <v>1.0076273609999999</v>
      </c>
      <c r="J24" s="52">
        <f t="shared" si="12"/>
        <v>1.0076832309142854</v>
      </c>
      <c r="K24" s="52">
        <f t="shared" si="12"/>
        <v>1.0076882036123627</v>
      </c>
      <c r="L24" s="52">
        <f t="shared" si="12"/>
        <v>1.0076886461846755</v>
      </c>
      <c r="M24" s="52">
        <f t="shared" si="12"/>
        <v>1.0076886855736285</v>
      </c>
      <c r="N24" s="52">
        <f t="shared" si="12"/>
        <v>1.0076886890792454</v>
      </c>
      <c r="O24" s="52">
        <f t="shared" si="12"/>
        <v>1.0076886893912453</v>
      </c>
      <c r="P24" s="52">
        <f t="shared" si="12"/>
        <v>1.0076886894190134</v>
      </c>
      <c r="Q24" s="52">
        <f>P24*(1+Q23)</f>
        <v>1.0076886894214847</v>
      </c>
      <c r="R24" s="52"/>
      <c r="S24" s="52"/>
    </row>
    <row r="25" spans="1:19" s="20" customFormat="1" ht="15" customHeight="1" x14ac:dyDescent="0.2">
      <c r="A25" s="79" t="s">
        <v>58</v>
      </c>
      <c r="B25" s="77"/>
      <c r="C25" s="78"/>
      <c r="D25" s="78">
        <v>0</v>
      </c>
      <c r="E25" s="78">
        <v>0</v>
      </c>
      <c r="F25" s="78">
        <v>0</v>
      </c>
      <c r="G25" s="78">
        <v>0</v>
      </c>
      <c r="H25" s="78">
        <f>G22+G20+$E$20*G25+$E$21*F25+$E$22*E25</f>
        <v>0.21185985806662108</v>
      </c>
      <c r="I25" s="78">
        <f t="shared" ref="I25:Q25" si="13">H22+H20+$E$20*H25+$E$21*G25+$E$22*F25</f>
        <v>1.8855527367929274E-2</v>
      </c>
      <c r="J25" s="78">
        <f t="shared" si="13"/>
        <v>1.6781419357457053E-3</v>
      </c>
      <c r="K25" s="78">
        <f t="shared" si="13"/>
        <v>1.4935463228136776E-4</v>
      </c>
      <c r="L25" s="78">
        <f t="shared" si="13"/>
        <v>1.3292562273041729E-5</v>
      </c>
      <c r="M25" s="78">
        <f t="shared" si="13"/>
        <v>1.1830380423007139E-6</v>
      </c>
      <c r="N25" s="78">
        <f t="shared" si="13"/>
        <v>1.0529038576476354E-7</v>
      </c>
      <c r="O25" s="78">
        <f t="shared" si="13"/>
        <v>9.3708443330639543E-9</v>
      </c>
      <c r="P25" s="78">
        <f t="shared" si="13"/>
        <v>8.3400514564269192E-10</v>
      </c>
      <c r="Q25" s="78">
        <f t="shared" si="13"/>
        <v>7.4226457962199574E-11</v>
      </c>
      <c r="R25" s="78"/>
      <c r="S25" s="78"/>
    </row>
    <row r="26" spans="1:19" s="53" customFormat="1" ht="15" customHeight="1" x14ac:dyDescent="0.2">
      <c r="A26" s="79" t="s">
        <v>59</v>
      </c>
      <c r="B26" s="77"/>
      <c r="C26" s="52"/>
      <c r="D26" s="52">
        <v>1</v>
      </c>
      <c r="E26" s="52">
        <f>D26*(1+E25)</f>
        <v>1</v>
      </c>
      <c r="F26" s="52">
        <f t="shared" ref="F26:G26" si="14">E26*(1+F25)</f>
        <v>1</v>
      </c>
      <c r="G26" s="52">
        <f t="shared" si="14"/>
        <v>1</v>
      </c>
      <c r="H26" s="52">
        <f>G26*(1+H25)</f>
        <v>1.2118598580666211</v>
      </c>
      <c r="I26" s="52">
        <f t="shared" ref="I26:Q26" si="15">H26*(1+I25)</f>
        <v>1.234710114786491</v>
      </c>
      <c r="J26" s="52">
        <f t="shared" si="15"/>
        <v>1.2367821336086036</v>
      </c>
      <c r="K26" s="52">
        <f t="shared" si="15"/>
        <v>1.2369668527493807</v>
      </c>
      <c r="L26" s="52">
        <f t="shared" si="15"/>
        <v>1.2369832952083006</v>
      </c>
      <c r="M26" s="52">
        <f t="shared" si="15"/>
        <v>1.2369847586065965</v>
      </c>
      <c r="N26" s="52">
        <f t="shared" si="15"/>
        <v>1.236984888849199</v>
      </c>
      <c r="O26" s="52">
        <f t="shared" si="15"/>
        <v>1.2369849004407918</v>
      </c>
      <c r="P26" s="52">
        <f t="shared" si="15"/>
        <v>1.2369849014724434</v>
      </c>
      <c r="Q26" s="52">
        <f t="shared" si="15"/>
        <v>1.2369849015642604</v>
      </c>
      <c r="R26" s="52"/>
      <c r="S26" s="52"/>
    </row>
    <row r="29" spans="1:19" ht="15" x14ac:dyDescent="0.2">
      <c r="D29" s="66"/>
      <c r="E29" s="66"/>
    </row>
  </sheetData>
  <printOptions horizontalCentered="1"/>
  <pageMargins left="0.25" right="0.25" top="0.5" bottom="0" header="0.3" footer="0.3"/>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zoomScaleNormal="100" workbookViewId="0">
      <selection activeCell="H1" sqref="H1"/>
    </sheetView>
  </sheetViews>
  <sheetFormatPr defaultRowHeight="12.75" x14ac:dyDescent="0.2"/>
  <cols>
    <col min="1" max="1" width="22.140625" style="1" customWidth="1"/>
    <col min="2" max="11" width="10.7109375" style="8" customWidth="1"/>
    <col min="12" max="16384" width="9.140625" style="1"/>
  </cols>
  <sheetData>
    <row r="1" spans="1:11" ht="19.5" thickBot="1" x14ac:dyDescent="0.35">
      <c r="A1" s="97" t="s">
        <v>189</v>
      </c>
      <c r="B1" s="97"/>
      <c r="C1" s="97"/>
      <c r="D1" s="98"/>
      <c r="E1" s="98"/>
      <c r="F1" s="98"/>
      <c r="G1" s="98"/>
      <c r="H1" s="2"/>
      <c r="I1" s="2"/>
      <c r="J1" s="2"/>
      <c r="K1" s="2"/>
    </row>
    <row r="2" spans="1:11" s="3" customFormat="1" ht="6" customHeight="1" thickTop="1" x14ac:dyDescent="0.15">
      <c r="A2" s="5"/>
      <c r="B2" s="4"/>
      <c r="C2" s="4"/>
      <c r="D2" s="4"/>
      <c r="E2" s="4"/>
      <c r="F2" s="4"/>
      <c r="G2" s="4"/>
      <c r="H2" s="4"/>
      <c r="I2" s="4"/>
      <c r="J2" s="4"/>
      <c r="K2" s="4"/>
    </row>
    <row r="3" spans="1:11" s="18" customFormat="1" ht="15" customHeight="1" x14ac:dyDescent="0.25">
      <c r="B3" s="101" t="s">
        <v>43</v>
      </c>
      <c r="C3" s="101"/>
      <c r="D3" s="101" t="s">
        <v>42</v>
      </c>
      <c r="E3" s="101"/>
      <c r="F3" s="101" t="s">
        <v>44</v>
      </c>
      <c r="G3" s="101"/>
      <c r="H3" s="101"/>
      <c r="I3" s="101"/>
      <c r="J3" s="101"/>
      <c r="K3" s="101"/>
    </row>
    <row r="4" spans="1:11" s="2" customFormat="1" ht="6" customHeight="1" thickBot="1" x14ac:dyDescent="0.25">
      <c r="A4" s="17"/>
      <c r="B4" s="9"/>
      <c r="C4" s="9"/>
      <c r="D4" s="9"/>
      <c r="E4" s="9"/>
      <c r="F4" s="9"/>
      <c r="G4" s="9"/>
      <c r="H4" s="72"/>
      <c r="I4" s="72"/>
      <c r="J4" s="71"/>
      <c r="K4" s="71"/>
    </row>
    <row r="5" spans="1:11" s="2" customFormat="1" ht="15" customHeight="1" thickBot="1" x14ac:dyDescent="0.25">
      <c r="A5" s="10"/>
      <c r="B5" s="102" t="s">
        <v>0</v>
      </c>
      <c r="C5" s="102"/>
      <c r="D5" s="102" t="s">
        <v>1</v>
      </c>
      <c r="E5" s="102"/>
      <c r="F5" s="102" t="s">
        <v>2</v>
      </c>
      <c r="G5" s="102"/>
      <c r="H5" s="104"/>
      <c r="I5" s="104"/>
      <c r="J5" s="104"/>
      <c r="K5" s="104"/>
    </row>
    <row r="6" spans="1:11" s="14" customFormat="1" ht="6" customHeight="1" x14ac:dyDescent="0.15">
      <c r="A6" s="12"/>
      <c r="B6" s="13"/>
      <c r="C6" s="13"/>
      <c r="D6" s="13"/>
      <c r="E6" s="13"/>
      <c r="F6" s="13"/>
      <c r="G6" s="13"/>
      <c r="H6" s="4"/>
      <c r="I6" s="4"/>
      <c r="J6" s="4"/>
      <c r="K6" s="4"/>
    </row>
    <row r="7" spans="1:11" s="22" customFormat="1" ht="18" customHeight="1" x14ac:dyDescent="0.2">
      <c r="A7" s="21" t="s">
        <v>43</v>
      </c>
      <c r="B7" s="100">
        <v>1</v>
      </c>
      <c r="C7" s="100"/>
      <c r="D7" s="106"/>
      <c r="E7" s="106"/>
      <c r="F7" s="106"/>
      <c r="G7" s="106"/>
      <c r="H7" s="103"/>
      <c r="I7" s="103"/>
      <c r="J7" s="103"/>
      <c r="K7" s="103"/>
    </row>
    <row r="8" spans="1:11" s="22" customFormat="1" ht="18" customHeight="1" x14ac:dyDescent="0.2">
      <c r="A8" s="21" t="s">
        <v>42</v>
      </c>
      <c r="B8" s="106">
        <v>0.4</v>
      </c>
      <c r="C8" s="106"/>
      <c r="D8" s="100">
        <v>1</v>
      </c>
      <c r="E8" s="100"/>
      <c r="F8" s="106"/>
      <c r="G8" s="106"/>
      <c r="H8" s="103"/>
      <c r="I8" s="103"/>
      <c r="J8" s="103"/>
      <c r="K8" s="103"/>
    </row>
    <row r="9" spans="1:11" s="22" customFormat="1" ht="18" customHeight="1" x14ac:dyDescent="0.2">
      <c r="A9" s="21" t="s">
        <v>44</v>
      </c>
      <c r="B9" s="106">
        <v>0.108</v>
      </c>
      <c r="C9" s="106"/>
      <c r="D9" s="106">
        <v>0.27500000000000002</v>
      </c>
      <c r="E9" s="106"/>
      <c r="F9" s="100">
        <v>1</v>
      </c>
      <c r="G9" s="100"/>
      <c r="H9" s="103"/>
      <c r="I9" s="103"/>
      <c r="J9" s="103"/>
      <c r="K9" s="103"/>
    </row>
    <row r="10" spans="1:11" s="3" customFormat="1" ht="6" customHeight="1" thickBot="1" x14ac:dyDescent="0.2">
      <c r="A10" s="6"/>
      <c r="B10" s="7"/>
      <c r="C10" s="7"/>
      <c r="D10" s="7"/>
      <c r="E10" s="7"/>
      <c r="F10" s="7"/>
      <c r="G10" s="7"/>
      <c r="H10" s="4"/>
      <c r="I10" s="4"/>
      <c r="J10" s="4"/>
      <c r="K10" s="4"/>
    </row>
    <row r="11" spans="1:11" s="14" customFormat="1" ht="131.25" customHeight="1" thickTop="1" x14ac:dyDescent="0.15">
      <c r="A11" s="96" t="s">
        <v>198</v>
      </c>
      <c r="B11" s="96"/>
      <c r="C11" s="96"/>
      <c r="D11" s="96"/>
      <c r="E11" s="96"/>
      <c r="F11" s="96"/>
      <c r="G11" s="96"/>
      <c r="H11" s="3"/>
      <c r="I11" s="3"/>
      <c r="J11" s="3"/>
      <c r="K11" s="3"/>
    </row>
    <row r="12" spans="1:11" s="14" customFormat="1" ht="15" customHeight="1" x14ac:dyDescent="0.15">
      <c r="A12" s="17"/>
      <c r="B12" s="17"/>
      <c r="C12" s="17"/>
      <c r="D12" s="17"/>
      <c r="E12" s="17"/>
      <c r="F12" s="17"/>
      <c r="G12" s="17"/>
      <c r="H12" s="17"/>
      <c r="I12" s="17"/>
      <c r="J12" s="17"/>
      <c r="K12" s="17"/>
    </row>
    <row r="13" spans="1:11" ht="19.5" thickBot="1" x14ac:dyDescent="0.35">
      <c r="A13" s="97" t="s">
        <v>190</v>
      </c>
      <c r="B13" s="97"/>
      <c r="C13" s="97"/>
      <c r="D13" s="97"/>
      <c r="E13" s="97"/>
      <c r="F13" s="97"/>
      <c r="G13" s="97"/>
      <c r="H13" s="97"/>
      <c r="I13" s="97"/>
      <c r="J13" s="97"/>
      <c r="K13" s="97"/>
    </row>
    <row r="14" spans="1:11" s="3" customFormat="1" ht="6" customHeight="1" thickTop="1" x14ac:dyDescent="0.15">
      <c r="A14" s="5"/>
      <c r="B14" s="4"/>
      <c r="C14" s="4"/>
      <c r="D14" s="4"/>
      <c r="E14" s="4"/>
      <c r="F14" s="4"/>
      <c r="G14" s="4"/>
      <c r="H14" s="4"/>
      <c r="I14" s="4"/>
      <c r="J14" s="4"/>
      <c r="K14" s="4"/>
    </row>
    <row r="15" spans="1:11" s="18" customFormat="1" ht="15" customHeight="1" x14ac:dyDescent="0.25">
      <c r="B15" s="101" t="s">
        <v>191</v>
      </c>
      <c r="C15" s="101"/>
      <c r="D15" s="101" t="s">
        <v>192</v>
      </c>
      <c r="E15" s="101"/>
      <c r="F15" s="101" t="s">
        <v>193</v>
      </c>
      <c r="G15" s="101"/>
      <c r="H15" s="101" t="s">
        <v>194</v>
      </c>
      <c r="I15" s="101"/>
      <c r="J15" s="101" t="s">
        <v>204</v>
      </c>
      <c r="K15" s="101"/>
    </row>
    <row r="16" spans="1:11" s="2" customFormat="1" ht="6" customHeight="1" thickBot="1" x14ac:dyDescent="0.25">
      <c r="A16" s="17"/>
      <c r="B16" s="9"/>
      <c r="C16" s="9"/>
      <c r="D16" s="9"/>
      <c r="E16" s="9"/>
      <c r="F16" s="9"/>
      <c r="G16" s="9"/>
      <c r="H16" s="72"/>
      <c r="I16" s="72"/>
      <c r="J16" s="71"/>
      <c r="K16" s="71"/>
    </row>
    <row r="17" spans="1:11" s="2" customFormat="1" ht="15" customHeight="1" thickBot="1" x14ac:dyDescent="0.25">
      <c r="A17" s="10"/>
      <c r="B17" s="102" t="s">
        <v>0</v>
      </c>
      <c r="C17" s="102"/>
      <c r="D17" s="102" t="s">
        <v>1</v>
      </c>
      <c r="E17" s="102"/>
      <c r="F17" s="102" t="s">
        <v>2</v>
      </c>
      <c r="G17" s="102"/>
      <c r="H17" s="102" t="s">
        <v>3</v>
      </c>
      <c r="I17" s="102"/>
      <c r="J17" s="102" t="s">
        <v>4</v>
      </c>
      <c r="K17" s="102"/>
    </row>
    <row r="18" spans="1:11" s="14" customFormat="1" ht="6" customHeight="1" x14ac:dyDescent="0.15">
      <c r="A18" s="12"/>
      <c r="B18" s="13"/>
      <c r="C18" s="13"/>
      <c r="D18" s="13"/>
      <c r="E18" s="13"/>
      <c r="F18" s="13"/>
      <c r="G18" s="13"/>
      <c r="H18" s="4"/>
      <c r="I18" s="4"/>
      <c r="J18" s="4"/>
      <c r="K18" s="4"/>
    </row>
    <row r="19" spans="1:11" s="22" customFormat="1" ht="18" customHeight="1" x14ac:dyDescent="0.2">
      <c r="A19" s="21" t="s">
        <v>191</v>
      </c>
      <c r="B19" s="100">
        <v>1</v>
      </c>
      <c r="C19" s="100"/>
      <c r="D19" s="106"/>
      <c r="E19" s="106"/>
      <c r="F19" s="106"/>
      <c r="G19" s="106"/>
      <c r="H19" s="103"/>
      <c r="I19" s="103"/>
      <c r="J19" s="105">
        <v>0.2</v>
      </c>
      <c r="K19" s="106"/>
    </row>
    <row r="20" spans="1:11" s="22" customFormat="1" ht="18" customHeight="1" x14ac:dyDescent="0.2">
      <c r="A20" s="21" t="s">
        <v>192</v>
      </c>
      <c r="B20" s="106">
        <v>3.1E-2</v>
      </c>
      <c r="C20" s="106"/>
      <c r="D20" s="100">
        <v>1</v>
      </c>
      <c r="E20" s="100"/>
      <c r="F20" s="106"/>
      <c r="G20" s="106"/>
      <c r="H20" s="103"/>
      <c r="I20" s="103"/>
      <c r="J20" s="105">
        <v>0.45200000000000001</v>
      </c>
      <c r="K20" s="106"/>
    </row>
    <row r="21" spans="1:11" s="22" customFormat="1" ht="18" customHeight="1" x14ac:dyDescent="0.2">
      <c r="A21" s="21" t="s">
        <v>193</v>
      </c>
      <c r="B21" s="105">
        <v>-2.1000000000000001E-2</v>
      </c>
      <c r="C21" s="106"/>
      <c r="D21" s="106">
        <v>1.7000000000000001E-2</v>
      </c>
      <c r="E21" s="106"/>
      <c r="F21" s="100">
        <v>1</v>
      </c>
      <c r="G21" s="100"/>
      <c r="H21" s="103"/>
      <c r="I21" s="103"/>
      <c r="J21" s="105">
        <v>-2E-3</v>
      </c>
      <c r="K21" s="106"/>
    </row>
    <row r="22" spans="1:11" s="22" customFormat="1" ht="18" customHeight="1" x14ac:dyDescent="0.2">
      <c r="A22" s="21" t="s">
        <v>194</v>
      </c>
      <c r="B22" s="105">
        <v>-2.3E-2</v>
      </c>
      <c r="C22" s="106"/>
      <c r="D22" s="106">
        <v>0.03</v>
      </c>
      <c r="E22" s="106"/>
      <c r="F22" s="105">
        <v>3.0000000000000001E-3</v>
      </c>
      <c r="G22" s="106"/>
      <c r="H22" s="100">
        <v>1</v>
      </c>
      <c r="I22" s="100"/>
      <c r="J22" s="105">
        <v>3.0000000000000001E-3</v>
      </c>
      <c r="K22" s="106"/>
    </row>
    <row r="23" spans="1:11" s="3" customFormat="1" ht="6" customHeight="1" thickBot="1" x14ac:dyDescent="0.2">
      <c r="A23" s="6"/>
      <c r="B23" s="7"/>
      <c r="C23" s="7"/>
      <c r="D23" s="7"/>
      <c r="E23" s="7"/>
      <c r="F23" s="7"/>
      <c r="G23" s="7"/>
      <c r="H23" s="7"/>
      <c r="I23" s="7"/>
      <c r="J23" s="7"/>
      <c r="K23" s="7"/>
    </row>
    <row r="24" spans="1:11" s="14" customFormat="1" ht="105.75" customHeight="1" thickTop="1" x14ac:dyDescent="0.15">
      <c r="A24" s="107" t="s">
        <v>205</v>
      </c>
      <c r="B24" s="107"/>
      <c r="C24" s="107"/>
      <c r="D24" s="107"/>
      <c r="E24" s="107"/>
      <c r="F24" s="107"/>
      <c r="G24" s="107"/>
      <c r="H24" s="107"/>
      <c r="I24" s="107"/>
      <c r="J24" s="107"/>
      <c r="K24" s="107"/>
    </row>
  </sheetData>
  <mergeCells count="59">
    <mergeCell ref="A24:K24"/>
    <mergeCell ref="A1:G1"/>
    <mergeCell ref="A11:G11"/>
    <mergeCell ref="F3:G3"/>
    <mergeCell ref="D3:E3"/>
    <mergeCell ref="B3:C3"/>
    <mergeCell ref="B5:C5"/>
    <mergeCell ref="D5:E5"/>
    <mergeCell ref="F5:G5"/>
    <mergeCell ref="B7:C7"/>
    <mergeCell ref="B8:C8"/>
    <mergeCell ref="B9:C9"/>
    <mergeCell ref="D7:E7"/>
    <mergeCell ref="D8:E8"/>
    <mergeCell ref="D9:E9"/>
    <mergeCell ref="B19:C19"/>
    <mergeCell ref="D19:E19"/>
    <mergeCell ref="F19:G19"/>
    <mergeCell ref="B21:C21"/>
    <mergeCell ref="D21:E21"/>
    <mergeCell ref="F21:G21"/>
    <mergeCell ref="F9:G9"/>
    <mergeCell ref="F8:G8"/>
    <mergeCell ref="F7:G7"/>
    <mergeCell ref="B15:C15"/>
    <mergeCell ref="D15:E15"/>
    <mergeCell ref="F15:G15"/>
    <mergeCell ref="J3:K3"/>
    <mergeCell ref="J5:K5"/>
    <mergeCell ref="J7:K7"/>
    <mergeCell ref="J8:K8"/>
    <mergeCell ref="J9:K9"/>
    <mergeCell ref="J21:K21"/>
    <mergeCell ref="A13:K13"/>
    <mergeCell ref="B22:C22"/>
    <mergeCell ref="D22:E22"/>
    <mergeCell ref="F22:G22"/>
    <mergeCell ref="J22:K22"/>
    <mergeCell ref="J19:K19"/>
    <mergeCell ref="B20:C20"/>
    <mergeCell ref="D20:E20"/>
    <mergeCell ref="F20:G20"/>
    <mergeCell ref="J20:K20"/>
    <mergeCell ref="J15:K15"/>
    <mergeCell ref="B17:C17"/>
    <mergeCell ref="D17:E17"/>
    <mergeCell ref="F17:G17"/>
    <mergeCell ref="J17:K17"/>
    <mergeCell ref="H3:I3"/>
    <mergeCell ref="H5:I5"/>
    <mergeCell ref="H7:I7"/>
    <mergeCell ref="H8:I8"/>
    <mergeCell ref="H9:I9"/>
    <mergeCell ref="H22:I22"/>
    <mergeCell ref="H15:I15"/>
    <mergeCell ref="H17:I17"/>
    <mergeCell ref="H19:I19"/>
    <mergeCell ref="H20:I20"/>
    <mergeCell ref="H21:I21"/>
  </mergeCells>
  <printOptions horizontalCentered="1"/>
  <pageMargins left="0.25" right="0.25" top="1" bottom="0" header="0.3" footer="0.3"/>
  <pageSetup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activeCell="H1" sqref="H1"/>
    </sheetView>
  </sheetViews>
  <sheetFormatPr defaultRowHeight="12.75" x14ac:dyDescent="0.2"/>
  <cols>
    <col min="1" max="1" width="26.42578125" style="1" customWidth="1"/>
    <col min="2" max="7" width="13.7109375" style="8" customWidth="1"/>
    <col min="8" max="16384" width="9.140625" style="1"/>
  </cols>
  <sheetData>
    <row r="1" spans="1:7" ht="19.5" thickBot="1" x14ac:dyDescent="0.35">
      <c r="A1" s="97" t="s">
        <v>254</v>
      </c>
      <c r="B1" s="98"/>
      <c r="C1" s="98"/>
      <c r="D1" s="98"/>
      <c r="E1" s="98"/>
      <c r="F1" s="98"/>
      <c r="G1" s="98"/>
    </row>
    <row r="2" spans="1:7" s="3" customFormat="1" ht="6" customHeight="1" thickTop="1" x14ac:dyDescent="0.15">
      <c r="A2" s="5"/>
      <c r="B2" s="4"/>
      <c r="C2" s="4"/>
      <c r="D2" s="4"/>
      <c r="E2" s="4"/>
      <c r="F2" s="4"/>
      <c r="G2" s="4"/>
    </row>
    <row r="3" spans="1:7" s="18" customFormat="1" ht="15" customHeight="1" x14ac:dyDescent="0.25">
      <c r="B3" s="101" t="s">
        <v>17</v>
      </c>
      <c r="C3" s="101"/>
      <c r="D3" s="101" t="s">
        <v>13</v>
      </c>
      <c r="E3" s="101"/>
      <c r="F3" s="101" t="s">
        <v>18</v>
      </c>
      <c r="G3" s="101"/>
    </row>
    <row r="4" spans="1:7" s="2" customFormat="1" ht="6" customHeight="1" thickBot="1" x14ac:dyDescent="0.25">
      <c r="A4" s="17"/>
      <c r="B4" s="9"/>
      <c r="C4" s="9"/>
      <c r="D4" s="9"/>
      <c r="E4" s="9"/>
      <c r="F4" s="9"/>
      <c r="G4" s="9"/>
    </row>
    <row r="5" spans="1:7" s="2" customFormat="1" ht="15" customHeight="1" thickBot="1" x14ac:dyDescent="0.25">
      <c r="A5" s="10"/>
      <c r="B5" s="11" t="s">
        <v>0</v>
      </c>
      <c r="C5" s="11" t="s">
        <v>1</v>
      </c>
      <c r="D5" s="11" t="s">
        <v>2</v>
      </c>
      <c r="E5" s="11" t="s">
        <v>3</v>
      </c>
      <c r="F5" s="11" t="s">
        <v>4</v>
      </c>
      <c r="G5" s="11" t="s">
        <v>5</v>
      </c>
    </row>
    <row r="6" spans="1:7" s="14" customFormat="1" ht="6" customHeight="1" x14ac:dyDescent="0.15">
      <c r="A6" s="12"/>
      <c r="B6" s="13"/>
      <c r="C6" s="13"/>
      <c r="D6" s="13"/>
      <c r="E6" s="13"/>
      <c r="F6" s="13"/>
      <c r="G6" s="13"/>
    </row>
    <row r="7" spans="1:7" s="2" customFormat="1" ht="15" customHeight="1" x14ac:dyDescent="0.2">
      <c r="A7" s="23" t="s">
        <v>9</v>
      </c>
      <c r="B7" s="26" t="str">
        <f>[1]IV1!B3</f>
        <v>0.019</v>
      </c>
      <c r="C7" s="26" t="str">
        <f>[1]IV1!C3</f>
        <v>0.020</v>
      </c>
      <c r="D7" s="26" t="str">
        <f>[1]IV1!D3</f>
        <v>0.149***</v>
      </c>
      <c r="E7" s="26" t="str">
        <f>[1]IV1!E3</f>
        <v>0.132***</v>
      </c>
      <c r="F7" s="26" t="str">
        <f>[1]IV1!F3</f>
        <v>-0.117***</v>
      </c>
      <c r="G7" s="26" t="str">
        <f>[1]IV1!G3</f>
        <v>-0.120***</v>
      </c>
    </row>
    <row r="8" spans="1:7" s="20" customFormat="1" ht="15" customHeight="1" x14ac:dyDescent="0.2">
      <c r="A8" s="23"/>
      <c r="B8" s="26" t="str">
        <f>[1]IV1!B4</f>
        <v>(0.025)</v>
      </c>
      <c r="C8" s="26" t="str">
        <f>[1]IV1!C4</f>
        <v>(0.025)</v>
      </c>
      <c r="D8" s="26" t="str">
        <f>[1]IV1!D4</f>
        <v>(0.020)</v>
      </c>
      <c r="E8" s="26" t="str">
        <f>[1]IV1!E4</f>
        <v>(0.019)</v>
      </c>
      <c r="F8" s="26" t="str">
        <f>[1]IV1!F4</f>
        <v>(0.028)</v>
      </c>
      <c r="G8" s="26" t="str">
        <f>[1]IV1!G4</f>
        <v>(0.033)</v>
      </c>
    </row>
    <row r="9" spans="1:7" s="2" customFormat="1" ht="15" customHeight="1" x14ac:dyDescent="0.2">
      <c r="A9" s="23" t="s">
        <v>10</v>
      </c>
      <c r="B9" s="26" t="str">
        <f>[1]IV1!B5</f>
        <v/>
      </c>
      <c r="C9" s="26" t="str">
        <f>[1]IV1!C5</f>
        <v>0.047**</v>
      </c>
      <c r="D9" s="26" t="str">
        <f>[1]IV1!D5</f>
        <v/>
      </c>
      <c r="E9" s="26" t="str">
        <f>[1]IV1!E5</f>
        <v>0.109***</v>
      </c>
      <c r="F9" s="26" t="str">
        <f>[1]IV1!F5</f>
        <v/>
      </c>
      <c r="G9" s="26" t="str">
        <f>[1]IV1!G5</f>
        <v>-0.057</v>
      </c>
    </row>
    <row r="10" spans="1:7" s="20" customFormat="1" ht="15" customHeight="1" x14ac:dyDescent="0.2">
      <c r="A10" s="23"/>
      <c r="B10" s="26" t="str">
        <f>[1]IV1!B6</f>
        <v/>
      </c>
      <c r="C10" s="26" t="str">
        <f>[1]IV1!C6</f>
        <v>(0.024)</v>
      </c>
      <c r="D10" s="26" t="str">
        <f>[1]IV1!D6</f>
        <v/>
      </c>
      <c r="E10" s="26" t="str">
        <f>[1]IV1!E6</f>
        <v>(0.020)</v>
      </c>
      <c r="F10" s="26" t="str">
        <f>[1]IV1!F6</f>
        <v/>
      </c>
      <c r="G10" s="26" t="str">
        <f>[1]IV1!G6</f>
        <v>(0.037)</v>
      </c>
    </row>
    <row r="11" spans="1:7" s="2" customFormat="1" ht="15" customHeight="1" x14ac:dyDescent="0.2">
      <c r="A11" s="23" t="s">
        <v>11</v>
      </c>
      <c r="B11" s="26" t="str">
        <f>[1]IV1!B7</f>
        <v/>
      </c>
      <c r="C11" s="26" t="str">
        <f>[1]IV1!C7</f>
        <v>0.033</v>
      </c>
      <c r="D11" s="26" t="str">
        <f>[1]IV1!D7</f>
        <v/>
      </c>
      <c r="E11" s="26" t="str">
        <f>[1]IV1!E7</f>
        <v>0.089***</v>
      </c>
      <c r="F11" s="26" t="str">
        <f>[1]IV1!F7</f>
        <v/>
      </c>
      <c r="G11" s="26" t="str">
        <f>[1]IV1!G7</f>
        <v>-0.002</v>
      </c>
    </row>
    <row r="12" spans="1:7" s="20" customFormat="1" ht="15" customHeight="1" x14ac:dyDescent="0.2">
      <c r="A12" s="23"/>
      <c r="B12" s="26" t="str">
        <f>[1]IV1!B8</f>
        <v/>
      </c>
      <c r="C12" s="26" t="str">
        <f>[1]IV1!C8</f>
        <v>(0.021)</v>
      </c>
      <c r="D12" s="26" t="str">
        <f>[1]IV1!D8</f>
        <v/>
      </c>
      <c r="E12" s="26" t="str">
        <f>[1]IV1!E8</f>
        <v>(0.016)</v>
      </c>
      <c r="F12" s="26" t="str">
        <f>[1]IV1!F8</f>
        <v/>
      </c>
      <c r="G12" s="26" t="str">
        <f>[1]IV1!G8</f>
        <v>(0.033)</v>
      </c>
    </row>
    <row r="13" spans="1:7" s="2" customFormat="1" ht="15" customHeight="1" x14ac:dyDescent="0.2">
      <c r="A13" s="23" t="s">
        <v>48</v>
      </c>
      <c r="B13" s="26" t="str">
        <f>[1]IV1!B9</f>
        <v>-0.140</v>
      </c>
      <c r="C13" s="26" t="str">
        <f>[1]IV1!C9</f>
        <v>-0.124</v>
      </c>
      <c r="D13" s="26" t="str">
        <f>[1]IV1!D9</f>
        <v>-0.056</v>
      </c>
      <c r="E13" s="26" t="str">
        <f>[1]IV1!E9</f>
        <v>-0.044</v>
      </c>
      <c r="F13" s="26" t="str">
        <f>[1]IV1!F9</f>
        <v>-0.100</v>
      </c>
      <c r="G13" s="26" t="str">
        <f>[1]IV1!G9</f>
        <v>-0.108</v>
      </c>
    </row>
    <row r="14" spans="1:7" s="20" customFormat="1" ht="15" customHeight="1" x14ac:dyDescent="0.2">
      <c r="A14" s="23"/>
      <c r="B14" s="26" t="str">
        <f>[1]IV1!B10</f>
        <v>(0.086)</v>
      </c>
      <c r="C14" s="26" t="str">
        <f>[1]IV1!C10</f>
        <v>(0.081)</v>
      </c>
      <c r="D14" s="26" t="str">
        <f>[1]IV1!D10</f>
        <v>(0.040)</v>
      </c>
      <c r="E14" s="26" t="str">
        <f>[1]IV1!E10</f>
        <v>(0.037)</v>
      </c>
      <c r="F14" s="26" t="str">
        <f>[1]IV1!F10</f>
        <v>(0.099)</v>
      </c>
      <c r="G14" s="26" t="str">
        <f>[1]IV1!G10</f>
        <v>(0.099)</v>
      </c>
    </row>
    <row r="15" spans="1:7" s="2" customFormat="1" ht="15" customHeight="1" x14ac:dyDescent="0.2">
      <c r="A15" s="23" t="s">
        <v>49</v>
      </c>
      <c r="B15" s="26" t="str">
        <f>[1]IV1!B11</f>
        <v>0.076***</v>
      </c>
      <c r="C15" s="26" t="str">
        <f>[1]IV1!C11</f>
        <v>0.076***</v>
      </c>
      <c r="D15" s="26" t="str">
        <f>[1]IV1!D11</f>
        <v>0.049***</v>
      </c>
      <c r="E15" s="26" t="str">
        <f>[1]IV1!E11</f>
        <v>0.039***</v>
      </c>
      <c r="F15" s="26" t="str">
        <f>[1]IV1!F11</f>
        <v>0.021</v>
      </c>
      <c r="G15" s="26" t="str">
        <f>[1]IV1!G11</f>
        <v>0.021</v>
      </c>
    </row>
    <row r="16" spans="1:7" s="20" customFormat="1" ht="15" customHeight="1" x14ac:dyDescent="0.2">
      <c r="A16" s="23"/>
      <c r="B16" s="26" t="str">
        <f>[1]IV1!B12</f>
        <v>(0.024)</v>
      </c>
      <c r="C16" s="26" t="str">
        <f>[1]IV1!C12</f>
        <v>(0.023)</v>
      </c>
      <c r="D16" s="26" t="str">
        <f>[1]IV1!D12</f>
        <v>(0.016)</v>
      </c>
      <c r="E16" s="26" t="str">
        <f>[1]IV1!E12</f>
        <v>(0.015)</v>
      </c>
      <c r="F16" s="26" t="str">
        <f>[1]IV1!F12</f>
        <v>(0.013)</v>
      </c>
      <c r="G16" s="26" t="str">
        <f>[1]IV1!G12</f>
        <v>(0.014)</v>
      </c>
    </row>
    <row r="17" spans="1:8" s="2" customFormat="1" ht="15" customHeight="1" x14ac:dyDescent="0.2">
      <c r="A17" s="16" t="s">
        <v>50</v>
      </c>
      <c r="B17" s="26" t="str">
        <f>[1]IV1!B13</f>
        <v>0.034***</v>
      </c>
      <c r="C17" s="26" t="str">
        <f>[1]IV1!C13</f>
        <v>0.031***</v>
      </c>
      <c r="D17" s="26" t="str">
        <f>[1]IV1!D13</f>
        <v>0.023***</v>
      </c>
      <c r="E17" s="26" t="str">
        <f>[1]IV1!E13</f>
        <v>0.018***</v>
      </c>
      <c r="F17" s="26" t="str">
        <f>[1]IV1!F13</f>
        <v>0.007</v>
      </c>
      <c r="G17" s="26" t="str">
        <f>[1]IV1!G13</f>
        <v>0.007</v>
      </c>
    </row>
    <row r="18" spans="1:8" s="20" customFormat="1" ht="15" customHeight="1" x14ac:dyDescent="0.2">
      <c r="A18" s="16"/>
      <c r="B18" s="26" t="str">
        <f>[1]IV1!B14</f>
        <v>(0.009)</v>
      </c>
      <c r="C18" s="26" t="str">
        <f>[1]IV1!C14</f>
        <v>(0.009)</v>
      </c>
      <c r="D18" s="26" t="str">
        <f>[1]IV1!D14</f>
        <v>(0.005)</v>
      </c>
      <c r="E18" s="26" t="str">
        <f>[1]IV1!E14</f>
        <v>(0.004)</v>
      </c>
      <c r="F18" s="26" t="str">
        <f>[1]IV1!F14</f>
        <v>(0.007)</v>
      </c>
      <c r="G18" s="26" t="str">
        <f>[1]IV1!G14</f>
        <v>(0.007)</v>
      </c>
    </row>
    <row r="19" spans="1:8" s="28" customFormat="1" ht="15" customHeight="1" x14ac:dyDescent="0.25">
      <c r="A19" s="31" t="s">
        <v>12</v>
      </c>
      <c r="B19" s="26" t="str">
        <f>[1]IV1!B15</f>
        <v>6560</v>
      </c>
      <c r="C19" s="26" t="str">
        <f>[1]IV1!C15</f>
        <v>5776</v>
      </c>
      <c r="D19" s="26" t="str">
        <f>[1]IV1!D15</f>
        <v>6560</v>
      </c>
      <c r="E19" s="26" t="str">
        <f>[1]IV1!E15</f>
        <v>5776</v>
      </c>
      <c r="F19" s="26" t="str">
        <f>[1]IV1!F15</f>
        <v>6560</v>
      </c>
      <c r="G19" s="26" t="str">
        <f>[1]IV1!G15</f>
        <v>5776</v>
      </c>
      <c r="H19" s="27"/>
    </row>
    <row r="20" spans="1:8" ht="15" customHeight="1" x14ac:dyDescent="0.2">
      <c r="A20" s="42" t="s">
        <v>30</v>
      </c>
      <c r="B20" s="26" t="str">
        <f>[1]IV1b!B16</f>
        <v>0.071</v>
      </c>
      <c r="C20" s="26" t="str">
        <f>[1]IV1b!C16</f>
        <v>0.054</v>
      </c>
      <c r="D20" s="26" t="str">
        <f>[1]IV1b!D16</f>
        <v>0.086</v>
      </c>
      <c r="E20" s="26" t="str">
        <f>[1]IV1b!E16</f>
        <v>0.139</v>
      </c>
      <c r="F20" s="26" t="str">
        <f>[1]IV1b!F16</f>
        <v>0.333</v>
      </c>
      <c r="G20" s="26" t="str">
        <f>[1]IV1b!G16</f>
        <v>0.350</v>
      </c>
      <c r="H20" s="2"/>
    </row>
    <row r="21" spans="1:8" s="3" customFormat="1" ht="6" customHeight="1" thickBot="1" x14ac:dyDescent="0.2">
      <c r="A21" s="6"/>
      <c r="B21" s="7"/>
      <c r="C21" s="7"/>
      <c r="D21" s="7"/>
      <c r="E21" s="7"/>
      <c r="F21" s="7"/>
      <c r="G21" s="7"/>
    </row>
    <row r="22" spans="1:8" s="14" customFormat="1" ht="135" customHeight="1" thickTop="1" x14ac:dyDescent="0.15">
      <c r="A22" s="96" t="s">
        <v>97</v>
      </c>
      <c r="B22" s="96"/>
      <c r="C22" s="96"/>
      <c r="D22" s="96"/>
      <c r="E22" s="96"/>
      <c r="F22" s="96"/>
      <c r="G22" s="96"/>
    </row>
  </sheetData>
  <mergeCells count="5">
    <mergeCell ref="A1:G1"/>
    <mergeCell ref="B3:C3"/>
    <mergeCell ref="D3:E3"/>
    <mergeCell ref="F3:G3"/>
    <mergeCell ref="A22:G22"/>
  </mergeCells>
  <printOptions horizontalCentered="1"/>
  <pageMargins left="0.25" right="0.25" top="1" bottom="0" header="0.3" footer="0.3"/>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zoomScaleNormal="100" workbookViewId="0">
      <selection activeCell="A3" sqref="A3"/>
    </sheetView>
  </sheetViews>
  <sheetFormatPr defaultRowHeight="12.75" x14ac:dyDescent="0.2"/>
  <cols>
    <col min="1" max="1" width="27.140625" style="1" customWidth="1"/>
    <col min="2" max="9" width="12.7109375" style="8" customWidth="1"/>
    <col min="10" max="16384" width="9.140625" style="1"/>
  </cols>
  <sheetData>
    <row r="1" spans="1:9" ht="19.5" thickBot="1" x14ac:dyDescent="0.35">
      <c r="A1" s="97" t="s">
        <v>255</v>
      </c>
      <c r="B1" s="97"/>
      <c r="C1" s="97"/>
      <c r="D1" s="97"/>
      <c r="E1" s="97"/>
      <c r="F1" s="97"/>
      <c r="G1" s="97"/>
      <c r="H1" s="97"/>
      <c r="I1" s="97"/>
    </row>
    <row r="2" spans="1:9" s="3" customFormat="1" ht="6" customHeight="1" thickTop="1" x14ac:dyDescent="0.15">
      <c r="A2" s="5"/>
      <c r="B2" s="4"/>
      <c r="C2" s="4"/>
      <c r="D2" s="4"/>
      <c r="E2" s="4"/>
      <c r="F2" s="4"/>
      <c r="G2" s="4"/>
      <c r="H2" s="4"/>
      <c r="I2" s="4"/>
    </row>
    <row r="3" spans="1:9" s="18" customFormat="1" ht="45" customHeight="1" x14ac:dyDescent="0.25">
      <c r="B3" s="29" t="s">
        <v>28</v>
      </c>
      <c r="C3" s="29" t="s">
        <v>26</v>
      </c>
      <c r="D3" s="29" t="s">
        <v>290</v>
      </c>
      <c r="E3" s="43" t="s">
        <v>29</v>
      </c>
      <c r="F3" s="29" t="s">
        <v>15</v>
      </c>
      <c r="G3" s="29" t="s">
        <v>16</v>
      </c>
      <c r="H3" s="29" t="s">
        <v>14</v>
      </c>
      <c r="I3" s="92" t="s">
        <v>297</v>
      </c>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15" customFormat="1" ht="15" customHeight="1" x14ac:dyDescent="0.2">
      <c r="A7" s="16"/>
      <c r="B7" s="109" t="s">
        <v>25</v>
      </c>
      <c r="C7" s="109"/>
      <c r="D7" s="109"/>
      <c r="E7" s="109"/>
      <c r="F7" s="109"/>
      <c r="G7" s="109"/>
      <c r="H7" s="109"/>
      <c r="I7" s="109"/>
    </row>
    <row r="8" spans="1:9" s="15" customFormat="1" ht="6" customHeight="1" x14ac:dyDescent="0.2">
      <c r="A8" s="16"/>
      <c r="B8" s="30"/>
      <c r="C8" s="30"/>
      <c r="D8" s="30"/>
      <c r="E8" s="30"/>
      <c r="F8" s="30"/>
      <c r="G8" s="30"/>
      <c r="H8" s="30"/>
      <c r="I8" s="93"/>
    </row>
    <row r="9" spans="1:9" ht="15" customHeight="1" x14ac:dyDescent="0.2">
      <c r="A9" s="16" t="s">
        <v>9</v>
      </c>
      <c r="B9" s="26" t="str">
        <f>'[1]IV2-nber_rvadd'!B3</f>
        <v>0.019</v>
      </c>
      <c r="C9" s="26" t="str">
        <f>'[1]IV2-nber_rvadd'!C3</f>
        <v>0.021</v>
      </c>
      <c r="D9" s="26" t="str">
        <f>'[1]IV2-nber_rvadd'!D3</f>
        <v>0.023</v>
      </c>
      <c r="E9" s="26" t="str">
        <f>'[1]IV2-nber_rvadd'!E3</f>
        <v>0.114</v>
      </c>
      <c r="F9" s="26" t="str">
        <f>'[1]IV2-nber_rvadd'!F3</f>
        <v>-0.008</v>
      </c>
      <c r="G9" s="26" t="str">
        <f>'[1]IV2-nber_rvadd'!G3</f>
        <v>-0.038*</v>
      </c>
      <c r="H9" s="26" t="str">
        <f>'[1]IV2-nber_rvadd'!H3</f>
        <v>-0.071***</v>
      </c>
      <c r="I9" s="26" t="s">
        <v>311</v>
      </c>
    </row>
    <row r="10" spans="1:9" s="15" customFormat="1" ht="15" customHeight="1" x14ac:dyDescent="0.2">
      <c r="A10" s="16"/>
      <c r="B10" s="26" t="str">
        <f>'[1]IV2-nber_rvadd'!B4</f>
        <v>(0.025)</v>
      </c>
      <c r="C10" s="26" t="str">
        <f>'[1]IV2-nber_rvadd'!C4</f>
        <v>(0.025)</v>
      </c>
      <c r="D10" s="26" t="str">
        <f>'[1]IV2-nber_rvadd'!D4</f>
        <v>(0.026)</v>
      </c>
      <c r="E10" s="26" t="str">
        <f>'[1]IV2-nber_rvadd'!E4</f>
        <v>(0.071)</v>
      </c>
      <c r="F10" s="26" t="str">
        <f>'[1]IV2-nber_rvadd'!F4</f>
        <v>(0.025)</v>
      </c>
      <c r="G10" s="26" t="str">
        <f>'[1]IV2-nber_rvadd'!G4</f>
        <v>(0.023)</v>
      </c>
      <c r="H10" s="26" t="str">
        <f>'[1]IV2-nber_rvadd'!H4</f>
        <v>(0.020)</v>
      </c>
      <c r="I10" s="26" t="s">
        <v>299</v>
      </c>
    </row>
    <row r="11" spans="1:9" ht="15" customHeight="1" x14ac:dyDescent="0.2">
      <c r="A11" s="23" t="s">
        <v>48</v>
      </c>
      <c r="B11" s="26" t="str">
        <f>'[1]IV2-nber_rvadd'!B5</f>
        <v>-0.140</v>
      </c>
      <c r="C11" s="26" t="str">
        <f>'[1]IV2-nber_rvadd'!C5</f>
        <v>-0.022</v>
      </c>
      <c r="D11" s="26" t="str">
        <f>'[1]IV2-nber_rvadd'!D5</f>
        <v>-0.152*</v>
      </c>
      <c r="E11" s="26" t="str">
        <f>'[1]IV2-nber_rvadd'!E5</f>
        <v>-0.209*</v>
      </c>
      <c r="F11" s="26" t="str">
        <f>'[1]IV2-nber_rvadd'!F5</f>
        <v>0.000</v>
      </c>
      <c r="G11" s="26" t="str">
        <f>'[1]IV2-nber_rvadd'!G5</f>
        <v>0.138</v>
      </c>
      <c r="H11" s="26" t="str">
        <f>'[1]IV2-nber_rvadd'!H5</f>
        <v>0.192</v>
      </c>
      <c r="I11" s="40" t="s">
        <v>316</v>
      </c>
    </row>
    <row r="12" spans="1:9" s="15" customFormat="1" ht="15" customHeight="1" x14ac:dyDescent="0.2">
      <c r="A12" s="23"/>
      <c r="B12" s="26" t="str">
        <f>'[1]IV2-nber_rvadd'!B6</f>
        <v>(0.086)</v>
      </c>
      <c r="C12" s="26" t="str">
        <f>'[1]IV2-nber_rvadd'!C6</f>
        <v>(0.083)</v>
      </c>
      <c r="D12" s="26" t="str">
        <f>'[1]IV2-nber_rvadd'!D6</f>
        <v>(0.086)</v>
      </c>
      <c r="E12" s="26" t="str">
        <f>'[1]IV2-nber_rvadd'!E6</f>
        <v>(0.123)</v>
      </c>
      <c r="F12" s="26" t="str">
        <f>'[1]IV2-nber_rvadd'!F6</f>
        <v>(0.109)</v>
      </c>
      <c r="G12" s="26" t="str">
        <f>'[1]IV2-nber_rvadd'!G6</f>
        <v>(0.106)</v>
      </c>
      <c r="H12" s="26" t="str">
        <f>'[1]IV2-nber_rvadd'!H6</f>
        <v>(0.129)</v>
      </c>
      <c r="I12" s="40" t="s">
        <v>317</v>
      </c>
    </row>
    <row r="13" spans="1:9" ht="15" customHeight="1" x14ac:dyDescent="0.2">
      <c r="A13" s="23" t="s">
        <v>49</v>
      </c>
      <c r="B13" s="26" t="str">
        <f>'[1]IV2-nber_rvadd'!B7</f>
        <v>0.076***</v>
      </c>
      <c r="C13" s="26" t="str">
        <f>'[1]IV2-nber_rvadd'!C7</f>
        <v>0.068***</v>
      </c>
      <c r="D13" s="26" t="str">
        <f>'[1]IV2-nber_rvadd'!D7</f>
        <v>0.078***</v>
      </c>
      <c r="E13" s="26" t="str">
        <f>'[1]IV2-nber_rvadd'!E7</f>
        <v>0.075**</v>
      </c>
      <c r="F13" s="26" t="str">
        <f>'[1]IV2-nber_rvadd'!F7</f>
        <v>0.051**</v>
      </c>
      <c r="G13" s="26" t="str">
        <f>'[1]IV2-nber_rvadd'!G7</f>
        <v>0.053*</v>
      </c>
      <c r="H13" s="26" t="str">
        <f>'[1]IV2-nber_rvadd'!H7</f>
        <v>0.051</v>
      </c>
      <c r="I13" s="40" t="s">
        <v>318</v>
      </c>
    </row>
    <row r="14" spans="1:9" s="15" customFormat="1" ht="15" customHeight="1" x14ac:dyDescent="0.2">
      <c r="A14" s="23"/>
      <c r="B14" s="26" t="str">
        <f>'[1]IV2-nber_rvadd'!B8</f>
        <v>(0.024)</v>
      </c>
      <c r="C14" s="26" t="str">
        <f>'[1]IV2-nber_rvadd'!C8</f>
        <v>(0.023)</v>
      </c>
      <c r="D14" s="26" t="str">
        <f>'[1]IV2-nber_rvadd'!D8</f>
        <v>(0.023)</v>
      </c>
      <c r="E14" s="26" t="str">
        <f>'[1]IV2-nber_rvadd'!E8</f>
        <v>(0.034)</v>
      </c>
      <c r="F14" s="26" t="str">
        <f>'[1]IV2-nber_rvadd'!F8</f>
        <v>(0.023)</v>
      </c>
      <c r="G14" s="26" t="str">
        <f>'[1]IV2-nber_rvadd'!G8</f>
        <v>(0.032)</v>
      </c>
      <c r="H14" s="26" t="str">
        <f>'[1]IV2-nber_rvadd'!H8</f>
        <v>(0.042)</v>
      </c>
      <c r="I14" s="40" t="s">
        <v>128</v>
      </c>
    </row>
    <row r="15" spans="1:9" ht="15" customHeight="1" x14ac:dyDescent="0.2">
      <c r="A15" s="16" t="s">
        <v>50</v>
      </c>
      <c r="B15" s="26" t="str">
        <f>'[1]IV2-nber_rvadd'!B9</f>
        <v>0.034***</v>
      </c>
      <c r="C15" s="26" t="str">
        <f>'[1]IV2-nber_rvadd'!C9</f>
        <v/>
      </c>
      <c r="D15" s="26" t="str">
        <f>'[1]IV2-nber_rvadd'!D9</f>
        <v>0.033***</v>
      </c>
      <c r="E15" s="26" t="str">
        <f>'[1]IV2-nber_rvadd'!E9</f>
        <v>0.022</v>
      </c>
      <c r="F15" s="26" t="str">
        <f>'[1]IV2-nber_rvadd'!F9</f>
        <v>0.018**</v>
      </c>
      <c r="G15" s="26" t="str">
        <f>'[1]IV2-nber_rvadd'!G9</f>
        <v>0.015</v>
      </c>
      <c r="H15" s="26" t="str">
        <f>'[1]IV2-nber_rvadd'!H9</f>
        <v>0.016</v>
      </c>
      <c r="I15" s="26" t="s">
        <v>109</v>
      </c>
    </row>
    <row r="16" spans="1:9" s="15" customFormat="1" ht="15" customHeight="1" x14ac:dyDescent="0.2">
      <c r="A16" s="16"/>
      <c r="B16" s="26" t="str">
        <f>'[1]IV2-nber_rvadd'!B10</f>
        <v>(0.009)</v>
      </c>
      <c r="C16" s="26" t="str">
        <f>'[1]IV2-nber_rvadd'!C10</f>
        <v/>
      </c>
      <c r="D16" s="26" t="str">
        <f>'[1]IV2-nber_rvadd'!D10</f>
        <v>(0.009)</v>
      </c>
      <c r="E16" s="26" t="str">
        <f>'[1]IV2-nber_rvadd'!E10</f>
        <v>(0.014)</v>
      </c>
      <c r="F16" s="26" t="str">
        <f>'[1]IV2-nber_rvadd'!F10</f>
        <v>(0.009)</v>
      </c>
      <c r="G16" s="26" t="str">
        <f>'[1]IV2-nber_rvadd'!G10</f>
        <v>(0.010)</v>
      </c>
      <c r="H16" s="26" t="str">
        <f>'[1]IV2-nber_rvadd'!H10</f>
        <v>(0.014)</v>
      </c>
      <c r="I16" s="26" t="s">
        <v>129</v>
      </c>
    </row>
    <row r="17" spans="1:9" s="15" customFormat="1" ht="15" customHeight="1" x14ac:dyDescent="0.2">
      <c r="A17" s="16" t="s">
        <v>12</v>
      </c>
      <c r="B17" s="26" t="str">
        <f>'[1]IV2-nber_rvadd'!B11</f>
        <v>6560</v>
      </c>
      <c r="C17" s="26" t="str">
        <f>'[1]IV2-nber_rvadd'!C11</f>
        <v>6560</v>
      </c>
      <c r="D17" s="26" t="str">
        <f>'[1]IV2-nber_rvadd'!D11</f>
        <v>6560</v>
      </c>
      <c r="E17" s="26" t="str">
        <f>'[1]IV2-nber_rvadd'!E11</f>
        <v>6560</v>
      </c>
      <c r="F17" s="26" t="str">
        <f>'[1]IV2-nber_rvadd'!F11</f>
        <v>6560</v>
      </c>
      <c r="G17" s="26" t="str">
        <f>'[1]IV2-nber_rvadd'!G11</f>
        <v>6560</v>
      </c>
      <c r="H17" s="26" t="str">
        <f>'[1]IV2-nber_rvadd'!H11</f>
        <v>6560</v>
      </c>
      <c r="I17" s="24">
        <v>6560</v>
      </c>
    </row>
    <row r="18" spans="1:9" ht="15" customHeight="1" x14ac:dyDescent="0.2">
      <c r="A18" s="42" t="s">
        <v>30</v>
      </c>
      <c r="B18" s="26" t="str">
        <f>'[1]IV2b-nber_rvadd'!B12</f>
        <v>0.071</v>
      </c>
      <c r="C18" s="26"/>
      <c r="D18" s="26" t="str">
        <f>'[1]IV2b-nber_rvadd'!D12</f>
        <v>0.053</v>
      </c>
      <c r="E18" s="26" t="str">
        <f>'[1]IV2b-nber_rvadd'!E12</f>
        <v>0.076</v>
      </c>
      <c r="F18" s="26" t="str">
        <f>'[1]IV2b-nber_rvadd'!F12</f>
        <v>0.159</v>
      </c>
      <c r="G18" s="26" t="str">
        <f>'[1]IV2b-nber_rvadd'!G12</f>
        <v>0.266</v>
      </c>
      <c r="H18" s="26" t="str">
        <f>'[1]IV2b-nber_rvadd'!H12</f>
        <v>0.489</v>
      </c>
      <c r="I18" s="26">
        <v>6.3E-2</v>
      </c>
    </row>
    <row r="19" spans="1:9" ht="15" customHeight="1" x14ac:dyDescent="0.2">
      <c r="A19" s="16"/>
      <c r="B19" s="26"/>
      <c r="C19" s="26"/>
      <c r="D19" s="26"/>
      <c r="E19" s="26"/>
      <c r="F19" s="26"/>
      <c r="G19" s="26"/>
      <c r="H19" s="26"/>
      <c r="I19" s="26"/>
    </row>
    <row r="20" spans="1:9" s="15" customFormat="1" ht="15" customHeight="1" x14ac:dyDescent="0.2">
      <c r="A20" s="16"/>
      <c r="B20" s="109" t="s">
        <v>24</v>
      </c>
      <c r="C20" s="109"/>
      <c r="D20" s="109"/>
      <c r="E20" s="109"/>
      <c r="F20" s="109"/>
      <c r="G20" s="109"/>
      <c r="H20" s="109"/>
      <c r="I20" s="109"/>
    </row>
    <row r="21" spans="1:9" s="15" customFormat="1" ht="6" customHeight="1" x14ac:dyDescent="0.2">
      <c r="A21" s="16"/>
      <c r="B21" s="30"/>
      <c r="C21" s="30"/>
      <c r="D21" s="30"/>
      <c r="E21" s="30"/>
      <c r="F21" s="30"/>
      <c r="G21" s="30"/>
      <c r="H21" s="30"/>
      <c r="I21" s="93"/>
    </row>
    <row r="22" spans="1:9" ht="15" customHeight="1" x14ac:dyDescent="0.2">
      <c r="A22" s="16" t="s">
        <v>9</v>
      </c>
      <c r="B22" s="26" t="str">
        <f>'[1]IV2-nber_emp'!B3</f>
        <v>0.149***</v>
      </c>
      <c r="C22" s="26" t="str">
        <f>'[1]IV2-nber_emp'!C3</f>
        <v>0.156***</v>
      </c>
      <c r="D22" s="26" t="str">
        <f>'[1]IV2-nber_emp'!D3</f>
        <v>0.153***</v>
      </c>
      <c r="E22" s="26" t="str">
        <f>'[1]IV2-nber_emp'!E3</f>
        <v>0.257***</v>
      </c>
      <c r="F22" s="26" t="str">
        <f>'[1]IV2-nber_emp'!F3</f>
        <v>0.097***</v>
      </c>
      <c r="G22" s="26" t="str">
        <f>'[1]IV2-nber_emp'!G3</f>
        <v>0.044**</v>
      </c>
      <c r="H22" s="26" t="str">
        <f>'[1]IV2-nber_emp'!H3</f>
        <v>0.010</v>
      </c>
      <c r="I22" s="26" t="s">
        <v>312</v>
      </c>
    </row>
    <row r="23" spans="1:9" s="15" customFormat="1" ht="15" customHeight="1" x14ac:dyDescent="0.2">
      <c r="A23" s="16"/>
      <c r="B23" s="26" t="str">
        <f>'[1]IV2-nber_emp'!B4</f>
        <v>(0.020)</v>
      </c>
      <c r="C23" s="26" t="str">
        <f>'[1]IV2-nber_emp'!C4</f>
        <v>(0.021)</v>
      </c>
      <c r="D23" s="26" t="str">
        <f>'[1]IV2-nber_emp'!D4</f>
        <v>(0.020)</v>
      </c>
      <c r="E23" s="26" t="str">
        <f>'[1]IV2-nber_emp'!E4</f>
        <v>(0.034)</v>
      </c>
      <c r="F23" s="26" t="str">
        <f>'[1]IV2-nber_emp'!F4</f>
        <v>(0.020)</v>
      </c>
      <c r="G23" s="26" t="str">
        <f>'[1]IV2-nber_emp'!G4</f>
        <v>(0.019)</v>
      </c>
      <c r="H23" s="26" t="str">
        <f>'[1]IV2-nber_emp'!H4</f>
        <v>(0.020)</v>
      </c>
      <c r="I23" s="26" t="s">
        <v>313</v>
      </c>
    </row>
    <row r="24" spans="1:9" ht="15" customHeight="1" x14ac:dyDescent="0.2">
      <c r="A24" s="23" t="s">
        <v>48</v>
      </c>
      <c r="B24" s="26" t="str">
        <f>'[1]IV2-nber_emp'!B5</f>
        <v>-0.056</v>
      </c>
      <c r="C24" s="26" t="str">
        <f>'[1]IV2-nber_emp'!C5</f>
        <v>0.024</v>
      </c>
      <c r="D24" s="26" t="str">
        <f>'[1]IV2-nber_emp'!D5</f>
        <v>-0.055</v>
      </c>
      <c r="E24" s="26" t="str">
        <f>'[1]IV2-nber_emp'!E5</f>
        <v>-0.034</v>
      </c>
      <c r="F24" s="26" t="str">
        <f>'[1]IV2-nber_emp'!F5</f>
        <v>0.009</v>
      </c>
      <c r="G24" s="26" t="str">
        <f>'[1]IV2-nber_emp'!G5</f>
        <v>0.036</v>
      </c>
      <c r="H24" s="26" t="str">
        <f>'[1]IV2-nber_emp'!H5</f>
        <v>0.080</v>
      </c>
      <c r="I24" s="40" t="s">
        <v>319</v>
      </c>
    </row>
    <row r="25" spans="1:9" s="15" customFormat="1" ht="15" customHeight="1" x14ac:dyDescent="0.2">
      <c r="A25" s="23"/>
      <c r="B25" s="26" t="str">
        <f>'[1]IV2-nber_emp'!B6</f>
        <v>(0.040)</v>
      </c>
      <c r="C25" s="26" t="str">
        <f>'[1]IV2-nber_emp'!C6</f>
        <v>(0.037)</v>
      </c>
      <c r="D25" s="26" t="str">
        <f>'[1]IV2-nber_emp'!D6</f>
        <v>(0.040)</v>
      </c>
      <c r="E25" s="26" t="str">
        <f>'[1]IV2-nber_emp'!E6</f>
        <v>(0.059)</v>
      </c>
      <c r="F25" s="26" t="str">
        <f>'[1]IV2-nber_emp'!F6</f>
        <v>(0.049)</v>
      </c>
      <c r="G25" s="26" t="str">
        <f>'[1]IV2-nber_emp'!G6</f>
        <v>(0.054)</v>
      </c>
      <c r="H25" s="26" t="str">
        <f>'[1]IV2-nber_emp'!H6</f>
        <v>(0.067)</v>
      </c>
      <c r="I25" s="40" t="s">
        <v>320</v>
      </c>
    </row>
    <row r="26" spans="1:9" ht="15" customHeight="1" x14ac:dyDescent="0.2">
      <c r="A26" s="23" t="s">
        <v>49</v>
      </c>
      <c r="B26" s="26" t="str">
        <f>'[1]IV2-nber_emp'!B7</f>
        <v>0.049***</v>
      </c>
      <c r="C26" s="26" t="str">
        <f>'[1]IV2-nber_emp'!C7</f>
        <v>0.044***</v>
      </c>
      <c r="D26" s="26" t="str">
        <f>'[1]IV2-nber_emp'!D7</f>
        <v>0.051***</v>
      </c>
      <c r="E26" s="26" t="str">
        <f>'[1]IV2-nber_emp'!E7</f>
        <v>0.048**</v>
      </c>
      <c r="F26" s="26" t="str">
        <f>'[1]IV2-nber_emp'!F7</f>
        <v>0.029*</v>
      </c>
      <c r="G26" s="26" t="str">
        <f>'[1]IV2-nber_emp'!G7</f>
        <v>0.014</v>
      </c>
      <c r="H26" s="26" t="str">
        <f>'[1]IV2-nber_emp'!H7</f>
        <v>0.012</v>
      </c>
      <c r="I26" s="26" t="s">
        <v>314</v>
      </c>
    </row>
    <row r="27" spans="1:9" s="15" customFormat="1" ht="15" customHeight="1" x14ac:dyDescent="0.2">
      <c r="A27" s="23"/>
      <c r="B27" s="26" t="str">
        <f>'[1]IV2-nber_emp'!B8</f>
        <v>(0.016)</v>
      </c>
      <c r="C27" s="26" t="str">
        <f>'[1]IV2-nber_emp'!C8</f>
        <v>(0.016)</v>
      </c>
      <c r="D27" s="26" t="str">
        <f>'[1]IV2-nber_emp'!D8</f>
        <v>(0.016)</v>
      </c>
      <c r="E27" s="26" t="str">
        <f>'[1]IV2-nber_emp'!E8</f>
        <v>(0.022)</v>
      </c>
      <c r="F27" s="26" t="str">
        <f>'[1]IV2-nber_emp'!F8</f>
        <v>(0.016)</v>
      </c>
      <c r="G27" s="26" t="str">
        <f>'[1]IV2-nber_emp'!G8</f>
        <v>(0.018)</v>
      </c>
      <c r="H27" s="26" t="str">
        <f>'[1]IV2-nber_emp'!H8</f>
        <v>(0.025)</v>
      </c>
      <c r="I27" s="40" t="s">
        <v>321</v>
      </c>
    </row>
    <row r="28" spans="1:9" ht="15" customHeight="1" x14ac:dyDescent="0.2">
      <c r="A28" s="16" t="s">
        <v>50</v>
      </c>
      <c r="B28" s="26" t="str">
        <f>'[1]IV2-nber_emp'!B9</f>
        <v>0.023***</v>
      </c>
      <c r="C28" s="26" t="str">
        <f>'[1]IV2-nber_emp'!C9</f>
        <v/>
      </c>
      <c r="D28" s="26" t="str">
        <f>'[1]IV2-nber_emp'!D9</f>
        <v>0.023***</v>
      </c>
      <c r="E28" s="26" t="str">
        <f>'[1]IV2-nber_emp'!E9</f>
        <v>0.020***</v>
      </c>
      <c r="F28" s="26" t="str">
        <f>'[1]IV2-nber_emp'!F9</f>
        <v>0.009**</v>
      </c>
      <c r="G28" s="26" t="str">
        <f>'[1]IV2-nber_emp'!G9</f>
        <v>0.005</v>
      </c>
      <c r="H28" s="26" t="str">
        <f>'[1]IV2-nber_emp'!H9</f>
        <v>0.001</v>
      </c>
      <c r="I28" s="26" t="s">
        <v>315</v>
      </c>
    </row>
    <row r="29" spans="1:9" s="15" customFormat="1" ht="15" customHeight="1" x14ac:dyDescent="0.2">
      <c r="A29" s="16"/>
      <c r="B29" s="26" t="str">
        <f>'[1]IV2-nber_emp'!B10</f>
        <v>(0.005)</v>
      </c>
      <c r="C29" s="26" t="str">
        <f>'[1]IV2-nber_emp'!C10</f>
        <v/>
      </c>
      <c r="D29" s="26" t="str">
        <f>'[1]IV2-nber_emp'!D10</f>
        <v>(0.005)</v>
      </c>
      <c r="E29" s="26" t="str">
        <f>'[1]IV2-nber_emp'!E10</f>
        <v>(0.007)</v>
      </c>
      <c r="F29" s="26" t="str">
        <f>'[1]IV2-nber_emp'!F10</f>
        <v>(0.004)</v>
      </c>
      <c r="G29" s="26" t="str">
        <f>'[1]IV2-nber_emp'!G10</f>
        <v>(0.004)</v>
      </c>
      <c r="H29" s="26" t="str">
        <f>'[1]IV2-nber_emp'!H10</f>
        <v>(0.005)</v>
      </c>
      <c r="I29" s="26" t="s">
        <v>149</v>
      </c>
    </row>
    <row r="30" spans="1:9" s="15" customFormat="1" ht="15" customHeight="1" x14ac:dyDescent="0.2">
      <c r="A30" s="16" t="s">
        <v>12</v>
      </c>
      <c r="B30" s="26" t="str">
        <f>'[1]IV2-nber_emp'!B11</f>
        <v>6560</v>
      </c>
      <c r="C30" s="26" t="str">
        <f>'[1]IV2-nber_emp'!C11</f>
        <v>6560</v>
      </c>
      <c r="D30" s="26" t="str">
        <f>'[1]IV2-nber_emp'!D11</f>
        <v>6560</v>
      </c>
      <c r="E30" s="26" t="str">
        <f>'[1]IV2-nber_emp'!E11</f>
        <v>6560</v>
      </c>
      <c r="F30" s="26" t="str">
        <f>'[1]IV2-nber_emp'!F11</f>
        <v>6560</v>
      </c>
      <c r="G30" s="26" t="str">
        <f>'[1]IV2-nber_emp'!G11</f>
        <v>6560</v>
      </c>
      <c r="H30" s="26" t="str">
        <f>'[1]IV2-nber_emp'!H11</f>
        <v>6560</v>
      </c>
      <c r="I30" s="24">
        <v>6560</v>
      </c>
    </row>
    <row r="31" spans="1:9" ht="15" customHeight="1" x14ac:dyDescent="0.2">
      <c r="A31" s="42" t="s">
        <v>30</v>
      </c>
      <c r="B31" s="26" t="str">
        <f>'[1]IV2b-nber_emp'!B12</f>
        <v>0.086</v>
      </c>
      <c r="C31" s="26"/>
      <c r="D31" s="26" t="str">
        <f>'[1]IV2b-nber_emp'!D12</f>
        <v>0.069</v>
      </c>
      <c r="E31" s="26" t="str">
        <f>'[1]IV2b-nber_emp'!E12</f>
        <v>0.185</v>
      </c>
      <c r="F31" s="26" t="str">
        <f>'[1]IV2b-nber_emp'!F12</f>
        <v>0.209</v>
      </c>
      <c r="G31" s="26" t="str">
        <f>'[1]IV2b-nber_emp'!G12</f>
        <v>0.616</v>
      </c>
      <c r="H31" s="26" t="str">
        <f>'[1]IV2b-nber_emp'!H12</f>
        <v>0.667</v>
      </c>
      <c r="I31" s="26">
        <v>2.1000000000000001E-2</v>
      </c>
    </row>
    <row r="32" spans="1:9" s="3" customFormat="1" ht="6" customHeight="1" thickBot="1" x14ac:dyDescent="0.2">
      <c r="A32" s="6"/>
      <c r="B32" s="7"/>
      <c r="C32" s="7"/>
      <c r="D32" s="7"/>
      <c r="E32" s="7"/>
      <c r="F32" s="7"/>
      <c r="G32" s="7"/>
      <c r="H32" s="7"/>
      <c r="I32" s="7"/>
    </row>
    <row r="33" spans="1:9" s="14" customFormat="1" ht="16.5" customHeight="1" thickTop="1" x14ac:dyDescent="0.15">
      <c r="A33" s="108" t="s">
        <v>256</v>
      </c>
      <c r="B33" s="108"/>
      <c r="C33" s="108"/>
      <c r="D33" s="108"/>
      <c r="E33" s="108"/>
      <c r="F33" s="108"/>
      <c r="G33" s="108"/>
      <c r="H33" s="108"/>
      <c r="I33" s="108"/>
    </row>
    <row r="37" spans="1:9" x14ac:dyDescent="0.2">
      <c r="F37" s="8" t="s">
        <v>8</v>
      </c>
    </row>
  </sheetData>
  <mergeCells count="4">
    <mergeCell ref="A1:I1"/>
    <mergeCell ref="A33:I33"/>
    <mergeCell ref="B7:I7"/>
    <mergeCell ref="B20:I20"/>
  </mergeCells>
  <printOptions horizontalCentered="1"/>
  <pageMargins left="0.25" right="0.25" top="1" bottom="0" header="0.3" footer="0.3"/>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activeCell="J1" sqref="J1"/>
    </sheetView>
  </sheetViews>
  <sheetFormatPr defaultRowHeight="12.75" x14ac:dyDescent="0.2"/>
  <cols>
    <col min="1" max="1" width="26.42578125" style="1" customWidth="1"/>
    <col min="2" max="7" width="13.7109375" style="8" customWidth="1"/>
    <col min="8" max="16384" width="9.140625" style="1"/>
  </cols>
  <sheetData>
    <row r="1" spans="1:7" ht="19.5" thickBot="1" x14ac:dyDescent="0.35">
      <c r="A1" s="97" t="s">
        <v>257</v>
      </c>
      <c r="B1" s="98"/>
      <c r="C1" s="98"/>
      <c r="D1" s="98"/>
      <c r="E1" s="98"/>
      <c r="F1" s="98"/>
      <c r="G1" s="98"/>
    </row>
    <row r="2" spans="1:7" s="3" customFormat="1" ht="6" customHeight="1" thickTop="1" x14ac:dyDescent="0.15">
      <c r="A2" s="5"/>
      <c r="B2" s="4"/>
      <c r="C2" s="4"/>
      <c r="D2" s="4"/>
      <c r="E2" s="4"/>
      <c r="F2" s="4"/>
      <c r="G2" s="4"/>
    </row>
    <row r="3" spans="1:7" s="18" customFormat="1" ht="15" customHeight="1" x14ac:dyDescent="0.25">
      <c r="B3" s="101" t="s">
        <v>17</v>
      </c>
      <c r="C3" s="101"/>
      <c r="D3" s="101" t="s">
        <v>13</v>
      </c>
      <c r="E3" s="101"/>
      <c r="F3" s="101" t="s">
        <v>18</v>
      </c>
      <c r="G3" s="101"/>
    </row>
    <row r="4" spans="1:7" s="2" customFormat="1" ht="6" customHeight="1" thickBot="1" x14ac:dyDescent="0.25">
      <c r="A4" s="17"/>
      <c r="B4" s="9"/>
      <c r="C4" s="9"/>
      <c r="D4" s="9"/>
      <c r="E4" s="9"/>
      <c r="F4" s="9"/>
      <c r="G4" s="9"/>
    </row>
    <row r="5" spans="1:7" s="2" customFormat="1" ht="15" customHeight="1" thickBot="1" x14ac:dyDescent="0.25">
      <c r="A5" s="10"/>
      <c r="B5" s="11" t="s">
        <v>0</v>
      </c>
      <c r="C5" s="11" t="s">
        <v>1</v>
      </c>
      <c r="D5" s="11" t="s">
        <v>2</v>
      </c>
      <c r="E5" s="11" t="s">
        <v>3</v>
      </c>
      <c r="F5" s="11" t="s">
        <v>4</v>
      </c>
      <c r="G5" s="11" t="s">
        <v>5</v>
      </c>
    </row>
    <row r="6" spans="1:7" s="14" customFormat="1" ht="6" customHeight="1" x14ac:dyDescent="0.15">
      <c r="A6" s="12"/>
      <c r="B6" s="13"/>
      <c r="C6" s="13"/>
      <c r="D6" s="13"/>
      <c r="E6" s="13"/>
      <c r="F6" s="13"/>
      <c r="G6" s="13"/>
    </row>
    <row r="7" spans="1:7" s="2" customFormat="1" ht="15" customHeight="1" x14ac:dyDescent="0.2">
      <c r="A7" s="23" t="s">
        <v>9</v>
      </c>
      <c r="B7" s="26" t="str">
        <f>[1]FED1!B3</f>
        <v>0.019</v>
      </c>
      <c r="C7" s="26" t="str">
        <f>[1]FED1!C3</f>
        <v>0.018</v>
      </c>
      <c r="D7" s="26" t="str">
        <f>[1]FED1!D3</f>
        <v>0.158***</v>
      </c>
      <c r="E7" s="26" t="str">
        <f>[1]FED1!E3</f>
        <v>0.135***</v>
      </c>
      <c r="F7" s="26" t="str">
        <f>[1]FED1!F3</f>
        <v>-0.117***</v>
      </c>
      <c r="G7" s="26" t="str">
        <f>[1]FED1!G3</f>
        <v>-0.119***</v>
      </c>
    </row>
    <row r="8" spans="1:7" s="20" customFormat="1" ht="15" customHeight="1" x14ac:dyDescent="0.2">
      <c r="A8" s="23"/>
      <c r="B8" s="26" t="str">
        <f>[1]FED1!B4</f>
        <v>(0.025)</v>
      </c>
      <c r="C8" s="26" t="str">
        <f>[1]FED1!C4</f>
        <v>(0.024)</v>
      </c>
      <c r="D8" s="26" t="str">
        <f>[1]FED1!D4</f>
        <v>(0.021)</v>
      </c>
      <c r="E8" s="26" t="str">
        <f>[1]FED1!E4</f>
        <v>(0.019)</v>
      </c>
      <c r="F8" s="26" t="str">
        <f>[1]FED1!F4</f>
        <v>(0.030)</v>
      </c>
      <c r="G8" s="26" t="str">
        <f>[1]FED1!G4</f>
        <v>(0.036)</v>
      </c>
    </row>
    <row r="9" spans="1:7" s="2" customFormat="1" ht="15" customHeight="1" x14ac:dyDescent="0.2">
      <c r="A9" s="23" t="s">
        <v>10</v>
      </c>
      <c r="B9" s="26" t="str">
        <f>[1]FED1!B5</f>
        <v/>
      </c>
      <c r="C9" s="26" t="str">
        <f>[1]FED1!C5</f>
        <v>0.051**</v>
      </c>
      <c r="D9" s="26" t="str">
        <f>[1]FED1!D5</f>
        <v/>
      </c>
      <c r="E9" s="26" t="str">
        <f>[1]FED1!E5</f>
        <v>0.116***</v>
      </c>
      <c r="F9" s="26" t="str">
        <f>[1]FED1!F5</f>
        <v/>
      </c>
      <c r="G9" s="26" t="str">
        <f>[1]FED1!G5</f>
        <v>-0.057</v>
      </c>
    </row>
    <row r="10" spans="1:7" s="20" customFormat="1" ht="15" customHeight="1" x14ac:dyDescent="0.2">
      <c r="A10" s="23"/>
      <c r="B10" s="26" t="str">
        <f>[1]FED1!B6</f>
        <v/>
      </c>
      <c r="C10" s="26" t="str">
        <f>[1]FED1!C6</f>
        <v>(0.023)</v>
      </c>
      <c r="D10" s="26" t="str">
        <f>[1]FED1!D6</f>
        <v/>
      </c>
      <c r="E10" s="26" t="str">
        <f>[1]FED1!E6</f>
        <v>(0.019)</v>
      </c>
      <c r="F10" s="26" t="str">
        <f>[1]FED1!F6</f>
        <v/>
      </c>
      <c r="G10" s="26" t="str">
        <f>[1]FED1!G6</f>
        <v>(0.038)</v>
      </c>
    </row>
    <row r="11" spans="1:7" s="2" customFormat="1" ht="15" customHeight="1" x14ac:dyDescent="0.2">
      <c r="A11" s="23" t="s">
        <v>11</v>
      </c>
      <c r="B11" s="26" t="str">
        <f>[1]FED1!B7</f>
        <v/>
      </c>
      <c r="C11" s="26" t="str">
        <f>[1]FED1!C7</f>
        <v>0.038*</v>
      </c>
      <c r="D11" s="26" t="str">
        <f>[1]FED1!D7</f>
        <v/>
      </c>
      <c r="E11" s="26" t="str">
        <f>[1]FED1!E7</f>
        <v>0.102***</v>
      </c>
      <c r="F11" s="26" t="str">
        <f>[1]FED1!F7</f>
        <v/>
      </c>
      <c r="G11" s="26" t="str">
        <f>[1]FED1!G7</f>
        <v>-0.002</v>
      </c>
    </row>
    <row r="12" spans="1:7" s="20" customFormat="1" ht="15" customHeight="1" x14ac:dyDescent="0.2">
      <c r="A12" s="23"/>
      <c r="B12" s="26" t="str">
        <f>[1]FED1!B8</f>
        <v/>
      </c>
      <c r="C12" s="26" t="str">
        <f>[1]FED1!C8</f>
        <v>(0.021)</v>
      </c>
      <c r="D12" s="26" t="str">
        <f>[1]FED1!D8</f>
        <v/>
      </c>
      <c r="E12" s="26" t="str">
        <f>[1]FED1!E8</f>
        <v>(0.016)</v>
      </c>
      <c r="F12" s="26" t="str">
        <f>[1]FED1!F8</f>
        <v/>
      </c>
      <c r="G12" s="26" t="str">
        <f>[1]FED1!G8</f>
        <v>(0.035)</v>
      </c>
    </row>
    <row r="13" spans="1:7" s="2" customFormat="1" ht="15" customHeight="1" x14ac:dyDescent="0.2">
      <c r="A13" s="23" t="s">
        <v>48</v>
      </c>
      <c r="B13" s="26" t="str">
        <f>[1]FED1!B9</f>
        <v>0.017</v>
      </c>
      <c r="C13" s="26" t="str">
        <f>[1]FED1!C9</f>
        <v>0.023</v>
      </c>
      <c r="D13" s="26" t="str">
        <f>[1]FED1!D9</f>
        <v>0.007</v>
      </c>
      <c r="E13" s="26" t="str">
        <f>[1]FED1!E9</f>
        <v>0.013</v>
      </c>
      <c r="F13" s="26" t="str">
        <f>[1]FED1!F9</f>
        <v>0.007</v>
      </c>
      <c r="G13" s="26" t="str">
        <f>[1]FED1!G9</f>
        <v>0.004</v>
      </c>
    </row>
    <row r="14" spans="1:7" s="20" customFormat="1" ht="15" customHeight="1" x14ac:dyDescent="0.2">
      <c r="A14" s="23"/>
      <c r="B14" s="26" t="str">
        <f>[1]FED1!B10</f>
        <v>(0.021)</v>
      </c>
      <c r="C14" s="26" t="str">
        <f>[1]FED1!C10</f>
        <v>(0.021)</v>
      </c>
      <c r="D14" s="26" t="str">
        <f>[1]FED1!D10</f>
        <v>(0.015)</v>
      </c>
      <c r="E14" s="26" t="str">
        <f>[1]FED1!E10</f>
        <v>(0.012)</v>
      </c>
      <c r="F14" s="26" t="str">
        <f>[1]FED1!F10</f>
        <v>(0.016)</v>
      </c>
      <c r="G14" s="26" t="str">
        <f>[1]FED1!G10</f>
        <v>(0.017)</v>
      </c>
    </row>
    <row r="15" spans="1:7" s="2" customFormat="1" ht="15" customHeight="1" x14ac:dyDescent="0.2">
      <c r="A15" s="23" t="s">
        <v>49</v>
      </c>
      <c r="B15" s="26" t="str">
        <f>[1]FED1!B11</f>
        <v>0.022**</v>
      </c>
      <c r="C15" s="26" t="str">
        <f>[1]FED1!C11</f>
        <v>0.020**</v>
      </c>
      <c r="D15" s="26" t="str">
        <f>[1]FED1!D11</f>
        <v>0.010*</v>
      </c>
      <c r="E15" s="26" t="str">
        <f>[1]FED1!E11</f>
        <v>0.011**</v>
      </c>
      <c r="F15" s="26" t="str">
        <f>[1]FED1!F11</f>
        <v>0.012</v>
      </c>
      <c r="G15" s="26" t="str">
        <f>[1]FED1!G11</f>
        <v>0.010</v>
      </c>
    </row>
    <row r="16" spans="1:7" s="20" customFormat="1" ht="15" customHeight="1" x14ac:dyDescent="0.2">
      <c r="A16" s="23"/>
      <c r="B16" s="26" t="str">
        <f>[1]FED1!B12</f>
        <v>(0.009)</v>
      </c>
      <c r="C16" s="26" t="str">
        <f>[1]FED1!C12</f>
        <v>(0.008)</v>
      </c>
      <c r="D16" s="26" t="str">
        <f>[1]FED1!D12</f>
        <v>(0.006)</v>
      </c>
      <c r="E16" s="26" t="str">
        <f>[1]FED1!E12</f>
        <v>(0.005)</v>
      </c>
      <c r="F16" s="26" t="str">
        <f>[1]FED1!F12</f>
        <v>(0.008)</v>
      </c>
      <c r="G16" s="26" t="str">
        <f>[1]FED1!G12</f>
        <v>(0.008)</v>
      </c>
    </row>
    <row r="17" spans="1:8" s="2" customFormat="1" ht="15" customHeight="1" x14ac:dyDescent="0.2">
      <c r="A17" s="16" t="s">
        <v>50</v>
      </c>
      <c r="B17" s="26" t="str">
        <f>[1]FED1!B13</f>
        <v>0.004</v>
      </c>
      <c r="C17" s="26" t="str">
        <f>[1]FED1!C13</f>
        <v>0.008**</v>
      </c>
      <c r="D17" s="26" t="str">
        <f>[1]FED1!D13</f>
        <v>0.003</v>
      </c>
      <c r="E17" s="26" t="str">
        <f>[1]FED1!E13</f>
        <v>0.006***</v>
      </c>
      <c r="F17" s="26" t="str">
        <f>[1]FED1!F13</f>
        <v>0.001</v>
      </c>
      <c r="G17" s="26" t="str">
        <f>[1]FED1!G13</f>
        <v>0.002</v>
      </c>
    </row>
    <row r="18" spans="1:8" s="20" customFormat="1" ht="15" customHeight="1" x14ac:dyDescent="0.2">
      <c r="A18" s="16"/>
      <c r="B18" s="26" t="str">
        <f>[1]FED1!B14</f>
        <v>(0.003)</v>
      </c>
      <c r="C18" s="26" t="str">
        <f>[1]FED1!C14</f>
        <v>(0.004)</v>
      </c>
      <c r="D18" s="26" t="str">
        <f>[1]FED1!D14</f>
        <v>(0.003)</v>
      </c>
      <c r="E18" s="26" t="str">
        <f>[1]FED1!E14</f>
        <v>(0.002)</v>
      </c>
      <c r="F18" s="26" t="str">
        <f>[1]FED1!F14</f>
        <v>(0.001)</v>
      </c>
      <c r="G18" s="26" t="str">
        <f>[1]FED1!G14</f>
        <v>(0.002)</v>
      </c>
    </row>
    <row r="19" spans="1:8" ht="15" customHeight="1" x14ac:dyDescent="0.2">
      <c r="A19" s="16" t="s">
        <v>12</v>
      </c>
      <c r="B19" s="26" t="str">
        <f>[1]FED1!B15</f>
        <v>6560</v>
      </c>
      <c r="C19" s="26" t="str">
        <f>[1]FED1!C15</f>
        <v>5776</v>
      </c>
      <c r="D19" s="26" t="str">
        <f>[1]FED1!D15</f>
        <v>6560</v>
      </c>
      <c r="E19" s="26" t="str">
        <f>[1]FED1!E15</f>
        <v>5776</v>
      </c>
      <c r="F19" s="26" t="str">
        <f>[1]FED1!F15</f>
        <v>6560</v>
      </c>
      <c r="G19" s="26" t="str">
        <f>[1]FED1!G15</f>
        <v>5776</v>
      </c>
      <c r="H19" s="2"/>
    </row>
    <row r="20" spans="1:8" ht="15" customHeight="1" x14ac:dyDescent="0.2">
      <c r="A20" s="42" t="s">
        <v>30</v>
      </c>
      <c r="B20" s="26" t="str">
        <f>[1]FED1b!B16</f>
        <v>0.076</v>
      </c>
      <c r="C20" s="26" t="str">
        <f>[1]FED1b!C16</f>
        <v>0.191</v>
      </c>
      <c r="D20" s="26" t="str">
        <f>[1]FED1b!D16</f>
        <v>0.321</v>
      </c>
      <c r="E20" s="26" t="str">
        <f>[1]FED1b!E16</f>
        <v>0.383</v>
      </c>
      <c r="F20" s="26" t="str">
        <f>[1]FED1b!F16</f>
        <v>0.147</v>
      </c>
      <c r="G20" s="26" t="str">
        <f>[1]FED1b!G16</f>
        <v>0.330</v>
      </c>
      <c r="H20" s="2"/>
    </row>
    <row r="21" spans="1:8" s="3" customFormat="1" ht="6" customHeight="1" thickBot="1" x14ac:dyDescent="0.2">
      <c r="A21" s="6"/>
      <c r="B21" s="7"/>
      <c r="C21" s="7"/>
      <c r="D21" s="7"/>
      <c r="E21" s="7"/>
      <c r="F21" s="7"/>
      <c r="G21" s="7"/>
    </row>
    <row r="22" spans="1:8" s="14" customFormat="1" ht="45.75" customHeight="1" thickTop="1" x14ac:dyDescent="0.15">
      <c r="A22" s="96" t="s">
        <v>258</v>
      </c>
      <c r="B22" s="96"/>
      <c r="C22" s="96"/>
      <c r="D22" s="96"/>
      <c r="E22" s="96"/>
      <c r="F22" s="96"/>
      <c r="G22" s="96"/>
    </row>
  </sheetData>
  <mergeCells count="5">
    <mergeCell ref="A1:G1"/>
    <mergeCell ref="B3:C3"/>
    <mergeCell ref="D3:E3"/>
    <mergeCell ref="F3:G3"/>
    <mergeCell ref="A22:G22"/>
  </mergeCells>
  <printOptions horizontalCentered="1"/>
  <pageMargins left="0.25" right="0.25" top="1" bottom="0" header="0.3" footer="0.3"/>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zoomScaleNormal="100" workbookViewId="0">
      <selection activeCell="J1" sqref="J1"/>
    </sheetView>
  </sheetViews>
  <sheetFormatPr defaultRowHeight="12.75" x14ac:dyDescent="0.2"/>
  <cols>
    <col min="1" max="1" width="27.140625" style="1" customWidth="1"/>
    <col min="2" max="9" width="12.7109375" style="8" customWidth="1"/>
    <col min="10" max="16384" width="9.140625" style="1"/>
  </cols>
  <sheetData>
    <row r="1" spans="1:9" ht="19.5" thickBot="1" x14ac:dyDescent="0.35">
      <c r="A1" s="97" t="s">
        <v>259</v>
      </c>
      <c r="B1" s="97"/>
      <c r="C1" s="97"/>
      <c r="D1" s="97"/>
      <c r="E1" s="97"/>
      <c r="F1" s="97"/>
      <c r="G1" s="97"/>
      <c r="H1" s="97"/>
      <c r="I1" s="97"/>
    </row>
    <row r="2" spans="1:9" s="3" customFormat="1" ht="6" customHeight="1" thickTop="1" x14ac:dyDescent="0.15">
      <c r="A2" s="5"/>
      <c r="B2" s="4"/>
      <c r="C2" s="4"/>
      <c r="D2" s="4"/>
      <c r="E2" s="4"/>
      <c r="F2" s="4"/>
      <c r="G2" s="4"/>
      <c r="H2" s="4"/>
      <c r="I2" s="4"/>
    </row>
    <row r="3" spans="1:9" s="18" customFormat="1" ht="45" customHeight="1" x14ac:dyDescent="0.25">
      <c r="B3" s="29" t="s">
        <v>28</v>
      </c>
      <c r="C3" s="29" t="s">
        <v>26</v>
      </c>
      <c r="D3" s="88" t="s">
        <v>290</v>
      </c>
      <c r="E3" s="43" t="s">
        <v>29</v>
      </c>
      <c r="F3" s="29" t="s">
        <v>15</v>
      </c>
      <c r="G3" s="29" t="s">
        <v>16</v>
      </c>
      <c r="H3" s="29" t="s">
        <v>14</v>
      </c>
      <c r="I3" s="92" t="s">
        <v>297</v>
      </c>
    </row>
    <row r="4" spans="1:9" s="2" customFormat="1" ht="6" customHeight="1" thickBot="1" x14ac:dyDescent="0.25">
      <c r="A4" s="17"/>
      <c r="B4" s="9"/>
      <c r="C4" s="9"/>
      <c r="D4" s="9"/>
      <c r="E4" s="9"/>
      <c r="F4" s="9"/>
      <c r="G4" s="9"/>
      <c r="H4" s="9"/>
      <c r="I4" s="9"/>
    </row>
    <row r="5" spans="1:9" s="2" customFormat="1" ht="15" customHeight="1" thickBot="1" x14ac:dyDescent="0.25">
      <c r="A5" s="10"/>
      <c r="B5" s="11" t="s">
        <v>0</v>
      </c>
      <c r="C5" s="11" t="s">
        <v>1</v>
      </c>
      <c r="D5" s="11" t="s">
        <v>2</v>
      </c>
      <c r="E5" s="11" t="s">
        <v>3</v>
      </c>
      <c r="F5" s="11" t="s">
        <v>4</v>
      </c>
      <c r="G5" s="11" t="s">
        <v>5</v>
      </c>
      <c r="H5" s="11" t="s">
        <v>6</v>
      </c>
      <c r="I5" s="11" t="s">
        <v>7</v>
      </c>
    </row>
    <row r="6" spans="1:9" s="14" customFormat="1" ht="6" customHeight="1" x14ac:dyDescent="0.15">
      <c r="A6" s="12"/>
      <c r="B6" s="13"/>
      <c r="C6" s="13"/>
      <c r="D6" s="13"/>
      <c r="E6" s="13"/>
      <c r="F6" s="13"/>
      <c r="G6" s="13"/>
      <c r="H6" s="13"/>
      <c r="I6" s="13"/>
    </row>
    <row r="7" spans="1:9" s="15" customFormat="1" ht="15" customHeight="1" x14ac:dyDescent="0.2">
      <c r="A7" s="16"/>
      <c r="B7" s="109" t="s">
        <v>25</v>
      </c>
      <c r="C7" s="109"/>
      <c r="D7" s="109"/>
      <c r="E7" s="109"/>
      <c r="F7" s="109"/>
      <c r="G7" s="109"/>
      <c r="H7" s="109"/>
      <c r="I7" s="109"/>
    </row>
    <row r="8" spans="1:9" s="15" customFormat="1" ht="6" customHeight="1" x14ac:dyDescent="0.2">
      <c r="A8" s="16"/>
      <c r="B8" s="30"/>
      <c r="C8" s="30"/>
      <c r="D8" s="30"/>
      <c r="E8" s="30"/>
      <c r="F8" s="30"/>
      <c r="G8" s="30"/>
      <c r="H8" s="30"/>
      <c r="I8" s="93"/>
    </row>
    <row r="9" spans="1:9" ht="15" customHeight="1" x14ac:dyDescent="0.2">
      <c r="A9" s="16" t="s">
        <v>9</v>
      </c>
      <c r="B9" s="26" t="str">
        <f>'[1]FED2-nber_rvadd'!B3</f>
        <v>0.019</v>
      </c>
      <c r="C9" s="26" t="str">
        <f>'[1]FED2-nber_rvadd'!C3</f>
        <v>0.019</v>
      </c>
      <c r="D9" s="26" t="str">
        <f>'[1]FED2-nber_rvadd'!D3</f>
        <v>0.023</v>
      </c>
      <c r="E9" s="26" t="str">
        <f>'[1]FED2-nber_rvadd'!E3</f>
        <v>0.115*</v>
      </c>
      <c r="F9" s="26" t="str">
        <f>'[1]FED2-nber_rvadd'!F3</f>
        <v>-0.011</v>
      </c>
      <c r="G9" s="26" t="str">
        <f>'[1]FED2-nber_rvadd'!G3</f>
        <v>-0.042*</v>
      </c>
      <c r="H9" s="26" t="str">
        <f>'[1]FED2-nber_rvadd'!H3</f>
        <v>-0.076***</v>
      </c>
      <c r="I9" s="26" t="s">
        <v>298</v>
      </c>
    </row>
    <row r="10" spans="1:9" s="15" customFormat="1" ht="15" customHeight="1" x14ac:dyDescent="0.2">
      <c r="A10" s="16"/>
      <c r="B10" s="26" t="str">
        <f>'[1]FED2-nber_rvadd'!B4</f>
        <v>(0.025)</v>
      </c>
      <c r="C10" s="26" t="str">
        <f>'[1]FED2-nber_rvadd'!C4</f>
        <v>(0.025)</v>
      </c>
      <c r="D10" s="26" t="str">
        <f>'[1]FED2-nber_rvadd'!D4</f>
        <v>(0.026)</v>
      </c>
      <c r="E10" s="26" t="str">
        <f>'[1]FED2-nber_rvadd'!E4</f>
        <v>(0.068)</v>
      </c>
      <c r="F10" s="26" t="str">
        <f>'[1]FED2-nber_rvadd'!F4</f>
        <v>(0.025)</v>
      </c>
      <c r="G10" s="26" t="str">
        <f>'[1]FED2-nber_rvadd'!G4</f>
        <v>(0.024)</v>
      </c>
      <c r="H10" s="26" t="str">
        <f>'[1]FED2-nber_rvadd'!H4</f>
        <v>(0.021)</v>
      </c>
      <c r="I10" s="26" t="s">
        <v>299</v>
      </c>
    </row>
    <row r="11" spans="1:9" ht="15" customHeight="1" x14ac:dyDescent="0.2">
      <c r="A11" s="23" t="s">
        <v>48</v>
      </c>
      <c r="B11" s="26" t="str">
        <f>'[1]FED2-nber_rvadd'!B5</f>
        <v>0.017</v>
      </c>
      <c r="C11" s="26" t="str">
        <f>'[1]FED2-nber_rvadd'!C5</f>
        <v>0.034*</v>
      </c>
      <c r="D11" s="26" t="str">
        <f>'[1]FED2-nber_rvadd'!D5</f>
        <v>0.015</v>
      </c>
      <c r="E11" s="26" t="str">
        <f>'[1]FED2-nber_rvadd'!E5</f>
        <v>0.008</v>
      </c>
      <c r="F11" s="26" t="str">
        <f>'[1]FED2-nber_rvadd'!F5</f>
        <v>-0.006</v>
      </c>
      <c r="G11" s="26" t="str">
        <f>'[1]FED2-nber_rvadd'!G5</f>
        <v>0.029</v>
      </c>
      <c r="H11" s="26" t="str">
        <f>'[1]FED2-nber_rvadd'!H5</f>
        <v>-0.040</v>
      </c>
      <c r="I11" s="26" t="s">
        <v>300</v>
      </c>
    </row>
    <row r="12" spans="1:9" s="15" customFormat="1" ht="15" customHeight="1" x14ac:dyDescent="0.2">
      <c r="A12" s="23"/>
      <c r="B12" s="26" t="str">
        <f>'[1]FED2-nber_rvadd'!B6</f>
        <v>(0.021)</v>
      </c>
      <c r="C12" s="26" t="str">
        <f>'[1]FED2-nber_rvadd'!C6</f>
        <v>(0.019)</v>
      </c>
      <c r="D12" s="26" t="str">
        <f>'[1]FED2-nber_rvadd'!D6</f>
        <v>(0.020)</v>
      </c>
      <c r="E12" s="26" t="str">
        <f>'[1]FED2-nber_rvadd'!E6</f>
        <v>(0.014)</v>
      </c>
      <c r="F12" s="26" t="str">
        <f>'[1]FED2-nber_rvadd'!F6</f>
        <v>(0.021)</v>
      </c>
      <c r="G12" s="26" t="str">
        <f>'[1]FED2-nber_rvadd'!G6</f>
        <v>(0.024)</v>
      </c>
      <c r="H12" s="26" t="str">
        <f>'[1]FED2-nber_rvadd'!H6</f>
        <v>(0.062)</v>
      </c>
      <c r="I12" s="26" t="s">
        <v>301</v>
      </c>
    </row>
    <row r="13" spans="1:9" ht="15" customHeight="1" x14ac:dyDescent="0.2">
      <c r="A13" s="23" t="s">
        <v>49</v>
      </c>
      <c r="B13" s="26" t="str">
        <f>'[1]FED2-nber_rvadd'!B7</f>
        <v>0.022**</v>
      </c>
      <c r="C13" s="26" t="str">
        <f>'[1]FED2-nber_rvadd'!C7</f>
        <v>0.022**</v>
      </c>
      <c r="D13" s="26" t="str">
        <f>'[1]FED2-nber_rvadd'!D7</f>
        <v>0.022**</v>
      </c>
      <c r="E13" s="26" t="str">
        <f>'[1]FED2-nber_rvadd'!E7</f>
        <v>0.030**</v>
      </c>
      <c r="F13" s="26" t="str">
        <f>'[1]FED2-nber_rvadd'!F7</f>
        <v>0.012</v>
      </c>
      <c r="G13" s="26" t="str">
        <f>'[1]FED2-nber_rvadd'!G7</f>
        <v>0.025*</v>
      </c>
      <c r="H13" s="26" t="str">
        <f>'[1]FED2-nber_rvadd'!H7</f>
        <v>0.069***</v>
      </c>
      <c r="I13" s="26" t="s">
        <v>302</v>
      </c>
    </row>
    <row r="14" spans="1:9" s="15" customFormat="1" ht="15" customHeight="1" x14ac:dyDescent="0.2">
      <c r="A14" s="23"/>
      <c r="B14" s="26" t="str">
        <f>'[1]FED2-nber_rvadd'!B8</f>
        <v>(0.009)</v>
      </c>
      <c r="C14" s="26" t="str">
        <f>'[1]FED2-nber_rvadd'!C8</f>
        <v>(0.009)</v>
      </c>
      <c r="D14" s="26" t="str">
        <f>'[1]FED2-nber_rvadd'!D8</f>
        <v>(0.010)</v>
      </c>
      <c r="E14" s="26" t="str">
        <f>'[1]FED2-nber_rvadd'!E8</f>
        <v>(0.014)</v>
      </c>
      <c r="F14" s="26" t="str">
        <f>'[1]FED2-nber_rvadd'!F8</f>
        <v>(0.008)</v>
      </c>
      <c r="G14" s="26" t="str">
        <f>'[1]FED2-nber_rvadd'!G8</f>
        <v>(0.015)</v>
      </c>
      <c r="H14" s="26" t="str">
        <f>'[1]FED2-nber_rvadd'!H8</f>
        <v>(0.023)</v>
      </c>
      <c r="I14" s="26" t="s">
        <v>303</v>
      </c>
    </row>
    <row r="15" spans="1:9" ht="15" customHeight="1" x14ac:dyDescent="0.2">
      <c r="A15" s="16" t="s">
        <v>50</v>
      </c>
      <c r="B15" s="26" t="str">
        <f>'[1]FED2-nber_rvadd'!B9</f>
        <v>0.004</v>
      </c>
      <c r="C15" s="26" t="str">
        <f>'[1]FED2-nber_rvadd'!C9</f>
        <v/>
      </c>
      <c r="D15" s="26" t="str">
        <f>'[1]FED2-nber_rvadd'!D9</f>
        <v>0.004</v>
      </c>
      <c r="E15" s="26" t="str">
        <f>'[1]FED2-nber_rvadd'!E9</f>
        <v>0.001</v>
      </c>
      <c r="F15" s="26" t="str">
        <f>'[1]FED2-nber_rvadd'!F9</f>
        <v>0.002</v>
      </c>
      <c r="G15" s="26" t="str">
        <f>'[1]FED2-nber_rvadd'!G9</f>
        <v>0.005</v>
      </c>
      <c r="H15" s="26" t="str">
        <f>'[1]FED2-nber_rvadd'!H9</f>
        <v>0.011</v>
      </c>
      <c r="I15" s="26" t="s">
        <v>304</v>
      </c>
    </row>
    <row r="16" spans="1:9" s="15" customFormat="1" ht="15" customHeight="1" x14ac:dyDescent="0.2">
      <c r="A16" s="16"/>
      <c r="B16" s="26" t="str">
        <f>'[1]FED2-nber_rvadd'!B10</f>
        <v>(0.003)</v>
      </c>
      <c r="C16" s="26" t="str">
        <f>'[1]FED2-nber_rvadd'!C10</f>
        <v/>
      </c>
      <c r="D16" s="26" t="str">
        <f>'[1]FED2-nber_rvadd'!D10</f>
        <v>(0.003)</v>
      </c>
      <c r="E16" s="26" t="str">
        <f>'[1]FED2-nber_rvadd'!E10</f>
        <v>(0.002)</v>
      </c>
      <c r="F16" s="26" t="str">
        <f>'[1]FED2-nber_rvadd'!F10</f>
        <v>(0.003)</v>
      </c>
      <c r="G16" s="26" t="str">
        <f>'[1]FED2-nber_rvadd'!G10</f>
        <v>(0.005)</v>
      </c>
      <c r="H16" s="26" t="str">
        <f>'[1]FED2-nber_rvadd'!H10</f>
        <v>(0.011)</v>
      </c>
      <c r="I16" s="26" t="s">
        <v>136</v>
      </c>
    </row>
    <row r="17" spans="1:9" s="15" customFormat="1" ht="15" customHeight="1" x14ac:dyDescent="0.2">
      <c r="A17" s="16" t="s">
        <v>12</v>
      </c>
      <c r="B17" s="26" t="str">
        <f>'[1]FED2-nber_rvadd'!B11</f>
        <v>6560</v>
      </c>
      <c r="C17" s="26" t="str">
        <f>'[1]FED2-nber_rvadd'!C11</f>
        <v>6560</v>
      </c>
      <c r="D17" s="26" t="str">
        <f>'[1]FED2-nber_rvadd'!D11</f>
        <v>6560</v>
      </c>
      <c r="E17" s="26" t="str">
        <f>'[1]FED2-nber_rvadd'!E11</f>
        <v>6560</v>
      </c>
      <c r="F17" s="26" t="str">
        <f>'[1]FED2-nber_rvadd'!F11</f>
        <v>6560</v>
      </c>
      <c r="G17" s="26" t="str">
        <f>'[1]FED2-nber_rvadd'!G11</f>
        <v>6560</v>
      </c>
      <c r="H17" s="26" t="str">
        <f>'[1]FED2-nber_rvadd'!H11</f>
        <v>6560</v>
      </c>
      <c r="I17" s="24">
        <v>6560</v>
      </c>
    </row>
    <row r="18" spans="1:9" ht="15" customHeight="1" x14ac:dyDescent="0.2">
      <c r="A18" s="42" t="s">
        <v>30</v>
      </c>
      <c r="B18" s="26" t="str">
        <f>'[1]FED2b-nber_rvadd'!B12</f>
        <v>0.076</v>
      </c>
      <c r="C18" s="26"/>
      <c r="D18" s="26" t="str">
        <f>'[1]FED2b-nber_rvadd'!D12</f>
        <v>0.077</v>
      </c>
      <c r="E18" s="26" t="str">
        <f>'[1]FED2b-nber_rvadd'!E12</f>
        <v>0.027</v>
      </c>
      <c r="F18" s="26" t="str">
        <f>'[1]FED2b-nber_rvadd'!F12</f>
        <v>0.254</v>
      </c>
      <c r="G18" s="26" t="str">
        <f>'[1]FED2b-nber_rvadd'!G12</f>
        <v>0.183</v>
      </c>
      <c r="H18" s="26" t="str">
        <f>'[1]FED2b-nber_rvadd'!H12</f>
        <v>0.031</v>
      </c>
      <c r="I18" s="26">
        <v>0.1295</v>
      </c>
    </row>
    <row r="19" spans="1:9" ht="15" customHeight="1" x14ac:dyDescent="0.2">
      <c r="A19" s="16"/>
      <c r="B19" s="26"/>
      <c r="C19" s="26"/>
      <c r="D19" s="26"/>
      <c r="E19" s="26"/>
      <c r="F19" s="26"/>
      <c r="G19" s="26"/>
      <c r="H19" s="26"/>
      <c r="I19" s="26"/>
    </row>
    <row r="20" spans="1:9" s="15" customFormat="1" ht="15" customHeight="1" x14ac:dyDescent="0.2">
      <c r="A20" s="16"/>
      <c r="B20" s="109" t="s">
        <v>24</v>
      </c>
      <c r="C20" s="109"/>
      <c r="D20" s="109"/>
      <c r="E20" s="109"/>
      <c r="F20" s="109"/>
      <c r="G20" s="109"/>
      <c r="H20" s="109"/>
      <c r="I20" s="109"/>
    </row>
    <row r="21" spans="1:9" s="15" customFormat="1" ht="6" customHeight="1" x14ac:dyDescent="0.2">
      <c r="A21" s="16"/>
      <c r="B21" s="30"/>
      <c r="C21" s="30"/>
      <c r="D21" s="30"/>
      <c r="E21" s="30"/>
      <c r="F21" s="30"/>
      <c r="G21" s="30"/>
      <c r="H21" s="30"/>
      <c r="I21" s="93"/>
    </row>
    <row r="22" spans="1:9" ht="15" customHeight="1" x14ac:dyDescent="0.2">
      <c r="A22" s="16" t="s">
        <v>9</v>
      </c>
      <c r="B22" s="26" t="str">
        <f>'[1]FED2-nber_emp'!B3</f>
        <v>0.158***</v>
      </c>
      <c r="C22" s="26" t="str">
        <f>'[1]FED2-nber_emp'!C3</f>
        <v>0.159***</v>
      </c>
      <c r="D22" s="26" t="str">
        <f>'[1]FED2-nber_emp'!D3</f>
        <v>0.163***</v>
      </c>
      <c r="E22" s="26" t="str">
        <f>'[1]FED2-nber_emp'!E3</f>
        <v>0.269***</v>
      </c>
      <c r="F22" s="26" t="str">
        <f>'[1]FED2-nber_emp'!F3</f>
        <v>0.099***</v>
      </c>
      <c r="G22" s="26" t="str">
        <f>'[1]FED2-nber_emp'!G3</f>
        <v>0.041**</v>
      </c>
      <c r="H22" s="26" t="str">
        <f>'[1]FED2-nber_emp'!H3</f>
        <v>0.006</v>
      </c>
      <c r="I22" s="26" t="s">
        <v>305</v>
      </c>
    </row>
    <row r="23" spans="1:9" s="15" customFormat="1" ht="15" customHeight="1" x14ac:dyDescent="0.2">
      <c r="A23" s="16"/>
      <c r="B23" s="26" t="str">
        <f>'[1]FED2-nber_emp'!B4</f>
        <v>(0.021)</v>
      </c>
      <c r="C23" s="26" t="str">
        <f>'[1]FED2-nber_emp'!C4</f>
        <v>(0.021)</v>
      </c>
      <c r="D23" s="26" t="str">
        <f>'[1]FED2-nber_emp'!D4</f>
        <v>(0.021)</v>
      </c>
      <c r="E23" s="26" t="str">
        <f>'[1]FED2-nber_emp'!E4</f>
        <v>(0.033)</v>
      </c>
      <c r="F23" s="26" t="str">
        <f>'[1]FED2-nber_emp'!F4</f>
        <v>(0.020)</v>
      </c>
      <c r="G23" s="26" t="str">
        <f>'[1]FED2-nber_emp'!G4</f>
        <v>(0.019)</v>
      </c>
      <c r="H23" s="26" t="str">
        <f>'[1]FED2-nber_emp'!H4</f>
        <v>(0.019)</v>
      </c>
      <c r="I23" s="26" t="s">
        <v>301</v>
      </c>
    </row>
    <row r="24" spans="1:9" ht="15" customHeight="1" x14ac:dyDescent="0.2">
      <c r="A24" s="23" t="s">
        <v>48</v>
      </c>
      <c r="B24" s="26" t="str">
        <f>'[1]FED2-nber_emp'!B5</f>
        <v>0.007</v>
      </c>
      <c r="C24" s="26" t="str">
        <f>'[1]FED2-nber_emp'!C5</f>
        <v>0.021**</v>
      </c>
      <c r="D24" s="26" t="str">
        <f>'[1]FED2-nber_emp'!D5</f>
        <v>0.006</v>
      </c>
      <c r="E24" s="26" t="str">
        <f>'[1]FED2-nber_emp'!E5</f>
        <v>0.007</v>
      </c>
      <c r="F24" s="26" t="str">
        <f>'[1]FED2-nber_emp'!F5</f>
        <v>-0.011</v>
      </c>
      <c r="G24" s="26" t="str">
        <f>'[1]FED2-nber_emp'!G5</f>
        <v>0.018</v>
      </c>
      <c r="H24" s="26" t="str">
        <f>'[1]FED2-nber_emp'!H5</f>
        <v>-0.046</v>
      </c>
      <c r="I24" s="26" t="s">
        <v>306</v>
      </c>
    </row>
    <row r="25" spans="1:9" s="15" customFormat="1" ht="15" customHeight="1" x14ac:dyDescent="0.2">
      <c r="A25" s="23"/>
      <c r="B25" s="26" t="str">
        <f>'[1]FED2-nber_emp'!B6</f>
        <v>(0.015)</v>
      </c>
      <c r="C25" s="26" t="str">
        <f>'[1]FED2-nber_emp'!C6</f>
        <v>(0.010)</v>
      </c>
      <c r="D25" s="26" t="str">
        <f>'[1]FED2-nber_emp'!D6</f>
        <v>(0.013)</v>
      </c>
      <c r="E25" s="26" t="str">
        <f>'[1]FED2-nber_emp'!E6</f>
        <v>(0.007)</v>
      </c>
      <c r="F25" s="26" t="str">
        <f>'[1]FED2-nber_emp'!F6</f>
        <v>(0.015)</v>
      </c>
      <c r="G25" s="26" t="str">
        <f>'[1]FED2-nber_emp'!G6</f>
        <v>(0.013)</v>
      </c>
      <c r="H25" s="26" t="str">
        <f>'[1]FED2-nber_emp'!H6</f>
        <v>(0.046)</v>
      </c>
      <c r="I25" s="26" t="s">
        <v>307</v>
      </c>
    </row>
    <row r="26" spans="1:9" ht="15" customHeight="1" x14ac:dyDescent="0.2">
      <c r="A26" s="23" t="s">
        <v>49</v>
      </c>
      <c r="B26" s="26" t="str">
        <f>'[1]FED2-nber_emp'!B7</f>
        <v>0.010*</v>
      </c>
      <c r="C26" s="26" t="str">
        <f>'[1]FED2-nber_emp'!C7</f>
        <v>0.010*</v>
      </c>
      <c r="D26" s="26" t="str">
        <f>'[1]FED2-nber_emp'!D7</f>
        <v>0.009</v>
      </c>
      <c r="E26" s="26" t="str">
        <f>'[1]FED2-nber_emp'!E7</f>
        <v>0.009</v>
      </c>
      <c r="F26" s="26" t="str">
        <f>'[1]FED2-nber_emp'!F7</f>
        <v>0.004</v>
      </c>
      <c r="G26" s="26" t="str">
        <f>'[1]FED2-nber_emp'!G7</f>
        <v>0.016***</v>
      </c>
      <c r="H26" s="26" t="str">
        <f>'[1]FED2-nber_emp'!H7</f>
        <v>0.020*</v>
      </c>
      <c r="I26" s="26" t="s">
        <v>308</v>
      </c>
    </row>
    <row r="27" spans="1:9" s="15" customFormat="1" ht="15" customHeight="1" x14ac:dyDescent="0.2">
      <c r="A27" s="23"/>
      <c r="B27" s="26" t="str">
        <f>'[1]FED2-nber_emp'!B8</f>
        <v>(0.006)</v>
      </c>
      <c r="C27" s="26" t="str">
        <f>'[1]FED2-nber_emp'!C8</f>
        <v>(0.006)</v>
      </c>
      <c r="D27" s="26" t="str">
        <f>'[1]FED2-nber_emp'!D8</f>
        <v>(0.006)</v>
      </c>
      <c r="E27" s="26" t="str">
        <f>'[1]FED2-nber_emp'!E8</f>
        <v>(0.005)</v>
      </c>
      <c r="F27" s="26" t="str">
        <f>'[1]FED2-nber_emp'!F8</f>
        <v>(0.005)</v>
      </c>
      <c r="G27" s="26" t="str">
        <f>'[1]FED2-nber_emp'!G8</f>
        <v>(0.006)</v>
      </c>
      <c r="H27" s="26" t="str">
        <f>'[1]FED2-nber_emp'!H8</f>
        <v>(0.011)</v>
      </c>
      <c r="I27" s="26" t="s">
        <v>309</v>
      </c>
    </row>
    <row r="28" spans="1:9" ht="15" customHeight="1" x14ac:dyDescent="0.2">
      <c r="A28" s="16" t="s">
        <v>50</v>
      </c>
      <c r="B28" s="26" t="str">
        <f>'[1]FED2-nber_emp'!B9</f>
        <v>0.003</v>
      </c>
      <c r="C28" s="26" t="str">
        <f>'[1]FED2-nber_emp'!C9</f>
        <v/>
      </c>
      <c r="D28" s="26" t="str">
        <f>'[1]FED2-nber_emp'!D9</f>
        <v>0.003</v>
      </c>
      <c r="E28" s="26" t="str">
        <f>'[1]FED2-nber_emp'!E9</f>
        <v>0.001</v>
      </c>
      <c r="F28" s="26" t="str">
        <f>'[1]FED2-nber_emp'!F9</f>
        <v>0.002</v>
      </c>
      <c r="G28" s="26" t="str">
        <f>'[1]FED2-nber_emp'!G9</f>
        <v>0.009**</v>
      </c>
      <c r="H28" s="26" t="str">
        <f>'[1]FED2-nber_emp'!H9</f>
        <v>0.022**</v>
      </c>
      <c r="I28" s="26" t="s">
        <v>310</v>
      </c>
    </row>
    <row r="29" spans="1:9" s="15" customFormat="1" ht="15" customHeight="1" x14ac:dyDescent="0.2">
      <c r="A29" s="16"/>
      <c r="B29" s="26" t="str">
        <f>'[1]FED2-nber_emp'!B10</f>
        <v>(0.003)</v>
      </c>
      <c r="C29" s="26" t="str">
        <f>'[1]FED2-nber_emp'!C10</f>
        <v/>
      </c>
      <c r="D29" s="26" t="str">
        <f>'[1]FED2-nber_emp'!D10</f>
        <v>(0.003)</v>
      </c>
      <c r="E29" s="26" t="str">
        <f>'[1]FED2-nber_emp'!E10</f>
        <v>(0.001)</v>
      </c>
      <c r="F29" s="26" t="str">
        <f>'[1]FED2-nber_emp'!F10</f>
        <v>(0.003)</v>
      </c>
      <c r="G29" s="26" t="str">
        <f>'[1]FED2-nber_emp'!G10</f>
        <v>(0.004)</v>
      </c>
      <c r="H29" s="26" t="str">
        <f>'[1]FED2-nber_emp'!H10</f>
        <v>(0.009)</v>
      </c>
      <c r="I29" s="26" t="s">
        <v>136</v>
      </c>
    </row>
    <row r="30" spans="1:9" s="15" customFormat="1" ht="15" customHeight="1" x14ac:dyDescent="0.2">
      <c r="A30" s="16" t="s">
        <v>12</v>
      </c>
      <c r="B30" s="26" t="str">
        <f>'[1]FED2-nber_emp'!B11</f>
        <v>6560</v>
      </c>
      <c r="C30" s="26" t="str">
        <f>'[1]FED2-nber_emp'!C11</f>
        <v>6560</v>
      </c>
      <c r="D30" s="26" t="str">
        <f>'[1]FED2-nber_emp'!D11</f>
        <v>6560</v>
      </c>
      <c r="E30" s="26" t="str">
        <f>'[1]FED2-nber_emp'!E11</f>
        <v>6560</v>
      </c>
      <c r="F30" s="26" t="str">
        <f>'[1]FED2-nber_emp'!F11</f>
        <v>6560</v>
      </c>
      <c r="G30" s="26" t="str">
        <f>'[1]FED2-nber_emp'!G11</f>
        <v>6560</v>
      </c>
      <c r="H30" s="26" t="str">
        <f>'[1]FED2-nber_emp'!H11</f>
        <v>6560</v>
      </c>
      <c r="I30" s="24">
        <v>6560</v>
      </c>
    </row>
    <row r="31" spans="1:9" ht="15" customHeight="1" x14ac:dyDescent="0.2">
      <c r="A31" s="42" t="s">
        <v>30</v>
      </c>
      <c r="B31" s="26" t="str">
        <f>'[1]FED2b-nber_emp'!B12</f>
        <v>0.321</v>
      </c>
      <c r="C31" s="26"/>
      <c r="D31" s="26" t="str">
        <f>'[1]FED2b-nber_emp'!D12</f>
        <v>0.346</v>
      </c>
      <c r="E31" s="26" t="str">
        <f>'[1]FED2b-nber_emp'!E12</f>
        <v>0.156</v>
      </c>
      <c r="F31" s="26" t="str">
        <f>'[1]FED2b-nber_emp'!F12</f>
        <v>0.747</v>
      </c>
      <c r="G31" s="26" t="str">
        <f>'[1]FED2b-nber_emp'!G12</f>
        <v>0.160</v>
      </c>
      <c r="H31" s="26" t="str">
        <f>'[1]FED2b-nber_emp'!H12</f>
        <v>0.829</v>
      </c>
      <c r="I31" s="26">
        <v>0.71660000000000001</v>
      </c>
    </row>
    <row r="32" spans="1:9" s="3" customFormat="1" ht="6" customHeight="1" thickBot="1" x14ac:dyDescent="0.2">
      <c r="A32" s="6"/>
      <c r="B32" s="7"/>
      <c r="C32" s="7"/>
      <c r="D32" s="7"/>
      <c r="E32" s="7"/>
      <c r="F32" s="7"/>
      <c r="G32" s="7"/>
      <c r="H32" s="7"/>
      <c r="I32" s="7"/>
    </row>
    <row r="33" spans="1:9" s="14" customFormat="1" ht="16.5" customHeight="1" thickTop="1" x14ac:dyDescent="0.15">
      <c r="A33" s="108" t="s">
        <v>260</v>
      </c>
      <c r="B33" s="108"/>
      <c r="C33" s="108"/>
      <c r="D33" s="108"/>
      <c r="E33" s="108"/>
      <c r="F33" s="108"/>
      <c r="G33" s="108"/>
      <c r="H33" s="108"/>
      <c r="I33" s="108"/>
    </row>
    <row r="37" spans="1:9" x14ac:dyDescent="0.2">
      <c r="F37" s="8" t="s">
        <v>8</v>
      </c>
    </row>
  </sheetData>
  <mergeCells count="4">
    <mergeCell ref="A1:I1"/>
    <mergeCell ref="B7:I7"/>
    <mergeCell ref="B20:I20"/>
    <mergeCell ref="A33:I33"/>
  </mergeCells>
  <printOptions horizontalCentered="1"/>
  <pageMargins left="0.25" right="0.25" top="1" bottom="0" header="0.3" footer="0.3"/>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45</vt:i4>
      </vt:variant>
    </vt:vector>
  </HeadingPairs>
  <TitlesOfParts>
    <vt:vector size="92" baseType="lpstr">
      <vt:lpstr>Core=&gt;</vt:lpstr>
      <vt:lpstr>F1a</vt:lpstr>
      <vt:lpstr>F1b</vt:lpstr>
      <vt:lpstr>F2</vt:lpstr>
      <vt:lpstr>Corr</vt:lpstr>
      <vt:lpstr>TR1</vt:lpstr>
      <vt:lpstr>TR2</vt:lpstr>
      <vt:lpstr>FED1</vt:lpstr>
      <vt:lpstr>FED2</vt:lpstr>
      <vt:lpstr>TFP1</vt:lpstr>
      <vt:lpstr>TFP2</vt:lpstr>
      <vt:lpstr>PAT1</vt:lpstr>
      <vt:lpstr>PAT2</vt:lpstr>
      <vt:lpstr>VAR</vt:lpstr>
      <vt:lpstr>Full2</vt:lpstr>
      <vt:lpstr>Geo2</vt:lpstr>
      <vt:lpstr>App=&gt;</vt:lpstr>
      <vt:lpstr>AF1</vt:lpstr>
      <vt:lpstr>AF2</vt:lpstr>
      <vt:lpstr>AF3</vt:lpstr>
      <vt:lpstr>FS</vt:lpstr>
      <vt:lpstr>TR5</vt:lpstr>
      <vt:lpstr>TR4</vt:lpstr>
      <vt:lpstr>TR3</vt:lpstr>
      <vt:lpstr>FED5</vt:lpstr>
      <vt:lpstr>FED4</vt:lpstr>
      <vt:lpstr>FED3</vt:lpstr>
      <vt:lpstr>TFP5</vt:lpstr>
      <vt:lpstr>TFP4</vt:lpstr>
      <vt:lpstr>TFP3</vt:lpstr>
      <vt:lpstr>PAT5</vt:lpstr>
      <vt:lpstr>PAT4</vt:lpstr>
      <vt:lpstr>PAT3</vt:lpstr>
      <vt:lpstr>Comp1</vt:lpstr>
      <vt:lpstr>Lags1</vt:lpstr>
      <vt:lpstr>Full1</vt:lpstr>
      <vt:lpstr>Geo3a</vt:lpstr>
      <vt:lpstr>Geo3b</vt:lpstr>
      <vt:lpstr>Geo1a</vt:lpstr>
      <vt:lpstr>Geo1b</vt:lpstr>
      <vt:lpstr>Full3</vt:lpstr>
      <vt:lpstr>Figures=&gt;</vt:lpstr>
      <vt:lpstr>ZCalc1a</vt:lpstr>
      <vt:lpstr>ZCalc1b</vt:lpstr>
      <vt:lpstr>ZCalc23</vt:lpstr>
      <vt:lpstr>ZCalc4a</vt:lpstr>
      <vt:lpstr>ZCalc4b</vt:lpstr>
      <vt:lpstr>'AF1'!Print_Area</vt:lpstr>
      <vt:lpstr>'AF2'!Print_Area</vt:lpstr>
      <vt:lpstr>'AF3'!Print_Area</vt:lpstr>
      <vt:lpstr>'App=&gt;'!Print_Area</vt:lpstr>
      <vt:lpstr>Comp1!Print_Area</vt:lpstr>
      <vt:lpstr>Corr!Print_Area</vt:lpstr>
      <vt:lpstr>F1a!Print_Area</vt:lpstr>
      <vt:lpstr>F1b!Print_Area</vt:lpstr>
      <vt:lpstr>'F2'!Print_Area</vt:lpstr>
      <vt:lpstr>'FED1'!Print_Area</vt:lpstr>
      <vt:lpstr>'FED2'!Print_Area</vt:lpstr>
      <vt:lpstr>'FED3'!Print_Area</vt:lpstr>
      <vt:lpstr>'FED4'!Print_Area</vt:lpstr>
      <vt:lpstr>'FED5'!Print_Area</vt:lpstr>
      <vt:lpstr>FS!Print_Area</vt:lpstr>
      <vt:lpstr>Full1!Print_Area</vt:lpstr>
      <vt:lpstr>Full2!Print_Area</vt:lpstr>
      <vt:lpstr>Full3!Print_Area</vt:lpstr>
      <vt:lpstr>Geo1a!Print_Area</vt:lpstr>
      <vt:lpstr>Geo1b!Print_Area</vt:lpstr>
      <vt:lpstr>'Geo2'!Print_Area</vt:lpstr>
      <vt:lpstr>Geo3a!Print_Area</vt:lpstr>
      <vt:lpstr>Geo3b!Print_Area</vt:lpstr>
      <vt:lpstr>Lags1!Print_Area</vt:lpstr>
      <vt:lpstr>'PAT1'!Print_Area</vt:lpstr>
      <vt:lpstr>'PAT2'!Print_Area</vt:lpstr>
      <vt:lpstr>'PAT3'!Print_Area</vt:lpstr>
      <vt:lpstr>'PAT4'!Print_Area</vt:lpstr>
      <vt:lpstr>'PAT5'!Print_Area</vt:lpstr>
      <vt:lpstr>'TFP1'!Print_Area</vt:lpstr>
      <vt:lpstr>'TFP2'!Print_Area</vt:lpstr>
      <vt:lpstr>'TFP3'!Print_Area</vt:lpstr>
      <vt:lpstr>'TFP4'!Print_Area</vt:lpstr>
      <vt:lpstr>'TFP5'!Print_Area</vt:lpstr>
      <vt:lpstr>'TR1'!Print_Area</vt:lpstr>
      <vt:lpstr>'TR2'!Print_Area</vt:lpstr>
      <vt:lpstr>'TR3'!Print_Area</vt:lpstr>
      <vt:lpstr>'TR4'!Print_Area</vt:lpstr>
      <vt:lpstr>'TR5'!Print_Area</vt:lpstr>
      <vt:lpstr>VAR!Print_Area</vt:lpstr>
      <vt:lpstr>ZCalc1a!Print_Area</vt:lpstr>
      <vt:lpstr>ZCalc1b!Print_Area</vt:lpstr>
      <vt:lpstr>ZCalc23!Print_Area</vt:lpstr>
      <vt:lpstr>ZCalc4a!Print_Area</vt:lpstr>
      <vt:lpstr>ZCalc4b!Print_Area</vt:lpstr>
    </vt:vector>
  </TitlesOfParts>
  <Company>MIT Economics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wkerr</dc:creator>
  <cp:lastModifiedBy> William Kerr</cp:lastModifiedBy>
  <cp:lastPrinted>2015-06-11T21:26:57Z</cp:lastPrinted>
  <dcterms:created xsi:type="dcterms:W3CDTF">2004-07-23T19:56:41Z</dcterms:created>
  <dcterms:modified xsi:type="dcterms:W3CDTF">2015-09-01T13:00:49Z</dcterms:modified>
</cp:coreProperties>
</file>