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Investment" sheetId="1" r:id="rId3"/>
    <sheet state="visible" name="Option Pool" sheetId="2" r:id="rId4"/>
  </sheets>
  <definedNames/>
  <calcPr/>
</workbook>
</file>

<file path=xl/sharedStrings.xml><?xml version="1.0" encoding="utf-8"?>
<sst xmlns="http://schemas.openxmlformats.org/spreadsheetml/2006/main" count="80" uniqueCount="54">
  <si>
    <t>This calculation sheet has been released under GNU General Public License v2.0. You may read the license text in the LICENSE file present at https://github.com/i01000001/FoundersDairy/blob/master/LICENSE. Please do not redistribute the sheet without this license preamble.</t>
  </si>
  <si>
    <t>Employee 1</t>
  </si>
  <si>
    <t>Employee 2</t>
  </si>
  <si>
    <t>Employee 3</t>
  </si>
  <si>
    <t>Employee 4</t>
  </si>
  <si>
    <t>Employee 5</t>
  </si>
  <si>
    <t>Employee 6</t>
  </si>
  <si>
    <t>Employee 7</t>
  </si>
  <si>
    <t>Employee 8</t>
  </si>
  <si>
    <t>Employee 9</t>
  </si>
  <si>
    <t>Increment</t>
  </si>
  <si>
    <t>Stake Holders</t>
  </si>
  <si>
    <t>Round 1</t>
  </si>
  <si>
    <t>Round 2</t>
  </si>
  <si>
    <t>Round 3</t>
  </si>
  <si>
    <t>Round 4</t>
  </si>
  <si>
    <t>Round 5</t>
  </si>
  <si>
    <t>Round 6</t>
  </si>
  <si>
    <t>Round 7</t>
  </si>
  <si>
    <t>Round 8</t>
  </si>
  <si>
    <t>Round 9</t>
  </si>
  <si>
    <t>Round 10</t>
  </si>
  <si>
    <t>Round 11</t>
  </si>
  <si>
    <t>Round 12</t>
  </si>
  <si>
    <t>Founder 1</t>
  </si>
  <si>
    <t>Year 1</t>
  </si>
  <si>
    <t>Founder 2</t>
  </si>
  <si>
    <t>Year 2</t>
  </si>
  <si>
    <t>Year 3</t>
  </si>
  <si>
    <t>Founder 3</t>
  </si>
  <si>
    <t>Year 4</t>
  </si>
  <si>
    <t>Founder 4</t>
  </si>
  <si>
    <t>Year 5</t>
  </si>
  <si>
    <t>Option pool 1</t>
  </si>
  <si>
    <t>Investor 1</t>
  </si>
  <si>
    <t>Year 6</t>
  </si>
  <si>
    <t>Option pool 2</t>
  </si>
  <si>
    <t>Year 7</t>
  </si>
  <si>
    <t>Investor 2</t>
  </si>
  <si>
    <t>Year 8</t>
  </si>
  <si>
    <t>Option pool 3</t>
  </si>
  <si>
    <t>Investor 3</t>
  </si>
  <si>
    <t>Year 9</t>
  </si>
  <si>
    <t>Option pool 4</t>
  </si>
  <si>
    <t>Investor 4</t>
  </si>
  <si>
    <t>Option pool 5</t>
  </si>
  <si>
    <t>Year 10</t>
  </si>
  <si>
    <t>Valuation</t>
  </si>
  <si>
    <t>Investment</t>
  </si>
  <si>
    <t>Option Pool 1</t>
  </si>
  <si>
    <t>Option Pool 2</t>
  </si>
  <si>
    <t>Option Pool 3</t>
  </si>
  <si>
    <t>Option Pool 4</t>
  </si>
  <si>
    <t>Founder 1 &amp; 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</si>
</sst>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&gt;9999999]##\,##\,##\,##0.00;[&gt;99999]##\,##\,##0.00;##,##0.00"/>
  </numFmts>
  <fonts count="8">
    <font>
      <sz val="10.0"/>
      <color rgb="FF000000"/>
      <name val="Arial"/>
    </font>
    <font>
      <b/>
    </font>
    <font/>
    <font>
      <color rgb="FF6AA84F"/>
    </font>
    <font>
      <b/>
      <color rgb="FF6AA84F"/>
    </font>
    <font>
      <b/>
      <color rgb="FF000000"/>
    </font>
    <font>
      <color rgb="FF45818E"/>
    </font>
    <font>
      <color rgb="FF000000"/>
    </font>
  </fonts>
  <fills count="7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</fills>
  <borders count="4">
    <border/>
    <border>
      <top style="thin">
        <color rgb="FF000000"/>
      </top>
      <bottom style="thin">
        <color rgb="FF000000"/>
      </bottom>
    </border>
    <border>
      <top style="thin">
        <color rgb="FF000000"/>
      </top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88">
    <xf borderId="0" fillId="0" fontId="0" numFmtId="0" xfId="0" applyAlignment="1" applyFont="1">
      <alignment readingOrder="0" shrinkToFit="0" vertical="bottom" wrapText="1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horizontal="center" readingOrder="0" shrinkToFit="0" wrapText="1"/>
    </xf>
    <xf borderId="0" fillId="0" fontId="1" numFmtId="0" xfId="0" applyAlignment="1" applyFont="1">
      <alignment horizontal="right" readingOrder="0" shrinkToFit="0" wrapText="1"/>
    </xf>
    <xf borderId="0" fillId="0" fontId="2" numFmtId="0" xfId="0" applyAlignment="1" applyFont="1">
      <alignment readingOrder="0" shrinkToFit="0" wrapText="1"/>
    </xf>
    <xf borderId="0" fillId="0" fontId="3" numFmtId="4" xfId="0" applyAlignment="1" applyFont="1" applyNumberFormat="1">
      <alignment readingOrder="0" shrinkToFit="0" wrapText="1"/>
    </xf>
    <xf borderId="0" fillId="2" fontId="2" numFmtId="0" xfId="0" applyAlignment="1" applyFill="1" applyFont="1">
      <alignment readingOrder="0" shrinkToFit="0" wrapText="1"/>
    </xf>
    <xf borderId="0" fillId="2" fontId="4" numFmtId="4" xfId="0" applyAlignment="1" applyFont="1" applyNumberFormat="1">
      <alignment readingOrder="0" shrinkToFit="0" wrapText="1"/>
    </xf>
    <xf borderId="0" fillId="2" fontId="2" numFmtId="4" xfId="0" applyAlignment="1" applyFont="1" applyNumberFormat="1">
      <alignment shrinkToFit="0" wrapText="1"/>
    </xf>
    <xf borderId="0" fillId="0" fontId="2" numFmtId="4" xfId="0" applyAlignment="1" applyFont="1" applyNumberFormat="1">
      <alignment shrinkToFit="0" wrapText="1"/>
    </xf>
    <xf borderId="0" fillId="3" fontId="2" numFmtId="0" xfId="0" applyAlignment="1" applyFill="1" applyFont="1">
      <alignment readingOrder="0" shrinkToFit="0" wrapText="1"/>
    </xf>
    <xf borderId="0" fillId="2" fontId="2" numFmtId="4" xfId="0" applyAlignment="1" applyFont="1" applyNumberFormat="1">
      <alignment readingOrder="0" shrinkToFit="0" wrapText="1"/>
    </xf>
    <xf borderId="0" fillId="3" fontId="2" numFmtId="4" xfId="0" applyAlignment="1" applyFont="1" applyNumberFormat="1">
      <alignment readingOrder="0" shrinkToFit="0" wrapText="1"/>
    </xf>
    <xf borderId="0" fillId="4" fontId="2" numFmtId="0" xfId="0" applyAlignment="1" applyFill="1" applyFont="1">
      <alignment readingOrder="0" shrinkToFit="0" wrapText="1"/>
    </xf>
    <xf borderId="0" fillId="4" fontId="4" numFmtId="4" xfId="0" applyAlignment="1" applyFont="1" applyNumberFormat="1">
      <alignment readingOrder="0" shrinkToFit="0" wrapText="1"/>
    </xf>
    <xf borderId="0" fillId="4" fontId="2" numFmtId="4" xfId="0" applyAlignment="1" applyFont="1" applyNumberFormat="1">
      <alignment shrinkToFit="0" wrapText="1"/>
    </xf>
    <xf borderId="0" fillId="0" fontId="2" numFmtId="4" xfId="0" applyAlignment="1" applyFont="1" applyNumberFormat="1">
      <alignment readingOrder="0" shrinkToFit="0" wrapText="1"/>
    </xf>
    <xf borderId="1" fillId="2" fontId="2" numFmtId="4" xfId="0" applyAlignment="1" applyBorder="1" applyFont="1" applyNumberFormat="1">
      <alignment shrinkToFit="0" wrapText="1"/>
    </xf>
    <xf borderId="1" fillId="4" fontId="2" numFmtId="4" xfId="0" applyAlignment="1" applyBorder="1" applyFont="1" applyNumberFormat="1">
      <alignment readingOrder="0" shrinkToFit="0" wrapText="1"/>
    </xf>
    <xf borderId="1" fillId="4" fontId="2" numFmtId="4" xfId="0" applyAlignment="1" applyBorder="1" applyFont="1" applyNumberFormat="1">
      <alignment shrinkToFit="0" wrapText="1"/>
    </xf>
    <xf borderId="2" fillId="2" fontId="2" numFmtId="4" xfId="0" applyAlignment="1" applyBorder="1" applyFont="1" applyNumberFormat="1">
      <alignment shrinkToFit="0" wrapText="1"/>
    </xf>
    <xf borderId="3" fillId="2" fontId="4" numFmtId="4" xfId="0" applyAlignment="1" applyBorder="1" applyFont="1" applyNumberFormat="1">
      <alignment readingOrder="0" shrinkToFit="0" wrapText="1"/>
    </xf>
    <xf borderId="0" fillId="4" fontId="2" numFmtId="4" xfId="0" applyAlignment="1" applyFont="1" applyNumberFormat="1">
      <alignment readingOrder="0" shrinkToFit="0" wrapText="1"/>
    </xf>
    <xf borderId="2" fillId="4" fontId="2" numFmtId="4" xfId="0" applyAlignment="1" applyBorder="1" applyFont="1" applyNumberFormat="1">
      <alignment shrinkToFit="0" wrapText="1"/>
    </xf>
    <xf borderId="3" fillId="4" fontId="4" numFmtId="4" xfId="0" applyAlignment="1" applyBorder="1" applyFont="1" applyNumberFormat="1">
      <alignment readingOrder="0" shrinkToFit="0" wrapText="1"/>
    </xf>
    <xf borderId="3" fillId="2" fontId="2" numFmtId="4" xfId="0" applyAlignment="1" applyBorder="1" applyFont="1" applyNumberFormat="1">
      <alignment shrinkToFit="0" wrapText="1"/>
    </xf>
    <xf borderId="3" fillId="4" fontId="2" numFmtId="4" xfId="0" applyAlignment="1" applyBorder="1" applyFont="1" applyNumberFormat="1">
      <alignment shrinkToFit="0" wrapText="1"/>
    </xf>
    <xf borderId="0" fillId="4" fontId="2" numFmtId="0" xfId="0" applyAlignment="1" applyFont="1">
      <alignment shrinkToFit="0" wrapText="1"/>
    </xf>
    <xf borderId="0" fillId="2" fontId="2" numFmtId="0" xfId="0" applyAlignment="1" applyFont="1">
      <alignment shrinkToFit="0" wrapText="1"/>
    </xf>
    <xf borderId="0" fillId="3" fontId="2" numFmtId="0" xfId="0" applyAlignment="1" applyFont="1">
      <alignment shrinkToFit="0" wrapText="1"/>
    </xf>
    <xf borderId="0" fillId="2" fontId="1" numFmtId="4" xfId="0" applyAlignment="1" applyFont="1" applyNumberFormat="1">
      <alignment shrinkToFit="0" wrapText="1"/>
    </xf>
    <xf borderId="0" fillId="4" fontId="1" numFmtId="4" xfId="0" applyAlignment="1" applyFont="1" applyNumberFormat="1">
      <alignment shrinkToFit="0" wrapText="1"/>
    </xf>
    <xf borderId="0" fillId="5" fontId="2" numFmtId="0" xfId="0" applyAlignment="1" applyFill="1" applyFont="1">
      <alignment readingOrder="0" shrinkToFit="0" wrapText="1"/>
    </xf>
    <xf borderId="0" fillId="5" fontId="2" numFmtId="4" xfId="0" applyAlignment="1" applyFont="1" applyNumberFormat="1">
      <alignment readingOrder="0" shrinkToFit="0" wrapText="1"/>
    </xf>
    <xf borderId="0" fillId="5" fontId="1" numFmtId="4" xfId="0" applyAlignment="1" applyFont="1" applyNumberFormat="1">
      <alignment readingOrder="0" shrinkToFit="0" wrapText="1"/>
    </xf>
    <xf borderId="1" fillId="6" fontId="2" numFmtId="0" xfId="0" applyAlignment="1" applyBorder="1" applyFill="1" applyFont="1">
      <alignment shrinkToFit="0" wrapText="1"/>
    </xf>
    <xf borderId="1" fillId="6" fontId="1" numFmtId="0" xfId="0" applyAlignment="1" applyBorder="1" applyFont="1">
      <alignment shrinkToFit="0" wrapText="1"/>
    </xf>
    <xf borderId="1" fillId="6" fontId="1" numFmtId="4" xfId="0" applyAlignment="1" applyBorder="1" applyFont="1" applyNumberFormat="1">
      <alignment shrinkToFit="0" wrapText="1"/>
    </xf>
    <xf borderId="0" fillId="0" fontId="1" numFmtId="164" xfId="0" applyAlignment="1" applyFont="1" applyNumberFormat="1">
      <alignment shrinkToFit="0" wrapText="1"/>
    </xf>
    <xf borderId="0" fillId="5" fontId="1" numFmtId="0" xfId="0" applyAlignment="1" applyFont="1">
      <alignment readingOrder="0" shrinkToFit="0" wrapText="1"/>
    </xf>
    <xf borderId="0" fillId="0" fontId="4" numFmtId="164" xfId="0" applyAlignment="1" applyFont="1" applyNumberFormat="1">
      <alignment horizontal="right" readingOrder="0" shrinkToFit="0" wrapText="1"/>
    </xf>
    <xf borderId="0" fillId="0" fontId="5" numFmtId="164" xfId="0" applyAlignment="1" applyFont="1" applyNumberFormat="1">
      <alignment horizontal="right" readingOrder="0" shrinkToFit="0" wrapText="1"/>
    </xf>
    <xf borderId="0" fillId="0" fontId="1" numFmtId="164" xfId="0" applyAlignment="1" applyFont="1" applyNumberFormat="1">
      <alignment horizontal="right" readingOrder="0" shrinkToFit="0" wrapText="1"/>
    </xf>
    <xf borderId="0" fillId="2" fontId="1" numFmtId="164" xfId="0" applyAlignment="1" applyFont="1" applyNumberFormat="1">
      <alignment readingOrder="0" shrinkToFit="0" wrapText="1"/>
    </xf>
    <xf borderId="0" fillId="2" fontId="2" numFmtId="164" xfId="0" applyAlignment="1" applyFont="1" applyNumberFormat="1">
      <alignment shrinkToFit="0" wrapText="1"/>
    </xf>
    <xf borderId="0" fillId="4" fontId="1" numFmtId="164" xfId="0" applyAlignment="1" applyFont="1" applyNumberFormat="1">
      <alignment readingOrder="0" shrinkToFit="0" wrapText="1"/>
    </xf>
    <xf borderId="0" fillId="4" fontId="2" numFmtId="164" xfId="0" applyAlignment="1" applyFont="1" applyNumberFormat="1">
      <alignment shrinkToFit="0" wrapText="1"/>
    </xf>
    <xf borderId="1" fillId="2" fontId="2" numFmtId="164" xfId="0" applyAlignment="1" applyBorder="1" applyFont="1" applyNumberFormat="1">
      <alignment shrinkToFit="0" wrapText="1"/>
    </xf>
    <xf borderId="0" fillId="2" fontId="1" numFmtId="164" xfId="0" applyAlignment="1" applyFont="1" applyNumberFormat="1">
      <alignment shrinkToFit="0" wrapText="1"/>
    </xf>
    <xf borderId="1" fillId="4" fontId="2" numFmtId="164" xfId="0" applyAlignment="1" applyBorder="1" applyFont="1" applyNumberFormat="1">
      <alignment readingOrder="0" shrinkToFit="0" wrapText="1"/>
    </xf>
    <xf borderId="0" fillId="4" fontId="1" numFmtId="164" xfId="0" applyAlignment="1" applyFont="1" applyNumberFormat="1">
      <alignment shrinkToFit="0" wrapText="1"/>
    </xf>
    <xf borderId="0" fillId="2" fontId="2" numFmtId="164" xfId="0" applyAlignment="1" applyFont="1" applyNumberFormat="1">
      <alignment readingOrder="0" shrinkToFit="0" wrapText="1"/>
    </xf>
    <xf borderId="1" fillId="4" fontId="2" numFmtId="164" xfId="0" applyAlignment="1" applyBorder="1" applyFont="1" applyNumberFormat="1">
      <alignment shrinkToFit="0" wrapText="1"/>
    </xf>
    <xf borderId="0" fillId="4" fontId="2" numFmtId="164" xfId="0" applyAlignment="1" applyFont="1" applyNumberFormat="1">
      <alignment readingOrder="0" shrinkToFit="0" wrapText="1"/>
    </xf>
    <xf borderId="3" fillId="4" fontId="1" numFmtId="164" xfId="0" applyAlignment="1" applyBorder="1" applyFont="1" applyNumberFormat="1">
      <alignment readingOrder="0" shrinkToFit="0" wrapText="1"/>
    </xf>
    <xf borderId="3" fillId="2" fontId="2" numFmtId="164" xfId="0" applyAlignment="1" applyBorder="1" applyFont="1" applyNumberFormat="1">
      <alignment shrinkToFit="0" wrapText="1"/>
    </xf>
    <xf borderId="3" fillId="2" fontId="1" numFmtId="164" xfId="0" applyAlignment="1" applyBorder="1" applyFont="1" applyNumberFormat="1">
      <alignment readingOrder="0" shrinkToFit="0" wrapText="1"/>
    </xf>
    <xf borderId="3" fillId="4" fontId="2" numFmtId="164" xfId="0" applyAlignment="1" applyBorder="1" applyFont="1" applyNumberFormat="1">
      <alignment shrinkToFit="0" wrapText="1"/>
    </xf>
    <xf borderId="0" fillId="0" fontId="1" numFmtId="4" xfId="0" applyAlignment="1" applyFont="1" applyNumberFormat="1">
      <alignment horizontal="right" readingOrder="0" shrinkToFit="0" wrapText="1"/>
    </xf>
    <xf borderId="0" fillId="5" fontId="1" numFmtId="164" xfId="0" applyAlignment="1" applyFont="1" applyNumberFormat="1">
      <alignment readingOrder="0" shrinkToFit="0" wrapText="1"/>
    </xf>
    <xf borderId="0" fillId="0" fontId="3" numFmtId="0" xfId="0" applyAlignment="1" applyFont="1">
      <alignment readingOrder="0" shrinkToFit="0" wrapText="1"/>
    </xf>
    <xf borderId="0" fillId="5" fontId="1" numFmtId="4" xfId="0" applyAlignment="1" applyFont="1" applyNumberFormat="1">
      <alignment horizontal="center" readingOrder="0" shrinkToFit="0" wrapText="1"/>
    </xf>
    <xf borderId="0" fillId="6" fontId="2" numFmtId="0" xfId="0" applyAlignment="1" applyFont="1">
      <alignment readingOrder="0" shrinkToFit="0" wrapText="1"/>
    </xf>
    <xf borderId="0" fillId="6" fontId="2" numFmtId="4" xfId="0" applyAlignment="1" applyFont="1" applyNumberFormat="1">
      <alignment shrinkToFit="0" wrapText="1"/>
    </xf>
    <xf borderId="0" fillId="6" fontId="1" numFmtId="4" xfId="0" applyAlignment="1" applyFont="1" applyNumberFormat="1">
      <alignment shrinkToFit="0" wrapText="1"/>
    </xf>
    <xf borderId="0" fillId="6" fontId="2" numFmtId="4" xfId="0" applyAlignment="1" applyFont="1" applyNumberFormat="1">
      <alignment readingOrder="0" shrinkToFit="0" wrapText="1"/>
    </xf>
    <xf borderId="0" fillId="4" fontId="1" numFmtId="4" xfId="0" applyAlignment="1" applyFont="1" applyNumberFormat="1">
      <alignment readingOrder="0" shrinkToFit="0" wrapText="1"/>
    </xf>
    <xf borderId="0" fillId="2" fontId="1" numFmtId="4" xfId="0" applyAlignment="1" applyFont="1" applyNumberFormat="1">
      <alignment readingOrder="0" shrinkToFit="0" wrapText="1"/>
    </xf>
    <xf borderId="0" fillId="5" fontId="2" numFmtId="0" xfId="0" applyAlignment="1" applyFont="1">
      <alignment shrinkToFit="0" wrapText="1"/>
    </xf>
    <xf borderId="0" fillId="5" fontId="2" numFmtId="4" xfId="0" applyAlignment="1" applyFont="1" applyNumberFormat="1">
      <alignment shrinkToFit="0" wrapText="1"/>
    </xf>
    <xf borderId="0" fillId="5" fontId="1" numFmtId="4" xfId="0" applyAlignment="1" applyFont="1" applyNumberFormat="1">
      <alignment horizontal="right" readingOrder="0" shrinkToFit="0" wrapText="1"/>
    </xf>
    <xf borderId="0" fillId="5" fontId="1" numFmtId="4" xfId="0" applyAlignment="1" applyFont="1" applyNumberFormat="1">
      <alignment shrinkToFit="0" wrapText="1"/>
    </xf>
    <xf borderId="0" fillId="5" fontId="1" numFmtId="0" xfId="0" applyAlignment="1" applyFont="1">
      <alignment horizontal="center" shrinkToFit="0" wrapText="1"/>
    </xf>
    <xf borderId="0" fillId="5" fontId="1" numFmtId="0" xfId="0" applyAlignment="1" applyFont="1">
      <alignment horizontal="right" readingOrder="0" shrinkToFit="0" wrapText="1"/>
    </xf>
    <xf borderId="0" fillId="5" fontId="1" numFmtId="0" xfId="0" applyAlignment="1" applyFont="1">
      <alignment horizontal="right" shrinkToFit="0" wrapText="1"/>
    </xf>
    <xf borderId="0" fillId="5" fontId="2" numFmtId="164" xfId="0" applyAlignment="1" applyFont="1" applyNumberFormat="1">
      <alignment readingOrder="0" shrinkToFit="0" wrapText="1"/>
    </xf>
    <xf borderId="0" fillId="5" fontId="6" numFmtId="164" xfId="0" applyAlignment="1" applyFont="1" applyNumberFormat="1">
      <alignment readingOrder="0" shrinkToFit="0" wrapText="1"/>
    </xf>
    <xf borderId="0" fillId="5" fontId="6" numFmtId="10" xfId="0" applyAlignment="1" applyFont="1" applyNumberFormat="1">
      <alignment readingOrder="0" shrinkToFit="0" wrapText="1"/>
    </xf>
    <xf borderId="0" fillId="5" fontId="7" numFmtId="164" xfId="0" applyAlignment="1" applyFont="1" applyNumberFormat="1">
      <alignment readingOrder="0" shrinkToFit="0" wrapText="1"/>
    </xf>
    <xf borderId="0" fillId="5" fontId="2" numFmtId="0" xfId="0" applyAlignment="1" applyFont="1">
      <alignment horizontal="right" readingOrder="0" shrinkToFit="0" wrapText="1"/>
    </xf>
    <xf borderId="0" fillId="5" fontId="3" numFmtId="0" xfId="0" applyAlignment="1" applyFont="1">
      <alignment shrinkToFit="0" wrapText="1"/>
    </xf>
    <xf borderId="0" fillId="5" fontId="2" numFmtId="10" xfId="0" applyAlignment="1" applyFont="1" applyNumberFormat="1">
      <alignment shrinkToFit="0" wrapText="1"/>
    </xf>
    <xf borderId="0" fillId="5" fontId="7" numFmtId="10" xfId="0" applyAlignment="1" applyFont="1" applyNumberFormat="1">
      <alignment readingOrder="0" shrinkToFit="0" wrapText="1"/>
    </xf>
    <xf borderId="0" fillId="5" fontId="7" numFmtId="0" xfId="0" applyAlignment="1" applyFont="1">
      <alignment shrinkToFit="0" wrapText="1"/>
    </xf>
    <xf borderId="0" fillId="5" fontId="2" numFmtId="10" xfId="0" applyAlignment="1" applyFont="1" applyNumberFormat="1">
      <alignment readingOrder="0" shrinkToFit="0" wrapText="1"/>
    </xf>
    <xf borderId="0" fillId="5" fontId="1" numFmtId="0" xfId="0" applyAlignment="1" applyFont="1">
      <alignment shrinkToFit="0" wrapText="1"/>
    </xf>
    <xf borderId="0" fillId="5" fontId="1" numFmtId="164" xfId="0" applyAlignment="1" applyFont="1" applyNumberForma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5.0" topLeftCell="B6" activePane="bottomRight" state="frozen"/>
      <selection activeCell="B1" sqref="B1" pane="topRight"/>
      <selection activeCell="A6" sqref="A6" pane="bottomLeft"/>
      <selection activeCell="B6" sqref="B6" pane="bottomRight"/>
    </sheetView>
  </sheetViews>
  <sheetFormatPr customHeight="1" defaultColWidth="14.43" defaultRowHeight="12.75"/>
  <cols>
    <col customWidth="1" min="7" max="7" width="14.86"/>
  </cols>
  <sheetData>
    <row r="1">
      <c r="A1" s="1"/>
      <c r="B1" s="2" t="s">
        <v>0</v>
      </c>
    </row>
    <row r="2">
      <c r="A2" s="1"/>
    </row>
    <row r="3">
      <c r="A3" s="1"/>
    </row>
    <row r="4">
      <c r="A4" s="1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</row>
    <row r="5">
      <c r="A5" s="1" t="s">
        <v>11</v>
      </c>
      <c r="B5" s="4" t="s">
        <v>12</v>
      </c>
      <c r="C5" s="4" t="s">
        <v>13</v>
      </c>
      <c r="D5" s="4" t="s">
        <v>14</v>
      </c>
      <c r="E5" s="4" t="s">
        <v>15</v>
      </c>
      <c r="F5" s="4" t="s">
        <v>16</v>
      </c>
      <c r="G5" s="4" t="s">
        <v>17</v>
      </c>
      <c r="H5" s="4" t="s">
        <v>18</v>
      </c>
      <c r="I5" s="4" t="s">
        <v>19</v>
      </c>
      <c r="J5" s="4" t="s">
        <v>20</v>
      </c>
      <c r="K5" s="4" t="s">
        <v>21</v>
      </c>
      <c r="L5" s="4" t="s">
        <v>22</v>
      </c>
      <c r="M5" s="4" t="s">
        <v>23</v>
      </c>
    </row>
    <row r="6">
      <c r="A6" s="7" t="s">
        <v>24</v>
      </c>
      <c r="B6" s="8">
        <v>0.0</v>
      </c>
      <c r="C6" s="9">
        <f>B6*(1-(C8/100))</f>
        <v>0</v>
      </c>
      <c r="D6" s="9">
        <f>C6*(1-(D9/100))</f>
        <v>0</v>
      </c>
      <c r="E6" s="9">
        <f>D6*(1-(E10/100))</f>
        <v>0</v>
      </c>
      <c r="F6" s="9">
        <f>E6*(1-(F11/(100-E12)))</f>
        <v>0</v>
      </c>
      <c r="G6" s="9">
        <f>F6*(1-(G12/(100-IF(G22&gt;0,F13,F13+F14))))</f>
        <v>0</v>
      </c>
      <c r="H6" s="9">
        <f>G6*(1-(H13/(100-IF(H22&gt;0,G14,G14+G15))))</f>
        <v>0</v>
      </c>
      <c r="I6" s="9">
        <f>H6*(1-(I14/(100-IF(I22&gt;0,H15,H15+IF(I22&gt;1,H16,H11)))))</f>
        <v>0</v>
      </c>
      <c r="J6" s="9">
        <f>I6*(1-(J15/(100-IF(J22&gt;0,I16,I16+I17))))</f>
        <v>0</v>
      </c>
      <c r="K6" s="9">
        <f>J6*(1-(K16/(100-IF(K22&gt;0,J17,J17+J18))))</f>
        <v>0</v>
      </c>
      <c r="L6" s="9">
        <f>K6*(1-(L17/(100-IF(L22&gt;0,K18,K18+K19))))</f>
        <v>0</v>
      </c>
      <c r="M6" s="9">
        <f>L6*(1-(M18/(100-IF(M22&gt;0,L19,L19+L20))))</f>
        <v>0</v>
      </c>
    </row>
    <row r="7">
      <c r="A7" s="14" t="s">
        <v>26</v>
      </c>
      <c r="B7" s="15">
        <v>0.0</v>
      </c>
      <c r="C7" s="16">
        <f>B7*(1-(C8/100))</f>
        <v>0</v>
      </c>
      <c r="D7" s="16">
        <f>C7*(1-(D9/100))</f>
        <v>0</v>
      </c>
      <c r="E7" s="16">
        <f>D7*(1-(E10/100))</f>
        <v>0</v>
      </c>
      <c r="F7" s="16">
        <f>E7*(1-(F11/(100-E12)))</f>
        <v>0</v>
      </c>
      <c r="G7" s="16">
        <f>F7*(1-(G12/(100-IF(G22&gt;0,F13,F13+F14))))</f>
        <v>0</v>
      </c>
      <c r="H7" s="16">
        <f>G7*(1-(H13/(100-IF(H22&gt;0,G14,G14+G15))))</f>
        <v>0</v>
      </c>
      <c r="I7" s="16">
        <f>H7*(1-(I14/(100-IF(I22&gt;0,H15,H15+IF(I22&gt;1,H16,H76)))))</f>
        <v>0</v>
      </c>
      <c r="J7" s="16">
        <f>I7*(1-(J15/(100-IF(J22&gt;0,I16,I16+I17))))</f>
        <v>0</v>
      </c>
      <c r="K7" s="16">
        <f>J7*(1-(K16/(100-IF(K22&gt;0,J17,J17+J18))))</f>
        <v>0</v>
      </c>
      <c r="L7" s="16">
        <f>K7*(1-(L17/(100-IF(L22&gt;0,K18,K18+K19))))</f>
        <v>0</v>
      </c>
      <c r="M7" s="16">
        <f>L7*(1-(M18/(100-IF(M22&gt;0,L19,L19+L20))))</f>
        <v>0</v>
      </c>
    </row>
    <row r="8">
      <c r="A8" s="7" t="s">
        <v>29</v>
      </c>
      <c r="B8" s="18">
        <f>SUM(B6:B7)</f>
        <v>0</v>
      </c>
      <c r="C8" s="8">
        <v>0.0</v>
      </c>
      <c r="D8" s="9">
        <f>C8*(1-(D9/100))</f>
        <v>0</v>
      </c>
      <c r="E8" s="9">
        <f>D8*(1-(E10/100))</f>
        <v>0</v>
      </c>
      <c r="F8" s="9">
        <f>E8*(1-(F11/(100-E10)))</f>
        <v>0</v>
      </c>
      <c r="G8" s="9">
        <f>F8*(1-(G12/(100-IF(G22&gt;0,F13,F13+F14))))</f>
        <v>0</v>
      </c>
      <c r="H8" s="9">
        <f>G8*(1-(H13/(100-IF(H22&gt;0,G14,G14+G15))))</f>
        <v>0</v>
      </c>
      <c r="I8" s="9">
        <f>H8*(1-(I14/(100-IF(I22&gt;0,H15,H15+H16))))</f>
        <v>0</v>
      </c>
      <c r="J8" s="9">
        <f>I8*(1-(J15/(100-IF(J22&gt;0,I16,I16+I17))))</f>
        <v>0</v>
      </c>
      <c r="K8" s="9">
        <f>J8*(1-(K16/(100-IF(K22&gt;0,J17,J17+J18))))</f>
        <v>0</v>
      </c>
      <c r="L8" s="9">
        <f>K8*(1-(L17/(100-IF(L22&gt;0,K18,K18+K19))))</f>
        <v>0</v>
      </c>
      <c r="M8" s="9">
        <f>L8*(1-(M18/(100-IF(M22&gt;0,L19,L19+L20))))</f>
        <v>0</v>
      </c>
    </row>
    <row r="9">
      <c r="A9" s="14" t="s">
        <v>31</v>
      </c>
      <c r="B9" s="16"/>
      <c r="C9" s="19">
        <f>SUM(C6:C8)</f>
        <v>0</v>
      </c>
      <c r="D9" s="15">
        <v>0.0</v>
      </c>
      <c r="E9" s="16">
        <f>D9*(1-(E10/100))</f>
        <v>0</v>
      </c>
      <c r="F9" s="16">
        <f>E9*(1-(F11/(100-E12)))</f>
        <v>0</v>
      </c>
      <c r="G9" s="16">
        <f>F9*(1-(G12/(100-IF(G22&gt;0,F13,F13+F14))))</f>
        <v>0</v>
      </c>
      <c r="H9" s="16">
        <f>G9*(1-(H13/(100-IF(H22&gt;0,G14,G14+G15))))</f>
        <v>0</v>
      </c>
      <c r="I9" s="16">
        <f>H9*(1-(I14/(100-IF(I22&gt;0,H15,H15+H16))))</f>
        <v>0</v>
      </c>
      <c r="J9" s="16">
        <f>I9*(1-(J15/(100-IF(J22&gt;0,I16,I16+I17))))</f>
        <v>0</v>
      </c>
      <c r="K9" s="16">
        <f>J9*(1-(K16/(100-IF(K22&gt;0,J17,J17+J18))))</f>
        <v>0</v>
      </c>
      <c r="L9" s="16">
        <f>K9*(1-(L17/(100-IF(L22&gt;0,K18,K18+K19))))</f>
        <v>0</v>
      </c>
      <c r="M9" s="16">
        <f>L9*(1-(M18/(100-IF(M22&gt;0,L19,L19+L20))))</f>
        <v>0</v>
      </c>
    </row>
    <row r="10">
      <c r="A10" s="7" t="s">
        <v>33</v>
      </c>
      <c r="B10" s="12"/>
      <c r="C10" s="9"/>
      <c r="D10" s="18">
        <f>SUM(D6:D9)</f>
        <v>0</v>
      </c>
      <c r="E10" s="8">
        <v>0.0</v>
      </c>
      <c r="F10" s="12">
        <f t="shared" ref="F10:M10" si="1">E10</f>
        <v>0</v>
      </c>
      <c r="G10" s="12">
        <f t="shared" si="1"/>
        <v>0</v>
      </c>
      <c r="H10" s="12">
        <f t="shared" si="1"/>
        <v>0</v>
      </c>
      <c r="I10" s="12">
        <f t="shared" si="1"/>
        <v>0</v>
      </c>
      <c r="J10" s="12">
        <f t="shared" si="1"/>
        <v>0</v>
      </c>
      <c r="K10" s="12">
        <f t="shared" si="1"/>
        <v>0</v>
      </c>
      <c r="L10" s="12">
        <f t="shared" si="1"/>
        <v>0</v>
      </c>
      <c r="M10" s="12">
        <f t="shared" si="1"/>
        <v>0</v>
      </c>
    </row>
    <row r="11">
      <c r="A11" s="14" t="s">
        <v>34</v>
      </c>
      <c r="B11" s="16"/>
      <c r="C11" s="16"/>
      <c r="D11" s="16"/>
      <c r="E11" s="20">
        <f>SUM(E6:E10)</f>
        <v>0</v>
      </c>
      <c r="F11" s="15">
        <v>0.0</v>
      </c>
      <c r="G11" s="16">
        <f>IF(G22&gt;0,F11*(1-(G12/(100-F13))),F11)</f>
        <v>0</v>
      </c>
      <c r="H11" s="16">
        <f>IF(H22&gt;0,G11*(1-(H13/(100-G14))),G11)</f>
        <v>0</v>
      </c>
      <c r="I11" s="16">
        <f>IF(I22&gt;0,H11*(1-(I14/(100-IF(I22&gt;1,H15,H13+H15)))),H11)</f>
        <v>0</v>
      </c>
      <c r="J11" s="16">
        <f>IF(J22&gt;0,I11*(1-(J15/(100-I16))),I11)</f>
        <v>0</v>
      </c>
      <c r="K11" s="16">
        <f>IF(K22&gt;0,J11*(1-(K16/(100-J17))),J11)</f>
        <v>0</v>
      </c>
      <c r="L11" s="16">
        <f>IF(L22&gt;0,K11*(1-(L17/(100-K18))),K11)</f>
        <v>0</v>
      </c>
      <c r="M11" s="16">
        <f>IF(M22&gt;0,L11*(1-(M18/(100-L19))),L11)</f>
        <v>0</v>
      </c>
    </row>
    <row r="12">
      <c r="A12" s="7" t="s">
        <v>36</v>
      </c>
      <c r="B12" s="9"/>
      <c r="C12" s="9"/>
      <c r="D12" s="9"/>
      <c r="E12" s="9">
        <f>E10</f>
        <v>0</v>
      </c>
      <c r="F12" s="21">
        <f>SUM(F6:F11)</f>
        <v>0</v>
      </c>
      <c r="G12" s="22">
        <v>0.0</v>
      </c>
      <c r="H12" s="12">
        <f t="shared" ref="H12:M12" si="2">G12</f>
        <v>0</v>
      </c>
      <c r="I12" s="12">
        <f t="shared" si="2"/>
        <v>0</v>
      </c>
      <c r="J12" s="12">
        <f t="shared" si="2"/>
        <v>0</v>
      </c>
      <c r="K12" s="12">
        <f t="shared" si="2"/>
        <v>0</v>
      </c>
      <c r="L12" s="12">
        <f t="shared" si="2"/>
        <v>0</v>
      </c>
      <c r="M12" s="12">
        <f t="shared" si="2"/>
        <v>0</v>
      </c>
    </row>
    <row r="13">
      <c r="A13" s="14" t="s">
        <v>38</v>
      </c>
      <c r="B13" s="16"/>
      <c r="C13" s="16"/>
      <c r="D13" s="16"/>
      <c r="E13" s="23"/>
      <c r="F13" s="24">
        <f t="shared" ref="F13:F14" si="3">F10</f>
        <v>0</v>
      </c>
      <c r="G13" s="20">
        <f>SUM(G6:G12)</f>
        <v>0</v>
      </c>
      <c r="H13" s="25">
        <v>0.0</v>
      </c>
      <c r="I13" s="16">
        <f>IF(I22&gt;1,H13*(1-(I14/(100-H15))),H13)</f>
        <v>0</v>
      </c>
      <c r="J13" s="16">
        <f>IF(J22&gt;1,I13*(1-(J15/(100-I16))),I13)</f>
        <v>0</v>
      </c>
      <c r="K13" s="16">
        <f>IF(K22&gt;1,J13*(1-(K16/(100-J17))),J13)</f>
        <v>0</v>
      </c>
      <c r="L13" s="16">
        <f>IF(L22&gt;1,K13*(1-(L17/(100-K18))),K13)</f>
        <v>0</v>
      </c>
      <c r="M13" s="16">
        <f>IF(M22&gt;1,L13*(1-(M18/(100-L19))),L13)</f>
        <v>0</v>
      </c>
    </row>
    <row r="14">
      <c r="A14" s="7" t="s">
        <v>40</v>
      </c>
      <c r="B14" s="9"/>
      <c r="C14" s="9"/>
      <c r="D14" s="9"/>
      <c r="E14" s="12"/>
      <c r="F14" s="9">
        <f t="shared" si="3"/>
        <v>0</v>
      </c>
      <c r="G14" s="9">
        <f>G10+G12</f>
        <v>0</v>
      </c>
      <c r="H14" s="26">
        <f>SUM(H6:H13)</f>
        <v>0</v>
      </c>
      <c r="I14" s="22">
        <v>0.0</v>
      </c>
      <c r="J14" s="12">
        <f t="shared" ref="J14:M14" si="4">I14</f>
        <v>0</v>
      </c>
      <c r="K14" s="12">
        <f t="shared" si="4"/>
        <v>0</v>
      </c>
      <c r="L14" s="12">
        <f t="shared" si="4"/>
        <v>0</v>
      </c>
      <c r="M14" s="12">
        <f t="shared" si="4"/>
        <v>0</v>
      </c>
    </row>
    <row r="15">
      <c r="A15" s="14" t="s">
        <v>41</v>
      </c>
      <c r="B15" s="16"/>
      <c r="C15" s="16"/>
      <c r="D15" s="16"/>
      <c r="E15" s="23"/>
      <c r="F15" s="16"/>
      <c r="G15" s="16">
        <f>G11</f>
        <v>0</v>
      </c>
      <c r="H15" s="16">
        <f t="shared" ref="H15:H16" si="5">H10+H12</f>
        <v>0</v>
      </c>
      <c r="I15" s="27">
        <f>SUM(I6:I14)</f>
        <v>0</v>
      </c>
      <c r="J15" s="15">
        <v>0.0</v>
      </c>
      <c r="K15" s="16">
        <f>IF(K22&gt;2,J15*(1-(K16/(100-J17))),J15)</f>
        <v>0</v>
      </c>
      <c r="L15" s="16">
        <f>IF(L22&gt;2,K15*(1-(L17/(100-K18))),K15)</f>
        <v>0</v>
      </c>
      <c r="M15" s="16">
        <f>IF(M22&gt;2,L15*(1-(M18/(100-L19))),L15)</f>
        <v>0</v>
      </c>
    </row>
    <row r="16">
      <c r="A16" s="7" t="s">
        <v>43</v>
      </c>
      <c r="B16" s="9"/>
      <c r="C16" s="9"/>
      <c r="D16" s="9"/>
      <c r="E16" s="9"/>
      <c r="F16" s="9"/>
      <c r="G16" s="9"/>
      <c r="H16" s="9">
        <f t="shared" si="5"/>
        <v>0</v>
      </c>
      <c r="I16" s="9">
        <f>I10+I12+I14</f>
        <v>0</v>
      </c>
      <c r="J16" s="18">
        <f>SUM(J6:J15)</f>
        <v>0</v>
      </c>
      <c r="K16" s="8">
        <v>0.0</v>
      </c>
      <c r="L16" s="12">
        <f t="shared" ref="L16:M16" si="6">K16</f>
        <v>0</v>
      </c>
      <c r="M16" s="12">
        <f t="shared" si="6"/>
        <v>0</v>
      </c>
    </row>
    <row r="17">
      <c r="A17" s="14" t="s">
        <v>44</v>
      </c>
      <c r="B17" s="16"/>
      <c r="C17" s="16"/>
      <c r="D17" s="16"/>
      <c r="E17" s="16"/>
      <c r="F17" s="16"/>
      <c r="G17" s="16"/>
      <c r="H17" s="16"/>
      <c r="I17" s="16">
        <f>I11+I13</f>
        <v>0</v>
      </c>
      <c r="J17" s="16">
        <f t="shared" ref="J17:J18" si="7">J10+J12+J14</f>
        <v>0</v>
      </c>
      <c r="K17" s="20">
        <f>SUM(K6:K16)</f>
        <v>0</v>
      </c>
      <c r="L17" s="15">
        <v>0.0</v>
      </c>
      <c r="M17" s="16">
        <f>IF(M22&gt;3,L17*(1-(M18/(100-L19))),L17)</f>
        <v>0</v>
      </c>
    </row>
    <row r="18">
      <c r="A18" s="7" t="s">
        <v>45</v>
      </c>
      <c r="B18" s="9"/>
      <c r="C18" s="9"/>
      <c r="D18" s="9"/>
      <c r="E18" s="9"/>
      <c r="F18" s="9"/>
      <c r="G18" s="9"/>
      <c r="H18" s="9"/>
      <c r="I18" s="9"/>
      <c r="J18" s="9">
        <f t="shared" si="7"/>
        <v>0</v>
      </c>
      <c r="K18" s="9">
        <f>K10+K12+K14+K16</f>
        <v>0</v>
      </c>
      <c r="L18" s="18">
        <f>SUM(L6:L17)</f>
        <v>0</v>
      </c>
      <c r="M18" s="8">
        <v>0.0</v>
      </c>
    </row>
    <row r="19">
      <c r="A19" s="28"/>
      <c r="B19" s="16"/>
      <c r="C19" s="16"/>
      <c r="D19" s="16"/>
      <c r="E19" s="16"/>
      <c r="F19" s="16"/>
      <c r="G19" s="16"/>
      <c r="H19" s="16"/>
      <c r="I19" s="16"/>
      <c r="J19" s="16"/>
      <c r="K19" s="16">
        <f>K11+K13+K15</f>
        <v>0</v>
      </c>
      <c r="L19" s="16">
        <f t="shared" ref="L19:L20" si="8">L10+L12+L14+L16</f>
        <v>0</v>
      </c>
      <c r="M19" s="20">
        <f>SUM(M6:M18)</f>
        <v>0</v>
      </c>
    </row>
    <row r="20">
      <c r="A20" s="29"/>
      <c r="B20" s="9"/>
      <c r="C20" s="9"/>
      <c r="D20" s="9"/>
      <c r="E20" s="9"/>
      <c r="F20" s="9"/>
      <c r="G20" s="29"/>
      <c r="H20" s="9"/>
      <c r="I20" s="9"/>
      <c r="J20" s="9"/>
      <c r="K20" s="9"/>
      <c r="L20" s="9">
        <f t="shared" si="8"/>
        <v>0</v>
      </c>
      <c r="M20" s="31">
        <f>M10+M12+M14+M16+M18</f>
        <v>0</v>
      </c>
    </row>
    <row r="21">
      <c r="A21" s="28"/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32">
        <f>M11+M13+M15+M17</f>
        <v>0</v>
      </c>
    </row>
    <row r="22">
      <c r="A22" s="33"/>
      <c r="G22" s="34">
        <v>0.0</v>
      </c>
      <c r="H22" s="34">
        <v>0.0</v>
      </c>
      <c r="I22" s="34">
        <v>0.0</v>
      </c>
      <c r="J22" s="34">
        <v>3.0</v>
      </c>
      <c r="K22" s="34">
        <v>4.0</v>
      </c>
      <c r="L22" s="34">
        <v>5.0</v>
      </c>
      <c r="M22" s="34">
        <v>6.0</v>
      </c>
    </row>
    <row r="23">
      <c r="A23" s="35"/>
      <c r="E23" s="10"/>
      <c r="F23" s="10"/>
      <c r="G23" s="10"/>
      <c r="H23" s="10"/>
      <c r="I23" s="10"/>
      <c r="J23" s="10"/>
      <c r="K23" s="10"/>
      <c r="L23" s="10"/>
      <c r="M23" s="10"/>
    </row>
    <row r="24">
      <c r="A24" s="35"/>
      <c r="C24" s="10" t="str">
        <f>C30/C31*100</f>
        <v>#DIV/0!</v>
      </c>
      <c r="D24" s="10" t="str">
        <f>D31/D32*100</f>
        <v>#DIV/0!</v>
      </c>
      <c r="E24" s="10" t="str">
        <f>E32/E33*100</f>
        <v>#DIV/0!</v>
      </c>
      <c r="F24" s="10" t="str">
        <f>F33/F34*100</f>
        <v>#DIV/0!</v>
      </c>
      <c r="G24" s="10" t="str">
        <f>G34/G35*100</f>
        <v>#DIV/0!</v>
      </c>
      <c r="H24" s="10" t="str">
        <f>H35/H36*100</f>
        <v>#DIV/0!</v>
      </c>
      <c r="I24" s="10">
        <f>H6-I6</f>
        <v>0</v>
      </c>
      <c r="J24" s="10">
        <f>H7-I7</f>
        <v>0</v>
      </c>
      <c r="K24" s="10">
        <f>H11-I11</f>
        <v>0</v>
      </c>
      <c r="L24" s="10">
        <f>H13-I13</f>
        <v>0</v>
      </c>
      <c r="M24" s="10"/>
    </row>
    <row r="25">
      <c r="A25" s="35"/>
      <c r="E25" s="10"/>
      <c r="F25" s="10"/>
      <c r="G25" s="10"/>
      <c r="H25" s="10"/>
      <c r="I25" s="10" t="str">
        <f>I24/H6*100</f>
        <v>#DIV/0!</v>
      </c>
      <c r="J25" s="10" t="str">
        <f>J24/H7*100</f>
        <v>#DIV/0!</v>
      </c>
      <c r="K25" s="10" t="str">
        <f>K24/H11*100</f>
        <v>#DIV/0!</v>
      </c>
      <c r="L25" s="10" t="str">
        <f>L24/H13*100</f>
        <v>#DIV/0!</v>
      </c>
      <c r="M25" s="10"/>
    </row>
    <row r="26">
      <c r="A26" s="35">
        <v>1000.0</v>
      </c>
      <c r="C26" s="39">
        <f t="shared" ref="C26:E26" si="9">C27-B27</f>
        <v>0</v>
      </c>
      <c r="D26" s="39">
        <f t="shared" si="9"/>
        <v>0</v>
      </c>
      <c r="E26" s="39">
        <f t="shared" si="9"/>
        <v>0</v>
      </c>
    </row>
    <row r="27">
      <c r="A27" s="40" t="s">
        <v>47</v>
      </c>
      <c r="B27" s="41">
        <v>0.0</v>
      </c>
      <c r="C27" s="42">
        <f>IF(C44&lt;=0,B27,C31*B31*C44)</f>
        <v>0</v>
      </c>
      <c r="D27" s="43">
        <f>IF(D44&lt;=0,C27,D32*B31*D44)</f>
        <v>0</v>
      </c>
      <c r="E27" s="43">
        <f>D27</f>
        <v>0</v>
      </c>
      <c r="F27" s="41">
        <v>0.0</v>
      </c>
      <c r="G27" s="41">
        <v>0.0</v>
      </c>
      <c r="H27" s="41">
        <v>0.0</v>
      </c>
      <c r="I27" s="41">
        <v>0.0</v>
      </c>
      <c r="J27" s="41">
        <v>0.0</v>
      </c>
      <c r="K27" s="41">
        <v>0.0</v>
      </c>
      <c r="L27" s="41">
        <v>0.0</v>
      </c>
      <c r="M27" s="41">
        <v>0.0</v>
      </c>
    </row>
    <row r="28">
      <c r="A28" s="7" t="s">
        <v>24</v>
      </c>
      <c r="B28" s="44">
        <f>B6/100*A26</f>
        <v>0</v>
      </c>
      <c r="C28" s="45">
        <f>(A26/(1-(C8/100)))*C6/100</f>
        <v>0</v>
      </c>
      <c r="D28" s="45">
        <f>(C31/(1-(D9/100)))*D6/100</f>
        <v>0</v>
      </c>
      <c r="E28" s="45">
        <f>(D32/(1-(E10/100)))*E6/100</f>
        <v>0</v>
      </c>
      <c r="F28" s="45">
        <f t="shared" ref="F28:M28" si="10">E28</f>
        <v>0</v>
      </c>
      <c r="G28" s="45">
        <f t="shared" si="10"/>
        <v>0</v>
      </c>
      <c r="H28" s="45">
        <f t="shared" si="10"/>
        <v>0</v>
      </c>
      <c r="I28" s="45">
        <f t="shared" si="10"/>
        <v>0</v>
      </c>
      <c r="J28" s="45">
        <f t="shared" si="10"/>
        <v>0</v>
      </c>
      <c r="K28" s="45">
        <f t="shared" si="10"/>
        <v>0</v>
      </c>
      <c r="L28" s="45">
        <f t="shared" si="10"/>
        <v>0</v>
      </c>
      <c r="M28" s="45">
        <f t="shared" si="10"/>
        <v>0</v>
      </c>
    </row>
    <row r="29">
      <c r="A29" s="14" t="s">
        <v>26</v>
      </c>
      <c r="B29" s="46">
        <f>B7/100*A26</f>
        <v>0</v>
      </c>
      <c r="C29" s="47">
        <f>(A26/(1-(C8/100)))*C7/100</f>
        <v>0</v>
      </c>
      <c r="D29" s="47">
        <f>(C31/(1-(D9/100)))*D7/100</f>
        <v>0</v>
      </c>
      <c r="E29" s="47">
        <f>(D32/(1-(E10/100)))*E7/100</f>
        <v>0</v>
      </c>
      <c r="F29" s="47">
        <f t="shared" ref="F29:M29" si="11">E29</f>
        <v>0</v>
      </c>
      <c r="G29" s="47">
        <f t="shared" si="11"/>
        <v>0</v>
      </c>
      <c r="H29" s="47">
        <f t="shared" si="11"/>
        <v>0</v>
      </c>
      <c r="I29" s="47">
        <f t="shared" si="11"/>
        <v>0</v>
      </c>
      <c r="J29" s="47">
        <f t="shared" si="11"/>
        <v>0</v>
      </c>
      <c r="K29" s="47">
        <f t="shared" si="11"/>
        <v>0</v>
      </c>
      <c r="L29" s="47">
        <f t="shared" si="11"/>
        <v>0</v>
      </c>
      <c r="M29" s="47">
        <f t="shared" si="11"/>
        <v>0</v>
      </c>
    </row>
    <row r="30">
      <c r="A30" s="7" t="s">
        <v>29</v>
      </c>
      <c r="B30" s="48">
        <f>SUM(B28:B29)</f>
        <v>0</v>
      </c>
      <c r="C30" s="49">
        <f>(A26/(1-(C8/100)))*C8/100</f>
        <v>0</v>
      </c>
      <c r="D30" s="45">
        <f>(C31/(1-(D9/100)))*D8/100</f>
        <v>0</v>
      </c>
      <c r="E30" s="45">
        <f>(D32/(1-(E10/100)))*E8/100</f>
        <v>0</v>
      </c>
      <c r="F30" s="45">
        <f t="shared" ref="F30:M30" si="12">E30</f>
        <v>0</v>
      </c>
      <c r="G30" s="45">
        <f t="shared" si="12"/>
        <v>0</v>
      </c>
      <c r="H30" s="45">
        <f t="shared" si="12"/>
        <v>0</v>
      </c>
      <c r="I30" s="45">
        <f t="shared" si="12"/>
        <v>0</v>
      </c>
      <c r="J30" s="45">
        <f t="shared" si="12"/>
        <v>0</v>
      </c>
      <c r="K30" s="45">
        <f t="shared" si="12"/>
        <v>0</v>
      </c>
      <c r="L30" s="45">
        <f t="shared" si="12"/>
        <v>0</v>
      </c>
      <c r="M30" s="45">
        <f t="shared" si="12"/>
        <v>0</v>
      </c>
    </row>
    <row r="31">
      <c r="A31" s="14" t="s">
        <v>31</v>
      </c>
      <c r="B31" s="47" t="str">
        <f>B27/B30</f>
        <v>#DIV/0!</v>
      </c>
      <c r="C31" s="50">
        <f>SUM(C28:C30)</f>
        <v>0</v>
      </c>
      <c r="D31" s="51">
        <f>(C31/(1-(D9/100)))*D9/100</f>
        <v>0</v>
      </c>
      <c r="E31" s="47">
        <f>(D32/(1-(E10/100)))*E9/100</f>
        <v>0</v>
      </c>
      <c r="F31" s="47">
        <f t="shared" ref="F31:M31" si="13">E31</f>
        <v>0</v>
      </c>
      <c r="G31" s="47">
        <f t="shared" si="13"/>
        <v>0</v>
      </c>
      <c r="H31" s="47">
        <f t="shared" si="13"/>
        <v>0</v>
      </c>
      <c r="I31" s="47">
        <f t="shared" si="13"/>
        <v>0</v>
      </c>
      <c r="J31" s="47">
        <f t="shared" si="13"/>
        <v>0</v>
      </c>
      <c r="K31" s="47">
        <f t="shared" si="13"/>
        <v>0</v>
      </c>
      <c r="L31" s="47">
        <f t="shared" si="13"/>
        <v>0</v>
      </c>
      <c r="M31" s="47">
        <f t="shared" si="13"/>
        <v>0</v>
      </c>
    </row>
    <row r="32">
      <c r="A32" s="7" t="s">
        <v>33</v>
      </c>
      <c r="B32" s="52"/>
      <c r="C32" s="45" t="str">
        <f>C27/C31</f>
        <v>#DIV/0!</v>
      </c>
      <c r="D32" s="48">
        <f>SUM(D28:D31)</f>
        <v>0</v>
      </c>
      <c r="E32" s="49">
        <f>(D32/(1-(E10/100)))*E10/100</f>
        <v>0</v>
      </c>
      <c r="F32" s="45">
        <f t="shared" ref="F32:M32" si="14">E32</f>
        <v>0</v>
      </c>
      <c r="G32" s="45">
        <f t="shared" si="14"/>
        <v>0</v>
      </c>
      <c r="H32" s="45">
        <f t="shared" si="14"/>
        <v>0</v>
      </c>
      <c r="I32" s="45">
        <f t="shared" si="14"/>
        <v>0</v>
      </c>
      <c r="J32" s="45">
        <f t="shared" si="14"/>
        <v>0</v>
      </c>
      <c r="K32" s="45">
        <f t="shared" si="14"/>
        <v>0</v>
      </c>
      <c r="L32" s="45">
        <f t="shared" si="14"/>
        <v>0</v>
      </c>
      <c r="M32" s="45">
        <f t="shared" si="14"/>
        <v>0</v>
      </c>
    </row>
    <row r="33">
      <c r="A33" s="14" t="s">
        <v>34</v>
      </c>
      <c r="B33" s="47"/>
      <c r="C33" s="47"/>
      <c r="D33" s="47" t="str">
        <f>D27/D32</f>
        <v>#DIV/0!</v>
      </c>
      <c r="E33" s="53">
        <f>SUM(E28:E32)</f>
        <v>0</v>
      </c>
      <c r="F33" s="51">
        <f>(E33/(1-(F11/100)))*F11/100</f>
        <v>0</v>
      </c>
      <c r="G33" s="47">
        <f t="shared" ref="G33:M33" si="15">F33</f>
        <v>0</v>
      </c>
      <c r="H33" s="47">
        <f t="shared" si="15"/>
        <v>0</v>
      </c>
      <c r="I33" s="47">
        <f t="shared" si="15"/>
        <v>0</v>
      </c>
      <c r="J33" s="47">
        <f t="shared" si="15"/>
        <v>0</v>
      </c>
      <c r="K33" s="47">
        <f t="shared" si="15"/>
        <v>0</v>
      </c>
      <c r="L33" s="47">
        <f t="shared" si="15"/>
        <v>0</v>
      </c>
      <c r="M33" s="47">
        <f t="shared" si="15"/>
        <v>0</v>
      </c>
    </row>
    <row r="34">
      <c r="A34" s="7" t="s">
        <v>36</v>
      </c>
      <c r="B34" s="45"/>
      <c r="C34" s="45"/>
      <c r="D34" s="45"/>
      <c r="E34" s="52" t="str">
        <f>E27/E33</f>
        <v>#DIV/0!</v>
      </c>
      <c r="F34" s="48">
        <f>SUM(F28:F33)</f>
        <v>0</v>
      </c>
      <c r="G34" s="49">
        <f>(F34/(1-(G12/100)))*G12/100</f>
        <v>0</v>
      </c>
      <c r="H34" s="52">
        <f t="shared" ref="H34:M34" si="16">G34</f>
        <v>0</v>
      </c>
      <c r="I34" s="52">
        <f t="shared" si="16"/>
        <v>0</v>
      </c>
      <c r="J34" s="52">
        <f t="shared" si="16"/>
        <v>0</v>
      </c>
      <c r="K34" s="52">
        <f t="shared" si="16"/>
        <v>0</v>
      </c>
      <c r="L34" s="52">
        <f t="shared" si="16"/>
        <v>0</v>
      </c>
      <c r="M34" s="52">
        <f t="shared" si="16"/>
        <v>0</v>
      </c>
    </row>
    <row r="35">
      <c r="A35" s="14" t="s">
        <v>38</v>
      </c>
      <c r="B35" s="47"/>
      <c r="C35" s="47"/>
      <c r="D35" s="47"/>
      <c r="E35" s="54">
        <f>E32</f>
        <v>0</v>
      </c>
      <c r="F35" s="47" t="str">
        <f>F27/F34</f>
        <v>#DIV/0!</v>
      </c>
      <c r="G35" s="53">
        <f>SUM(G28:G34)</f>
        <v>0</v>
      </c>
      <c r="H35" s="55">
        <f>(G35/(1-(H13/100)))*H13/100</f>
        <v>0</v>
      </c>
      <c r="I35" s="47">
        <f t="shared" ref="I35:M35" si="17">H35</f>
        <v>0</v>
      </c>
      <c r="J35" s="47">
        <f t="shared" si="17"/>
        <v>0</v>
      </c>
      <c r="K35" s="47">
        <f t="shared" si="17"/>
        <v>0</v>
      </c>
      <c r="L35" s="47">
        <f t="shared" si="17"/>
        <v>0</v>
      </c>
      <c r="M35" s="47">
        <f t="shared" si="17"/>
        <v>0</v>
      </c>
    </row>
    <row r="36">
      <c r="A36" s="7" t="s">
        <v>40</v>
      </c>
      <c r="B36" s="45"/>
      <c r="C36" s="45"/>
      <c r="D36" s="45"/>
      <c r="E36" s="45"/>
      <c r="F36" s="45"/>
      <c r="G36" s="45" t="str">
        <f>G27/G35</f>
        <v>#DIV/0!</v>
      </c>
      <c r="H36" s="56">
        <f>SUM(H28:H35)</f>
        <v>0</v>
      </c>
      <c r="I36" s="57">
        <f>(H36/(1-(I14/100)))*I14/100</f>
        <v>0</v>
      </c>
      <c r="J36" s="52">
        <f t="shared" ref="J36:M36" si="18">I36</f>
        <v>0</v>
      </c>
      <c r="K36" s="52">
        <f t="shared" si="18"/>
        <v>0</v>
      </c>
      <c r="L36" s="52">
        <f t="shared" si="18"/>
        <v>0</v>
      </c>
      <c r="M36" s="52">
        <f t="shared" si="18"/>
        <v>0</v>
      </c>
    </row>
    <row r="37">
      <c r="A37" s="14" t="s">
        <v>41</v>
      </c>
      <c r="B37" s="47"/>
      <c r="C37" s="47"/>
      <c r="D37" s="47"/>
      <c r="E37" s="47"/>
      <c r="F37" s="47"/>
      <c r="G37" s="47">
        <f>G32+G34</f>
        <v>0</v>
      </c>
      <c r="H37" s="47" t="str">
        <f>H27/H36</f>
        <v>#DIV/0!</v>
      </c>
      <c r="I37" s="58">
        <f>SUM(I28:I36)</f>
        <v>0</v>
      </c>
      <c r="J37" s="46">
        <f>(I37/(1-(J15/100)))*J15/100</f>
        <v>0</v>
      </c>
      <c r="K37" s="47">
        <f t="shared" ref="K37:M37" si="19">J37</f>
        <v>0</v>
      </c>
      <c r="L37" s="47">
        <f t="shared" si="19"/>
        <v>0</v>
      </c>
      <c r="M37" s="47">
        <f t="shared" si="19"/>
        <v>0</v>
      </c>
    </row>
    <row r="38">
      <c r="A38" s="7" t="s">
        <v>43</v>
      </c>
      <c r="B38" s="45"/>
      <c r="C38" s="45"/>
      <c r="D38" s="45"/>
      <c r="E38" s="45"/>
      <c r="F38" s="45"/>
      <c r="G38" s="45"/>
      <c r="H38" s="45">
        <f>H33+H35</f>
        <v>0</v>
      </c>
      <c r="I38" s="45" t="str">
        <f>I27/I37</f>
        <v>#DIV/0!</v>
      </c>
      <c r="J38" s="48">
        <f>SUM(J28:J37)</f>
        <v>0</v>
      </c>
      <c r="K38" s="44">
        <f>(J38/(1-(K16/100)))*K16/100</f>
        <v>0</v>
      </c>
      <c r="L38" s="52">
        <f t="shared" ref="L38:M38" si="20">K38</f>
        <v>0</v>
      </c>
      <c r="M38" s="52">
        <f t="shared" si="20"/>
        <v>0</v>
      </c>
    </row>
    <row r="39">
      <c r="A39" s="14" t="s">
        <v>44</v>
      </c>
      <c r="B39" s="47"/>
      <c r="C39" s="47"/>
      <c r="D39" s="47"/>
      <c r="E39" s="47"/>
      <c r="F39" s="47"/>
      <c r="G39" s="47"/>
      <c r="H39" s="47"/>
      <c r="I39" s="47">
        <f>I32+I34+I36</f>
        <v>0</v>
      </c>
      <c r="J39" s="47" t="str">
        <f>J27/J38</f>
        <v>#DIV/0!</v>
      </c>
      <c r="K39" s="53">
        <f>SUM(K28:K38)</f>
        <v>0</v>
      </c>
      <c r="L39" s="46">
        <f>(K39/(1-(L17/100)))*L17/100</f>
        <v>0</v>
      </c>
      <c r="M39" s="47">
        <f>L39</f>
        <v>0</v>
      </c>
    </row>
    <row r="40">
      <c r="A40" s="7" t="s">
        <v>45</v>
      </c>
      <c r="B40" s="45"/>
      <c r="C40" s="45"/>
      <c r="D40" s="45"/>
      <c r="E40" s="45"/>
      <c r="F40" s="45"/>
      <c r="G40" s="45"/>
      <c r="H40" s="45"/>
      <c r="I40" s="45"/>
      <c r="J40" s="45">
        <f>J32+J34+J36</f>
        <v>0</v>
      </c>
      <c r="K40" s="45" t="str">
        <f>K27/K39</f>
        <v>#DIV/0!</v>
      </c>
      <c r="L40" s="48">
        <f>SUM(L28:L39)</f>
        <v>0</v>
      </c>
      <c r="M40" s="44">
        <f>(L40/(1-(M18/100)))*M18/100</f>
        <v>0</v>
      </c>
    </row>
    <row r="41">
      <c r="A41" s="28"/>
      <c r="B41" s="47"/>
      <c r="C41" s="47"/>
      <c r="D41" s="47"/>
      <c r="E41" s="47"/>
      <c r="F41" s="47"/>
      <c r="G41" s="47"/>
      <c r="H41" s="47"/>
      <c r="I41" s="47"/>
      <c r="J41" s="47"/>
      <c r="K41" s="47">
        <f>K32+K34+K36+K38</f>
        <v>0</v>
      </c>
      <c r="L41" s="47" t="str">
        <f>L27/L40</f>
        <v>#DIV/0!</v>
      </c>
      <c r="M41" s="53">
        <f>SUM(M28:M40)</f>
        <v>0</v>
      </c>
    </row>
    <row r="42">
      <c r="A42" s="29"/>
      <c r="B42" s="45"/>
      <c r="C42" s="45"/>
      <c r="D42" s="45"/>
      <c r="E42" s="45"/>
      <c r="F42" s="45"/>
      <c r="G42" s="45"/>
      <c r="H42" s="45"/>
      <c r="I42" s="45"/>
      <c r="J42" s="45"/>
      <c r="K42" s="45"/>
      <c r="L42" s="45">
        <f>L32+L34+L36+L38</f>
        <v>0</v>
      </c>
      <c r="M42" s="45" t="str">
        <f>M27/M41</f>
        <v>#DIV/0!</v>
      </c>
    </row>
    <row r="43">
      <c r="A43" s="28"/>
      <c r="B43" s="47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>
        <f>M32+M34+M36+M38+M40</f>
        <v>0</v>
      </c>
    </row>
    <row r="44">
      <c r="A44" s="33"/>
      <c r="C44" s="17">
        <f>IF(C8&gt;0,2,0)</f>
        <v>0</v>
      </c>
      <c r="D44" s="17">
        <f>IF(D9&gt;0,4,0)</f>
        <v>0</v>
      </c>
      <c r="E44" s="59" t="s">
        <v>48</v>
      </c>
      <c r="F44" s="39" t="str">
        <f>F33*F35</f>
        <v>#DIV/0!</v>
      </c>
      <c r="G44" s="34"/>
      <c r="H44" s="60" t="str">
        <f>H35*H37</f>
        <v>#DIV/0!</v>
      </c>
      <c r="I44" s="34"/>
      <c r="J44" s="60" t="str">
        <f>J37*J39</f>
        <v>#DIV/0!</v>
      </c>
      <c r="K44" s="34"/>
      <c r="L44" s="60" t="str">
        <f>L39*L41</f>
        <v>#DIV/0!</v>
      </c>
      <c r="M44" s="34"/>
    </row>
    <row r="45">
      <c r="E45" s="61">
        <v>65.0</v>
      </c>
      <c r="F45" s="39" t="str">
        <f>F44/E45</f>
        <v>#DIV/0!</v>
      </c>
      <c r="H45" s="39" t="str">
        <f>H44/E45</f>
        <v>#DIV/0!</v>
      </c>
      <c r="J45" s="39" t="str">
        <f>J44/E45</f>
        <v>#DIV/0!</v>
      </c>
      <c r="L45" s="39" t="str">
        <f>L44/E45</f>
        <v>#DIV/0!</v>
      </c>
    </row>
    <row r="46">
      <c r="A46" s="33"/>
      <c r="B46" s="35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</row>
    <row r="47">
      <c r="A47" s="33"/>
      <c r="B47" s="35"/>
      <c r="C47" s="62" t="s">
        <v>29</v>
      </c>
      <c r="D47" s="62" t="s">
        <v>31</v>
      </c>
      <c r="E47" s="62" t="s">
        <v>49</v>
      </c>
      <c r="F47" s="62" t="s">
        <v>34</v>
      </c>
      <c r="G47" s="62" t="s">
        <v>50</v>
      </c>
      <c r="H47" s="62" t="s">
        <v>38</v>
      </c>
      <c r="I47" s="62" t="s">
        <v>51</v>
      </c>
      <c r="J47" s="62" t="s">
        <v>41</v>
      </c>
      <c r="K47" s="62" t="s">
        <v>52</v>
      </c>
      <c r="L47" s="62" t="s">
        <v>44</v>
      </c>
      <c r="M47" s="34"/>
    </row>
    <row r="48">
      <c r="A48" s="63"/>
      <c r="B48" s="64"/>
      <c r="C48" s="65"/>
      <c r="D48" s="65"/>
      <c r="E48" s="66" t="str">
        <f>E34/D33</f>
        <v>#DIV/0!</v>
      </c>
      <c r="F48" s="64" t="str">
        <f>F35/E34</f>
        <v>#DIV/0!</v>
      </c>
      <c r="G48" s="64" t="str">
        <f>G36/F35</f>
        <v>#DIV/0!</v>
      </c>
      <c r="H48" s="64" t="str">
        <f>H37/F35</f>
        <v>#DIV/0!</v>
      </c>
      <c r="I48" s="64" t="str">
        <f>I38/H37</f>
        <v>#DIV/0!</v>
      </c>
      <c r="J48" s="64" t="str">
        <f>J39/H37</f>
        <v>#DIV/0!</v>
      </c>
      <c r="K48" s="64" t="str">
        <f>K40/J39</f>
        <v>#DIV/0!</v>
      </c>
      <c r="L48" s="64" t="str">
        <f>L41/J39</f>
        <v>#DIV/0!</v>
      </c>
      <c r="M48" s="64"/>
    </row>
    <row r="49">
      <c r="A49" s="14" t="s">
        <v>53</v>
      </c>
      <c r="B49" s="67">
        <v>1.0</v>
      </c>
      <c r="C49" s="32" t="str">
        <f>C32/B31</f>
        <v>#DIV/0!</v>
      </c>
      <c r="D49" s="32" t="str">
        <f>D33/B31</f>
        <v>#DIV/0!</v>
      </c>
      <c r="E49" s="28"/>
      <c r="F49" s="32" t="str">
        <f>F35/B31</f>
        <v>#DIV/0!</v>
      </c>
      <c r="G49" s="16"/>
      <c r="H49" s="32" t="str">
        <f>F49*H48</f>
        <v>#DIV/0!</v>
      </c>
      <c r="I49" s="16"/>
      <c r="J49" s="32" t="str">
        <f>H49*J48</f>
        <v>#DIV/0!</v>
      </c>
      <c r="K49" s="16"/>
      <c r="L49" s="32" t="str">
        <f>J49*L48</f>
        <v>#DIV/0!</v>
      </c>
      <c r="M49" s="16"/>
    </row>
    <row r="50">
      <c r="A50" s="7" t="s">
        <v>29</v>
      </c>
      <c r="B50" s="9"/>
      <c r="C50" s="12"/>
      <c r="D50" s="31" t="str">
        <f>D33/C32</f>
        <v>#DIV/0!</v>
      </c>
      <c r="E50" s="9"/>
      <c r="F50" s="31" t="str">
        <f>F35/C32</f>
        <v>#DIV/0!</v>
      </c>
      <c r="G50" s="9"/>
      <c r="H50" s="31" t="str">
        <f>F50*H48</f>
        <v>#DIV/0!</v>
      </c>
      <c r="I50" s="9"/>
      <c r="J50" s="31" t="str">
        <f>H50*J48</f>
        <v>#DIV/0!</v>
      </c>
      <c r="K50" s="9"/>
      <c r="L50" s="31" t="str">
        <f>J50*L48</f>
        <v>#DIV/0!</v>
      </c>
      <c r="M50" s="9"/>
    </row>
    <row r="51">
      <c r="A51" s="14" t="s">
        <v>31</v>
      </c>
      <c r="B51" s="23"/>
      <c r="C51" s="16"/>
      <c r="D51" s="16"/>
      <c r="E51" s="32"/>
      <c r="F51" s="32" t="str">
        <f>F35/D33</f>
        <v>#DIV/0!</v>
      </c>
      <c r="G51" s="16"/>
      <c r="H51" s="32" t="str">
        <f>F51*H48</f>
        <v>#DIV/0!</v>
      </c>
      <c r="I51" s="16"/>
      <c r="J51" s="32" t="str">
        <f>H51*J48</f>
        <v>#DIV/0!</v>
      </c>
      <c r="K51" s="16"/>
      <c r="L51" s="32" t="str">
        <f>J51*L48</f>
        <v>#DIV/0!</v>
      </c>
      <c r="M51" s="16"/>
    </row>
    <row r="52">
      <c r="A52" s="7" t="s">
        <v>34</v>
      </c>
      <c r="B52" s="9"/>
      <c r="C52" s="9"/>
      <c r="D52" s="9"/>
      <c r="E52" s="9"/>
      <c r="F52" s="31"/>
      <c r="G52" s="9"/>
      <c r="H52" s="31" t="str">
        <f>H37/G36</f>
        <v>#DIV/0!</v>
      </c>
      <c r="I52" s="9"/>
      <c r="J52" s="31" t="str">
        <f>H52*J48</f>
        <v>#DIV/0!</v>
      </c>
      <c r="K52" s="9"/>
      <c r="L52" s="31" t="str">
        <f>J52*L48</f>
        <v>#DIV/0!</v>
      </c>
      <c r="M52" s="9"/>
    </row>
    <row r="53">
      <c r="A53" s="14" t="s">
        <v>38</v>
      </c>
      <c r="B53" s="16"/>
      <c r="C53" s="16"/>
      <c r="D53" s="16"/>
      <c r="E53" s="23"/>
      <c r="F53" s="16"/>
      <c r="G53" s="32"/>
      <c r="H53" s="23"/>
      <c r="I53" s="23"/>
      <c r="J53" s="32" t="str">
        <f>J39/I38</f>
        <v>#DIV/0!</v>
      </c>
      <c r="K53" s="23"/>
      <c r="L53" s="67" t="str">
        <f>J53*L48</f>
        <v>#DIV/0!</v>
      </c>
      <c r="M53" s="23"/>
    </row>
    <row r="54">
      <c r="A54" s="7" t="s">
        <v>41</v>
      </c>
      <c r="B54" s="9"/>
      <c r="C54" s="9"/>
      <c r="D54" s="9"/>
      <c r="E54" s="12"/>
      <c r="F54" s="9"/>
      <c r="G54" s="9"/>
      <c r="H54" s="68"/>
      <c r="I54" s="9"/>
      <c r="J54" s="9"/>
      <c r="K54" s="9"/>
      <c r="L54" s="31" t="str">
        <f>L41/K40</f>
        <v>#DIV/0!</v>
      </c>
      <c r="M54" s="9"/>
    </row>
    <row r="55">
      <c r="A55" s="14" t="s">
        <v>44</v>
      </c>
      <c r="B55" s="16"/>
      <c r="C55" s="16"/>
      <c r="D55" s="16"/>
      <c r="E55" s="23"/>
      <c r="F55" s="16"/>
      <c r="G55" s="16"/>
      <c r="H55" s="16"/>
      <c r="I55" s="67"/>
      <c r="J55" s="23"/>
      <c r="K55" s="23"/>
      <c r="L55" s="23"/>
      <c r="M55" s="23"/>
    </row>
    <row r="56">
      <c r="A56" s="7"/>
      <c r="B56" s="9"/>
      <c r="C56" s="9"/>
      <c r="D56" s="9"/>
      <c r="E56" s="29"/>
      <c r="F56" s="29"/>
      <c r="G56" s="9"/>
      <c r="H56" s="9"/>
      <c r="I56" s="9"/>
      <c r="J56" s="68"/>
      <c r="K56" s="9"/>
      <c r="L56" s="9"/>
      <c r="M56" s="9"/>
    </row>
    <row r="57">
      <c r="A57" s="14"/>
      <c r="B57" s="16"/>
      <c r="C57" s="16"/>
      <c r="D57" s="16"/>
      <c r="E57" s="16"/>
      <c r="F57" s="16"/>
      <c r="G57" s="16"/>
      <c r="H57" s="16"/>
      <c r="I57" s="16"/>
      <c r="J57" s="16"/>
      <c r="K57" s="67"/>
      <c r="L57" s="23"/>
      <c r="M57" s="23"/>
    </row>
    <row r="58">
      <c r="A58" s="69"/>
      <c r="B58" s="70"/>
      <c r="C58" s="70"/>
      <c r="D58" s="70"/>
      <c r="E58" s="70"/>
      <c r="F58" s="70"/>
      <c r="G58" s="70"/>
      <c r="H58" s="70"/>
      <c r="I58" s="70"/>
      <c r="J58" s="70"/>
      <c r="K58" s="70"/>
      <c r="L58" s="35"/>
      <c r="M58" s="70"/>
    </row>
    <row r="59">
      <c r="A59" s="33"/>
      <c r="B59" s="70"/>
      <c r="C59" s="70"/>
      <c r="D59" s="70"/>
      <c r="E59" s="70"/>
      <c r="F59" s="70"/>
      <c r="G59" s="70"/>
      <c r="H59" s="70"/>
      <c r="I59" s="70"/>
      <c r="J59" s="70"/>
      <c r="K59" s="70"/>
      <c r="L59" s="70"/>
      <c r="M59" s="35"/>
    </row>
    <row r="60">
      <c r="A60" s="69"/>
      <c r="B60" s="70"/>
      <c r="C60" s="70"/>
      <c r="D60" s="70"/>
      <c r="E60" s="70"/>
      <c r="F60" s="70"/>
      <c r="G60" s="70"/>
      <c r="H60" s="70"/>
      <c r="I60" s="70"/>
      <c r="J60" s="70"/>
      <c r="K60" s="70"/>
      <c r="L60" s="70"/>
      <c r="M60" s="70"/>
    </row>
    <row r="61">
      <c r="A61" s="33"/>
      <c r="B61" s="70"/>
      <c r="C61" s="70"/>
      <c r="D61" s="70"/>
      <c r="E61" s="70"/>
      <c r="F61" s="70"/>
      <c r="G61" s="69"/>
      <c r="H61" s="70"/>
      <c r="I61" s="70"/>
      <c r="J61" s="70"/>
      <c r="K61" s="70"/>
      <c r="L61" s="70"/>
      <c r="M61" s="70"/>
    </row>
    <row r="62">
      <c r="A62" s="69"/>
      <c r="B62" s="69"/>
      <c r="C62" s="69"/>
      <c r="D62" s="69"/>
      <c r="E62" s="69"/>
      <c r="F62" s="69"/>
      <c r="G62" s="69"/>
      <c r="H62" s="69"/>
      <c r="I62" s="69"/>
      <c r="J62" s="69"/>
      <c r="K62" s="69"/>
      <c r="L62" s="69"/>
      <c r="M62" s="69"/>
    </row>
    <row r="63">
      <c r="A63" s="33"/>
      <c r="B63" s="69"/>
      <c r="C63" s="34"/>
      <c r="D63" s="34"/>
      <c r="E63" s="71"/>
      <c r="F63" s="72"/>
      <c r="G63" s="34"/>
      <c r="H63" s="35"/>
      <c r="I63" s="34"/>
      <c r="J63" s="35"/>
      <c r="K63" s="34"/>
      <c r="L63" s="35"/>
      <c r="M63" s="34"/>
    </row>
    <row r="64">
      <c r="A64" s="69"/>
      <c r="B64" s="69"/>
      <c r="C64" s="69"/>
      <c r="D64" s="69"/>
      <c r="E64" s="33"/>
      <c r="F64" s="72"/>
      <c r="G64" s="69"/>
      <c r="H64" s="72"/>
      <c r="I64" s="69"/>
      <c r="J64" s="72"/>
      <c r="K64" s="69"/>
      <c r="L64" s="72"/>
      <c r="M64" s="69"/>
    </row>
    <row r="65">
      <c r="A65" s="69"/>
      <c r="B65" s="69"/>
      <c r="C65" s="69"/>
      <c r="D65" s="69"/>
      <c r="E65" s="69"/>
      <c r="F65" s="69"/>
      <c r="G65" s="69"/>
      <c r="H65" s="69"/>
      <c r="I65" s="69"/>
      <c r="J65" s="69"/>
      <c r="K65" s="69"/>
      <c r="L65" s="69"/>
      <c r="M65" s="69"/>
    </row>
    <row r="66">
      <c r="A66" s="69"/>
      <c r="B66" s="69"/>
      <c r="C66" s="69"/>
      <c r="D66" s="69"/>
      <c r="E66" s="69"/>
      <c r="F66" s="69"/>
      <c r="G66" s="69"/>
      <c r="H66" s="69"/>
      <c r="I66" s="69"/>
      <c r="J66" s="69"/>
      <c r="K66" s="69"/>
      <c r="L66" s="69"/>
      <c r="M66" s="69"/>
    </row>
    <row r="67">
      <c r="A67" s="69"/>
      <c r="B67" s="69"/>
      <c r="C67" s="69"/>
      <c r="D67" s="69"/>
      <c r="E67" s="69"/>
      <c r="F67" s="69"/>
      <c r="G67" s="69"/>
      <c r="H67" s="69"/>
      <c r="I67" s="69"/>
      <c r="J67" s="69"/>
      <c r="K67" s="69"/>
      <c r="L67" s="69"/>
      <c r="M67" s="69"/>
    </row>
    <row r="68">
      <c r="A68" s="69"/>
      <c r="B68" s="69"/>
      <c r="C68" s="69"/>
      <c r="D68" s="69"/>
      <c r="E68" s="69"/>
      <c r="F68" s="69"/>
      <c r="G68" s="69"/>
      <c r="H68" s="69"/>
      <c r="I68" s="69"/>
      <c r="J68" s="69"/>
      <c r="K68" s="69"/>
      <c r="L68" s="69"/>
      <c r="M68" s="69"/>
    </row>
    <row r="69">
      <c r="A69" s="69"/>
      <c r="B69" s="69"/>
      <c r="C69" s="69"/>
      <c r="D69" s="69"/>
      <c r="E69" s="33"/>
      <c r="F69" s="33"/>
      <c r="G69" s="33"/>
      <c r="H69" s="33"/>
      <c r="I69" s="69"/>
      <c r="J69" s="69"/>
      <c r="K69" s="69"/>
      <c r="L69" s="69"/>
      <c r="M69" s="69"/>
    </row>
    <row r="70">
      <c r="A70" s="69"/>
      <c r="B70" s="69"/>
      <c r="C70" s="69"/>
      <c r="D70" s="69"/>
      <c r="E70" s="69"/>
      <c r="F70" s="69"/>
      <c r="G70" s="69"/>
      <c r="H70" s="69"/>
      <c r="I70" s="69"/>
      <c r="J70" s="69"/>
      <c r="K70" s="69"/>
      <c r="L70" s="69"/>
      <c r="M70" s="69"/>
    </row>
    <row r="71">
      <c r="A71" s="69"/>
      <c r="B71" s="69"/>
      <c r="C71" s="69"/>
      <c r="D71" s="69"/>
      <c r="E71" s="69"/>
      <c r="F71" s="69"/>
      <c r="G71" s="69"/>
      <c r="H71" s="69"/>
      <c r="I71" s="69"/>
      <c r="J71" s="69"/>
      <c r="K71" s="69"/>
      <c r="L71" s="69"/>
      <c r="M71" s="69"/>
    </row>
    <row r="72">
      <c r="A72" s="69"/>
      <c r="B72" s="69"/>
      <c r="C72" s="69"/>
      <c r="D72" s="69"/>
      <c r="E72" s="69"/>
      <c r="F72" s="69"/>
      <c r="G72" s="69"/>
      <c r="H72" s="69"/>
      <c r="I72" s="69"/>
      <c r="J72" s="69"/>
      <c r="K72" s="69"/>
      <c r="L72" s="69"/>
      <c r="M72" s="69"/>
    </row>
    <row r="73">
      <c r="A73" s="69"/>
      <c r="B73" s="69"/>
      <c r="C73" s="69"/>
      <c r="D73" s="69"/>
      <c r="E73" s="69"/>
      <c r="F73" s="69"/>
      <c r="G73" s="69"/>
      <c r="H73" s="69"/>
      <c r="I73" s="69"/>
      <c r="J73" s="69"/>
      <c r="K73" s="69"/>
      <c r="L73" s="69"/>
      <c r="M73" s="69"/>
    </row>
    <row r="74">
      <c r="A74" s="73"/>
      <c r="B74" s="74"/>
      <c r="C74" s="74"/>
      <c r="D74" s="74"/>
      <c r="E74" s="75"/>
      <c r="F74" s="74"/>
      <c r="G74" s="74"/>
      <c r="H74" s="74"/>
      <c r="I74" s="75"/>
      <c r="J74" s="74"/>
      <c r="K74" s="74"/>
      <c r="L74" s="74"/>
      <c r="M74" s="69"/>
    </row>
    <row r="75">
      <c r="A75" s="69"/>
      <c r="B75" s="76"/>
      <c r="C75" s="77"/>
      <c r="D75" s="78"/>
      <c r="E75" s="69"/>
      <c r="F75" s="77"/>
      <c r="G75" s="76"/>
      <c r="H75" s="69"/>
      <c r="I75" s="69"/>
      <c r="J75" s="79"/>
      <c r="K75" s="76"/>
      <c r="L75" s="69"/>
      <c r="M75" s="69"/>
    </row>
    <row r="76">
      <c r="A76" s="69"/>
      <c r="B76" s="69"/>
      <c r="C76" s="69"/>
      <c r="D76" s="69"/>
      <c r="E76" s="69"/>
      <c r="F76" s="69"/>
      <c r="G76" s="69"/>
      <c r="H76" s="69"/>
      <c r="I76" s="69"/>
      <c r="J76" s="76"/>
      <c r="K76" s="76"/>
      <c r="L76" s="78"/>
      <c r="M76" s="69"/>
    </row>
    <row r="77">
      <c r="A77" s="80"/>
      <c r="B77" s="78"/>
      <c r="C77" s="81"/>
      <c r="D77" s="82"/>
      <c r="E77" s="80"/>
      <c r="F77" s="83"/>
      <c r="G77" s="84"/>
      <c r="H77" s="82"/>
      <c r="I77" s="80"/>
      <c r="J77" s="69"/>
      <c r="K77" s="69"/>
      <c r="L77" s="69"/>
      <c r="M77" s="69"/>
    </row>
    <row r="78">
      <c r="A78" s="80"/>
      <c r="B78" s="78"/>
      <c r="C78" s="81"/>
      <c r="D78" s="82"/>
      <c r="E78" s="80"/>
      <c r="F78" s="83"/>
      <c r="G78" s="84"/>
      <c r="H78" s="82"/>
      <c r="I78" s="80"/>
      <c r="J78" s="83"/>
      <c r="K78" s="84"/>
      <c r="L78" s="82"/>
      <c r="M78" s="69"/>
    </row>
    <row r="79">
      <c r="A79" s="80"/>
      <c r="B79" s="78"/>
      <c r="C79" s="77"/>
      <c r="D79" s="85"/>
      <c r="E79" s="80"/>
      <c r="F79" s="83"/>
      <c r="G79" s="84"/>
      <c r="H79" s="85"/>
      <c r="I79" s="80"/>
      <c r="J79" s="83"/>
      <c r="K79" s="84"/>
      <c r="L79" s="82"/>
      <c r="M79" s="69"/>
    </row>
    <row r="80">
      <c r="A80" s="80"/>
      <c r="B80" s="78"/>
      <c r="C80" s="77"/>
      <c r="D80" s="85"/>
      <c r="E80" s="80"/>
      <c r="F80" s="83"/>
      <c r="G80" s="84"/>
      <c r="H80" s="85"/>
      <c r="I80" s="80"/>
      <c r="J80" s="83"/>
      <c r="K80" s="79"/>
      <c r="L80" s="85"/>
      <c r="M80" s="69"/>
    </row>
    <row r="81">
      <c r="A81" s="80"/>
      <c r="B81" s="78"/>
      <c r="C81" s="77"/>
      <c r="D81" s="85"/>
      <c r="E81" s="80"/>
      <c r="F81" s="83"/>
      <c r="G81" s="84"/>
      <c r="H81" s="85"/>
      <c r="I81" s="80"/>
      <c r="J81" s="83"/>
      <c r="K81" s="79"/>
      <c r="L81" s="85"/>
      <c r="M81" s="69"/>
    </row>
    <row r="82">
      <c r="A82" s="80"/>
      <c r="B82" s="78"/>
      <c r="C82" s="77"/>
      <c r="D82" s="85"/>
      <c r="E82" s="80"/>
      <c r="F82" s="83"/>
      <c r="G82" s="84"/>
      <c r="H82" s="85"/>
      <c r="I82" s="80"/>
      <c r="J82" s="83"/>
      <c r="K82" s="79"/>
      <c r="L82" s="85"/>
      <c r="M82" s="69"/>
    </row>
    <row r="83">
      <c r="A83" s="80"/>
      <c r="B83" s="78"/>
      <c r="C83" s="77"/>
      <c r="D83" s="85"/>
      <c r="E83" s="80"/>
      <c r="F83" s="83"/>
      <c r="G83" s="84"/>
      <c r="H83" s="85"/>
      <c r="I83" s="80"/>
      <c r="J83" s="83"/>
      <c r="K83" s="79"/>
      <c r="L83" s="85"/>
      <c r="M83" s="69"/>
    </row>
    <row r="84">
      <c r="A84" s="80"/>
      <c r="B84" s="78"/>
      <c r="C84" s="77"/>
      <c r="D84" s="85"/>
      <c r="E84" s="80"/>
      <c r="F84" s="83"/>
      <c r="G84" s="84"/>
      <c r="H84" s="85"/>
      <c r="I84" s="80"/>
      <c r="J84" s="83"/>
      <c r="K84" s="79"/>
      <c r="L84" s="85"/>
      <c r="M84" s="69"/>
    </row>
    <row r="85">
      <c r="A85" s="86"/>
      <c r="B85" s="40"/>
      <c r="C85" s="86"/>
      <c r="D85" s="86"/>
      <c r="E85" s="86"/>
      <c r="F85" s="40"/>
      <c r="G85" s="86"/>
      <c r="H85" s="86"/>
      <c r="I85" s="86"/>
      <c r="J85" s="40"/>
      <c r="K85" s="87"/>
      <c r="L85" s="86"/>
      <c r="M85" s="69"/>
    </row>
    <row r="86">
      <c r="A86" s="69"/>
      <c r="B86" s="69"/>
      <c r="C86" s="69"/>
      <c r="D86" s="69"/>
      <c r="E86" s="80"/>
      <c r="F86" s="69"/>
      <c r="G86" s="69"/>
      <c r="H86" s="82"/>
      <c r="I86" s="80"/>
      <c r="J86" s="69"/>
      <c r="K86" s="69"/>
      <c r="L86" s="82"/>
      <c r="M86" s="69"/>
    </row>
    <row r="87">
      <c r="A87" s="69"/>
      <c r="B87" s="69"/>
      <c r="C87" s="69"/>
      <c r="D87" s="69"/>
      <c r="E87" s="80"/>
      <c r="F87" s="69"/>
      <c r="G87" s="69"/>
      <c r="H87" s="82"/>
      <c r="I87" s="80"/>
      <c r="J87" s="69"/>
      <c r="K87" s="69"/>
      <c r="L87" s="82"/>
      <c r="M87" s="69"/>
    </row>
    <row r="88">
      <c r="A88" s="69"/>
      <c r="B88" s="69"/>
      <c r="C88" s="69"/>
      <c r="D88" s="69"/>
      <c r="E88" s="80"/>
      <c r="F88" s="69"/>
      <c r="G88" s="69"/>
      <c r="H88" s="82"/>
      <c r="I88" s="80"/>
      <c r="J88" s="69"/>
      <c r="K88" s="69"/>
      <c r="L88" s="82"/>
      <c r="M88" s="69"/>
    </row>
    <row r="89">
      <c r="A89" s="69"/>
      <c r="B89" s="69"/>
      <c r="C89" s="69"/>
      <c r="D89" s="69"/>
      <c r="E89" s="80"/>
      <c r="F89" s="69"/>
      <c r="G89" s="69"/>
      <c r="H89" s="82"/>
      <c r="I89" s="80"/>
      <c r="J89" s="69"/>
      <c r="K89" s="69"/>
      <c r="L89" s="82"/>
      <c r="M89" s="69"/>
    </row>
    <row r="90">
      <c r="A90" s="69"/>
      <c r="B90" s="69"/>
      <c r="C90" s="69"/>
      <c r="D90" s="69"/>
      <c r="E90" s="80"/>
      <c r="F90" s="69"/>
      <c r="G90" s="69"/>
      <c r="H90" s="82"/>
      <c r="I90" s="80"/>
      <c r="J90" s="69"/>
      <c r="K90" s="69"/>
      <c r="L90" s="82"/>
      <c r="M90" s="69"/>
    </row>
    <row r="91">
      <c r="A91" s="69"/>
      <c r="B91" s="69"/>
      <c r="C91" s="69"/>
      <c r="D91" s="69"/>
      <c r="E91" s="80"/>
      <c r="F91" s="69"/>
      <c r="G91" s="69"/>
      <c r="H91" s="82"/>
      <c r="I91" s="80"/>
      <c r="J91" s="69"/>
      <c r="K91" s="69"/>
      <c r="L91" s="82"/>
      <c r="M91" s="69"/>
    </row>
    <row r="92">
      <c r="A92" s="69"/>
      <c r="B92" s="69"/>
      <c r="C92" s="69"/>
      <c r="D92" s="69"/>
      <c r="E92" s="69"/>
      <c r="F92" s="69"/>
      <c r="G92" s="69"/>
      <c r="H92" s="69"/>
      <c r="I92" s="69"/>
      <c r="J92" s="69"/>
      <c r="K92" s="69"/>
      <c r="L92" s="69"/>
      <c r="M92" s="69"/>
    </row>
  </sheetData>
  <mergeCells count="1">
    <mergeCell ref="B1:M3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2" max="3" width="15.29"/>
  </cols>
  <sheetData>
    <row r="1">
      <c r="B1" s="2" t="s">
        <v>0</v>
      </c>
    </row>
    <row r="4"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</row>
    <row r="5">
      <c r="B5" s="3" t="s">
        <v>1</v>
      </c>
      <c r="D5" s="3" t="s">
        <v>2</v>
      </c>
      <c r="F5" s="3" t="s">
        <v>3</v>
      </c>
      <c r="H5" s="3" t="s">
        <v>4</v>
      </c>
      <c r="J5" s="3" t="s">
        <v>5</v>
      </c>
      <c r="L5" s="3" t="s">
        <v>6</v>
      </c>
      <c r="N5" s="3" t="s">
        <v>7</v>
      </c>
      <c r="P5" s="3" t="s">
        <v>8</v>
      </c>
      <c r="R5" s="3" t="s">
        <v>9</v>
      </c>
    </row>
    <row r="6">
      <c r="A6" s="5" t="s">
        <v>10</v>
      </c>
      <c r="B6" s="6">
        <v>0.0</v>
      </c>
      <c r="C6" s="6">
        <v>0.0</v>
      </c>
      <c r="D6" s="6">
        <v>10.0</v>
      </c>
      <c r="E6" s="6">
        <v>0.0</v>
      </c>
      <c r="F6" s="6">
        <v>10.0</v>
      </c>
      <c r="G6" s="6">
        <v>0.0</v>
      </c>
      <c r="H6" s="6">
        <v>10.0</v>
      </c>
      <c r="I6" s="6">
        <v>0.0</v>
      </c>
      <c r="J6" s="6">
        <v>10.0</v>
      </c>
      <c r="K6" s="6">
        <v>0.0</v>
      </c>
      <c r="L6" s="6">
        <v>10.0</v>
      </c>
      <c r="M6" s="6">
        <v>0.0</v>
      </c>
      <c r="N6" s="6">
        <v>10.0</v>
      </c>
      <c r="O6" s="6">
        <v>0.0</v>
      </c>
      <c r="P6" s="6">
        <v>10.0</v>
      </c>
      <c r="Q6" s="6">
        <v>0.0</v>
      </c>
      <c r="R6" s="6">
        <v>10.0</v>
      </c>
      <c r="S6" s="6">
        <v>0.0</v>
      </c>
    </row>
    <row r="7">
      <c r="A7" s="5" t="s">
        <v>25</v>
      </c>
      <c r="B7" s="6">
        <v>400000.0</v>
      </c>
      <c r="C7" s="6">
        <v>350000.0</v>
      </c>
      <c r="D7" s="6">
        <v>550000.0</v>
      </c>
      <c r="E7" s="6">
        <v>500000.0</v>
      </c>
      <c r="F7" s="6">
        <v>550000.0</v>
      </c>
      <c r="G7" s="6">
        <v>500000.0</v>
      </c>
      <c r="H7" s="6">
        <v>550000.0</v>
      </c>
      <c r="I7" s="6">
        <v>500000.0</v>
      </c>
      <c r="J7" s="6">
        <v>550000.0</v>
      </c>
      <c r="K7" s="6">
        <v>500000.0</v>
      </c>
      <c r="L7" s="6">
        <v>550000.0</v>
      </c>
      <c r="M7" s="6">
        <v>500000.0</v>
      </c>
      <c r="N7" s="6">
        <v>550000.0</v>
      </c>
      <c r="O7" s="6">
        <v>500000.0</v>
      </c>
      <c r="P7" s="6">
        <v>550000.0</v>
      </c>
      <c r="Q7" s="6">
        <v>500000.0</v>
      </c>
      <c r="R7" s="6">
        <v>550000.0</v>
      </c>
      <c r="S7" s="6">
        <v>500000.0</v>
      </c>
      <c r="T7" s="10">
        <f t="shared" ref="T7:U7" si="1">B7+D7+F7+H7+J7+L7+N7+P7+R7</f>
        <v>4800000</v>
      </c>
      <c r="U7" s="10">
        <f t="shared" si="1"/>
        <v>4350000</v>
      </c>
    </row>
    <row r="8">
      <c r="A8" s="11"/>
      <c r="B8" s="12" t="str">
        <f>C8/Investment!F35</f>
        <v>#DIV/0!</v>
      </c>
      <c r="C8" s="13">
        <f>B7-C7</f>
        <v>50000</v>
      </c>
      <c r="D8" s="12" t="str">
        <f>E8/Investment!F35</f>
        <v>#DIV/0!</v>
      </c>
      <c r="E8" s="13">
        <f>D7-E7</f>
        <v>50000</v>
      </c>
      <c r="F8" s="12" t="str">
        <f>G8/Investment!F35</f>
        <v>#DIV/0!</v>
      </c>
      <c r="G8" s="13">
        <f>F7-G7</f>
        <v>50000</v>
      </c>
      <c r="H8" s="12" t="str">
        <f>I8/Investment!F35</f>
        <v>#DIV/0!</v>
      </c>
      <c r="I8" s="13">
        <f>H7-I7</f>
        <v>50000</v>
      </c>
      <c r="J8" s="12" t="str">
        <f>K8/Investment!F35</f>
        <v>#DIV/0!</v>
      </c>
      <c r="K8" s="13">
        <f>J7-K7</f>
        <v>50000</v>
      </c>
      <c r="L8" s="12" t="str">
        <f>M8/Investment!F35</f>
        <v>#DIV/0!</v>
      </c>
      <c r="M8" s="13">
        <f>L7-M7</f>
        <v>50000</v>
      </c>
      <c r="N8" s="12" t="str">
        <f>O8/Investment!F35</f>
        <v>#DIV/0!</v>
      </c>
      <c r="O8" s="13">
        <f>N7-O7</f>
        <v>50000</v>
      </c>
      <c r="P8" s="12" t="str">
        <f>Q8/Investment!F35</f>
        <v>#DIV/0!</v>
      </c>
      <c r="Q8" s="13">
        <f>P7-Q7</f>
        <v>50000</v>
      </c>
      <c r="R8" s="12" t="str">
        <f>S8/Investment!F35</f>
        <v>#DIV/0!</v>
      </c>
      <c r="S8" s="13">
        <f>R7-S7</f>
        <v>50000</v>
      </c>
      <c r="T8" t="str">
        <f t="shared" ref="T8:U8" si="2">B8+D8+F8+H8+J8+L8+N8+P8+R8</f>
        <v>#DIV/0!</v>
      </c>
      <c r="U8" s="10">
        <f t="shared" si="2"/>
        <v>450000</v>
      </c>
    </row>
    <row r="9">
      <c r="A9" s="5" t="s">
        <v>27</v>
      </c>
      <c r="B9" s="17">
        <f t="shared" ref="B9:S9" si="3">B7*(1+(B6/100))</f>
        <v>400000</v>
      </c>
      <c r="C9" s="17">
        <f t="shared" si="3"/>
        <v>350000</v>
      </c>
      <c r="D9" s="17">
        <f t="shared" si="3"/>
        <v>605000</v>
      </c>
      <c r="E9" s="17">
        <f t="shared" si="3"/>
        <v>500000</v>
      </c>
      <c r="F9" s="17">
        <f t="shared" si="3"/>
        <v>605000</v>
      </c>
      <c r="G9" s="17">
        <f t="shared" si="3"/>
        <v>500000</v>
      </c>
      <c r="H9" s="17">
        <f t="shared" si="3"/>
        <v>605000</v>
      </c>
      <c r="I9" s="17">
        <f t="shared" si="3"/>
        <v>500000</v>
      </c>
      <c r="J9" s="17">
        <f t="shared" si="3"/>
        <v>605000</v>
      </c>
      <c r="K9" s="17">
        <f t="shared" si="3"/>
        <v>500000</v>
      </c>
      <c r="L9" s="17">
        <f t="shared" si="3"/>
        <v>605000</v>
      </c>
      <c r="M9" s="17">
        <f t="shared" si="3"/>
        <v>500000</v>
      </c>
      <c r="N9" s="17">
        <f t="shared" si="3"/>
        <v>605000</v>
      </c>
      <c r="O9" s="17">
        <f t="shared" si="3"/>
        <v>500000</v>
      </c>
      <c r="P9" s="17">
        <f t="shared" si="3"/>
        <v>605000</v>
      </c>
      <c r="Q9" s="17">
        <f t="shared" si="3"/>
        <v>500000</v>
      </c>
      <c r="R9" s="17">
        <f t="shared" si="3"/>
        <v>605000</v>
      </c>
      <c r="S9" s="17">
        <f t="shared" si="3"/>
        <v>500000</v>
      </c>
    </row>
    <row r="10">
      <c r="A10" s="11"/>
      <c r="B10" s="12"/>
      <c r="C10" s="13">
        <f>B9-C9</f>
        <v>50000</v>
      </c>
      <c r="D10" s="12"/>
      <c r="E10" s="13">
        <f>D9-E9</f>
        <v>105000</v>
      </c>
      <c r="F10" s="12"/>
      <c r="G10" s="13">
        <f>F9-G9</f>
        <v>105000</v>
      </c>
      <c r="H10" s="12"/>
      <c r="I10" s="13">
        <f>H9-I9</f>
        <v>105000</v>
      </c>
      <c r="J10" s="12"/>
      <c r="K10" s="13">
        <f>J9-K9</f>
        <v>105000</v>
      </c>
      <c r="L10" s="12"/>
      <c r="M10" s="13">
        <f>L9-M9</f>
        <v>105000</v>
      </c>
      <c r="N10" s="12"/>
      <c r="O10" s="13">
        <f>N9-O9</f>
        <v>105000</v>
      </c>
      <c r="P10" s="12"/>
      <c r="Q10" s="13">
        <f>P9-Q9</f>
        <v>105000</v>
      </c>
      <c r="R10" s="12"/>
      <c r="S10" s="13">
        <f>R9-S9</f>
        <v>105000</v>
      </c>
    </row>
    <row r="11">
      <c r="A11" s="5" t="s">
        <v>28</v>
      </c>
      <c r="B11" s="17">
        <f t="shared" ref="B11:S11" si="4">B9*(1+(B6/100))</f>
        <v>400000</v>
      </c>
      <c r="C11" s="17">
        <f t="shared" si="4"/>
        <v>350000</v>
      </c>
      <c r="D11" s="17">
        <f t="shared" si="4"/>
        <v>665500</v>
      </c>
      <c r="E11" s="17">
        <f t="shared" si="4"/>
        <v>500000</v>
      </c>
      <c r="F11" s="17">
        <f t="shared" si="4"/>
        <v>665500</v>
      </c>
      <c r="G11" s="17">
        <f t="shared" si="4"/>
        <v>500000</v>
      </c>
      <c r="H11" s="17">
        <f t="shared" si="4"/>
        <v>665500</v>
      </c>
      <c r="I11" s="17">
        <f t="shared" si="4"/>
        <v>500000</v>
      </c>
      <c r="J11" s="17">
        <f t="shared" si="4"/>
        <v>665500</v>
      </c>
      <c r="K11" s="17">
        <f t="shared" si="4"/>
        <v>500000</v>
      </c>
      <c r="L11" s="17">
        <f t="shared" si="4"/>
        <v>665500</v>
      </c>
      <c r="M11" s="17">
        <f t="shared" si="4"/>
        <v>500000</v>
      </c>
      <c r="N11" s="17">
        <f t="shared" si="4"/>
        <v>665500</v>
      </c>
      <c r="O11" s="17">
        <f t="shared" si="4"/>
        <v>500000</v>
      </c>
      <c r="P11" s="17">
        <f t="shared" si="4"/>
        <v>665500</v>
      </c>
      <c r="Q11" s="17">
        <f t="shared" si="4"/>
        <v>500000</v>
      </c>
      <c r="R11" s="17">
        <f t="shared" si="4"/>
        <v>665500</v>
      </c>
      <c r="S11" s="17">
        <f t="shared" si="4"/>
        <v>500000</v>
      </c>
    </row>
    <row r="12">
      <c r="A12" s="11"/>
      <c r="B12" s="12"/>
      <c r="C12" s="13">
        <f>B11-C11</f>
        <v>50000</v>
      </c>
      <c r="D12" s="12"/>
      <c r="E12" s="13">
        <f>D11-E11</f>
        <v>165500</v>
      </c>
      <c r="F12" s="12"/>
      <c r="G12" s="13">
        <f>F11-G11</f>
        <v>165500</v>
      </c>
      <c r="H12" s="12"/>
      <c r="I12" s="13">
        <f>H11-I11</f>
        <v>165500</v>
      </c>
      <c r="J12" s="12"/>
      <c r="K12" s="13">
        <f>J11-K11</f>
        <v>165500</v>
      </c>
      <c r="L12" s="12"/>
      <c r="M12" s="13">
        <f>L11-M11</f>
        <v>165500</v>
      </c>
      <c r="N12" s="12"/>
      <c r="O12" s="13">
        <f>N11-O11</f>
        <v>165500</v>
      </c>
      <c r="P12" s="12"/>
      <c r="Q12" s="13">
        <f>P11-Q11</f>
        <v>165500</v>
      </c>
      <c r="R12" s="12"/>
      <c r="S12" s="13">
        <f>R11-S11</f>
        <v>165500</v>
      </c>
    </row>
    <row r="13">
      <c r="A13" s="5" t="s">
        <v>30</v>
      </c>
      <c r="B13" s="17">
        <f t="shared" ref="B13:S13" si="5">B11*(1+(B6/100))</f>
        <v>400000</v>
      </c>
      <c r="C13" s="17">
        <f t="shared" si="5"/>
        <v>350000</v>
      </c>
      <c r="D13" s="17">
        <f t="shared" si="5"/>
        <v>732050</v>
      </c>
      <c r="E13" s="17">
        <f t="shared" si="5"/>
        <v>500000</v>
      </c>
      <c r="F13" s="17">
        <f t="shared" si="5"/>
        <v>732050</v>
      </c>
      <c r="G13" s="17">
        <f t="shared" si="5"/>
        <v>500000</v>
      </c>
      <c r="H13" s="17">
        <f t="shared" si="5"/>
        <v>732050</v>
      </c>
      <c r="I13" s="17">
        <f t="shared" si="5"/>
        <v>500000</v>
      </c>
      <c r="J13" s="17">
        <f t="shared" si="5"/>
        <v>732050</v>
      </c>
      <c r="K13" s="17">
        <f t="shared" si="5"/>
        <v>500000</v>
      </c>
      <c r="L13" s="17">
        <f t="shared" si="5"/>
        <v>732050</v>
      </c>
      <c r="M13" s="17">
        <f t="shared" si="5"/>
        <v>500000</v>
      </c>
      <c r="N13" s="17">
        <f t="shared" si="5"/>
        <v>732050</v>
      </c>
      <c r="O13" s="17">
        <f t="shared" si="5"/>
        <v>500000</v>
      </c>
      <c r="P13" s="17">
        <f t="shared" si="5"/>
        <v>732050</v>
      </c>
      <c r="Q13" s="17">
        <f t="shared" si="5"/>
        <v>500000</v>
      </c>
      <c r="R13" s="17">
        <f t="shared" si="5"/>
        <v>732050</v>
      </c>
      <c r="S13" s="17">
        <f t="shared" si="5"/>
        <v>500000</v>
      </c>
    </row>
    <row r="14">
      <c r="A14" s="11"/>
      <c r="B14" s="12"/>
      <c r="C14" s="13">
        <f>B13-C13</f>
        <v>50000</v>
      </c>
      <c r="D14" s="12"/>
      <c r="E14" s="13">
        <f>D13-E13</f>
        <v>232050</v>
      </c>
      <c r="F14" s="12"/>
      <c r="G14" s="13">
        <f>F13-G13</f>
        <v>232050</v>
      </c>
      <c r="H14" s="12"/>
      <c r="I14" s="13">
        <f>H13-I13</f>
        <v>232050</v>
      </c>
      <c r="J14" s="12"/>
      <c r="K14" s="13">
        <f>J13-K13</f>
        <v>232050</v>
      </c>
      <c r="L14" s="12"/>
      <c r="M14" s="13">
        <f>L13-M13</f>
        <v>232050</v>
      </c>
      <c r="N14" s="12"/>
      <c r="O14" s="13">
        <f>N13-O13</f>
        <v>232050</v>
      </c>
      <c r="P14" s="12"/>
      <c r="Q14" s="13">
        <f>P13-Q13</f>
        <v>232050</v>
      </c>
      <c r="R14" s="12"/>
      <c r="S14" s="13">
        <f>R13-S13</f>
        <v>232050</v>
      </c>
    </row>
    <row r="15">
      <c r="A15" s="5" t="s">
        <v>32</v>
      </c>
      <c r="B15" s="17">
        <f t="shared" ref="B15:S15" si="6">B13*(1+(B6/100))</f>
        <v>400000</v>
      </c>
      <c r="C15" s="17">
        <f t="shared" si="6"/>
        <v>350000</v>
      </c>
      <c r="D15" s="17">
        <f t="shared" si="6"/>
        <v>805255</v>
      </c>
      <c r="E15" s="17">
        <f t="shared" si="6"/>
        <v>500000</v>
      </c>
      <c r="F15" s="17">
        <f t="shared" si="6"/>
        <v>805255</v>
      </c>
      <c r="G15" s="17">
        <f t="shared" si="6"/>
        <v>500000</v>
      </c>
      <c r="H15" s="17">
        <f t="shared" si="6"/>
        <v>805255</v>
      </c>
      <c r="I15" s="17">
        <f t="shared" si="6"/>
        <v>500000</v>
      </c>
      <c r="J15" s="17">
        <f t="shared" si="6"/>
        <v>805255</v>
      </c>
      <c r="K15" s="17">
        <f t="shared" si="6"/>
        <v>500000</v>
      </c>
      <c r="L15" s="17">
        <f t="shared" si="6"/>
        <v>805255</v>
      </c>
      <c r="M15" s="17">
        <f t="shared" si="6"/>
        <v>500000</v>
      </c>
      <c r="N15" s="17">
        <f t="shared" si="6"/>
        <v>805255</v>
      </c>
      <c r="O15" s="17">
        <f t="shared" si="6"/>
        <v>500000</v>
      </c>
      <c r="P15" s="17">
        <f t="shared" si="6"/>
        <v>805255</v>
      </c>
      <c r="Q15" s="17">
        <f t="shared" si="6"/>
        <v>500000</v>
      </c>
      <c r="R15" s="17">
        <f t="shared" si="6"/>
        <v>805255</v>
      </c>
      <c r="S15" s="17">
        <f t="shared" si="6"/>
        <v>500000</v>
      </c>
    </row>
    <row r="16">
      <c r="A16" s="11"/>
      <c r="B16" s="12"/>
      <c r="C16" s="13">
        <f>B15-C15</f>
        <v>50000</v>
      </c>
      <c r="D16" s="12"/>
      <c r="E16" s="13">
        <f>D15-E15</f>
        <v>305255</v>
      </c>
      <c r="F16" s="12"/>
      <c r="G16" s="13">
        <f>F15-G15</f>
        <v>305255</v>
      </c>
      <c r="H16" s="12"/>
      <c r="I16" s="13">
        <f>H15-I15</f>
        <v>305255</v>
      </c>
      <c r="J16" s="12"/>
      <c r="K16" s="13">
        <f>J15-K15</f>
        <v>305255</v>
      </c>
      <c r="L16" s="12"/>
      <c r="M16" s="13">
        <f>L15-M15</f>
        <v>305255</v>
      </c>
      <c r="N16" s="12"/>
      <c r="O16" s="13">
        <f>N15-O15</f>
        <v>305255</v>
      </c>
      <c r="P16" s="12"/>
      <c r="Q16" s="13">
        <f>P15-Q15</f>
        <v>305255</v>
      </c>
      <c r="R16" s="12"/>
      <c r="S16" s="13">
        <f>R15-S15</f>
        <v>305255</v>
      </c>
    </row>
    <row r="17">
      <c r="A17" s="5" t="s">
        <v>35</v>
      </c>
      <c r="B17" s="17">
        <f t="shared" ref="B17:S17" si="7">B15*(1+(B6/100))</f>
        <v>400000</v>
      </c>
      <c r="C17" s="17">
        <f t="shared" si="7"/>
        <v>350000</v>
      </c>
      <c r="D17" s="17">
        <f t="shared" si="7"/>
        <v>885780.5</v>
      </c>
      <c r="E17" s="17">
        <f t="shared" si="7"/>
        <v>500000</v>
      </c>
      <c r="F17" s="17">
        <f t="shared" si="7"/>
        <v>885780.5</v>
      </c>
      <c r="G17" s="17">
        <f t="shared" si="7"/>
        <v>500000</v>
      </c>
      <c r="H17" s="17">
        <f t="shared" si="7"/>
        <v>885780.5</v>
      </c>
      <c r="I17" s="17">
        <f t="shared" si="7"/>
        <v>500000</v>
      </c>
      <c r="J17" s="17">
        <f t="shared" si="7"/>
        <v>885780.5</v>
      </c>
      <c r="K17" s="17">
        <f t="shared" si="7"/>
        <v>500000</v>
      </c>
      <c r="L17" s="17">
        <f t="shared" si="7"/>
        <v>885780.5</v>
      </c>
      <c r="M17" s="17">
        <f t="shared" si="7"/>
        <v>500000</v>
      </c>
      <c r="N17" s="17">
        <f t="shared" si="7"/>
        <v>885780.5</v>
      </c>
      <c r="O17" s="17">
        <f t="shared" si="7"/>
        <v>500000</v>
      </c>
      <c r="P17" s="17">
        <f t="shared" si="7"/>
        <v>885780.5</v>
      </c>
      <c r="Q17" s="17">
        <f t="shared" si="7"/>
        <v>500000</v>
      </c>
      <c r="R17" s="17">
        <f t="shared" si="7"/>
        <v>885780.5</v>
      </c>
      <c r="S17" s="17">
        <f t="shared" si="7"/>
        <v>500000</v>
      </c>
    </row>
    <row r="18">
      <c r="A18" s="11"/>
      <c r="B18" s="12"/>
      <c r="C18" s="13">
        <f>B17-C17</f>
        <v>50000</v>
      </c>
      <c r="D18" s="12"/>
      <c r="E18" s="13">
        <f>D17-E17</f>
        <v>385780.5</v>
      </c>
      <c r="F18" s="12"/>
      <c r="G18" s="13">
        <f>F17-G17</f>
        <v>385780.5</v>
      </c>
      <c r="H18" s="12"/>
      <c r="I18" s="13">
        <f>H17-I17</f>
        <v>385780.5</v>
      </c>
      <c r="J18" s="12"/>
      <c r="K18" s="13">
        <f>J17-K17</f>
        <v>385780.5</v>
      </c>
      <c r="L18" s="12"/>
      <c r="M18" s="13">
        <f>L17-M17</f>
        <v>385780.5</v>
      </c>
      <c r="N18" s="12"/>
      <c r="O18" s="13">
        <f>N17-O17</f>
        <v>385780.5</v>
      </c>
      <c r="P18" s="12"/>
      <c r="Q18" s="13">
        <f>P17-Q17</f>
        <v>385780.5</v>
      </c>
      <c r="R18" s="12"/>
      <c r="S18" s="13">
        <f>R17-S17</f>
        <v>385780.5</v>
      </c>
    </row>
    <row r="19">
      <c r="A19" s="5" t="s">
        <v>37</v>
      </c>
      <c r="B19" s="17">
        <f t="shared" ref="B19:S19" si="8">B17*(1+(B6/100))</f>
        <v>400000</v>
      </c>
      <c r="C19" s="17">
        <f t="shared" si="8"/>
        <v>350000</v>
      </c>
      <c r="D19" s="17">
        <f t="shared" si="8"/>
        <v>974358.55</v>
      </c>
      <c r="E19" s="17">
        <f t="shared" si="8"/>
        <v>500000</v>
      </c>
      <c r="F19" s="17">
        <f t="shared" si="8"/>
        <v>974358.55</v>
      </c>
      <c r="G19" s="17">
        <f t="shared" si="8"/>
        <v>500000</v>
      </c>
      <c r="H19" s="17">
        <f t="shared" si="8"/>
        <v>974358.55</v>
      </c>
      <c r="I19" s="17">
        <f t="shared" si="8"/>
        <v>500000</v>
      </c>
      <c r="J19" s="17">
        <f t="shared" si="8"/>
        <v>974358.55</v>
      </c>
      <c r="K19" s="17">
        <f t="shared" si="8"/>
        <v>500000</v>
      </c>
      <c r="L19" s="17">
        <f t="shared" si="8"/>
        <v>974358.55</v>
      </c>
      <c r="M19" s="17">
        <f t="shared" si="8"/>
        <v>500000</v>
      </c>
      <c r="N19" s="17">
        <f t="shared" si="8"/>
        <v>974358.55</v>
      </c>
      <c r="O19" s="17">
        <f t="shared" si="8"/>
        <v>500000</v>
      </c>
      <c r="P19" s="17">
        <f t="shared" si="8"/>
        <v>974358.55</v>
      </c>
      <c r="Q19" s="17">
        <f t="shared" si="8"/>
        <v>500000</v>
      </c>
      <c r="R19" s="17">
        <f t="shared" si="8"/>
        <v>974358.55</v>
      </c>
      <c r="S19" s="17">
        <f t="shared" si="8"/>
        <v>500000</v>
      </c>
    </row>
    <row r="20">
      <c r="A20" s="11"/>
      <c r="B20" s="12"/>
      <c r="C20" s="13">
        <f>B19-C19</f>
        <v>50000</v>
      </c>
      <c r="D20" s="12"/>
      <c r="E20" s="13">
        <f>D19-E19</f>
        <v>474358.55</v>
      </c>
      <c r="F20" s="12"/>
      <c r="G20" s="13">
        <f>F19-G19</f>
        <v>474358.55</v>
      </c>
      <c r="H20" s="12"/>
      <c r="I20" s="13">
        <f>H19-I19</f>
        <v>474358.55</v>
      </c>
      <c r="J20" s="12"/>
      <c r="K20" s="13">
        <f>J19-K19</f>
        <v>474358.55</v>
      </c>
      <c r="L20" s="12"/>
      <c r="M20" s="13">
        <f>L19-M19</f>
        <v>474358.55</v>
      </c>
      <c r="N20" s="12"/>
      <c r="O20" s="13">
        <f>N19-O19</f>
        <v>474358.55</v>
      </c>
      <c r="P20" s="12"/>
      <c r="Q20" s="13">
        <f>P19-Q19</f>
        <v>474358.55</v>
      </c>
      <c r="R20" s="12"/>
      <c r="S20" s="13">
        <f>R19-S19</f>
        <v>474358.55</v>
      </c>
    </row>
    <row r="21">
      <c r="A21" s="5" t="s">
        <v>39</v>
      </c>
      <c r="B21" s="17">
        <f t="shared" ref="B21:S21" si="9">B19*(1+(B6/100))</f>
        <v>400000</v>
      </c>
      <c r="C21" s="17">
        <f t="shared" si="9"/>
        <v>350000</v>
      </c>
      <c r="D21" s="17">
        <f t="shared" si="9"/>
        <v>1071794.405</v>
      </c>
      <c r="E21" s="17">
        <f t="shared" si="9"/>
        <v>500000</v>
      </c>
      <c r="F21" s="17">
        <f t="shared" si="9"/>
        <v>1071794.405</v>
      </c>
      <c r="G21" s="17">
        <f t="shared" si="9"/>
        <v>500000</v>
      </c>
      <c r="H21" s="17">
        <f t="shared" si="9"/>
        <v>1071794.405</v>
      </c>
      <c r="I21" s="17">
        <f t="shared" si="9"/>
        <v>500000</v>
      </c>
      <c r="J21" s="17">
        <f t="shared" si="9"/>
        <v>1071794.405</v>
      </c>
      <c r="K21" s="17">
        <f t="shared" si="9"/>
        <v>500000</v>
      </c>
      <c r="L21" s="17">
        <f t="shared" si="9"/>
        <v>1071794.405</v>
      </c>
      <c r="M21" s="17">
        <f t="shared" si="9"/>
        <v>500000</v>
      </c>
      <c r="N21" s="17">
        <f t="shared" si="9"/>
        <v>1071794.405</v>
      </c>
      <c r="O21" s="17">
        <f t="shared" si="9"/>
        <v>500000</v>
      </c>
      <c r="P21" s="17">
        <f t="shared" si="9"/>
        <v>1071794.405</v>
      </c>
      <c r="Q21" s="17">
        <f t="shared" si="9"/>
        <v>500000</v>
      </c>
      <c r="R21" s="17">
        <f t="shared" si="9"/>
        <v>1071794.405</v>
      </c>
      <c r="S21" s="17">
        <f t="shared" si="9"/>
        <v>500000</v>
      </c>
    </row>
    <row r="22">
      <c r="A22" s="11"/>
      <c r="B22" s="12"/>
      <c r="C22" s="13">
        <f>B21-C21</f>
        <v>50000</v>
      </c>
      <c r="D22" s="12"/>
      <c r="E22" s="13">
        <f>D21-E21</f>
        <v>571794.405</v>
      </c>
      <c r="F22" s="12"/>
      <c r="G22" s="13">
        <f>F21-G21</f>
        <v>571794.405</v>
      </c>
      <c r="H22" s="12"/>
      <c r="I22" s="13">
        <f>H21-I21</f>
        <v>571794.405</v>
      </c>
      <c r="J22" s="12"/>
      <c r="K22" s="13">
        <f>J21-K21</f>
        <v>571794.405</v>
      </c>
      <c r="L22" s="12"/>
      <c r="M22" s="13">
        <f>L21-M21</f>
        <v>571794.405</v>
      </c>
      <c r="N22" s="12"/>
      <c r="O22" s="13">
        <f>N21-O21</f>
        <v>571794.405</v>
      </c>
      <c r="P22" s="12"/>
      <c r="Q22" s="13">
        <f>P21-Q21</f>
        <v>571794.405</v>
      </c>
      <c r="R22" s="12"/>
      <c r="S22" s="13">
        <f>R21-S21</f>
        <v>571794.405</v>
      </c>
    </row>
    <row r="23">
      <c r="A23" s="5" t="s">
        <v>42</v>
      </c>
      <c r="B23" s="17">
        <f t="shared" ref="B23:S23" si="10">B21*(1+(B6/100))</f>
        <v>400000</v>
      </c>
      <c r="C23" s="17">
        <f t="shared" si="10"/>
        <v>350000</v>
      </c>
      <c r="D23" s="17">
        <f t="shared" si="10"/>
        <v>1178973.846</v>
      </c>
      <c r="E23" s="17">
        <f t="shared" si="10"/>
        <v>500000</v>
      </c>
      <c r="F23" s="17">
        <f t="shared" si="10"/>
        <v>1178973.846</v>
      </c>
      <c r="G23" s="17">
        <f t="shared" si="10"/>
        <v>500000</v>
      </c>
      <c r="H23" s="17">
        <f t="shared" si="10"/>
        <v>1178973.846</v>
      </c>
      <c r="I23" s="17">
        <f t="shared" si="10"/>
        <v>500000</v>
      </c>
      <c r="J23" s="17">
        <f t="shared" si="10"/>
        <v>1178973.846</v>
      </c>
      <c r="K23" s="17">
        <f t="shared" si="10"/>
        <v>500000</v>
      </c>
      <c r="L23" s="17">
        <f t="shared" si="10"/>
        <v>1178973.846</v>
      </c>
      <c r="M23" s="17">
        <f t="shared" si="10"/>
        <v>500000</v>
      </c>
      <c r="N23" s="17">
        <f t="shared" si="10"/>
        <v>1178973.846</v>
      </c>
      <c r="O23" s="17">
        <f t="shared" si="10"/>
        <v>500000</v>
      </c>
      <c r="P23" s="17">
        <f t="shared" si="10"/>
        <v>1178973.846</v>
      </c>
      <c r="Q23" s="17">
        <f t="shared" si="10"/>
        <v>500000</v>
      </c>
      <c r="R23" s="17">
        <f t="shared" si="10"/>
        <v>1178973.846</v>
      </c>
      <c r="S23" s="17">
        <f t="shared" si="10"/>
        <v>500000</v>
      </c>
    </row>
    <row r="24">
      <c r="A24" s="11"/>
      <c r="B24" s="12"/>
      <c r="C24" s="13">
        <f>B23-C23</f>
        <v>50000</v>
      </c>
      <c r="D24" s="12"/>
      <c r="E24" s="13">
        <f>D23-E23</f>
        <v>678973.8455</v>
      </c>
      <c r="F24" s="12"/>
      <c r="G24" s="13">
        <f>F23-G23</f>
        <v>678973.8455</v>
      </c>
      <c r="H24" s="12"/>
      <c r="I24" s="13">
        <f>H23-I23</f>
        <v>678973.8455</v>
      </c>
      <c r="J24" s="12"/>
      <c r="K24" s="13">
        <f>J23-K23</f>
        <v>678973.8455</v>
      </c>
      <c r="L24" s="12"/>
      <c r="M24" s="13">
        <f>L23-M23</f>
        <v>678973.8455</v>
      </c>
      <c r="N24" s="12"/>
      <c r="O24" s="13">
        <f>N23-O23</f>
        <v>678973.8455</v>
      </c>
      <c r="P24" s="12"/>
      <c r="Q24" s="13">
        <f>P23-Q23</f>
        <v>678973.8455</v>
      </c>
      <c r="R24" s="12"/>
      <c r="S24" s="13">
        <f>R23-S23</f>
        <v>678973.8455</v>
      </c>
    </row>
    <row r="25">
      <c r="A25" s="5" t="s">
        <v>46</v>
      </c>
      <c r="B25" s="17">
        <f t="shared" ref="B25:S25" si="11">B23*(1+(B6/100))</f>
        <v>400000</v>
      </c>
      <c r="C25" s="17">
        <f t="shared" si="11"/>
        <v>350000</v>
      </c>
      <c r="D25" s="17">
        <f t="shared" si="11"/>
        <v>1296871.23</v>
      </c>
      <c r="E25" s="17">
        <f t="shared" si="11"/>
        <v>500000</v>
      </c>
      <c r="F25" s="17">
        <f t="shared" si="11"/>
        <v>1296871.23</v>
      </c>
      <c r="G25" s="17">
        <f t="shared" si="11"/>
        <v>500000</v>
      </c>
      <c r="H25" s="17">
        <f t="shared" si="11"/>
        <v>1296871.23</v>
      </c>
      <c r="I25" s="17">
        <f t="shared" si="11"/>
        <v>500000</v>
      </c>
      <c r="J25" s="17">
        <f t="shared" si="11"/>
        <v>1296871.23</v>
      </c>
      <c r="K25" s="17">
        <f t="shared" si="11"/>
        <v>500000</v>
      </c>
      <c r="L25" s="17">
        <f t="shared" si="11"/>
        <v>1296871.23</v>
      </c>
      <c r="M25" s="17">
        <f t="shared" si="11"/>
        <v>500000</v>
      </c>
      <c r="N25" s="17">
        <f t="shared" si="11"/>
        <v>1296871.23</v>
      </c>
      <c r="O25" s="17">
        <f t="shared" si="11"/>
        <v>500000</v>
      </c>
      <c r="P25" s="17">
        <f t="shared" si="11"/>
        <v>1296871.23</v>
      </c>
      <c r="Q25" s="17">
        <f t="shared" si="11"/>
        <v>500000</v>
      </c>
      <c r="R25" s="17">
        <f t="shared" si="11"/>
        <v>1296871.23</v>
      </c>
      <c r="S25" s="17">
        <f t="shared" si="11"/>
        <v>500000</v>
      </c>
    </row>
    <row r="26">
      <c r="A26" s="30"/>
      <c r="B26" s="29"/>
      <c r="C26" s="13">
        <f>B25-C25</f>
        <v>50000</v>
      </c>
      <c r="D26" s="29"/>
      <c r="E26" s="13">
        <f>D25-E25</f>
        <v>796871.2301</v>
      </c>
      <c r="F26" s="29"/>
      <c r="G26" s="13">
        <f>F25-G25</f>
        <v>796871.2301</v>
      </c>
      <c r="H26" s="29"/>
      <c r="I26" s="13">
        <f>H25-I25</f>
        <v>796871.2301</v>
      </c>
      <c r="J26" s="29"/>
      <c r="K26" s="13">
        <f>J25-K25</f>
        <v>796871.2301</v>
      </c>
      <c r="L26" s="29"/>
      <c r="M26" s="13">
        <f>L25-M25</f>
        <v>796871.2301</v>
      </c>
      <c r="N26" s="29"/>
      <c r="O26" s="13">
        <f>N25-O25</f>
        <v>796871.2301</v>
      </c>
      <c r="P26" s="29"/>
      <c r="Q26" s="13">
        <f>P25-Q25</f>
        <v>796871.2301</v>
      </c>
      <c r="R26" s="29"/>
      <c r="S26" s="13">
        <f>R25-S25</f>
        <v>796871.2301</v>
      </c>
    </row>
    <row r="27">
      <c r="A27" s="36"/>
      <c r="B27" s="37"/>
      <c r="C27" s="38">
        <f>C8+C10+C12+C14+C16+C18+C20+C22+C24+C26</f>
        <v>500000</v>
      </c>
      <c r="D27" s="37"/>
      <c r="E27" s="38">
        <f>E8+E10+E12+E14+E16+E18+E20+E22+E24+E26</f>
        <v>3765583.531</v>
      </c>
      <c r="F27" s="37"/>
      <c r="G27" s="38">
        <f>G8+G10+G12+G14+G16+G18+G20+G22+G24+G26</f>
        <v>3765583.531</v>
      </c>
      <c r="H27" s="37"/>
      <c r="I27" s="38">
        <f>I8+I10+I12+I14+I16+I18+I20+I22+I24+I26</f>
        <v>3765583.531</v>
      </c>
      <c r="J27" s="37"/>
      <c r="K27" s="38">
        <f>K8+K10+K12+K14+K16+K18+K20+K22+K24+K26</f>
        <v>3765583.531</v>
      </c>
      <c r="L27" s="37"/>
      <c r="M27" s="38">
        <f>M8+M10+M12+M14+M16+M18+M20+M22+M24+M26</f>
        <v>3765583.531</v>
      </c>
      <c r="N27" s="37"/>
      <c r="O27" s="38">
        <f>O8+O10+O12+O14+O16+O18+O20+O22+O24+O26</f>
        <v>3765583.531</v>
      </c>
      <c r="P27" s="37"/>
      <c r="Q27" s="38">
        <f>Q8+Q10+Q12+Q14+Q16+Q18+Q20+Q22+Q24+Q26</f>
        <v>3765583.531</v>
      </c>
      <c r="R27" s="37"/>
      <c r="S27" s="38">
        <f>S8+S10+S12+S14+S16+S18+S20+S22+S24+S26</f>
        <v>3765583.531</v>
      </c>
    </row>
  </sheetData>
  <mergeCells count="10">
    <mergeCell ref="L5:M5"/>
    <mergeCell ref="N5:O5"/>
    <mergeCell ref="P5:Q5"/>
    <mergeCell ref="R5:S5"/>
    <mergeCell ref="B5:C5"/>
    <mergeCell ref="D5:E5"/>
    <mergeCell ref="F5:G5"/>
    <mergeCell ref="H5:I5"/>
    <mergeCell ref="J5:K5"/>
    <mergeCell ref="B1:S3"/>
  </mergeCells>
  <drawing r:id="rId1"/>
</worksheet>
</file>