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suca\Dropbox (GaTech)\PhD\projects\thermal_modeling\rram_3D\modeling\experiments\rram_journal\code\workstation\TSV_stacked_3D\v4\TSV_stacked_3D_v4\air_cooling\inputs\"/>
    </mc:Choice>
  </mc:AlternateContent>
  <xr:revisionPtr revIDLastSave="0" documentId="13_ncr:1_{268409B7-A544-4FA4-9EB8-C6C1715F4D7E}" xr6:coauthVersionLast="47" xr6:coauthVersionMax="47" xr10:uidLastSave="{00000000-0000-0000-0000-000000000000}"/>
  <bookViews>
    <workbookView xWindow="22932" yWindow="-108" windowWidth="23256" windowHeight="12576" activeTab="1" xr2:uid="{00000000-000D-0000-FFFF-FFFF00000000}"/>
  </bookViews>
  <sheets>
    <sheet name="material_properties" sheetId="1" r:id="rId1"/>
    <sheet name="system" sheetId="2" r:id="rId2"/>
    <sheet name="chip" sheetId="3" r:id="rId3"/>
    <sheet name="thermal_boundary_conditions" sheetId="5" r:id="rId4"/>
    <sheet name="draw" sheetId="4" r:id="rId5"/>
    <sheet name="block_layout_spec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9" i="3" l="1"/>
  <c r="E48" i="3"/>
  <c r="E20" i="3"/>
  <c r="E19" i="3"/>
  <c r="C44" i="6" l="1"/>
  <c r="C41" i="6"/>
  <c r="C40" i="6"/>
  <c r="C28" i="6"/>
  <c r="C27" i="6"/>
  <c r="C26" i="6"/>
  <c r="C25" i="6"/>
  <c r="C23" i="6"/>
  <c r="C22" i="6"/>
  <c r="C21" i="6"/>
  <c r="H38" i="3"/>
  <c r="K38" i="3"/>
  <c r="D6" i="5"/>
  <c r="D4" i="5"/>
  <c r="D5" i="5"/>
  <c r="C43" i="6" l="1"/>
  <c r="C29" i="6"/>
  <c r="E56" i="3"/>
  <c r="E55" i="3"/>
  <c r="C39" i="6" l="1"/>
  <c r="C17" i="6"/>
  <c r="C16" i="6"/>
  <c r="C34" i="6" s="1"/>
  <c r="C35" i="6"/>
  <c r="D7" i="5" l="1"/>
  <c r="H57" i="3" l="1"/>
  <c r="G57" i="3"/>
  <c r="H50" i="3"/>
  <c r="G50" i="3"/>
  <c r="H21" i="3"/>
  <c r="G21" i="3"/>
  <c r="E19" i="2" l="1"/>
</calcChain>
</file>

<file path=xl/sharedStrings.xml><?xml version="1.0" encoding="utf-8"?>
<sst xmlns="http://schemas.openxmlformats.org/spreadsheetml/2006/main" count="201" uniqueCount="127">
  <si>
    <t>system</t>
  </si>
  <si>
    <t>chip</t>
  </si>
  <si>
    <t>layer</t>
  </si>
  <si>
    <t>hsp</t>
  </si>
  <si>
    <t>pack</t>
  </si>
  <si>
    <t>num</t>
  </si>
  <si>
    <t>tran</t>
  </si>
  <si>
    <t>T</t>
  </si>
  <si>
    <t>dt</t>
  </si>
  <si>
    <t>su</t>
  </si>
  <si>
    <t>su_limit</t>
  </si>
  <si>
    <t>N</t>
  </si>
  <si>
    <t>Xgrid</t>
  </si>
  <si>
    <t>Ygrid</t>
  </si>
  <si>
    <t>tim2</t>
  </si>
  <si>
    <t>metal_portion</t>
  </si>
  <si>
    <t>Xsize</t>
  </si>
  <si>
    <t>Ysize</t>
  </si>
  <si>
    <t>Variable</t>
  </si>
  <si>
    <t>Value</t>
  </si>
  <si>
    <t>Material</t>
  </si>
  <si>
    <t>Molding</t>
  </si>
  <si>
    <t>silicon</t>
  </si>
  <si>
    <t>underfill</t>
  </si>
  <si>
    <t>copper</t>
  </si>
  <si>
    <t>sio2</t>
  </si>
  <si>
    <t>microbump</t>
  </si>
  <si>
    <t>interposer</t>
  </si>
  <si>
    <t>air</t>
  </si>
  <si>
    <t>Conductivity (W/mK)</t>
  </si>
  <si>
    <t>Specific heat capacity (J/K)</t>
  </si>
  <si>
    <t>ceramic package property (FR4)</t>
  </si>
  <si>
    <t>TIM</t>
  </si>
  <si>
    <t>Density (kg/m2)</t>
  </si>
  <si>
    <t>gap</t>
  </si>
  <si>
    <t>bridge</t>
  </si>
  <si>
    <t>power</t>
  </si>
  <si>
    <t>Chip number</t>
  </si>
  <si>
    <t>model</t>
  </si>
  <si>
    <t>tim</t>
  </si>
  <si>
    <t>bump</t>
  </si>
  <si>
    <t>under</t>
  </si>
  <si>
    <t>die</t>
  </si>
  <si>
    <t>ild</t>
  </si>
  <si>
    <t>d</t>
  </si>
  <si>
    <t>liner</t>
  </si>
  <si>
    <t>px</t>
  </si>
  <si>
    <t>py</t>
  </si>
  <si>
    <t>material</t>
  </si>
  <si>
    <t>p_metal</t>
  </si>
  <si>
    <t>map</t>
  </si>
  <si>
    <t>name</t>
  </si>
  <si>
    <t>bl_x</t>
  </si>
  <si>
    <t>bl_y</t>
  </si>
  <si>
    <t>width</t>
  </si>
  <si>
    <t>height</t>
  </si>
  <si>
    <t>Die parameters</t>
  </si>
  <si>
    <t>Die layer Information</t>
  </si>
  <si>
    <t>Die size</t>
  </si>
  <si>
    <t>TSV geometry</t>
  </si>
  <si>
    <t>Bump geometry</t>
  </si>
  <si>
    <t>Power information</t>
  </si>
  <si>
    <t>Drawing parameters</t>
  </si>
  <si>
    <t>draw</t>
  </si>
  <si>
    <t>granularity</t>
  </si>
  <si>
    <t>write</t>
  </si>
  <si>
    <t>P</t>
  </si>
  <si>
    <t>C</t>
  </si>
  <si>
    <t>displayT</t>
  </si>
  <si>
    <t>absolutely</t>
  </si>
  <si>
    <t>gif</t>
  </si>
  <si>
    <t>range</t>
  </si>
  <si>
    <t>clamp</t>
  </si>
  <si>
    <t>h</t>
  </si>
  <si>
    <t>up</t>
  </si>
  <si>
    <t>down</t>
  </si>
  <si>
    <t>side</t>
  </si>
  <si>
    <t>Ta</t>
  </si>
  <si>
    <t>Convective boundary conditions (W/m2-K)</t>
  </si>
  <si>
    <t>--</t>
  </si>
  <si>
    <t>pdrange</t>
  </si>
  <si>
    <t>pdclamp</t>
  </si>
  <si>
    <t>id</t>
  </si>
  <si>
    <t>Memory Tier</t>
  </si>
  <si>
    <t>blk_num</t>
  </si>
  <si>
    <t>Logic Tier</t>
  </si>
  <si>
    <t>General Parameters</t>
  </si>
  <si>
    <t>Parameter</t>
  </si>
  <si>
    <t>Substrate thickness</t>
  </si>
  <si>
    <t>TSV diameter</t>
  </si>
  <si>
    <t>Power</t>
  </si>
  <si>
    <t>x_TSV</t>
  </si>
  <si>
    <t>Logic power</t>
  </si>
  <si>
    <t>Memory power</t>
  </si>
  <si>
    <t>ADC variables</t>
  </si>
  <si>
    <t>x_margin_adc</t>
  </si>
  <si>
    <t>y_margin_adc</t>
  </si>
  <si>
    <t xml:space="preserve">nADC </t>
  </si>
  <si>
    <t xml:space="preserve">nyADC </t>
  </si>
  <si>
    <t xml:space="preserve">nxADC </t>
  </si>
  <si>
    <t xml:space="preserve">block_dimension_adc </t>
  </si>
  <si>
    <t xml:space="preserve">y_pitch_adc </t>
  </si>
  <si>
    <t xml:space="preserve">x_pitch_adc </t>
  </si>
  <si>
    <t xml:space="preserve">per_ADC_power </t>
  </si>
  <si>
    <t xml:space="preserve">x_dim_adc </t>
  </si>
  <si>
    <t xml:space="preserve">pool_gb_xsize_adc </t>
  </si>
  <si>
    <t xml:space="preserve">y_dim_pool </t>
  </si>
  <si>
    <t xml:space="preserve">y_dim_gb </t>
  </si>
  <si>
    <t xml:space="preserve">tsv_xsize_adc </t>
  </si>
  <si>
    <t xml:space="preserve">pool_power </t>
  </si>
  <si>
    <t xml:space="preserve">gb_power </t>
  </si>
  <si>
    <t>MEM variables</t>
  </si>
  <si>
    <t xml:space="preserve">x_margin_MEM </t>
  </si>
  <si>
    <t xml:space="preserve">y_margin_MEM </t>
  </si>
  <si>
    <t xml:space="preserve">nMEM </t>
  </si>
  <si>
    <t xml:space="preserve">nyMEM </t>
  </si>
  <si>
    <t xml:space="preserve">nxMEM </t>
  </si>
  <si>
    <t xml:space="preserve">block_dimension_mem </t>
  </si>
  <si>
    <t xml:space="preserve">y_pitch_mem </t>
  </si>
  <si>
    <t xml:space="preserve">x_pitch_mem </t>
  </si>
  <si>
    <t xml:space="preserve">per_MEM_power </t>
  </si>
  <si>
    <t xml:space="preserve">tsv_xsize_mem </t>
  </si>
  <si>
    <t xml:space="preserve">x_dim_mem </t>
  </si>
  <si>
    <t>Layout and power</t>
  </si>
  <si>
    <t>chip size</t>
  </si>
  <si>
    <t>small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</si>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</sst>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E+00"/>
    <numFmt numFmtId="166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0" fillId="0" borderId="4" xfId="0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20" fontId="0" fillId="0" borderId="0" xfId="0" applyNumberFormat="1"/>
    <xf numFmtId="0" fontId="0" fillId="0" borderId="3" xfId="0" applyBorder="1" applyAlignment="1">
      <alignment horizontal="center" vertical="center" wrapText="1"/>
    </xf>
    <xf numFmtId="11" fontId="0" fillId="0" borderId="3" xfId="0" applyNumberFormat="1" applyBorder="1" applyAlignment="1">
      <alignment horizontal="center" vertical="center" wrapText="1"/>
    </xf>
    <xf numFmtId="20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3" xfId="0" quotePrefix="1" applyNumberFormat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1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1" fontId="0" fillId="0" borderId="20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1" fontId="0" fillId="0" borderId="0" xfId="0" applyNumberFormat="1"/>
    <xf numFmtId="0" fontId="1" fillId="0" borderId="0" xfId="0" applyFont="1"/>
    <xf numFmtId="2" fontId="0" fillId="0" borderId="0" xfId="0" applyNumberFormat="1"/>
    <xf numFmtId="0" fontId="2" fillId="0" borderId="0" xfId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Normal" xfId="0" builtinId="0"/>
    <cellStyle name="Normal 3" xfId="1" xr:uid="{E46DA7CF-7516-47F1-84A0-ECCD6FAEEA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3"/>
  <sheetViews>
    <sheetView zoomScaleNormal="100" workbookViewId="0"/>
  </sheetViews>
  <sheetFormatPr defaultRowHeight="14.4" x14ac:dyDescent="0.3"/>
  <cols>
    <col min="2" max="2" width="20.5546875" customWidth="1"/>
    <col min="3" max="3" width="18.109375" bestFit="1" customWidth="1"/>
    <col min="4" max="4" width="22.88671875" bestFit="1" customWidth="1"/>
    <col min="5" max="5" width="14" bestFit="1" customWidth="1"/>
  </cols>
  <sheetData>
    <row r="2" spans="2:11" ht="15" thickBot="1" x14ac:dyDescent="0.35"/>
    <row r="3" spans="2:11" ht="29.4" thickBot="1" x14ac:dyDescent="0.35">
      <c r="B3" s="8" t="s">
        <v>20</v>
      </c>
      <c r="C3" s="9" t="s">
        <v>29</v>
      </c>
      <c r="D3" s="9" t="s">
        <v>30</v>
      </c>
      <c r="E3" s="10" t="s">
        <v>33</v>
      </c>
    </row>
    <row r="4" spans="2:11" x14ac:dyDescent="0.3">
      <c r="B4" s="7" t="s">
        <v>21</v>
      </c>
      <c r="C4" s="7">
        <v>3</v>
      </c>
      <c r="D4" s="7">
        <v>1000</v>
      </c>
      <c r="E4" s="7">
        <v>2900</v>
      </c>
    </row>
    <row r="5" spans="2:11" x14ac:dyDescent="0.3">
      <c r="B5" s="4" t="s">
        <v>22</v>
      </c>
      <c r="C5" s="4">
        <v>149</v>
      </c>
      <c r="D5" s="4">
        <v>705</v>
      </c>
      <c r="E5" s="4">
        <v>2329</v>
      </c>
      <c r="H5" s="3"/>
    </row>
    <row r="6" spans="2:11" x14ac:dyDescent="0.3">
      <c r="B6" s="4" t="s">
        <v>23</v>
      </c>
      <c r="C6" s="4">
        <v>1.6</v>
      </c>
      <c r="D6" s="4">
        <v>1000</v>
      </c>
      <c r="E6" s="4">
        <v>2100</v>
      </c>
    </row>
    <row r="7" spans="2:11" x14ac:dyDescent="0.3">
      <c r="B7" s="4" t="s">
        <v>24</v>
      </c>
      <c r="C7" s="4">
        <v>400</v>
      </c>
      <c r="D7" s="4">
        <v>385</v>
      </c>
      <c r="E7" s="4">
        <v>8690</v>
      </c>
      <c r="H7" s="3"/>
    </row>
    <row r="8" spans="2:11" x14ac:dyDescent="0.3">
      <c r="B8" s="4" t="s">
        <v>25</v>
      </c>
      <c r="C8" s="4">
        <v>1.38</v>
      </c>
      <c r="D8" s="4">
        <v>705</v>
      </c>
      <c r="E8" s="4">
        <v>2648</v>
      </c>
      <c r="H8" s="3"/>
      <c r="K8" s="3"/>
    </row>
    <row r="9" spans="2:11" x14ac:dyDescent="0.3">
      <c r="B9" s="4" t="s">
        <v>26</v>
      </c>
      <c r="C9" s="4">
        <v>60</v>
      </c>
      <c r="D9" s="4">
        <v>227</v>
      </c>
      <c r="E9" s="4">
        <v>12000</v>
      </c>
      <c r="H9" s="3"/>
    </row>
    <row r="10" spans="2:11" x14ac:dyDescent="0.3">
      <c r="B10" s="4" t="s">
        <v>27</v>
      </c>
      <c r="C10" s="4">
        <v>149</v>
      </c>
      <c r="D10" s="4">
        <v>705</v>
      </c>
      <c r="E10" s="4">
        <v>2329</v>
      </c>
    </row>
    <row r="11" spans="2:11" x14ac:dyDescent="0.3">
      <c r="B11" s="4" t="s">
        <v>28</v>
      </c>
      <c r="C11" s="4">
        <v>2.4E-2</v>
      </c>
      <c r="D11" s="4">
        <v>1003.5</v>
      </c>
      <c r="E11" s="5">
        <v>1.225E-3</v>
      </c>
    </row>
    <row r="12" spans="2:11" ht="28.8" x14ac:dyDescent="0.3">
      <c r="B12" s="4" t="s">
        <v>31</v>
      </c>
      <c r="C12" s="4">
        <v>0.1</v>
      </c>
      <c r="D12" s="4">
        <v>600</v>
      </c>
      <c r="E12" s="4">
        <v>1850</v>
      </c>
    </row>
    <row r="13" spans="2:11" x14ac:dyDescent="0.3">
      <c r="B13" s="4" t="s">
        <v>32</v>
      </c>
      <c r="C13" s="4">
        <v>3</v>
      </c>
      <c r="D13" s="6">
        <v>1000</v>
      </c>
      <c r="E13" s="4">
        <v>2900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B8C4D-678B-4C61-B3AA-B8253E438C92}">
  <dimension ref="B1:I29"/>
  <sheetViews>
    <sheetView tabSelected="1" zoomScale="115" zoomScaleNormal="115" workbookViewId="0">
      <selection activeCell="E17" sqref="E17"/>
    </sheetView>
  </sheetViews>
  <sheetFormatPr defaultRowHeight="14.4" x14ac:dyDescent="0.3"/>
  <cols>
    <col min="3" max="3" width="7.33203125" bestFit="1" customWidth="1"/>
    <col min="4" max="4" width="12.6640625" bestFit="1" customWidth="1"/>
    <col min="5" max="5" width="21.33203125" customWidth="1"/>
  </cols>
  <sheetData>
    <row r="1" spans="2:9" ht="15" thickBot="1" x14ac:dyDescent="0.35"/>
    <row r="2" spans="2:9" ht="15" thickBot="1" x14ac:dyDescent="0.35">
      <c r="B2" s="58" t="s">
        <v>18</v>
      </c>
      <c r="C2" s="59"/>
      <c r="D2" s="60"/>
      <c r="E2" s="21" t="s">
        <v>19</v>
      </c>
      <c r="F2" s="22" t="s">
        <v>20</v>
      </c>
      <c r="H2" t="s">
        <v>125</v>
      </c>
      <c r="I2" t="s">
        <v>126</v>
      </c>
    </row>
    <row r="3" spans="2:9" x14ac:dyDescent="0.3">
      <c r="B3" s="23" t="s">
        <v>0</v>
      </c>
      <c r="C3" s="56" t="s">
        <v>3</v>
      </c>
      <c r="D3" s="20" t="s">
        <v>16</v>
      </c>
      <c r="E3" s="2">
        <v>0.06</v>
      </c>
      <c r="F3" s="13"/>
      <c r="G3" s="47"/>
      <c r="H3" s="48">
        <v>0.04</v>
      </c>
      <c r="I3" s="2">
        <v>0.05</v>
      </c>
    </row>
    <row r="4" spans="2:9" x14ac:dyDescent="0.3">
      <c r="B4" s="23"/>
      <c r="C4" s="56"/>
      <c r="D4" s="20" t="s">
        <v>17</v>
      </c>
      <c r="E4" s="2">
        <v>0.06</v>
      </c>
      <c r="F4" s="13"/>
      <c r="G4" s="47"/>
      <c r="H4" s="48">
        <v>3.5000000000000003E-2</v>
      </c>
      <c r="I4" s="2">
        <v>0.05</v>
      </c>
    </row>
    <row r="5" spans="2:9" x14ac:dyDescent="0.3">
      <c r="B5" s="23"/>
      <c r="C5" s="56"/>
      <c r="D5" s="20" t="s">
        <v>12</v>
      </c>
      <c r="E5" s="2">
        <v>5.0000000000000001E-4</v>
      </c>
      <c r="F5" s="13"/>
      <c r="G5" s="2"/>
      <c r="H5" s="2">
        <v>0.04</v>
      </c>
      <c r="I5" s="2">
        <v>5.0000000000000001E-4</v>
      </c>
    </row>
    <row r="6" spans="2:9" x14ac:dyDescent="0.3">
      <c r="B6" s="23"/>
      <c r="C6" s="56"/>
      <c r="D6" s="20" t="s">
        <v>13</v>
      </c>
      <c r="E6" s="2">
        <v>5.0000000000000001E-4</v>
      </c>
      <c r="F6" s="13"/>
      <c r="G6" s="2"/>
      <c r="H6" s="2">
        <v>3.5000000000000003E-2</v>
      </c>
      <c r="I6" s="2">
        <v>5.0000000000000001E-4</v>
      </c>
    </row>
    <row r="7" spans="2:9" x14ac:dyDescent="0.3">
      <c r="B7" s="23"/>
      <c r="C7" s="53" t="s">
        <v>4</v>
      </c>
      <c r="D7" s="20" t="s">
        <v>16</v>
      </c>
      <c r="E7" s="17">
        <v>1.4999999999999999E-2</v>
      </c>
      <c r="F7" s="13"/>
      <c r="G7" s="17"/>
      <c r="H7" s="17">
        <v>1.4999999999999999E-2</v>
      </c>
      <c r="I7" s="17">
        <v>1.4999999999999999E-2</v>
      </c>
    </row>
    <row r="8" spans="2:9" x14ac:dyDescent="0.3">
      <c r="B8" s="23"/>
      <c r="C8" s="54"/>
      <c r="D8" s="20" t="s">
        <v>17</v>
      </c>
      <c r="E8" s="17">
        <v>1.4999999999999999E-2</v>
      </c>
      <c r="F8" s="13"/>
      <c r="G8" s="17"/>
      <c r="H8" s="17">
        <v>1.4999999999999999E-2</v>
      </c>
      <c r="I8" s="17">
        <v>1.4999999999999999E-2</v>
      </c>
    </row>
    <row r="9" spans="2:9" x14ac:dyDescent="0.3">
      <c r="B9" s="23"/>
      <c r="C9" s="54"/>
      <c r="D9" s="20" t="s">
        <v>12</v>
      </c>
      <c r="E9" s="2">
        <v>1E-4</v>
      </c>
      <c r="F9" s="13"/>
      <c r="G9" s="2"/>
      <c r="H9" s="2">
        <v>1.4999999999999999E-2</v>
      </c>
      <c r="I9" s="2">
        <v>1E-4</v>
      </c>
    </row>
    <row r="10" spans="2:9" ht="15" thickBot="1" x14ac:dyDescent="0.35">
      <c r="B10" s="23"/>
      <c r="C10" s="54"/>
      <c r="D10" s="20" t="s">
        <v>13</v>
      </c>
      <c r="E10" s="2">
        <v>1E-4</v>
      </c>
      <c r="F10" s="13"/>
      <c r="G10" s="2"/>
      <c r="H10" s="2">
        <v>1.4999999999999999E-2</v>
      </c>
      <c r="I10" s="2">
        <v>1E-4</v>
      </c>
    </row>
    <row r="11" spans="2:9" x14ac:dyDescent="0.3">
      <c r="B11" s="23"/>
      <c r="C11" s="61" t="s">
        <v>1</v>
      </c>
      <c r="D11" s="1" t="s">
        <v>11</v>
      </c>
      <c r="E11" s="1">
        <v>2</v>
      </c>
      <c r="F11" s="13"/>
      <c r="G11" s="1"/>
      <c r="H11" s="1">
        <v>2</v>
      </c>
      <c r="I11" s="1">
        <v>2</v>
      </c>
    </row>
    <row r="12" spans="2:9" x14ac:dyDescent="0.3">
      <c r="B12" s="23"/>
      <c r="C12" s="54"/>
      <c r="D12" s="20" t="s">
        <v>12</v>
      </c>
      <c r="E12" s="2">
        <v>3.6000000000000001E-5</v>
      </c>
      <c r="F12" s="13"/>
      <c r="G12" s="2"/>
      <c r="H12" s="17">
        <v>9.6900000000000007E-3</v>
      </c>
      <c r="I12" s="2">
        <v>2.5000000000000001E-5</v>
      </c>
    </row>
    <row r="13" spans="2:9" x14ac:dyDescent="0.3">
      <c r="B13" s="23"/>
      <c r="C13" s="54"/>
      <c r="D13" s="20" t="s">
        <v>13</v>
      </c>
      <c r="E13" s="2">
        <v>3.6000000000000001E-5</v>
      </c>
      <c r="F13" s="13"/>
      <c r="G13" s="2"/>
      <c r="H13" s="17">
        <v>9.6900000000000007E-3</v>
      </c>
      <c r="I13" s="2">
        <v>2.5000000000000001E-5</v>
      </c>
    </row>
    <row r="14" spans="2:9" x14ac:dyDescent="0.3">
      <c r="B14" s="23"/>
      <c r="C14" s="55"/>
      <c r="D14" s="20" t="s">
        <v>34</v>
      </c>
      <c r="E14" s="29" t="s">
        <v>79</v>
      </c>
      <c r="F14" s="13"/>
    </row>
    <row r="15" spans="2:9" x14ac:dyDescent="0.3">
      <c r="B15" s="23"/>
      <c r="C15" s="53" t="s">
        <v>2</v>
      </c>
      <c r="D15" s="20" t="s">
        <v>11</v>
      </c>
      <c r="E15" s="1">
        <v>2</v>
      </c>
      <c r="F15" s="13"/>
    </row>
    <row r="16" spans="2:9" x14ac:dyDescent="0.3">
      <c r="B16" s="23"/>
      <c r="C16" s="54"/>
      <c r="D16" s="20" t="s">
        <v>3</v>
      </c>
      <c r="E16" s="2">
        <v>4.4999999999999997E-3</v>
      </c>
      <c r="F16" s="20">
        <v>4</v>
      </c>
    </row>
    <row r="17" spans="2:6" x14ac:dyDescent="0.3">
      <c r="B17" s="23"/>
      <c r="C17" s="54"/>
      <c r="D17" s="20" t="s">
        <v>14</v>
      </c>
      <c r="E17" s="2">
        <v>3.0000000000000001E-5</v>
      </c>
      <c r="F17" s="20">
        <v>10</v>
      </c>
    </row>
    <row r="18" spans="2:6" x14ac:dyDescent="0.3">
      <c r="B18" s="23"/>
      <c r="C18" s="54"/>
      <c r="D18" s="30" t="s">
        <v>4</v>
      </c>
      <c r="E18" s="2">
        <v>1E-3</v>
      </c>
      <c r="F18" s="20">
        <v>9</v>
      </c>
    </row>
    <row r="19" spans="2:6" x14ac:dyDescent="0.3">
      <c r="B19" s="23"/>
      <c r="C19" s="55"/>
      <c r="D19" s="20" t="s">
        <v>15</v>
      </c>
      <c r="E19" s="1">
        <f>(70*5/1600) * 0.5</f>
        <v>0.109375</v>
      </c>
      <c r="F19" s="26"/>
    </row>
    <row r="20" spans="2:6" x14ac:dyDescent="0.3">
      <c r="B20" s="23"/>
      <c r="C20" s="25" t="s">
        <v>35</v>
      </c>
      <c r="D20" s="20" t="s">
        <v>36</v>
      </c>
      <c r="E20" s="31" t="s">
        <v>79</v>
      </c>
      <c r="F20" s="13"/>
    </row>
    <row r="21" spans="2:6" x14ac:dyDescent="0.3">
      <c r="B21" s="23"/>
      <c r="C21" s="53" t="s">
        <v>5</v>
      </c>
      <c r="D21" s="20" t="s">
        <v>3</v>
      </c>
      <c r="E21" s="20">
        <v>1</v>
      </c>
      <c r="F21" s="13"/>
    </row>
    <row r="22" spans="2:6" x14ac:dyDescent="0.3">
      <c r="B22" s="23"/>
      <c r="C22" s="54"/>
      <c r="D22" s="20" t="s">
        <v>14</v>
      </c>
      <c r="E22" s="20">
        <v>1</v>
      </c>
      <c r="F22" s="13"/>
    </row>
    <row r="23" spans="2:6" x14ac:dyDescent="0.3">
      <c r="B23" s="23"/>
      <c r="C23" s="54"/>
      <c r="D23" s="20" t="s">
        <v>35</v>
      </c>
      <c r="E23" s="20">
        <v>0</v>
      </c>
      <c r="F23" s="13"/>
    </row>
    <row r="24" spans="2:6" x14ac:dyDescent="0.3">
      <c r="B24" s="23"/>
      <c r="C24" s="55"/>
      <c r="D24" s="20" t="s">
        <v>4</v>
      </c>
      <c r="E24" s="20">
        <v>1</v>
      </c>
      <c r="F24" s="13"/>
    </row>
    <row r="25" spans="2:6" x14ac:dyDescent="0.3">
      <c r="B25" s="23"/>
      <c r="C25" s="56" t="s">
        <v>6</v>
      </c>
      <c r="D25" s="57"/>
      <c r="E25" s="20">
        <v>0</v>
      </c>
      <c r="F25" s="13"/>
    </row>
    <row r="26" spans="2:6" x14ac:dyDescent="0.3">
      <c r="B26" s="23"/>
      <c r="C26" s="56" t="s">
        <v>7</v>
      </c>
      <c r="D26" s="57"/>
      <c r="E26" s="20">
        <v>10</v>
      </c>
      <c r="F26" s="13"/>
    </row>
    <row r="27" spans="2:6" x14ac:dyDescent="0.3">
      <c r="B27" s="23"/>
      <c r="C27" s="56" t="s">
        <v>8</v>
      </c>
      <c r="D27" s="57"/>
      <c r="E27" s="2">
        <v>0.01</v>
      </c>
      <c r="F27" s="13"/>
    </row>
    <row r="28" spans="2:6" x14ac:dyDescent="0.3">
      <c r="B28" s="23"/>
      <c r="C28" s="56" t="s">
        <v>9</v>
      </c>
      <c r="D28" s="57"/>
      <c r="E28" s="20">
        <v>1</v>
      </c>
      <c r="F28" s="13"/>
    </row>
    <row r="29" spans="2:6" ht="15" thickBot="1" x14ac:dyDescent="0.35">
      <c r="B29" s="24"/>
      <c r="C29" s="56" t="s">
        <v>10</v>
      </c>
      <c r="D29" s="57"/>
      <c r="E29" s="20">
        <v>10</v>
      </c>
      <c r="F29" s="13"/>
    </row>
  </sheetData>
  <mergeCells count="11">
    <mergeCell ref="C15:C19"/>
    <mergeCell ref="C27:D27"/>
    <mergeCell ref="C28:D28"/>
    <mergeCell ref="C29:D29"/>
    <mergeCell ref="B2:D2"/>
    <mergeCell ref="C25:D25"/>
    <mergeCell ref="C21:C24"/>
    <mergeCell ref="C3:C6"/>
    <mergeCell ref="C11:C14"/>
    <mergeCell ref="C7:C10"/>
    <mergeCell ref="C26:D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9BD8-A5E1-4E43-879A-DAD1A80CD77A}">
  <dimension ref="B2:K65"/>
  <sheetViews>
    <sheetView zoomScaleNormal="100" workbookViewId="0">
      <selection activeCell="E19" sqref="E19"/>
    </sheetView>
  </sheetViews>
  <sheetFormatPr defaultColWidth="8.88671875" defaultRowHeight="14.4" x14ac:dyDescent="0.3"/>
  <cols>
    <col min="1" max="1" width="8.88671875" style="13"/>
    <col min="2" max="2" width="13" style="13" bestFit="1" customWidth="1"/>
    <col min="3" max="3" width="13.33203125" style="13" bestFit="1" customWidth="1"/>
    <col min="4" max="4" width="12.6640625" style="13" bestFit="1" customWidth="1"/>
    <col min="5" max="5" width="11.6640625" style="13" bestFit="1" customWidth="1"/>
    <col min="6" max="6" width="10.33203125" style="13" customWidth="1"/>
    <col min="7" max="8" width="10.33203125" style="13" bestFit="1" customWidth="1"/>
    <col min="9" max="9" width="11.6640625" style="13" customWidth="1"/>
    <col min="10" max="16384" width="8.88671875" style="13"/>
  </cols>
  <sheetData>
    <row r="2" spans="2:7" x14ac:dyDescent="0.3">
      <c r="B2" s="12" t="s">
        <v>37</v>
      </c>
      <c r="C2" s="12">
        <v>1</v>
      </c>
    </row>
    <row r="3" spans="2:7" ht="15" thickBot="1" x14ac:dyDescent="0.35">
      <c r="B3" s="65" t="s">
        <v>18</v>
      </c>
      <c r="C3" s="65"/>
      <c r="D3" s="65"/>
      <c r="E3" s="16" t="s">
        <v>19</v>
      </c>
      <c r="F3" s="62" t="s">
        <v>20</v>
      </c>
      <c r="G3" s="62"/>
    </row>
    <row r="4" spans="2:7" x14ac:dyDescent="0.3">
      <c r="B4" s="57" t="s">
        <v>1</v>
      </c>
      <c r="C4" s="63" t="s">
        <v>56</v>
      </c>
      <c r="D4" s="63"/>
      <c r="E4" s="19"/>
      <c r="F4" s="19"/>
      <c r="G4" s="19"/>
    </row>
    <row r="5" spans="2:7" x14ac:dyDescent="0.3">
      <c r="B5" s="57"/>
      <c r="C5" s="57" t="s">
        <v>38</v>
      </c>
      <c r="D5" s="57"/>
      <c r="E5" s="32">
        <v>4</v>
      </c>
    </row>
    <row r="6" spans="2:7" x14ac:dyDescent="0.3">
      <c r="B6" s="57"/>
      <c r="C6" s="63" t="s">
        <v>57</v>
      </c>
      <c r="D6" s="63"/>
      <c r="E6" s="32"/>
    </row>
    <row r="7" spans="2:7" x14ac:dyDescent="0.3">
      <c r="B7" s="57"/>
      <c r="C7" s="57" t="s">
        <v>2</v>
      </c>
      <c r="D7" s="40" t="s">
        <v>82</v>
      </c>
      <c r="E7" s="32">
        <v>1</v>
      </c>
    </row>
    <row r="8" spans="2:7" x14ac:dyDescent="0.3">
      <c r="B8" s="57"/>
      <c r="C8" s="57"/>
      <c r="D8" s="33" t="s">
        <v>39</v>
      </c>
      <c r="E8" s="17">
        <v>2.0000000000000002E-5</v>
      </c>
      <c r="F8" s="12">
        <v>1</v>
      </c>
    </row>
    <row r="9" spans="2:7" x14ac:dyDescent="0.3">
      <c r="B9" s="57"/>
      <c r="C9" s="57"/>
      <c r="D9" s="33" t="s">
        <v>42</v>
      </c>
      <c r="E9" s="17">
        <v>1.4999999999999999E-4</v>
      </c>
      <c r="F9" s="12">
        <v>2</v>
      </c>
    </row>
    <row r="10" spans="2:7" x14ac:dyDescent="0.3">
      <c r="B10" s="57"/>
      <c r="C10" s="57"/>
      <c r="D10" s="33" t="s">
        <v>43</v>
      </c>
      <c r="E10" s="17">
        <v>3.0000000000000001E-6</v>
      </c>
      <c r="F10" s="12">
        <v>5</v>
      </c>
    </row>
    <row r="11" spans="2:7" x14ac:dyDescent="0.3">
      <c r="B11" s="57"/>
      <c r="C11" s="57"/>
      <c r="D11" s="33" t="s">
        <v>40</v>
      </c>
      <c r="E11" s="17">
        <v>4.0000000000000003E-5</v>
      </c>
      <c r="F11" s="12">
        <v>3</v>
      </c>
    </row>
    <row r="12" spans="2:7" x14ac:dyDescent="0.3">
      <c r="B12" s="57"/>
      <c r="C12" s="57"/>
      <c r="D12" s="33" t="s">
        <v>41</v>
      </c>
      <c r="E12" s="17">
        <v>1.8E-5</v>
      </c>
      <c r="F12" s="12">
        <v>5</v>
      </c>
    </row>
    <row r="13" spans="2:7" x14ac:dyDescent="0.3">
      <c r="B13" s="57"/>
      <c r="C13" s="57" t="s">
        <v>15</v>
      </c>
      <c r="D13" s="57"/>
      <c r="E13" s="32">
        <v>0.5</v>
      </c>
    </row>
    <row r="14" spans="2:7" x14ac:dyDescent="0.3">
      <c r="B14" s="57"/>
      <c r="C14" s="63" t="s">
        <v>58</v>
      </c>
      <c r="D14" s="63"/>
      <c r="E14" s="32"/>
    </row>
    <row r="15" spans="2:7" x14ac:dyDescent="0.3">
      <c r="B15" s="57"/>
      <c r="C15" s="57" t="s">
        <v>16</v>
      </c>
      <c r="D15" s="57"/>
      <c r="E15" s="17">
        <v>9.6900000000000007E-3</v>
      </c>
    </row>
    <row r="16" spans="2:7" x14ac:dyDescent="0.3">
      <c r="B16" s="57"/>
      <c r="C16" s="57" t="s">
        <v>17</v>
      </c>
      <c r="D16" s="57"/>
      <c r="E16" s="17">
        <v>9.6900000000000007E-3</v>
      </c>
    </row>
    <row r="17" spans="2:10" x14ac:dyDescent="0.3">
      <c r="B17" s="57"/>
      <c r="C17" s="63" t="s">
        <v>60</v>
      </c>
      <c r="D17" s="63"/>
      <c r="E17" s="32"/>
      <c r="F17" s="14"/>
      <c r="G17" s="14"/>
    </row>
    <row r="18" spans="2:10" x14ac:dyDescent="0.3">
      <c r="B18" s="57"/>
      <c r="C18" s="57" t="s">
        <v>40</v>
      </c>
      <c r="D18" s="33" t="s">
        <v>44</v>
      </c>
      <c r="E18" s="17">
        <v>1.8E-5</v>
      </c>
    </row>
    <row r="19" spans="2:10" x14ac:dyDescent="0.3">
      <c r="B19" s="57"/>
      <c r="C19" s="57"/>
      <c r="D19" s="33" t="s">
        <v>46</v>
      </c>
      <c r="E19" s="17">
        <f>E18*2</f>
        <v>3.6000000000000001E-5</v>
      </c>
    </row>
    <row r="20" spans="2:10" x14ac:dyDescent="0.3">
      <c r="B20" s="57"/>
      <c r="C20" s="57"/>
      <c r="D20" s="33" t="s">
        <v>47</v>
      </c>
      <c r="E20" s="37">
        <f>E18*2</f>
        <v>3.6000000000000001E-5</v>
      </c>
    </row>
    <row r="21" spans="2:10" x14ac:dyDescent="0.3">
      <c r="B21" s="57"/>
      <c r="C21" s="57"/>
      <c r="D21" s="33" t="s">
        <v>50</v>
      </c>
      <c r="E21" s="32">
        <v>0</v>
      </c>
      <c r="F21" s="33">
        <v>0</v>
      </c>
      <c r="G21" s="2">
        <f>E15</f>
        <v>9.6900000000000007E-3</v>
      </c>
      <c r="H21" s="2">
        <f>E16</f>
        <v>9.6900000000000007E-3</v>
      </c>
    </row>
    <row r="22" spans="2:10" x14ac:dyDescent="0.3">
      <c r="B22" s="57"/>
      <c r="C22" s="57"/>
      <c r="D22" s="33" t="s">
        <v>48</v>
      </c>
      <c r="E22" s="38"/>
      <c r="F22" s="1">
        <v>6</v>
      </c>
    </row>
    <row r="23" spans="2:10" x14ac:dyDescent="0.3">
      <c r="B23" s="57"/>
      <c r="C23" s="63" t="s">
        <v>61</v>
      </c>
      <c r="D23" s="63"/>
      <c r="E23" s="64"/>
      <c r="F23" s="64"/>
      <c r="G23" s="64"/>
      <c r="H23" s="64"/>
      <c r="I23" s="64"/>
      <c r="J23" s="64"/>
    </row>
    <row r="24" spans="2:10" x14ac:dyDescent="0.3">
      <c r="B24" s="57"/>
      <c r="C24" s="57" t="s">
        <v>36</v>
      </c>
      <c r="D24" s="57"/>
      <c r="E24" s="32">
        <v>5</v>
      </c>
    </row>
    <row r="25" spans="2:10" x14ac:dyDescent="0.3">
      <c r="B25" s="57"/>
      <c r="C25" s="57" t="s">
        <v>49</v>
      </c>
      <c r="D25" s="57"/>
      <c r="E25" s="32">
        <v>0.05</v>
      </c>
    </row>
    <row r="26" spans="2:10" x14ac:dyDescent="0.3">
      <c r="B26" s="57"/>
      <c r="C26" s="57" t="s">
        <v>51</v>
      </c>
      <c r="D26" s="57"/>
      <c r="E26" s="32" t="s">
        <v>83</v>
      </c>
    </row>
    <row r="27" spans="2:10" x14ac:dyDescent="0.3">
      <c r="B27" s="57"/>
      <c r="C27" s="57" t="s">
        <v>50</v>
      </c>
      <c r="D27" s="57"/>
      <c r="E27" s="18" t="s">
        <v>52</v>
      </c>
      <c r="F27" s="15" t="s">
        <v>53</v>
      </c>
      <c r="G27" s="15" t="s">
        <v>54</v>
      </c>
      <c r="H27" s="15" t="s">
        <v>55</v>
      </c>
      <c r="I27" s="15" t="s">
        <v>36</v>
      </c>
      <c r="J27" s="35">
        <v>0</v>
      </c>
    </row>
    <row r="28" spans="2:10" x14ac:dyDescent="0.3">
      <c r="B28" s="57"/>
      <c r="C28" s="57"/>
      <c r="D28" s="57"/>
      <c r="E28" s="39"/>
      <c r="F28" s="1"/>
      <c r="G28" s="1"/>
      <c r="H28" s="1"/>
      <c r="I28" s="1"/>
      <c r="J28" s="12"/>
    </row>
    <row r="29" spans="2:10" x14ac:dyDescent="0.3">
      <c r="B29" s="57"/>
      <c r="C29" s="57" t="s">
        <v>84</v>
      </c>
      <c r="D29" s="57"/>
      <c r="E29" s="41">
        <v>0</v>
      </c>
      <c r="F29" s="36"/>
      <c r="G29" s="36"/>
      <c r="H29" s="36"/>
      <c r="I29" s="34"/>
      <c r="J29" s="34"/>
    </row>
    <row r="32" spans="2:10" x14ac:dyDescent="0.3">
      <c r="B32" s="12" t="s">
        <v>37</v>
      </c>
      <c r="C32" s="12">
        <v>2</v>
      </c>
    </row>
    <row r="33" spans="2:11" ht="15" thickBot="1" x14ac:dyDescent="0.35">
      <c r="B33" s="65" t="s">
        <v>18</v>
      </c>
      <c r="C33" s="65"/>
      <c r="D33" s="65"/>
      <c r="E33" s="16" t="s">
        <v>19</v>
      </c>
      <c r="F33" s="62" t="s">
        <v>20</v>
      </c>
      <c r="G33" s="62"/>
    </row>
    <row r="34" spans="2:11" x14ac:dyDescent="0.3">
      <c r="B34" s="57" t="s">
        <v>1</v>
      </c>
      <c r="C34" s="63" t="s">
        <v>56</v>
      </c>
      <c r="D34" s="63"/>
      <c r="E34" s="19"/>
      <c r="F34" s="19"/>
      <c r="G34" s="19"/>
    </row>
    <row r="35" spans="2:11" x14ac:dyDescent="0.3">
      <c r="B35" s="57"/>
      <c r="C35" s="57" t="s">
        <v>38</v>
      </c>
      <c r="D35" s="57"/>
      <c r="E35" s="32">
        <v>3</v>
      </c>
    </row>
    <row r="36" spans="2:11" x14ac:dyDescent="0.3">
      <c r="B36" s="57"/>
      <c r="C36" s="63" t="s">
        <v>57</v>
      </c>
      <c r="D36" s="63"/>
      <c r="E36" s="32"/>
    </row>
    <row r="37" spans="2:11" x14ac:dyDescent="0.3">
      <c r="B37" s="57"/>
      <c r="C37" s="57" t="s">
        <v>2</v>
      </c>
      <c r="D37" s="40" t="s">
        <v>82</v>
      </c>
      <c r="E37" s="32">
        <v>2</v>
      </c>
    </row>
    <row r="38" spans="2:11" x14ac:dyDescent="0.3">
      <c r="B38" s="57"/>
      <c r="C38" s="57"/>
      <c r="D38" s="33" t="s">
        <v>42</v>
      </c>
      <c r="E38" s="17">
        <v>5.0000000000000002E-5</v>
      </c>
      <c r="F38" s="33">
        <v>2</v>
      </c>
      <c r="H38" s="49">
        <f>SUM(E10,E12,E38)</f>
        <v>7.1000000000000005E-5</v>
      </c>
      <c r="K38" s="49">
        <f>SUM(E38,E39,E41)+SUM(E9,E10,E12)+E8+SUM(system!E16:E17)</f>
        <v>4.7919999999999994E-3</v>
      </c>
    </row>
    <row r="39" spans="2:11" x14ac:dyDescent="0.3">
      <c r="B39" s="57"/>
      <c r="C39" s="57"/>
      <c r="D39" s="33" t="s">
        <v>43</v>
      </c>
      <c r="E39" s="17">
        <v>3.0000000000000001E-6</v>
      </c>
      <c r="F39" s="33">
        <v>5</v>
      </c>
    </row>
    <row r="40" spans="2:11" x14ac:dyDescent="0.3">
      <c r="B40" s="57"/>
      <c r="C40" s="57"/>
      <c r="D40" s="33" t="s">
        <v>40</v>
      </c>
      <c r="E40" s="17">
        <v>4.0000000000000003E-5</v>
      </c>
      <c r="F40" s="33">
        <v>3</v>
      </c>
    </row>
    <row r="41" spans="2:11" x14ac:dyDescent="0.3">
      <c r="B41" s="57"/>
      <c r="C41" s="57"/>
      <c r="D41" s="33" t="s">
        <v>41</v>
      </c>
      <c r="E41" s="17">
        <v>1.8E-5</v>
      </c>
      <c r="F41" s="33">
        <v>5</v>
      </c>
    </row>
    <row r="42" spans="2:11" x14ac:dyDescent="0.3">
      <c r="B42" s="57"/>
      <c r="C42" s="57" t="s">
        <v>15</v>
      </c>
      <c r="D42" s="57"/>
      <c r="E42" s="32">
        <v>0.5</v>
      </c>
    </row>
    <row r="43" spans="2:11" x14ac:dyDescent="0.3">
      <c r="B43" s="57"/>
      <c r="C43" s="63" t="s">
        <v>58</v>
      </c>
      <c r="D43" s="63"/>
      <c r="E43" s="32"/>
    </row>
    <row r="44" spans="2:11" x14ac:dyDescent="0.3">
      <c r="B44" s="57"/>
      <c r="C44" s="57" t="s">
        <v>16</v>
      </c>
      <c r="D44" s="57"/>
      <c r="E44" s="17">
        <v>9.6900000000000007E-3</v>
      </c>
    </row>
    <row r="45" spans="2:11" x14ac:dyDescent="0.3">
      <c r="B45" s="57"/>
      <c r="C45" s="57" t="s">
        <v>17</v>
      </c>
      <c r="D45" s="57"/>
      <c r="E45" s="17">
        <v>9.6900000000000007E-3</v>
      </c>
    </row>
    <row r="46" spans="2:11" x14ac:dyDescent="0.3">
      <c r="B46" s="57"/>
      <c r="C46" s="63" t="s">
        <v>60</v>
      </c>
      <c r="D46" s="63"/>
      <c r="E46" s="32"/>
      <c r="F46" s="34"/>
      <c r="G46" s="34"/>
    </row>
    <row r="47" spans="2:11" x14ac:dyDescent="0.3">
      <c r="B47" s="57"/>
      <c r="C47" s="57" t="s">
        <v>40</v>
      </c>
      <c r="D47" s="33" t="s">
        <v>44</v>
      </c>
      <c r="E47" s="17">
        <v>1.8E-5</v>
      </c>
    </row>
    <row r="48" spans="2:11" x14ac:dyDescent="0.3">
      <c r="B48" s="57"/>
      <c r="C48" s="57"/>
      <c r="D48" s="33" t="s">
        <v>46</v>
      </c>
      <c r="E48" s="17">
        <f>E47*2</f>
        <v>3.6000000000000001E-5</v>
      </c>
    </row>
    <row r="49" spans="2:10" x14ac:dyDescent="0.3">
      <c r="B49" s="57"/>
      <c r="C49" s="57"/>
      <c r="D49" s="33" t="s">
        <v>47</v>
      </c>
      <c r="E49" s="37">
        <f>E47*2</f>
        <v>3.6000000000000001E-5</v>
      </c>
    </row>
    <row r="50" spans="2:10" x14ac:dyDescent="0.3">
      <c r="B50" s="57"/>
      <c r="C50" s="57"/>
      <c r="D50" s="33" t="s">
        <v>50</v>
      </c>
      <c r="E50" s="32">
        <v>0</v>
      </c>
      <c r="F50" s="33">
        <v>0</v>
      </c>
      <c r="G50" s="2">
        <f>E44</f>
        <v>9.6900000000000007E-3</v>
      </c>
      <c r="H50" s="2">
        <f>E45</f>
        <v>9.6900000000000007E-3</v>
      </c>
    </row>
    <row r="51" spans="2:10" x14ac:dyDescent="0.3">
      <c r="B51" s="57"/>
      <c r="C51" s="57"/>
      <c r="D51" s="33" t="s">
        <v>48</v>
      </c>
      <c r="E51" s="38"/>
      <c r="F51" s="1">
        <v>6</v>
      </c>
    </row>
    <row r="52" spans="2:10" x14ac:dyDescent="0.3">
      <c r="B52" s="57"/>
      <c r="C52" s="63" t="s">
        <v>59</v>
      </c>
      <c r="D52" s="63"/>
      <c r="E52" s="32"/>
      <c r="F52" s="34"/>
      <c r="G52" s="34"/>
    </row>
    <row r="53" spans="2:10" x14ac:dyDescent="0.3">
      <c r="B53" s="57"/>
      <c r="C53" s="57" t="s">
        <v>40</v>
      </c>
      <c r="D53" s="33" t="s">
        <v>44</v>
      </c>
      <c r="E53" s="17">
        <v>9.9999999999999995E-7</v>
      </c>
    </row>
    <row r="54" spans="2:10" x14ac:dyDescent="0.3">
      <c r="B54" s="57"/>
      <c r="C54" s="57"/>
      <c r="D54" s="33" t="s">
        <v>45</v>
      </c>
      <c r="E54" s="17">
        <v>1.9999999999999999E-7</v>
      </c>
    </row>
    <row r="55" spans="2:10" x14ac:dyDescent="0.3">
      <c r="B55" s="57"/>
      <c r="C55" s="57"/>
      <c r="D55" s="33" t="s">
        <v>46</v>
      </c>
      <c r="E55" s="17">
        <f>E53*2</f>
        <v>1.9999999999999999E-6</v>
      </c>
    </row>
    <row r="56" spans="2:10" x14ac:dyDescent="0.3">
      <c r="B56" s="57"/>
      <c r="C56" s="57"/>
      <c r="D56" s="33" t="s">
        <v>47</v>
      </c>
      <c r="E56" s="37">
        <f>E53*2</f>
        <v>1.9999999999999999E-6</v>
      </c>
    </row>
    <row r="57" spans="2:10" x14ac:dyDescent="0.3">
      <c r="B57" s="57"/>
      <c r="C57" s="57"/>
      <c r="D57" s="33" t="s">
        <v>50</v>
      </c>
      <c r="E57" s="32">
        <v>0</v>
      </c>
      <c r="F57" s="33">
        <v>0</v>
      </c>
      <c r="G57" s="2">
        <f>E44</f>
        <v>9.6900000000000007E-3</v>
      </c>
      <c r="H57" s="2">
        <f>E45</f>
        <v>9.6900000000000007E-3</v>
      </c>
    </row>
    <row r="58" spans="2:10" x14ac:dyDescent="0.3">
      <c r="B58" s="57"/>
      <c r="C58" s="57"/>
      <c r="D58" s="33" t="s">
        <v>48</v>
      </c>
      <c r="E58" s="38">
        <v>4</v>
      </c>
      <c r="F58" s="1">
        <v>5</v>
      </c>
    </row>
    <row r="59" spans="2:10" x14ac:dyDescent="0.3">
      <c r="B59" s="57"/>
      <c r="C59" s="63" t="s">
        <v>61</v>
      </c>
      <c r="D59" s="63"/>
      <c r="E59" s="64"/>
      <c r="F59" s="64"/>
      <c r="G59" s="64"/>
      <c r="H59" s="64"/>
      <c r="I59" s="64"/>
      <c r="J59" s="64"/>
    </row>
    <row r="60" spans="2:10" x14ac:dyDescent="0.3">
      <c r="B60" s="57"/>
      <c r="C60" s="57" t="s">
        <v>36</v>
      </c>
      <c r="D60" s="57"/>
      <c r="E60" s="32">
        <v>0</v>
      </c>
    </row>
    <row r="61" spans="2:10" x14ac:dyDescent="0.3">
      <c r="B61" s="57"/>
      <c r="C61" s="57" t="s">
        <v>49</v>
      </c>
      <c r="D61" s="57"/>
      <c r="E61" s="32">
        <v>0.05</v>
      </c>
    </row>
    <row r="62" spans="2:10" x14ac:dyDescent="0.3">
      <c r="B62" s="57"/>
      <c r="C62" s="57" t="s">
        <v>51</v>
      </c>
      <c r="D62" s="57"/>
      <c r="E62" s="32" t="s">
        <v>85</v>
      </c>
    </row>
    <row r="63" spans="2:10" x14ac:dyDescent="0.3">
      <c r="B63" s="57"/>
      <c r="C63" s="57" t="s">
        <v>50</v>
      </c>
      <c r="D63" s="57"/>
      <c r="E63" s="18" t="s">
        <v>52</v>
      </c>
      <c r="F63" s="35" t="s">
        <v>53</v>
      </c>
      <c r="G63" s="35" t="s">
        <v>54</v>
      </c>
      <c r="H63" s="35" t="s">
        <v>55</v>
      </c>
      <c r="I63" s="35" t="s">
        <v>36</v>
      </c>
      <c r="J63" s="35">
        <v>0</v>
      </c>
    </row>
    <row r="64" spans="2:10" x14ac:dyDescent="0.3">
      <c r="B64" s="57"/>
      <c r="C64" s="57"/>
      <c r="D64" s="57"/>
      <c r="E64" s="39"/>
      <c r="F64" s="1"/>
      <c r="G64" s="1"/>
      <c r="H64" s="1"/>
      <c r="I64" s="1"/>
      <c r="J64" s="33"/>
    </row>
    <row r="65" spans="2:10" x14ac:dyDescent="0.3">
      <c r="B65" s="57"/>
      <c r="C65" s="57" t="s">
        <v>84</v>
      </c>
      <c r="D65" s="57"/>
      <c r="E65" s="41">
        <v>0</v>
      </c>
      <c r="F65" s="36"/>
      <c r="G65" s="36"/>
      <c r="H65" s="36"/>
      <c r="I65" s="34"/>
      <c r="J65" s="34"/>
    </row>
  </sheetData>
  <mergeCells count="42">
    <mergeCell ref="C25:D25"/>
    <mergeCell ref="C43:D43"/>
    <mergeCell ref="E23:J23"/>
    <mergeCell ref="F3:G3"/>
    <mergeCell ref="C15:D15"/>
    <mergeCell ref="C16:D16"/>
    <mergeCell ref="C24:D24"/>
    <mergeCell ref="C23:D23"/>
    <mergeCell ref="B3:D3"/>
    <mergeCell ref="C18:C22"/>
    <mergeCell ref="C5:D5"/>
    <mergeCell ref="C13:D13"/>
    <mergeCell ref="C4:D4"/>
    <mergeCell ref="C6:D6"/>
    <mergeCell ref="C14:D14"/>
    <mergeCell ref="C17:D17"/>
    <mergeCell ref="C26:D26"/>
    <mergeCell ref="C7:C12"/>
    <mergeCell ref="C35:D35"/>
    <mergeCell ref="C42:D42"/>
    <mergeCell ref="C36:D36"/>
    <mergeCell ref="C29:D29"/>
    <mergeCell ref="C27:D28"/>
    <mergeCell ref="B33:D33"/>
    <mergeCell ref="B4:B29"/>
    <mergeCell ref="B34:B65"/>
    <mergeCell ref="C37:C41"/>
    <mergeCell ref="C47:C51"/>
    <mergeCell ref="C59:D59"/>
    <mergeCell ref="C65:D65"/>
    <mergeCell ref="C52:D52"/>
    <mergeCell ref="C53:C58"/>
    <mergeCell ref="C62:D62"/>
    <mergeCell ref="C63:D64"/>
    <mergeCell ref="F33:G33"/>
    <mergeCell ref="C34:D34"/>
    <mergeCell ref="E59:J59"/>
    <mergeCell ref="C60:D60"/>
    <mergeCell ref="C61:D61"/>
    <mergeCell ref="C44:D44"/>
    <mergeCell ref="C45:D45"/>
    <mergeCell ref="C46:D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AFFF-E8FE-46AA-98CC-AB67A204C61A}">
  <dimension ref="B2:D8"/>
  <sheetViews>
    <sheetView zoomScale="130" zoomScaleNormal="130" workbookViewId="0">
      <selection activeCell="D6" sqref="D6"/>
    </sheetView>
  </sheetViews>
  <sheetFormatPr defaultRowHeight="14.4" x14ac:dyDescent="0.3"/>
  <cols>
    <col min="2" max="2" width="30.5546875" bestFit="1" customWidth="1"/>
    <col min="3" max="3" width="9.44140625" bestFit="1" customWidth="1"/>
    <col min="4" max="4" width="12" bestFit="1" customWidth="1"/>
  </cols>
  <sheetData>
    <row r="2" spans="2:4" x14ac:dyDescent="0.3">
      <c r="B2" s="13"/>
      <c r="C2" s="13"/>
      <c r="D2" s="13"/>
    </row>
    <row r="3" spans="2:4" x14ac:dyDescent="0.3">
      <c r="B3" s="66" t="s">
        <v>78</v>
      </c>
      <c r="C3" s="67"/>
      <c r="D3" s="15" t="s">
        <v>19</v>
      </c>
    </row>
    <row r="4" spans="2:4" x14ac:dyDescent="0.3">
      <c r="B4" s="57" t="s">
        <v>73</v>
      </c>
      <c r="C4" s="12" t="s">
        <v>74</v>
      </c>
      <c r="D4" s="42">
        <f>1/(2.25*0.0001)</f>
        <v>4444.4444444444443</v>
      </c>
    </row>
    <row r="5" spans="2:4" x14ac:dyDescent="0.3">
      <c r="B5" s="57"/>
      <c r="C5" s="12" t="s">
        <v>75</v>
      </c>
      <c r="D5" s="12">
        <f>1/(1000*0.0001)</f>
        <v>10</v>
      </c>
    </row>
    <row r="6" spans="2:4" x14ac:dyDescent="0.3">
      <c r="B6" s="57"/>
      <c r="C6" s="12" t="s">
        <v>76</v>
      </c>
      <c r="D6" s="33">
        <f>1/(1000*0.0001)</f>
        <v>10</v>
      </c>
    </row>
    <row r="7" spans="2:4" x14ac:dyDescent="0.3">
      <c r="B7" s="57"/>
      <c r="C7" s="12" t="s">
        <v>44</v>
      </c>
      <c r="D7" s="12">
        <f>D5</f>
        <v>10</v>
      </c>
    </row>
    <row r="8" spans="2:4" x14ac:dyDescent="0.3">
      <c r="B8" s="57"/>
      <c r="C8" s="12" t="s">
        <v>77</v>
      </c>
      <c r="D8" s="12">
        <v>300</v>
      </c>
    </row>
  </sheetData>
  <mergeCells count="2">
    <mergeCell ref="B4:B8"/>
    <mergeCell ref="B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B4D5F-04D5-4A61-BAE3-D4E4D4635403}">
  <dimension ref="B3:E15"/>
  <sheetViews>
    <sheetView zoomScale="130" zoomScaleNormal="130" workbookViewId="0">
      <selection activeCell="D16" sqref="D16"/>
    </sheetView>
  </sheetViews>
  <sheetFormatPr defaultRowHeight="14.4" x14ac:dyDescent="0.3"/>
  <cols>
    <col min="3" max="3" width="9.88671875" bestFit="1" customWidth="1"/>
  </cols>
  <sheetData>
    <row r="3" spans="2:5" x14ac:dyDescent="0.3">
      <c r="B3" s="63" t="s">
        <v>62</v>
      </c>
      <c r="C3" s="63"/>
      <c r="D3" s="63" t="s">
        <v>19</v>
      </c>
      <c r="E3" s="63"/>
    </row>
    <row r="4" spans="2:5" x14ac:dyDescent="0.3">
      <c r="B4" s="57" t="s">
        <v>63</v>
      </c>
      <c r="C4" s="12" t="s">
        <v>64</v>
      </c>
      <c r="D4" s="1">
        <v>100</v>
      </c>
      <c r="E4" s="14"/>
    </row>
    <row r="5" spans="2:5" x14ac:dyDescent="0.3">
      <c r="B5" s="57"/>
      <c r="C5" s="12" t="s">
        <v>65</v>
      </c>
      <c r="D5" s="12">
        <v>1</v>
      </c>
      <c r="E5" s="14"/>
    </row>
    <row r="6" spans="2:5" x14ac:dyDescent="0.3">
      <c r="B6" s="57"/>
      <c r="C6" s="12" t="s">
        <v>7</v>
      </c>
      <c r="D6" s="12">
        <v>1</v>
      </c>
      <c r="E6" s="14"/>
    </row>
    <row r="7" spans="2:5" x14ac:dyDescent="0.3">
      <c r="B7" s="57"/>
      <c r="C7" s="12" t="s">
        <v>66</v>
      </c>
      <c r="D7" s="12">
        <v>1</v>
      </c>
      <c r="E7" s="14"/>
    </row>
    <row r="8" spans="2:5" x14ac:dyDescent="0.3">
      <c r="B8" s="57"/>
      <c r="C8" s="27" t="s">
        <v>80</v>
      </c>
      <c r="D8" s="27">
        <v>0</v>
      </c>
      <c r="E8" s="28">
        <v>330</v>
      </c>
    </row>
    <row r="9" spans="2:5" x14ac:dyDescent="0.3">
      <c r="B9" s="57"/>
      <c r="C9" s="27" t="s">
        <v>81</v>
      </c>
      <c r="D9" s="27">
        <v>1</v>
      </c>
      <c r="E9" s="28"/>
    </row>
    <row r="10" spans="2:5" x14ac:dyDescent="0.3">
      <c r="B10" s="57"/>
      <c r="C10" s="12" t="s">
        <v>67</v>
      </c>
      <c r="D10" s="12">
        <v>0</v>
      </c>
      <c r="E10" s="14"/>
    </row>
    <row r="11" spans="2:5" x14ac:dyDescent="0.3">
      <c r="B11" s="57"/>
      <c r="C11" s="12" t="s">
        <v>68</v>
      </c>
      <c r="D11" s="12">
        <v>1</v>
      </c>
      <c r="E11" s="14"/>
    </row>
    <row r="12" spans="2:5" x14ac:dyDescent="0.3">
      <c r="B12" s="57"/>
      <c r="C12" s="12" t="s">
        <v>69</v>
      </c>
      <c r="D12" s="12">
        <v>1</v>
      </c>
      <c r="E12" s="14"/>
    </row>
    <row r="13" spans="2:5" x14ac:dyDescent="0.3">
      <c r="B13" s="57"/>
      <c r="C13" s="12" t="s">
        <v>70</v>
      </c>
      <c r="D13" s="12">
        <v>0</v>
      </c>
      <c r="E13" s="14"/>
    </row>
    <row r="14" spans="2:5" x14ac:dyDescent="0.3">
      <c r="B14" s="57"/>
      <c r="C14" s="12" t="s">
        <v>71</v>
      </c>
      <c r="D14" s="12">
        <v>27.8</v>
      </c>
      <c r="E14" s="11">
        <v>99.5</v>
      </c>
    </row>
    <row r="15" spans="2:5" x14ac:dyDescent="0.3">
      <c r="B15" s="57"/>
      <c r="C15" s="12" t="s">
        <v>72</v>
      </c>
      <c r="D15" s="12">
        <v>1</v>
      </c>
      <c r="E15" s="14"/>
    </row>
  </sheetData>
  <mergeCells count="3">
    <mergeCell ref="B3:C3"/>
    <mergeCell ref="D3:E3"/>
    <mergeCell ref="B4:B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4DA7-0D71-41DE-A0B8-C93900AE2E06}">
  <dimension ref="B3:C44"/>
  <sheetViews>
    <sheetView zoomScaleNormal="100" workbookViewId="0">
      <selection activeCell="C6" sqref="C6"/>
    </sheetView>
  </sheetViews>
  <sheetFormatPr defaultRowHeight="14.4" x14ac:dyDescent="0.3"/>
  <cols>
    <col min="2" max="2" width="20.6640625" bestFit="1" customWidth="1"/>
    <col min="3" max="3" width="20.88671875" customWidth="1"/>
  </cols>
  <sheetData>
    <row r="3" spans="2:3" x14ac:dyDescent="0.3">
      <c r="B3" s="44" t="s">
        <v>86</v>
      </c>
    </row>
    <row r="4" spans="2:3" x14ac:dyDescent="0.3">
      <c r="B4" t="s">
        <v>87</v>
      </c>
      <c r="C4" t="s">
        <v>19</v>
      </c>
    </row>
    <row r="5" spans="2:3" x14ac:dyDescent="0.3">
      <c r="B5" t="s">
        <v>88</v>
      </c>
      <c r="C5" s="43">
        <v>3.0000000000000001E-5</v>
      </c>
    </row>
    <row r="6" spans="2:3" x14ac:dyDescent="0.3">
      <c r="B6" t="s">
        <v>89</v>
      </c>
      <c r="C6" s="43">
        <v>9.9999999999999995E-7</v>
      </c>
    </row>
    <row r="8" spans="2:3" x14ac:dyDescent="0.3">
      <c r="B8" s="44" t="s">
        <v>90</v>
      </c>
    </row>
    <row r="9" spans="2:3" x14ac:dyDescent="0.3">
      <c r="B9" t="s">
        <v>124</v>
      </c>
      <c r="C9" s="43">
        <v>9.6900000000000007E-3</v>
      </c>
    </row>
    <row r="10" spans="2:3" x14ac:dyDescent="0.3">
      <c r="B10" t="s">
        <v>91</v>
      </c>
      <c r="C10" s="43">
        <v>2.49E-3</v>
      </c>
    </row>
    <row r="11" spans="2:3" x14ac:dyDescent="0.3">
      <c r="B11" t="s">
        <v>92</v>
      </c>
      <c r="C11" s="45">
        <v>199.72</v>
      </c>
    </row>
    <row r="12" spans="2:3" x14ac:dyDescent="0.3">
      <c r="B12" t="s">
        <v>93</v>
      </c>
      <c r="C12" s="45">
        <v>5.05</v>
      </c>
    </row>
    <row r="14" spans="2:3" x14ac:dyDescent="0.3">
      <c r="B14" s="44" t="s">
        <v>123</v>
      </c>
    </row>
    <row r="15" spans="2:3" x14ac:dyDescent="0.3">
      <c r="B15" s="44" t="s">
        <v>94</v>
      </c>
    </row>
    <row r="16" spans="2:3" x14ac:dyDescent="0.3">
      <c r="B16" t="s">
        <v>95</v>
      </c>
      <c r="C16" s="43">
        <f>0.1*0.001</f>
        <v>1E-4</v>
      </c>
    </row>
    <row r="17" spans="2:3" x14ac:dyDescent="0.3">
      <c r="B17" t="s">
        <v>96</v>
      </c>
      <c r="C17" s="43">
        <f>0.1*0.001</f>
        <v>1E-4</v>
      </c>
    </row>
    <row r="18" spans="2:3" x14ac:dyDescent="0.3">
      <c r="B18" t="s">
        <v>97</v>
      </c>
      <c r="C18">
        <v>660</v>
      </c>
    </row>
    <row r="19" spans="2:3" x14ac:dyDescent="0.3">
      <c r="B19" t="s">
        <v>98</v>
      </c>
      <c r="C19">
        <v>44</v>
      </c>
    </row>
    <row r="20" spans="2:3" x14ac:dyDescent="0.3">
      <c r="B20" t="s">
        <v>99</v>
      </c>
      <c r="C20">
        <v>15</v>
      </c>
    </row>
    <row r="21" spans="2:3" x14ac:dyDescent="0.3">
      <c r="B21" t="s">
        <v>100</v>
      </c>
      <c r="C21" s="51">
        <f>0.208154*0.001</f>
        <v>2.08154E-4</v>
      </c>
    </row>
    <row r="22" spans="2:3" x14ac:dyDescent="0.3">
      <c r="B22" t="s">
        <v>101</v>
      </c>
      <c r="C22" s="51">
        <f>0.001*0.002981</f>
        <v>2.9810000000000003E-6</v>
      </c>
    </row>
    <row r="23" spans="2:3" x14ac:dyDescent="0.3">
      <c r="B23" t="s">
        <v>102</v>
      </c>
      <c r="C23" s="51">
        <f>0.001*0.003813</f>
        <v>3.8130000000000002E-6</v>
      </c>
    </row>
    <row r="24" spans="2:3" x14ac:dyDescent="0.3">
      <c r="B24" t="s">
        <v>103</v>
      </c>
      <c r="C24" s="50">
        <v>0.1502</v>
      </c>
    </row>
    <row r="25" spans="2:3" x14ac:dyDescent="0.3">
      <c r="B25" t="s">
        <v>104</v>
      </c>
      <c r="C25" s="50">
        <f>0.001*6.75</f>
        <v>6.7499999999999999E-3</v>
      </c>
    </row>
    <row r="26" spans="2:3" x14ac:dyDescent="0.3">
      <c r="B26" t="s">
        <v>105</v>
      </c>
      <c r="C26" s="50">
        <f>0.001*0.25</f>
        <v>2.5000000000000001E-4</v>
      </c>
    </row>
    <row r="27" spans="2:3" x14ac:dyDescent="0.3">
      <c r="B27" t="s">
        <v>106</v>
      </c>
      <c r="C27" s="50">
        <f>0.001*9.14851</f>
        <v>9.1485100000000003E-3</v>
      </c>
    </row>
    <row r="28" spans="2:3" x14ac:dyDescent="0.3">
      <c r="B28" t="s">
        <v>107</v>
      </c>
      <c r="C28" s="50">
        <f>0.001*0.33846</f>
        <v>3.3846000000000001E-4</v>
      </c>
    </row>
    <row r="29" spans="2:3" x14ac:dyDescent="0.3">
      <c r="B29" t="s">
        <v>108</v>
      </c>
      <c r="C29" s="50">
        <f>C10</f>
        <v>2.49E-3</v>
      </c>
    </row>
    <row r="30" spans="2:3" x14ac:dyDescent="0.3">
      <c r="B30" t="s">
        <v>109</v>
      </c>
      <c r="C30" s="50">
        <v>0.35158046408625004</v>
      </c>
    </row>
    <row r="31" spans="2:3" x14ac:dyDescent="0.3">
      <c r="B31" t="s">
        <v>110</v>
      </c>
      <c r="C31" s="50">
        <v>4.4713770097656251E-2</v>
      </c>
    </row>
    <row r="33" spans="2:3" x14ac:dyDescent="0.3">
      <c r="B33" s="44" t="s">
        <v>111</v>
      </c>
    </row>
    <row r="34" spans="2:3" x14ac:dyDescent="0.3">
      <c r="B34" t="s">
        <v>112</v>
      </c>
      <c r="C34" s="43">
        <f>C16</f>
        <v>1E-4</v>
      </c>
    </row>
    <row r="35" spans="2:3" x14ac:dyDescent="0.3">
      <c r="B35" t="s">
        <v>113</v>
      </c>
      <c r="C35" s="43">
        <f>C17</f>
        <v>1E-4</v>
      </c>
    </row>
    <row r="36" spans="2:3" x14ac:dyDescent="0.3">
      <c r="B36" t="s">
        <v>114</v>
      </c>
      <c r="C36">
        <v>11520</v>
      </c>
    </row>
    <row r="37" spans="2:3" x14ac:dyDescent="0.3">
      <c r="B37" t="s">
        <v>115</v>
      </c>
      <c r="C37">
        <v>160</v>
      </c>
    </row>
    <row r="38" spans="2:3" x14ac:dyDescent="0.3">
      <c r="B38" t="s">
        <v>116</v>
      </c>
      <c r="C38" s="46">
        <v>72</v>
      </c>
    </row>
    <row r="39" spans="2:3" x14ac:dyDescent="0.3">
      <c r="B39" t="s">
        <v>117</v>
      </c>
      <c r="C39" s="43">
        <f>0.001*0.0285363277244988</f>
        <v>2.8536327724498803E-5</v>
      </c>
    </row>
    <row r="40" spans="2:3" x14ac:dyDescent="0.3">
      <c r="B40" t="s">
        <v>118</v>
      </c>
      <c r="C40" s="43">
        <f>0.001*0.02969</f>
        <v>2.9690000000000002E-5</v>
      </c>
    </row>
    <row r="41" spans="2:3" x14ac:dyDescent="0.3">
      <c r="B41" t="s">
        <v>119</v>
      </c>
      <c r="C41" s="43">
        <f>0.001*0.01754</f>
        <v>1.7540000000000001E-5</v>
      </c>
    </row>
    <row r="42" spans="2:3" x14ac:dyDescent="0.3">
      <c r="B42" t="s">
        <v>120</v>
      </c>
      <c r="C42" s="52">
        <v>2.2000000000000001E-4</v>
      </c>
    </row>
    <row r="43" spans="2:3" x14ac:dyDescent="0.3">
      <c r="B43" t="s">
        <v>121</v>
      </c>
      <c r="C43" s="52">
        <f>C10</f>
        <v>2.49E-3</v>
      </c>
    </row>
    <row r="44" spans="2:3" x14ac:dyDescent="0.3">
      <c r="B44" t="s">
        <v>122</v>
      </c>
      <c r="C44" s="52">
        <f>0.001*6.99922892312672</f>
        <v>6.9992289231267206E-3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material_properties</vt:lpstr>
      <vt:lpstr>system</vt:lpstr>
      <vt:lpstr>chip</vt:lpstr>
      <vt:lpstr>thermal_boundary_conditions</vt:lpstr>
      <vt:lpstr>draw</vt:lpstr>
      <vt:lpstr>block_layout_specs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Kaul</dc:creator>
  <cp:lastModifiedBy>Ankit Kaul</cp:lastModifiedBy>
  <dcterms:created xsi:type="dcterms:W3CDTF">2015-06-05T18:17:20Z</dcterms:created>
  <dcterms:modified xsi:type="dcterms:W3CDTF">2021-10-10T18:03:25Z</dcterms:modified>
</cp:coreProperties>
</file>