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13_ncr:1_{A0E9099D-04CA-4176-A14C-491043E10A99}" xr6:coauthVersionLast="47" xr6:coauthVersionMax="47" xr10:uidLastSave="{00000000-0000-0000-0000-000000000000}"/>
  <bookViews>
    <workbookView xWindow="-28920" yWindow="-120" windowWidth="29040" windowHeight="15840" tabRatio="782" activeTab="2" xr2:uid="{00000000-000D-0000-FFFF-FFFF00000000}"/>
  </bookViews>
  <sheets>
    <sheet name="NMR_Boltzmann_Averaged" sheetId="6" r:id="rId1"/>
    <sheet name="Scaled_NMR_Data" sheetId="7" r:id="rId2"/>
    <sheet name="NMR Comparison_all-conf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5" l="1"/>
  <c r="L6" i="5" l="1"/>
  <c r="M6" i="7"/>
  <c r="F6" i="7" s="1"/>
  <c r="M8" i="7"/>
  <c r="F7" i="7" s="1"/>
  <c r="M11" i="7"/>
  <c r="F9" i="7" s="1"/>
  <c r="M12" i="7"/>
  <c r="F10" i="7" s="1"/>
  <c r="M14" i="7"/>
  <c r="F11" i="7" s="1"/>
  <c r="M15" i="7"/>
  <c r="F12" i="7" s="1"/>
  <c r="M17" i="7"/>
  <c r="F13" i="7" s="1"/>
  <c r="M20" i="7"/>
  <c r="F15" i="7" s="1"/>
  <c r="M21" i="7"/>
  <c r="F16" i="7" s="1"/>
  <c r="M23" i="7"/>
  <c r="F18" i="7" s="1"/>
  <c r="M24" i="7"/>
  <c r="F17" i="7" s="1"/>
  <c r="M26" i="7"/>
  <c r="F19" i="7" s="1"/>
  <c r="M29" i="7"/>
  <c r="F21" i="7" s="1"/>
  <c r="M30" i="7"/>
  <c r="F22" i="7" s="1"/>
  <c r="M32" i="7"/>
  <c r="F23" i="7" s="1"/>
  <c r="M33" i="7"/>
  <c r="F24" i="7" s="1"/>
  <c r="M35" i="7"/>
  <c r="F25" i="7" s="1"/>
  <c r="M38" i="7"/>
  <c r="F27" i="7" s="1"/>
  <c r="M40" i="7"/>
  <c r="F28" i="7" s="1"/>
  <c r="M41" i="7"/>
  <c r="M42" i="7"/>
  <c r="M44" i="7"/>
  <c r="F29" i="7" s="1"/>
  <c r="M45" i="7"/>
  <c r="F30" i="7" s="1"/>
  <c r="M47" i="7"/>
  <c r="M48" i="7"/>
  <c r="M49" i="7"/>
  <c r="M51" i="7"/>
  <c r="M52" i="7"/>
  <c r="M53" i="7"/>
  <c r="M56" i="7"/>
  <c r="F34" i="7" s="1"/>
  <c r="M60" i="7"/>
  <c r="F37" i="7" s="1"/>
  <c r="M62" i="7"/>
  <c r="F38" i="7" s="1"/>
  <c r="M63" i="7"/>
  <c r="M5" i="7"/>
  <c r="F5" i="7" s="1"/>
  <c r="M7" i="7"/>
  <c r="E7" i="7" s="1"/>
  <c r="M9" i="7"/>
  <c r="E8" i="7" s="1"/>
  <c r="M10" i="7"/>
  <c r="E9" i="7" s="1"/>
  <c r="M13" i="7"/>
  <c r="E11" i="7" s="1"/>
  <c r="M16" i="7"/>
  <c r="E13" i="7" s="1"/>
  <c r="M18" i="7"/>
  <c r="E14" i="7" s="1"/>
  <c r="M19" i="7"/>
  <c r="E15" i="7" s="1"/>
  <c r="M22" i="7"/>
  <c r="E17" i="7" s="1"/>
  <c r="M25" i="7"/>
  <c r="E19" i="7" s="1"/>
  <c r="M27" i="7"/>
  <c r="E20" i="7" s="1"/>
  <c r="M28" i="7"/>
  <c r="E21" i="7" s="1"/>
  <c r="M31" i="7"/>
  <c r="E23" i="7" s="1"/>
  <c r="M34" i="7"/>
  <c r="E25" i="7" s="1"/>
  <c r="M36" i="7"/>
  <c r="E26" i="7" s="1"/>
  <c r="M37" i="7"/>
  <c r="E27" i="7" s="1"/>
  <c r="M39" i="7"/>
  <c r="E28" i="7" s="1"/>
  <c r="M43" i="7"/>
  <c r="E29" i="7" s="1"/>
  <c r="M46" i="7"/>
  <c r="E31" i="7" s="1"/>
  <c r="M50" i="7"/>
  <c r="E32" i="7" s="1"/>
  <c r="M54" i="7"/>
  <c r="E33" i="7" s="1"/>
  <c r="M55" i="7"/>
  <c r="E34" i="7" s="1"/>
  <c r="M57" i="7"/>
  <c r="E35" i="7" s="1"/>
  <c r="M58" i="7"/>
  <c r="E36" i="7" s="1"/>
  <c r="M59" i="7"/>
  <c r="E37" i="7" s="1"/>
  <c r="M61" i="7"/>
  <c r="E38" i="7" s="1"/>
  <c r="M4" i="7"/>
  <c r="E5" i="7" s="1"/>
  <c r="J7" i="5"/>
  <c r="N7" i="5" s="1"/>
  <c r="O7" i="5" s="1"/>
  <c r="I8" i="5"/>
  <c r="L8" i="5" s="1"/>
  <c r="J8" i="5"/>
  <c r="N8" i="5" s="1"/>
  <c r="O8" i="5" s="1"/>
  <c r="I9" i="5"/>
  <c r="L9" i="5" s="1"/>
  <c r="I10" i="5"/>
  <c r="L10" i="5" s="1"/>
  <c r="J10" i="5"/>
  <c r="N10" i="5" s="1"/>
  <c r="O10" i="5" s="1"/>
  <c r="J11" i="5"/>
  <c r="N11" i="5" s="1"/>
  <c r="O11" i="5" s="1"/>
  <c r="I12" i="5"/>
  <c r="L12" i="5" s="1"/>
  <c r="J12" i="5"/>
  <c r="N12" i="5" s="1"/>
  <c r="O12" i="5" s="1"/>
  <c r="J13" i="5"/>
  <c r="N13" i="5" s="1"/>
  <c r="O13" i="5" s="1"/>
  <c r="I14" i="5"/>
  <c r="L14" i="5" s="1"/>
  <c r="J14" i="5"/>
  <c r="N14" i="5" s="1"/>
  <c r="O14" i="5" s="1"/>
  <c r="I15" i="5"/>
  <c r="L15" i="5" s="1"/>
  <c r="I16" i="5"/>
  <c r="L16" i="5" s="1"/>
  <c r="J16" i="5"/>
  <c r="N16" i="5" s="1"/>
  <c r="O16" i="5" s="1"/>
  <c r="J17" i="5"/>
  <c r="N17" i="5" s="1"/>
  <c r="O17" i="5" s="1"/>
  <c r="I18" i="5"/>
  <c r="L18" i="5" s="1"/>
  <c r="J18" i="5"/>
  <c r="N18" i="5" s="1"/>
  <c r="O18" i="5" s="1"/>
  <c r="J19" i="5"/>
  <c r="N19" i="5" s="1"/>
  <c r="O19" i="5" s="1"/>
  <c r="I20" i="5"/>
  <c r="L20" i="5" s="1"/>
  <c r="J20" i="5"/>
  <c r="N20" i="5" s="1"/>
  <c r="O20" i="5" s="1"/>
  <c r="I21" i="5"/>
  <c r="L21" i="5" s="1"/>
  <c r="I22" i="5"/>
  <c r="L22" i="5" s="1"/>
  <c r="J22" i="5"/>
  <c r="N22" i="5" s="1"/>
  <c r="O22" i="5" s="1"/>
  <c r="J23" i="5"/>
  <c r="N23" i="5" s="1"/>
  <c r="O23" i="5" s="1"/>
  <c r="I24" i="5"/>
  <c r="L24" i="5" s="1"/>
  <c r="J24" i="5"/>
  <c r="N24" i="5" s="1"/>
  <c r="O24" i="5" s="1"/>
  <c r="J25" i="5"/>
  <c r="N25" i="5" s="1"/>
  <c r="O25" i="5" s="1"/>
  <c r="I26" i="5"/>
  <c r="L26" i="5" s="1"/>
  <c r="J26" i="5"/>
  <c r="N26" i="5" s="1"/>
  <c r="O26" i="5" s="1"/>
  <c r="I27" i="5"/>
  <c r="L27" i="5" s="1"/>
  <c r="I28" i="5"/>
  <c r="L28" i="5" s="1"/>
  <c r="J28" i="5"/>
  <c r="N28" i="5" s="1"/>
  <c r="O28" i="5" s="1"/>
  <c r="I29" i="5"/>
  <c r="L29" i="5" s="1"/>
  <c r="J29" i="5"/>
  <c r="N29" i="5" s="1"/>
  <c r="O29" i="5" s="1"/>
  <c r="I30" i="5"/>
  <c r="L30" i="5" s="1"/>
  <c r="J30" i="5"/>
  <c r="N30" i="5" s="1"/>
  <c r="O30" i="5" s="1"/>
  <c r="J31" i="5"/>
  <c r="N31" i="5" s="1"/>
  <c r="O31" i="5" s="1"/>
  <c r="I32" i="5"/>
  <c r="L32" i="5" s="1"/>
  <c r="J32" i="5"/>
  <c r="N32" i="5" s="1"/>
  <c r="O32" i="5" s="1"/>
  <c r="I33" i="5"/>
  <c r="L33" i="5" s="1"/>
  <c r="J33" i="5"/>
  <c r="N33" i="5" s="1"/>
  <c r="O33" i="5" s="1"/>
  <c r="I34" i="5"/>
  <c r="L34" i="5" s="1"/>
  <c r="I35" i="5"/>
  <c r="L35" i="5" s="1"/>
  <c r="J35" i="5"/>
  <c r="N35" i="5" s="1"/>
  <c r="O35" i="5" s="1"/>
  <c r="I36" i="5"/>
  <c r="L36" i="5" s="1"/>
  <c r="I37" i="5"/>
  <c r="L37" i="5" s="1"/>
  <c r="I38" i="5"/>
  <c r="L38" i="5" s="1"/>
  <c r="J38" i="5"/>
  <c r="N38" i="5" s="1"/>
  <c r="O38" i="5" s="1"/>
  <c r="I39" i="5"/>
  <c r="L39" i="5" s="1"/>
  <c r="J39" i="5"/>
  <c r="N39" i="5" s="1"/>
  <c r="O39" i="5" s="1"/>
  <c r="J6" i="5"/>
  <c r="N6" i="5" s="1"/>
  <c r="F31" i="7" l="1"/>
  <c r="F32" i="7"/>
  <c r="M30" i="5"/>
  <c r="M37" i="5"/>
  <c r="M33" i="5"/>
  <c r="M26" i="5"/>
  <c r="M22" i="5"/>
  <c r="M18" i="5"/>
  <c r="M14" i="5"/>
  <c r="M10" i="5"/>
  <c r="M9" i="5"/>
  <c r="M32" i="5"/>
  <c r="M36" i="5"/>
  <c r="M21" i="5"/>
  <c r="M38" i="5"/>
  <c r="M35" i="5"/>
  <c r="M28" i="5"/>
  <c r="M24" i="5"/>
  <c r="M20" i="5"/>
  <c r="M16" i="5"/>
  <c r="M12" i="5"/>
  <c r="M8" i="5"/>
  <c r="M29" i="5"/>
  <c r="M39" i="5"/>
  <c r="M34" i="5"/>
  <c r="M27" i="5"/>
  <c r="M15" i="5"/>
  <c r="M6" i="5"/>
  <c r="L41" i="5"/>
  <c r="L42" i="5" s="1"/>
  <c r="L44" i="5" s="1"/>
  <c r="E40" i="5" s="1"/>
  <c r="O6" i="5"/>
  <c r="N41" i="5"/>
  <c r="N42" i="5" s="1"/>
  <c r="N44" i="5" s="1"/>
  <c r="F40" i="5" s="1"/>
  <c r="M41" i="5" l="1"/>
  <c r="M42" i="5" s="1"/>
  <c r="M45" i="5" s="1"/>
  <c r="E41" i="5" s="1"/>
  <c r="O41" i="5"/>
  <c r="O42" i="5" s="1"/>
  <c r="O45" i="5" s="1"/>
  <c r="F41" i="5" s="1"/>
</calcChain>
</file>

<file path=xl/sharedStrings.xml><?xml version="1.0" encoding="utf-8"?>
<sst xmlns="http://schemas.openxmlformats.org/spreadsheetml/2006/main" count="432" uniqueCount="125">
  <si>
    <t>C</t>
  </si>
  <si>
    <t>CH</t>
  </si>
  <si>
    <t>Carbon No.</t>
  </si>
  <si>
    <t>Carbon Type</t>
  </si>
  <si>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C-NMR</t>
    </r>
  </si>
  <si>
    <r>
      <rPr>
        <vertAlign val="super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>H-NMR</t>
    </r>
  </si>
  <si>
    <r>
      <t>CH</t>
    </r>
    <r>
      <rPr>
        <vertAlign val="subscript"/>
        <sz val="12"/>
        <color theme="1"/>
        <rFont val="Times New Roman"/>
        <family val="1"/>
      </rPr>
      <t>2</t>
    </r>
  </si>
  <si>
    <t>MAE</t>
  </si>
  <si>
    <t>RMSE</t>
  </si>
  <si>
    <t>1'</t>
  </si>
  <si>
    <t>2'</t>
  </si>
  <si>
    <t>3'</t>
  </si>
  <si>
    <t>4'</t>
  </si>
  <si>
    <t>5'</t>
  </si>
  <si>
    <t>6'</t>
  </si>
  <si>
    <r>
      <t>CH</t>
    </r>
    <r>
      <rPr>
        <vertAlign val="subscript"/>
        <sz val="12"/>
        <color theme="1"/>
        <rFont val="Times New Roman"/>
        <family val="1"/>
      </rPr>
      <t>3</t>
    </r>
  </si>
  <si>
    <t xml:space="preserve">Rob (Δδ) </t>
  </si>
  <si>
    <t>-</t>
  </si>
  <si>
    <t>*</t>
  </si>
  <si>
    <t>Experimental Data</t>
  </si>
  <si>
    <t>H</t>
  </si>
  <si>
    <t>O</t>
  </si>
  <si>
    <t>Br</t>
  </si>
  <si>
    <t>I</t>
  </si>
  <si>
    <t>Boltzmann Averaged Shielding Tensors</t>
  </si>
  <si>
    <t>Atom Symbols</t>
  </si>
  <si>
    <t>Atom Numbers</t>
  </si>
  <si>
    <t>Scaled Chemical Shifts*</t>
  </si>
  <si>
    <t>Conformer</t>
  </si>
  <si>
    <t>SCF_Energy_kJ/mol</t>
  </si>
  <si>
    <t>Atom_1</t>
  </si>
  <si>
    <t>Atom_2</t>
  </si>
  <si>
    <t>Atom_3</t>
  </si>
  <si>
    <t>Atom_4</t>
  </si>
  <si>
    <t>Atom_5</t>
  </si>
  <si>
    <t>Atom_6</t>
  </si>
  <si>
    <t>Atom_7</t>
  </si>
  <si>
    <t>Atom_8</t>
  </si>
  <si>
    <t>Atom_9</t>
  </si>
  <si>
    <t>Atom_10</t>
  </si>
  <si>
    <t>Atom_11</t>
  </si>
  <si>
    <t>Atom_12</t>
  </si>
  <si>
    <t>Atom_13</t>
  </si>
  <si>
    <t>Atom_14</t>
  </si>
  <si>
    <t>Atom_15</t>
  </si>
  <si>
    <t>Atom_16</t>
  </si>
  <si>
    <t>Atom_17</t>
  </si>
  <si>
    <t>Atom_18</t>
  </si>
  <si>
    <t>Atom_19</t>
  </si>
  <si>
    <t>Atom_20</t>
  </si>
  <si>
    <t>Atom_21</t>
  </si>
  <si>
    <t>Atom_22</t>
  </si>
  <si>
    <t>Atom_23</t>
  </si>
  <si>
    <t>Atom_24</t>
  </si>
  <si>
    <t>Atom_25</t>
  </si>
  <si>
    <t>Atom_26</t>
  </si>
  <si>
    <t>Atom_27</t>
  </si>
  <si>
    <t>Atom_28</t>
  </si>
  <si>
    <t>Atom_29</t>
  </si>
  <si>
    <t>Atom_30</t>
  </si>
  <si>
    <t>Atom_31</t>
  </si>
  <si>
    <t>Atom_32</t>
  </si>
  <si>
    <t>Atom_33</t>
  </si>
  <si>
    <t>Atom_34</t>
  </si>
  <si>
    <t>Atom_35</t>
  </si>
  <si>
    <t>Atom_36</t>
  </si>
  <si>
    <t>Atom_37</t>
  </si>
  <si>
    <t>Atom_38</t>
  </si>
  <si>
    <t>Atom_39</t>
  </si>
  <si>
    <t>Atom_40</t>
  </si>
  <si>
    <t>Atom_41</t>
  </si>
  <si>
    <t>Atom_42</t>
  </si>
  <si>
    <t>Atom_43</t>
  </si>
  <si>
    <t>Atom_44</t>
  </si>
  <si>
    <t>Atom_45</t>
  </si>
  <si>
    <t>Atom_46</t>
  </si>
  <si>
    <t>Atom_47</t>
  </si>
  <si>
    <t>Atom_48</t>
  </si>
  <si>
    <t>Atom_49</t>
  </si>
  <si>
    <t>Atom_50</t>
  </si>
  <si>
    <t>Atom_51</t>
  </si>
  <si>
    <t>Atom_52</t>
  </si>
  <si>
    <t>Atom_53</t>
  </si>
  <si>
    <t>Atom_54</t>
  </si>
  <si>
    <t>Atom_55</t>
  </si>
  <si>
    <t>Atom_56</t>
  </si>
  <si>
    <t>Atom_57</t>
  </si>
  <si>
    <t>Atom_58</t>
  </si>
  <si>
    <t>Atom_59</t>
  </si>
  <si>
    <t>Atom_60</t>
  </si>
  <si>
    <t>Atom_61</t>
  </si>
  <si>
    <t>Atom_62</t>
  </si>
  <si>
    <t>Atom_63</t>
  </si>
  <si>
    <t>Atom_64</t>
  </si>
  <si>
    <t>Atom_65</t>
  </si>
  <si>
    <t>Atom_Numbers</t>
  </si>
  <si>
    <t>Atom_Symbols</t>
  </si>
  <si>
    <t>Used_Energy (kJ/mol)</t>
  </si>
  <si>
    <t>Gibbs Energy (kJ/mol)</t>
  </si>
  <si>
    <t>Relative Energy (kJ/mol)</t>
  </si>
  <si>
    <t>Boltzmann Factor</t>
  </si>
  <si>
    <t>Boltzmann %</t>
  </si>
  <si>
    <t>This sheet is for processing Boltzmann averaged NMR data from conformers and matching the atom numbers to experimental atom numbers.</t>
  </si>
  <si>
    <t>This sheet is for Boltzmann averaged NMR data from conformers using the python script "boltzmann_NMR_of_conformers.py"</t>
  </si>
  <si>
    <t>OH</t>
  </si>
  <si>
    <t>S.No.</t>
  </si>
  <si>
    <r>
      <rPr>
        <b/>
        <vertAlign val="superscript"/>
        <sz val="12"/>
        <color theme="1"/>
        <rFont val="Times New Roman"/>
        <family val="1"/>
      </rPr>
      <t>13</t>
    </r>
    <r>
      <rPr>
        <b/>
        <sz val="12"/>
        <color theme="1"/>
        <rFont val="Times New Roman"/>
        <family val="1"/>
      </rPr>
      <t>C-NMR</t>
    </r>
  </si>
  <si>
    <r>
      <rPr>
        <b/>
        <vertAlign val="super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H-NMR</t>
    </r>
  </si>
  <si>
    <t>Sum (Δδ)</t>
  </si>
  <si>
    <t>Average</t>
  </si>
  <si>
    <r>
      <rPr>
        <b/>
        <vertAlign val="superscript"/>
        <sz val="12"/>
        <color theme="1"/>
        <rFont val="Times New Roman"/>
        <family val="1"/>
      </rPr>
      <t>13</t>
    </r>
    <r>
      <rPr>
        <b/>
        <sz val="12"/>
        <color theme="1"/>
        <rFont val="Times New Roman"/>
        <family val="1"/>
      </rPr>
      <t>C ( Δδ)</t>
    </r>
  </si>
  <si>
    <r>
      <t xml:space="preserve">Square of </t>
    </r>
    <r>
      <rPr>
        <b/>
        <vertAlign val="superscript"/>
        <sz val="12"/>
        <color theme="1"/>
        <rFont val="Times New Roman"/>
        <family val="1"/>
      </rPr>
      <t>13</t>
    </r>
    <r>
      <rPr>
        <b/>
        <sz val="12"/>
        <color theme="1"/>
        <rFont val="Times New Roman"/>
        <family val="1"/>
      </rPr>
      <t>C ( Δδ)</t>
    </r>
  </si>
  <si>
    <r>
      <rPr>
        <b/>
        <vertAlign val="super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H  (Δδ)</t>
    </r>
  </si>
  <si>
    <r>
      <t xml:space="preserve">Square of </t>
    </r>
    <r>
      <rPr>
        <b/>
        <vertAlign val="superscript"/>
        <sz val="12"/>
        <color theme="1"/>
        <rFont val="Times New Roman"/>
        <family val="1"/>
      </rPr>
      <t>1</t>
    </r>
    <r>
      <rPr>
        <b/>
        <sz val="12"/>
        <color theme="1"/>
        <rFont val="Times New Roman"/>
        <family val="1"/>
      </rPr>
      <t>H ( Δδ)</t>
    </r>
  </si>
  <si>
    <t>Experimental Carbon No.</t>
  </si>
  <si>
    <r>
      <t>13C-NMR (δ</t>
    </r>
    <r>
      <rPr>
        <b/>
        <vertAlign val="subscript"/>
        <sz val="12"/>
        <color theme="1"/>
        <rFont val="Times New Roman"/>
        <family val="1"/>
      </rPr>
      <t>Exp</t>
    </r>
    <r>
      <rPr>
        <b/>
        <sz val="12"/>
        <color theme="1"/>
        <rFont val="Times New Roman"/>
        <family val="1"/>
      </rPr>
      <t xml:space="preserve"> - δ</t>
    </r>
    <r>
      <rPr>
        <b/>
        <vertAlign val="subscript"/>
        <sz val="12"/>
        <color theme="1"/>
        <rFont val="Times New Roman"/>
        <family val="1"/>
      </rPr>
      <t>Calc</t>
    </r>
    <r>
      <rPr>
        <b/>
        <sz val="12"/>
        <color theme="1"/>
        <rFont val="Times New Roman"/>
        <family val="1"/>
      </rPr>
      <t>)</t>
    </r>
  </si>
  <si>
    <r>
      <t>1H-NMR (δ</t>
    </r>
    <r>
      <rPr>
        <b/>
        <vertAlign val="subscript"/>
        <sz val="12"/>
        <color theme="1"/>
        <rFont val="Times New Roman"/>
        <family val="1"/>
      </rPr>
      <t>Exp</t>
    </r>
    <r>
      <rPr>
        <b/>
        <sz val="12"/>
        <color theme="1"/>
        <rFont val="Times New Roman"/>
        <family val="1"/>
      </rPr>
      <t xml:space="preserve"> - δ</t>
    </r>
    <r>
      <rPr>
        <b/>
        <vertAlign val="subscript"/>
        <sz val="12"/>
        <color theme="1"/>
        <rFont val="Times New Roman"/>
        <family val="1"/>
      </rPr>
      <t>Calc</t>
    </r>
    <r>
      <rPr>
        <b/>
        <sz val="12"/>
        <color theme="1"/>
        <rFont val="Times New Roman"/>
        <family val="1"/>
      </rPr>
      <t>)</t>
    </r>
  </si>
  <si>
    <t>Rearrange data here before copying</t>
  </si>
  <si>
    <t>Comp-01 molecule data</t>
  </si>
  <si>
    <t>Comp-01 NMR Data (CHESHIRE Scaling*)</t>
  </si>
  <si>
    <t>Computed Molecule</t>
  </si>
  <si>
    <r>
      <rPr>
        <b/>
        <sz val="11"/>
        <color theme="1"/>
        <rFont val="Calibri"/>
        <family val="2"/>
        <scheme val="minor"/>
      </rPr>
      <t>conformers (SR) considered: (&gt;90%)</t>
    </r>
    <r>
      <rPr>
        <sz val="11"/>
        <color theme="1"/>
        <rFont val="Calibri"/>
        <family val="2"/>
        <scheme val="minor"/>
      </rPr>
      <t xml:space="preserve"> conf 01, 02, 04, 05, 06, 12, 14, 17, 58.</t>
    </r>
  </si>
  <si>
    <t>Comp-01 (δ)</t>
  </si>
  <si>
    <t>Absolute Values for MAE</t>
  </si>
  <si>
    <r>
      <t>NMR Data of comp-01 calculated at (opt) B3LYP/6-31+G(d,p) and NMR in mPW1PW91/6-311+G(2d,p)/SCRF</t>
    </r>
    <r>
      <rPr>
        <b/>
        <vertAlign val="subscript"/>
        <sz val="20"/>
        <color theme="1"/>
        <rFont val="Calibri"/>
        <family val="2"/>
        <scheme val="minor"/>
      </rPr>
      <t>Chloroform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</si>
</sst>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7">
    <xf numFmtId="0" fontId="0" fillId="0" borderId="0" xfId="0"/>
    <xf numFmtId="0" fontId="20" fillId="0" borderId="10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23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3" borderId="0" xfId="0" applyFont="1" applyFill="1"/>
    <xf numFmtId="0" fontId="20" fillId="0" borderId="15" xfId="0" applyFont="1" applyBorder="1" applyAlignment="1">
      <alignment horizontal="center" vertical="center"/>
    </xf>
    <xf numFmtId="2" fontId="23" fillId="0" borderId="14" xfId="0" applyNumberFormat="1" applyFont="1" applyBorder="1" applyAlignment="1">
      <alignment horizontal="center" vertical="center"/>
    </xf>
    <xf numFmtId="2" fontId="23" fillId="0" borderId="20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34" borderId="18" xfId="0" applyFont="1" applyFill="1" applyBorder="1" applyAlignment="1">
      <alignment horizontal="center" vertical="center"/>
    </xf>
    <xf numFmtId="0" fontId="18" fillId="34" borderId="19" xfId="0" applyFont="1" applyFill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2" fontId="0" fillId="33" borderId="10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9" fillId="0" borderId="0" xfId="0" applyFont="1" applyAlignment="1">
      <alignment horizontal="center" vertical="center"/>
    </xf>
    <xf numFmtId="0" fontId="20" fillId="35" borderId="18" xfId="0" applyFont="1" applyFill="1" applyBorder="1" applyAlignment="1">
      <alignment horizontal="center" vertical="center"/>
    </xf>
    <xf numFmtId="0" fontId="20" fillId="35" borderId="19" xfId="0" applyFont="1" applyFill="1" applyBorder="1" applyAlignment="1">
      <alignment horizontal="center" vertical="center"/>
    </xf>
    <xf numFmtId="164" fontId="23" fillId="35" borderId="16" xfId="0" applyNumberFormat="1" applyFont="1" applyFill="1" applyBorder="1" applyAlignment="1">
      <alignment horizontal="center" vertical="center"/>
    </xf>
    <xf numFmtId="2" fontId="23" fillId="35" borderId="17" xfId="0" applyNumberFormat="1" applyFont="1" applyFill="1" applyBorder="1" applyAlignment="1">
      <alignment horizontal="center" vertical="center"/>
    </xf>
    <xf numFmtId="0" fontId="18" fillId="34" borderId="22" xfId="0" applyFont="1" applyFill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19" fillId="0" borderId="10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/>
    </xf>
    <xf numFmtId="0" fontId="24" fillId="0" borderId="0" xfId="0" applyFont="1" applyAlignment="1">
      <alignment horizontal="left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34" borderId="16" xfId="0" applyFont="1" applyFill="1" applyBorder="1" applyAlignment="1">
      <alignment horizontal="center" vertical="center"/>
    </xf>
    <xf numFmtId="0" fontId="18" fillId="34" borderId="17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 wrapText="1"/>
    </xf>
    <xf numFmtId="0" fontId="19" fillId="35" borderId="17" xfId="0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164" fontId="23" fillId="0" borderId="10" xfId="0" applyNumberFormat="1" applyFont="1" applyFill="1" applyBorder="1" applyAlignment="1">
      <alignment horizontal="center" vertical="center"/>
    </xf>
    <xf numFmtId="2" fontId="23" fillId="0" borderId="14" xfId="0" applyNumberFormat="1" applyFont="1" applyFill="1" applyBorder="1" applyAlignment="1">
      <alignment horizontal="center" vertical="center"/>
    </xf>
    <xf numFmtId="164" fontId="23" fillId="0" borderId="16" xfId="0" applyNumberFormat="1" applyFont="1" applyFill="1" applyBorder="1" applyAlignment="1">
      <alignment horizontal="center" vertical="center"/>
    </xf>
    <xf numFmtId="2" fontId="23" fillId="0" borderId="17" xfId="0" applyNumberFormat="1" applyFont="1" applyFill="1" applyBorder="1" applyAlignment="1">
      <alignment horizontal="center" vertical="center"/>
    </xf>
    <xf numFmtId="2" fontId="23" fillId="0" borderId="0" xfId="0" applyNumberFormat="1" applyFont="1" applyFill="1" applyAlignment="1">
      <alignment horizontal="center" vertical="center"/>
    </xf>
    <xf numFmtId="164" fontId="23" fillId="0" borderId="12" xfId="0" applyNumberFormat="1" applyFont="1" applyFill="1" applyBorder="1" applyAlignment="1">
      <alignment horizontal="center" vertical="center"/>
    </xf>
    <xf numFmtId="164" fontId="28" fillId="0" borderId="12" xfId="0" applyNumberFormat="1" applyFont="1" applyFill="1" applyBorder="1" applyAlignment="1">
      <alignment horizontal="center" vertical="center"/>
    </xf>
    <xf numFmtId="164" fontId="23" fillId="0" borderId="23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19050</xdr:rowOff>
    </xdr:from>
    <xdr:to>
      <xdr:col>42</xdr:col>
      <xdr:colOff>582542</xdr:colOff>
      <xdr:row>4</xdr:row>
      <xdr:rowOff>28739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55050" y="209550"/>
          <a:ext cx="10545692" cy="1171739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4</xdr:row>
      <xdr:rowOff>66675</xdr:rowOff>
    </xdr:from>
    <xdr:to>
      <xdr:col>42</xdr:col>
      <xdr:colOff>141574</xdr:colOff>
      <xdr:row>33</xdr:row>
      <xdr:rowOff>46850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74100" y="1609725"/>
          <a:ext cx="10085674" cy="62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246B-70F5-41CE-AC27-4E6179650606}">
  <dimension ref="A1:BU16"/>
  <sheetViews>
    <sheetView workbookViewId="0">
      <selection activeCell="BU33" sqref="BU33"/>
    </sheetView>
  </sheetViews>
  <sheetFormatPr defaultColWidth="8.85546875" defaultRowHeight="15" x14ac:dyDescent="0.25"/>
  <cols>
    <col min="1" max="1" width="5.7109375" bestFit="1" customWidth="1"/>
    <col min="2" max="2" width="26.85546875" customWidth="1"/>
    <col min="3" max="3" width="14.85546875" customWidth="1"/>
    <col min="4" max="4" width="8.42578125" bestFit="1" customWidth="1"/>
    <col min="5" max="5" width="12.7109375" bestFit="1" customWidth="1"/>
    <col min="6" max="6" width="8.42578125" bestFit="1" customWidth="1"/>
    <col min="7" max="7" width="10.42578125" customWidth="1"/>
    <col min="8" max="8" width="10.85546875" customWidth="1"/>
  </cols>
  <sheetData>
    <row r="1" spans="1:73" x14ac:dyDescent="0.25">
      <c r="B1" t="s">
        <v>103</v>
      </c>
    </row>
    <row r="2" spans="1:73" x14ac:dyDescent="0.25">
      <c r="B2" s="18" t="s">
        <v>118</v>
      </c>
    </row>
    <row r="3" spans="1:73" ht="45" x14ac:dyDescent="0.25">
      <c r="A3" s="13" t="s">
        <v>105</v>
      </c>
      <c r="B3" s="13" t="s">
        <v>28</v>
      </c>
      <c r="C3" s="14" t="s">
        <v>29</v>
      </c>
      <c r="D3" s="14" t="s">
        <v>98</v>
      </c>
      <c r="E3" s="15" t="s">
        <v>97</v>
      </c>
      <c r="F3" s="14" t="s">
        <v>99</v>
      </c>
      <c r="G3" s="15" t="s">
        <v>100</v>
      </c>
      <c r="H3" s="15" t="s">
        <v>101</v>
      </c>
      <c r="I3" s="16" t="s">
        <v>30</v>
      </c>
      <c r="J3" s="16" t="s">
        <v>31</v>
      </c>
      <c r="K3" s="16" t="s">
        <v>32</v>
      </c>
      <c r="L3" s="16" t="s">
        <v>33</v>
      </c>
      <c r="M3" s="16" t="s">
        <v>34</v>
      </c>
      <c r="N3" s="16" t="s">
        <v>35</v>
      </c>
      <c r="O3" s="16" t="s">
        <v>36</v>
      </c>
      <c r="P3" s="16" t="s">
        <v>37</v>
      </c>
      <c r="Q3" s="16" t="s">
        <v>38</v>
      </c>
      <c r="R3" s="16" t="s">
        <v>39</v>
      </c>
      <c r="S3" s="16" t="s">
        <v>40</v>
      </c>
      <c r="T3" s="16" t="s">
        <v>41</v>
      </c>
      <c r="U3" s="16" t="s">
        <v>42</v>
      </c>
      <c r="V3" s="16" t="s">
        <v>43</v>
      </c>
      <c r="W3" s="16" t="s">
        <v>44</v>
      </c>
      <c r="X3" s="16" t="s">
        <v>45</v>
      </c>
      <c r="Y3" s="16" t="s">
        <v>46</v>
      </c>
      <c r="Z3" s="16" t="s">
        <v>47</v>
      </c>
      <c r="AA3" s="16" t="s">
        <v>48</v>
      </c>
      <c r="AB3" s="16" t="s">
        <v>49</v>
      </c>
      <c r="AC3" s="16" t="s">
        <v>50</v>
      </c>
      <c r="AD3" s="16" t="s">
        <v>51</v>
      </c>
      <c r="AE3" s="16" t="s">
        <v>52</v>
      </c>
      <c r="AF3" s="16" t="s">
        <v>53</v>
      </c>
      <c r="AG3" s="16" t="s">
        <v>54</v>
      </c>
      <c r="AH3" s="16" t="s">
        <v>55</v>
      </c>
      <c r="AI3" s="16" t="s">
        <v>56</v>
      </c>
      <c r="AJ3" s="16" t="s">
        <v>57</v>
      </c>
      <c r="AK3" s="16" t="s">
        <v>58</v>
      </c>
      <c r="AL3" s="16" t="s">
        <v>59</v>
      </c>
      <c r="AM3" s="16" t="s">
        <v>60</v>
      </c>
      <c r="AN3" s="16" t="s">
        <v>61</v>
      </c>
      <c r="AO3" s="16" t="s">
        <v>62</v>
      </c>
      <c r="AP3" s="16" t="s">
        <v>63</v>
      </c>
      <c r="AQ3" s="16" t="s">
        <v>64</v>
      </c>
      <c r="AR3" s="16" t="s">
        <v>65</v>
      </c>
      <c r="AS3" s="16" t="s">
        <v>66</v>
      </c>
      <c r="AT3" s="16" t="s">
        <v>67</v>
      </c>
      <c r="AU3" s="16" t="s">
        <v>68</v>
      </c>
      <c r="AV3" s="16" t="s">
        <v>69</v>
      </c>
      <c r="AW3" s="16" t="s">
        <v>70</v>
      </c>
      <c r="AX3" s="16" t="s">
        <v>71</v>
      </c>
      <c r="AY3" s="16" t="s">
        <v>72</v>
      </c>
      <c r="AZ3" s="16" t="s">
        <v>73</v>
      </c>
      <c r="BA3" s="16" t="s">
        <v>74</v>
      </c>
      <c r="BB3" s="16" t="s">
        <v>75</v>
      </c>
      <c r="BC3" s="16" t="s">
        <v>76</v>
      </c>
      <c r="BD3" s="16" t="s">
        <v>77</v>
      </c>
      <c r="BE3" s="16" t="s">
        <v>78</v>
      </c>
      <c r="BF3" s="16" t="s">
        <v>79</v>
      </c>
      <c r="BG3" s="16" t="s">
        <v>80</v>
      </c>
      <c r="BH3" s="16" t="s">
        <v>81</v>
      </c>
      <c r="BI3" s="16" t="s">
        <v>82</v>
      </c>
      <c r="BJ3" s="16" t="s">
        <v>83</v>
      </c>
      <c r="BK3" s="16" t="s">
        <v>84</v>
      </c>
      <c r="BL3" s="16" t="s">
        <v>85</v>
      </c>
      <c r="BM3" s="16" t="s">
        <v>86</v>
      </c>
      <c r="BN3" s="16" t="s">
        <v>87</v>
      </c>
      <c r="BO3" s="16" t="s">
        <v>88</v>
      </c>
      <c r="BP3" s="16" t="s">
        <v>89</v>
      </c>
      <c r="BQ3" s="16" t="s">
        <v>90</v>
      </c>
      <c r="BR3" s="16" t="s">
        <v>91</v>
      </c>
      <c r="BS3" s="16" t="s">
        <v>92</v>
      </c>
      <c r="BT3" s="16" t="s">
        <v>93</v>
      </c>
      <c r="BU3" s="16" t="s">
        <v>94</v>
      </c>
    </row>
    <row r="4" spans="1:73" x14ac:dyDescent="0.25">
      <c r="A4" s="5">
        <v>1</v>
      </c>
      <c r="B4" s="5"/>
      <c r="C4" s="5"/>
      <c r="D4" s="5"/>
      <c r="E4" s="5">
        <v>-23159098.739999998</v>
      </c>
      <c r="F4" s="35">
        <v>0</v>
      </c>
      <c r="G4" s="7">
        <v>1</v>
      </c>
      <c r="H4" s="35">
        <v>74.259900000000002</v>
      </c>
      <c r="I4" s="17">
        <v>149.96950000000001</v>
      </c>
      <c r="J4" s="17">
        <v>107.6284</v>
      </c>
      <c r="K4" s="17">
        <v>136.58619999999999</v>
      </c>
      <c r="L4" s="17">
        <v>127.7796</v>
      </c>
      <c r="M4" s="17">
        <v>31.942900000000002</v>
      </c>
      <c r="N4" s="17">
        <v>147.46</v>
      </c>
      <c r="O4" s="17">
        <v>26.981400000000001</v>
      </c>
      <c r="P4" s="17">
        <v>29.5366</v>
      </c>
      <c r="Q4" s="17">
        <v>29.6693</v>
      </c>
      <c r="R4" s="17">
        <v>28.866199999999999</v>
      </c>
      <c r="S4" s="17">
        <v>28.898399999999999</v>
      </c>
      <c r="T4" s="17">
        <v>29.84</v>
      </c>
      <c r="U4" s="17">
        <v>161.84100000000001</v>
      </c>
      <c r="V4" s="17">
        <v>28.675599999999999</v>
      </c>
      <c r="W4" s="17">
        <v>29.225899999999999</v>
      </c>
      <c r="X4" s="17">
        <v>51.762900000000002</v>
      </c>
      <c r="Y4" s="17">
        <v>48.658299999999997</v>
      </c>
      <c r="Z4" s="17">
        <v>28.424600000000002</v>
      </c>
      <c r="AA4" s="17">
        <v>52.531300000000002</v>
      </c>
      <c r="AB4" s="17">
        <v>23.9956</v>
      </c>
      <c r="AC4" s="17">
        <v>66.332800000000006</v>
      </c>
      <c r="AD4" s="17">
        <v>51.4876</v>
      </c>
      <c r="AE4" s="17">
        <v>24.809100000000001</v>
      </c>
      <c r="AF4" s="17">
        <v>24.322900000000001</v>
      </c>
      <c r="AG4" s="17">
        <v>212.7715</v>
      </c>
      <c r="AH4" s="17">
        <v>27.174900000000001</v>
      </c>
      <c r="AI4" s="17">
        <v>2074.6895</v>
      </c>
      <c r="AJ4" s="17">
        <v>170.39660000000001</v>
      </c>
      <c r="AK4" s="17">
        <v>30.7254</v>
      </c>
      <c r="AL4" s="17">
        <v>30.758700000000001</v>
      </c>
      <c r="AM4" s="17">
        <v>31.1341</v>
      </c>
      <c r="AN4" s="17">
        <v>2232.1293999999998</v>
      </c>
      <c r="AO4" s="17">
        <v>70.695599999999999</v>
      </c>
      <c r="AP4" s="17">
        <v>25.035799999999998</v>
      </c>
      <c r="AQ4" s="17">
        <v>48.415399999999998</v>
      </c>
      <c r="AR4" s="17">
        <v>148.28489999999999</v>
      </c>
      <c r="AS4" s="17">
        <v>29.5458</v>
      </c>
      <c r="AT4" s="17">
        <v>30.6294</v>
      </c>
      <c r="AU4" s="17">
        <v>166.75479999999999</v>
      </c>
      <c r="AV4" s="17">
        <v>30.0168</v>
      </c>
      <c r="AW4" s="17">
        <v>29.9376</v>
      </c>
      <c r="AX4" s="17">
        <v>102.9774</v>
      </c>
      <c r="AY4" s="17">
        <v>147.08879999999999</v>
      </c>
      <c r="AZ4" s="17">
        <v>145.2475</v>
      </c>
      <c r="BA4" s="17">
        <v>30.5397</v>
      </c>
      <c r="BB4" s="17">
        <v>128.20570000000001</v>
      </c>
      <c r="BC4" s="17">
        <v>138.1978</v>
      </c>
      <c r="BD4" s="17">
        <v>29.317</v>
      </c>
      <c r="BE4" s="17">
        <v>29.678999999999998</v>
      </c>
      <c r="BF4" s="17">
        <v>29.509699999999999</v>
      </c>
      <c r="BG4" s="17">
        <v>27.305399999999999</v>
      </c>
      <c r="BH4" s="17">
        <v>29.552800000000001</v>
      </c>
      <c r="BI4" s="17">
        <v>156.61859999999999</v>
      </c>
      <c r="BJ4" s="17">
        <v>30.2468</v>
      </c>
      <c r="BK4" s="17">
        <v>30.928000000000001</v>
      </c>
      <c r="BL4" s="17">
        <v>29.706399999999999</v>
      </c>
      <c r="BM4" s="17">
        <v>171.52330000000001</v>
      </c>
      <c r="BN4" s="17">
        <v>30.6128</v>
      </c>
      <c r="BO4" s="17">
        <v>30.648700000000002</v>
      </c>
      <c r="BP4" s="17">
        <v>31.082899999999999</v>
      </c>
      <c r="BQ4" s="17">
        <v>2212.5513999999998</v>
      </c>
      <c r="BR4" s="17">
        <v>71.506399999999999</v>
      </c>
      <c r="BS4" s="17">
        <v>26.297799999999999</v>
      </c>
      <c r="BT4" s="17">
        <v>26.425000000000001</v>
      </c>
      <c r="BU4" s="17">
        <v>29.866700000000002</v>
      </c>
    </row>
    <row r="5" spans="1:73" x14ac:dyDescent="0.25">
      <c r="A5" s="5">
        <v>2</v>
      </c>
      <c r="B5" s="5"/>
      <c r="C5" s="5"/>
      <c r="D5" s="5"/>
      <c r="E5" s="5">
        <v>-23159096.026099999</v>
      </c>
      <c r="F5" s="35">
        <v>2.7139000000000002</v>
      </c>
      <c r="G5" s="7">
        <v>0.334615</v>
      </c>
      <c r="H5" s="35">
        <v>24.848500000000001</v>
      </c>
      <c r="I5" s="17">
        <v>149.4211</v>
      </c>
      <c r="J5" s="17">
        <v>107.3839</v>
      </c>
      <c r="K5" s="17">
        <v>136.0273</v>
      </c>
      <c r="L5" s="17">
        <v>135.8228</v>
      </c>
      <c r="M5" s="17">
        <v>31.0854</v>
      </c>
      <c r="N5" s="17">
        <v>147.49709999999999</v>
      </c>
      <c r="O5" s="17">
        <v>26.8779</v>
      </c>
      <c r="P5" s="17">
        <v>29.492000000000001</v>
      </c>
      <c r="Q5" s="17">
        <v>29.696300000000001</v>
      </c>
      <c r="R5" s="17">
        <v>27.885999999999999</v>
      </c>
      <c r="S5" s="17">
        <v>28.936199999999999</v>
      </c>
      <c r="T5" s="17">
        <v>29.7151</v>
      </c>
      <c r="U5" s="17">
        <v>154.14340000000001</v>
      </c>
      <c r="V5" s="17">
        <v>29.1693</v>
      </c>
      <c r="W5" s="17">
        <v>28.589099999999998</v>
      </c>
      <c r="X5" s="17">
        <v>52.871699999999997</v>
      </c>
      <c r="Y5" s="17">
        <v>45.700400000000002</v>
      </c>
      <c r="Z5" s="17">
        <v>26.8293</v>
      </c>
      <c r="AA5" s="17">
        <v>52.757800000000003</v>
      </c>
      <c r="AB5" s="17">
        <v>24.206099999999999</v>
      </c>
      <c r="AC5" s="17">
        <v>66.167900000000003</v>
      </c>
      <c r="AD5" s="17">
        <v>50.781999999999996</v>
      </c>
      <c r="AE5" s="17">
        <v>24.881399999999999</v>
      </c>
      <c r="AF5" s="17">
        <v>24.296500000000002</v>
      </c>
      <c r="AG5" s="17">
        <v>206.76490000000001</v>
      </c>
      <c r="AH5" s="17">
        <v>27.245000000000001</v>
      </c>
      <c r="AI5" s="17">
        <v>2073.3942999999999</v>
      </c>
      <c r="AJ5" s="17">
        <v>170.6849</v>
      </c>
      <c r="AK5" s="17">
        <v>31.083600000000001</v>
      </c>
      <c r="AL5" s="17">
        <v>30.802299999999999</v>
      </c>
      <c r="AM5" s="17">
        <v>30.809000000000001</v>
      </c>
      <c r="AN5" s="17">
        <v>2219.9432000000002</v>
      </c>
      <c r="AO5" s="17">
        <v>70.297499999999999</v>
      </c>
      <c r="AP5" s="17">
        <v>26.093900000000001</v>
      </c>
      <c r="AQ5" s="17">
        <v>48.250399999999999</v>
      </c>
      <c r="AR5" s="17">
        <v>147.56129999999999</v>
      </c>
      <c r="AS5" s="17">
        <v>29.633500000000002</v>
      </c>
      <c r="AT5" s="17">
        <v>30.6433</v>
      </c>
      <c r="AU5" s="17">
        <v>166.3553</v>
      </c>
      <c r="AV5" s="17">
        <v>30.116499999999998</v>
      </c>
      <c r="AW5" s="17">
        <v>29.774699999999999</v>
      </c>
      <c r="AX5" s="17">
        <v>101.5194</v>
      </c>
      <c r="AY5" s="17">
        <v>147.44159999999999</v>
      </c>
      <c r="AZ5" s="17">
        <v>145.09119999999999</v>
      </c>
      <c r="BA5" s="17">
        <v>30.914000000000001</v>
      </c>
      <c r="BB5" s="17">
        <v>129.27539999999999</v>
      </c>
      <c r="BC5" s="17">
        <v>138.8843</v>
      </c>
      <c r="BD5" s="17">
        <v>29.3065</v>
      </c>
      <c r="BE5" s="17">
        <v>29.7105</v>
      </c>
      <c r="BF5" s="17">
        <v>29.5825</v>
      </c>
      <c r="BG5" s="17">
        <v>27.267199999999999</v>
      </c>
      <c r="BH5" s="17">
        <v>29.584599999999998</v>
      </c>
      <c r="BI5" s="17">
        <v>158.6448</v>
      </c>
      <c r="BJ5" s="17">
        <v>30.148</v>
      </c>
      <c r="BK5" s="17">
        <v>29.9054</v>
      </c>
      <c r="BL5" s="17">
        <v>31.225200000000001</v>
      </c>
      <c r="BM5" s="17">
        <v>171.5949</v>
      </c>
      <c r="BN5" s="17">
        <v>30.756900000000002</v>
      </c>
      <c r="BO5" s="17">
        <v>31.147200000000002</v>
      </c>
      <c r="BP5" s="17">
        <v>30.653400000000001</v>
      </c>
      <c r="BQ5" s="17">
        <v>2215.4386</v>
      </c>
      <c r="BR5" s="17">
        <v>71.479100000000003</v>
      </c>
      <c r="BS5" s="17">
        <v>26.174199999999999</v>
      </c>
      <c r="BT5" s="17">
        <v>26.487500000000001</v>
      </c>
      <c r="BU5" s="17">
        <v>29.950500000000002</v>
      </c>
    </row>
    <row r="6" spans="1:73" x14ac:dyDescent="0.25">
      <c r="A6" s="5">
        <v>3</v>
      </c>
      <c r="B6" s="5"/>
      <c r="C6" s="5"/>
      <c r="D6" s="5"/>
      <c r="E6" s="5">
        <v>-23159086.897</v>
      </c>
      <c r="F6" s="7">
        <v>11.8429</v>
      </c>
      <c r="G6" s="7">
        <v>8.4180000000000001E-3</v>
      </c>
      <c r="H6" s="7">
        <v>0.62509999999999999</v>
      </c>
      <c r="I6" s="17">
        <v>149.8262</v>
      </c>
      <c r="J6" s="17">
        <v>108.117</v>
      </c>
      <c r="K6" s="17">
        <v>136.96340000000001</v>
      </c>
      <c r="L6" s="17">
        <v>127.1957</v>
      </c>
      <c r="M6" s="17">
        <v>32.039499999999997</v>
      </c>
      <c r="N6" s="17">
        <v>147.67250000000001</v>
      </c>
      <c r="O6" s="17">
        <v>26.977900000000002</v>
      </c>
      <c r="P6" s="17">
        <v>29.5169</v>
      </c>
      <c r="Q6" s="17">
        <v>29.688199999999998</v>
      </c>
      <c r="R6" s="17">
        <v>29.0044</v>
      </c>
      <c r="S6" s="17">
        <v>28.986699999999999</v>
      </c>
      <c r="T6" s="17">
        <v>29.866099999999999</v>
      </c>
      <c r="U6" s="17">
        <v>162.21190000000001</v>
      </c>
      <c r="V6" s="17">
        <v>28.6312</v>
      </c>
      <c r="W6" s="17">
        <v>29.182400000000001</v>
      </c>
      <c r="X6" s="17">
        <v>51.313000000000002</v>
      </c>
      <c r="Y6" s="17">
        <v>48.857599999999998</v>
      </c>
      <c r="Z6" s="17">
        <v>28.088899999999999</v>
      </c>
      <c r="AA6" s="17">
        <v>51.957500000000003</v>
      </c>
      <c r="AB6" s="17">
        <v>23.719200000000001</v>
      </c>
      <c r="AC6" s="17">
        <v>66.800700000000006</v>
      </c>
      <c r="AD6" s="17">
        <v>51.458599999999997</v>
      </c>
      <c r="AE6" s="17">
        <v>24.837800000000001</v>
      </c>
      <c r="AF6" s="17">
        <v>24.316800000000001</v>
      </c>
      <c r="AG6" s="17">
        <v>213.48269999999999</v>
      </c>
      <c r="AH6" s="17">
        <v>27.2193</v>
      </c>
      <c r="AI6" s="17">
        <v>2075.0396999999998</v>
      </c>
      <c r="AJ6" s="17">
        <v>170.4641</v>
      </c>
      <c r="AK6" s="17">
        <v>30.725100000000001</v>
      </c>
      <c r="AL6" s="17">
        <v>31.1251</v>
      </c>
      <c r="AM6" s="17">
        <v>30.7987</v>
      </c>
      <c r="AN6" s="17">
        <v>2213.741</v>
      </c>
      <c r="AO6" s="17">
        <v>71.456500000000005</v>
      </c>
      <c r="AP6" s="17">
        <v>25.114100000000001</v>
      </c>
      <c r="AQ6" s="17">
        <v>48.359699999999997</v>
      </c>
      <c r="AR6" s="17">
        <v>149.57640000000001</v>
      </c>
      <c r="AS6" s="17">
        <v>29.686699999999998</v>
      </c>
      <c r="AT6" s="17">
        <v>30.553000000000001</v>
      </c>
      <c r="AU6" s="17">
        <v>161.64060000000001</v>
      </c>
      <c r="AV6" s="17">
        <v>29.247499999999999</v>
      </c>
      <c r="AW6" s="17">
        <v>29.8337</v>
      </c>
      <c r="AX6" s="17">
        <v>103.71510000000001</v>
      </c>
      <c r="AY6" s="17">
        <v>149.6009</v>
      </c>
      <c r="AZ6" s="17">
        <v>157.44560000000001</v>
      </c>
      <c r="BA6" s="17">
        <v>28.386600000000001</v>
      </c>
      <c r="BB6" s="17">
        <v>130.0676</v>
      </c>
      <c r="BC6" s="17">
        <v>141.59100000000001</v>
      </c>
      <c r="BD6" s="17">
        <v>28.808900000000001</v>
      </c>
      <c r="BE6" s="17">
        <v>29.4648</v>
      </c>
      <c r="BF6" s="17">
        <v>29.3659</v>
      </c>
      <c r="BG6" s="17">
        <v>26.988299999999999</v>
      </c>
      <c r="BH6" s="17">
        <v>29.5017</v>
      </c>
      <c r="BI6" s="17">
        <v>156.7243</v>
      </c>
      <c r="BJ6" s="17">
        <v>31.0825</v>
      </c>
      <c r="BK6" s="17">
        <v>30.8718</v>
      </c>
      <c r="BL6" s="17">
        <v>30.026599999999998</v>
      </c>
      <c r="BM6" s="17">
        <v>157.48050000000001</v>
      </c>
      <c r="BN6" s="17">
        <v>31.001799999999999</v>
      </c>
      <c r="BO6" s="17">
        <v>30.596299999999999</v>
      </c>
      <c r="BP6" s="17">
        <v>29.6021</v>
      </c>
      <c r="BQ6" s="17">
        <v>2176.2289000000001</v>
      </c>
      <c r="BR6" s="17">
        <v>68.490600000000001</v>
      </c>
      <c r="BS6" s="17">
        <v>26.6402</v>
      </c>
      <c r="BT6" s="17">
        <v>26.386199999999999</v>
      </c>
      <c r="BU6" s="17">
        <v>29.828399999999998</v>
      </c>
    </row>
    <row r="7" spans="1:73" x14ac:dyDescent="0.25">
      <c r="A7" s="5">
        <v>4</v>
      </c>
      <c r="B7" s="5"/>
      <c r="C7" s="5"/>
      <c r="D7" s="5"/>
      <c r="E7" s="5">
        <v>-23159084.0737</v>
      </c>
      <c r="F7" s="7">
        <v>14.6663</v>
      </c>
      <c r="G7" s="7">
        <v>2.6949999999999999E-3</v>
      </c>
      <c r="H7" s="7">
        <v>0.2001</v>
      </c>
      <c r="I7" s="17">
        <v>150.13290000000001</v>
      </c>
      <c r="J7" s="17">
        <v>107.77</v>
      </c>
      <c r="K7" s="17">
        <v>134.9675</v>
      </c>
      <c r="L7" s="17">
        <v>132.71449999999999</v>
      </c>
      <c r="M7" s="17">
        <v>26.476800000000001</v>
      </c>
      <c r="N7" s="17">
        <v>147.1713</v>
      </c>
      <c r="O7" s="17">
        <v>27.261500000000002</v>
      </c>
      <c r="P7" s="17">
        <v>29.558299999999999</v>
      </c>
      <c r="Q7" s="17">
        <v>29.739799999999999</v>
      </c>
      <c r="R7" s="17">
        <v>28.749099999999999</v>
      </c>
      <c r="S7" s="17">
        <v>28.715599999999998</v>
      </c>
      <c r="T7" s="17">
        <v>29.6233</v>
      </c>
      <c r="U7" s="17">
        <v>153.3878</v>
      </c>
      <c r="V7" s="17">
        <v>28.634799999999998</v>
      </c>
      <c r="W7" s="17">
        <v>29.285900000000002</v>
      </c>
      <c r="X7" s="17">
        <v>49.441800000000001</v>
      </c>
      <c r="Y7" s="17">
        <v>46.005499999999998</v>
      </c>
      <c r="Z7" s="17">
        <v>25.364599999999999</v>
      </c>
      <c r="AA7" s="17">
        <v>53.240900000000003</v>
      </c>
      <c r="AB7" s="17">
        <v>24.125599999999999</v>
      </c>
      <c r="AC7" s="17">
        <v>65.6965</v>
      </c>
      <c r="AD7" s="17">
        <v>49.686399999999999</v>
      </c>
      <c r="AE7" s="17">
        <v>24.761099999999999</v>
      </c>
      <c r="AF7" s="17">
        <v>24.1721</v>
      </c>
      <c r="AG7" s="17">
        <v>210.24709999999999</v>
      </c>
      <c r="AH7" s="17">
        <v>27.284600000000001</v>
      </c>
      <c r="AI7" s="17">
        <v>2046.3208999999999</v>
      </c>
      <c r="AJ7" s="17">
        <v>170.67779999999999</v>
      </c>
      <c r="AK7" s="17">
        <v>30.813500000000001</v>
      </c>
      <c r="AL7" s="17">
        <v>30.959599999999998</v>
      </c>
      <c r="AM7" s="17">
        <v>30.801200000000001</v>
      </c>
      <c r="AN7" s="17">
        <v>2239.6297</v>
      </c>
      <c r="AO7" s="17">
        <v>72.978399999999993</v>
      </c>
      <c r="AP7" s="17">
        <v>25.75</v>
      </c>
      <c r="AQ7" s="17">
        <v>47.888800000000003</v>
      </c>
      <c r="AR7" s="17">
        <v>150.3699</v>
      </c>
      <c r="AS7" s="17">
        <v>29.911100000000001</v>
      </c>
      <c r="AT7" s="17">
        <v>30.6524</v>
      </c>
      <c r="AU7" s="17">
        <v>167.04060000000001</v>
      </c>
      <c r="AV7" s="17">
        <v>30.409199999999998</v>
      </c>
      <c r="AW7" s="17">
        <v>30.940300000000001</v>
      </c>
      <c r="AX7" s="17">
        <v>103.30500000000001</v>
      </c>
      <c r="AY7" s="17">
        <v>147.19049999999999</v>
      </c>
      <c r="AZ7" s="17">
        <v>145.6002</v>
      </c>
      <c r="BA7" s="17">
        <v>29.834599999999998</v>
      </c>
      <c r="BB7" s="17">
        <v>131.2928</v>
      </c>
      <c r="BC7" s="17">
        <v>139.9734</v>
      </c>
      <c r="BD7" s="17">
        <v>29.458100000000002</v>
      </c>
      <c r="BE7" s="17">
        <v>29.758700000000001</v>
      </c>
      <c r="BF7" s="17">
        <v>29.546099999999999</v>
      </c>
      <c r="BG7" s="17">
        <v>27.234999999999999</v>
      </c>
      <c r="BH7" s="17">
        <v>29.151</v>
      </c>
      <c r="BI7" s="17">
        <v>159.84370000000001</v>
      </c>
      <c r="BJ7" s="17">
        <v>32.383699999999997</v>
      </c>
      <c r="BK7" s="17">
        <v>30.596900000000002</v>
      </c>
      <c r="BL7" s="17">
        <v>31.354399999999998</v>
      </c>
      <c r="BM7" s="17">
        <v>171.39590000000001</v>
      </c>
      <c r="BN7" s="17">
        <v>31.395499999999998</v>
      </c>
      <c r="BO7" s="17">
        <v>30.9541</v>
      </c>
      <c r="BP7" s="17">
        <v>30.867799999999999</v>
      </c>
      <c r="BQ7" s="17">
        <v>2234.8443000000002</v>
      </c>
      <c r="BR7" s="17">
        <v>72.560500000000005</v>
      </c>
      <c r="BS7" s="17">
        <v>26.7163</v>
      </c>
      <c r="BT7" s="17">
        <v>26.475000000000001</v>
      </c>
      <c r="BU7" s="17">
        <v>30.356999999999999</v>
      </c>
    </row>
    <row r="8" spans="1:73" x14ac:dyDescent="0.25">
      <c r="A8" s="5">
        <v>5</v>
      </c>
      <c r="B8" s="5"/>
      <c r="C8" s="5"/>
      <c r="D8" s="5"/>
      <c r="E8" s="5">
        <v>-23159079.0823</v>
      </c>
      <c r="F8" s="7">
        <v>19.657599999999999</v>
      </c>
      <c r="G8" s="7">
        <v>3.6000000000000002E-4</v>
      </c>
      <c r="H8" s="7">
        <v>2.6700000000000002E-2</v>
      </c>
      <c r="I8" s="17">
        <v>150.19659999999999</v>
      </c>
      <c r="J8" s="17">
        <v>107.304</v>
      </c>
      <c r="K8" s="17">
        <v>135.46299999999999</v>
      </c>
      <c r="L8" s="17">
        <v>131.26900000000001</v>
      </c>
      <c r="M8" s="17">
        <v>25.297599999999999</v>
      </c>
      <c r="N8" s="17">
        <v>147.1927</v>
      </c>
      <c r="O8" s="17">
        <v>27.157599999999999</v>
      </c>
      <c r="P8" s="17">
        <v>29.561499999999999</v>
      </c>
      <c r="Q8" s="17">
        <v>29.747699999999998</v>
      </c>
      <c r="R8" s="17">
        <v>28.763500000000001</v>
      </c>
      <c r="S8" s="17">
        <v>28.671700000000001</v>
      </c>
      <c r="T8" s="17">
        <v>29.547599999999999</v>
      </c>
      <c r="U8" s="17">
        <v>157.7475</v>
      </c>
      <c r="V8" s="17">
        <v>29.195699999999999</v>
      </c>
      <c r="W8" s="17">
        <v>28.394100000000002</v>
      </c>
      <c r="X8" s="17">
        <v>49.0625</v>
      </c>
      <c r="Y8" s="17">
        <v>47.424500000000002</v>
      </c>
      <c r="Z8" s="17">
        <v>27.2469</v>
      </c>
      <c r="AA8" s="17">
        <v>52.445500000000003</v>
      </c>
      <c r="AB8" s="17">
        <v>24.166</v>
      </c>
      <c r="AC8" s="17">
        <v>65.810299999999998</v>
      </c>
      <c r="AD8" s="17">
        <v>50.799100000000003</v>
      </c>
      <c r="AE8" s="17">
        <v>24.8081</v>
      </c>
      <c r="AF8" s="17">
        <v>24.3017</v>
      </c>
      <c r="AG8" s="17">
        <v>210.553</v>
      </c>
      <c r="AH8" s="17">
        <v>27.159600000000001</v>
      </c>
      <c r="AI8" s="17">
        <v>2040.1883</v>
      </c>
      <c r="AJ8" s="17">
        <v>171.18450000000001</v>
      </c>
      <c r="AK8" s="17">
        <v>30.752400000000002</v>
      </c>
      <c r="AL8" s="17">
        <v>30.7623</v>
      </c>
      <c r="AM8" s="17">
        <v>30.833500000000001</v>
      </c>
      <c r="AN8" s="17">
        <v>2254.1507000000001</v>
      </c>
      <c r="AO8" s="17">
        <v>72.5137</v>
      </c>
      <c r="AP8" s="17">
        <v>25.8294</v>
      </c>
      <c r="AQ8" s="17">
        <v>47.868699999999997</v>
      </c>
      <c r="AR8" s="17">
        <v>150.35470000000001</v>
      </c>
      <c r="AS8" s="17">
        <v>30.744199999999999</v>
      </c>
      <c r="AT8" s="17">
        <v>30.9618</v>
      </c>
      <c r="AU8" s="17">
        <v>164.89230000000001</v>
      </c>
      <c r="AV8" s="17">
        <v>29.3078</v>
      </c>
      <c r="AW8" s="17">
        <v>30.8645</v>
      </c>
      <c r="AX8" s="17">
        <v>104.46720000000001</v>
      </c>
      <c r="AY8" s="17">
        <v>149.08320000000001</v>
      </c>
      <c r="AZ8" s="17">
        <v>157.3622</v>
      </c>
      <c r="BA8" s="17">
        <v>25.749400000000001</v>
      </c>
      <c r="BB8" s="17">
        <v>133.61359999999999</v>
      </c>
      <c r="BC8" s="17">
        <v>142.13990000000001</v>
      </c>
      <c r="BD8" s="17">
        <v>29.154599999999999</v>
      </c>
      <c r="BE8" s="17">
        <v>29.678799999999999</v>
      </c>
      <c r="BF8" s="17">
        <v>29.686399999999999</v>
      </c>
      <c r="BG8" s="17">
        <v>27.287700000000001</v>
      </c>
      <c r="BH8" s="17">
        <v>29.860199999999999</v>
      </c>
      <c r="BI8" s="17">
        <v>156.98769999999999</v>
      </c>
      <c r="BJ8" s="17">
        <v>31.206399999999999</v>
      </c>
      <c r="BK8" s="17">
        <v>31.082999999999998</v>
      </c>
      <c r="BL8" s="17">
        <v>30.461500000000001</v>
      </c>
      <c r="BM8" s="17">
        <v>158.25219999999999</v>
      </c>
      <c r="BN8" s="17">
        <v>30.520499999999998</v>
      </c>
      <c r="BO8" s="17">
        <v>30.897600000000001</v>
      </c>
      <c r="BP8" s="17">
        <v>29.985499999999998</v>
      </c>
      <c r="BQ8" s="17">
        <v>2200.5608999999999</v>
      </c>
      <c r="BR8" s="17">
        <v>72.241200000000006</v>
      </c>
      <c r="BS8" s="17">
        <v>27.250499999999999</v>
      </c>
      <c r="BT8" s="17">
        <v>26.763200000000001</v>
      </c>
      <c r="BU8" s="17">
        <v>31.710799999999999</v>
      </c>
    </row>
    <row r="9" spans="1:73" x14ac:dyDescent="0.25">
      <c r="A9" s="5">
        <v>6</v>
      </c>
      <c r="B9" s="5"/>
      <c r="C9" s="5"/>
      <c r="D9" s="5"/>
      <c r="E9" s="5">
        <v>-23159077.966899998</v>
      </c>
      <c r="F9" s="7">
        <v>20.773099999999999</v>
      </c>
      <c r="G9" s="7">
        <v>2.2900000000000001E-4</v>
      </c>
      <c r="H9" s="7">
        <v>1.7000000000000001E-2</v>
      </c>
      <c r="I9" s="17">
        <v>149.7895</v>
      </c>
      <c r="J9" s="17">
        <v>107.794</v>
      </c>
      <c r="K9" s="17">
        <v>135.84450000000001</v>
      </c>
      <c r="L9" s="17">
        <v>129.18049999999999</v>
      </c>
      <c r="M9" s="17">
        <v>31.7425</v>
      </c>
      <c r="N9" s="17">
        <v>147.64879999999999</v>
      </c>
      <c r="O9" s="17">
        <v>26.8035</v>
      </c>
      <c r="P9" s="17">
        <v>29.469200000000001</v>
      </c>
      <c r="Q9" s="17">
        <v>29.6676</v>
      </c>
      <c r="R9" s="17">
        <v>28.767199999999999</v>
      </c>
      <c r="S9" s="17">
        <v>28.847300000000001</v>
      </c>
      <c r="T9" s="17">
        <v>29.723800000000001</v>
      </c>
      <c r="U9" s="17">
        <v>162.3065</v>
      </c>
      <c r="V9" s="17">
        <v>28.606200000000001</v>
      </c>
      <c r="W9" s="17">
        <v>29.385899999999999</v>
      </c>
      <c r="X9" s="17">
        <v>51.959400000000002</v>
      </c>
      <c r="Y9" s="17">
        <v>50.571899999999999</v>
      </c>
      <c r="Z9" s="17">
        <v>27.723600000000001</v>
      </c>
      <c r="AA9" s="17">
        <v>52.689</v>
      </c>
      <c r="AB9" s="17">
        <v>23.8978</v>
      </c>
      <c r="AC9" s="17">
        <v>66.188999999999993</v>
      </c>
      <c r="AD9" s="17">
        <v>51.3538</v>
      </c>
      <c r="AE9" s="17">
        <v>24.768699999999999</v>
      </c>
      <c r="AF9" s="17">
        <v>24.313199999999998</v>
      </c>
      <c r="AG9" s="17">
        <v>213.69139999999999</v>
      </c>
      <c r="AH9" s="17">
        <v>27.2026</v>
      </c>
      <c r="AI9" s="17">
        <v>2064.5209</v>
      </c>
      <c r="AJ9" s="17">
        <v>169.6782</v>
      </c>
      <c r="AK9" s="17">
        <v>30.808399999999999</v>
      </c>
      <c r="AL9" s="17">
        <v>31.1205</v>
      </c>
      <c r="AM9" s="17">
        <v>30.786999999999999</v>
      </c>
      <c r="AN9" s="17">
        <v>2241.4731000000002</v>
      </c>
      <c r="AO9" s="17">
        <v>70.226399999999998</v>
      </c>
      <c r="AP9" s="17">
        <v>25.680199999999999</v>
      </c>
      <c r="AQ9" s="17">
        <v>48.271299999999997</v>
      </c>
      <c r="AR9" s="17">
        <v>152.5617</v>
      </c>
      <c r="AS9" s="17">
        <v>29.921900000000001</v>
      </c>
      <c r="AT9" s="17">
        <v>30.004899999999999</v>
      </c>
      <c r="AU9" s="17">
        <v>165.56890000000001</v>
      </c>
      <c r="AV9" s="17">
        <v>30.094100000000001</v>
      </c>
      <c r="AW9" s="17">
        <v>29.714099999999998</v>
      </c>
      <c r="AX9" s="17">
        <v>102.60899999999999</v>
      </c>
      <c r="AY9" s="17">
        <v>147.83959999999999</v>
      </c>
      <c r="AZ9" s="17">
        <v>146.55840000000001</v>
      </c>
      <c r="BA9" s="17">
        <v>29.686800000000002</v>
      </c>
      <c r="BB9" s="17">
        <v>132.72</v>
      </c>
      <c r="BC9" s="17">
        <v>138.84350000000001</v>
      </c>
      <c r="BD9" s="17">
        <v>29.625399999999999</v>
      </c>
      <c r="BE9" s="17">
        <v>29.786899999999999</v>
      </c>
      <c r="BF9" s="17">
        <v>29.5747</v>
      </c>
      <c r="BG9" s="17">
        <v>26.527000000000001</v>
      </c>
      <c r="BH9" s="17">
        <v>29.936199999999999</v>
      </c>
      <c r="BI9" s="17">
        <v>158.62809999999999</v>
      </c>
      <c r="BJ9" s="17">
        <v>30.239000000000001</v>
      </c>
      <c r="BK9" s="17">
        <v>30.718599999999999</v>
      </c>
      <c r="BL9" s="17">
        <v>29.782399999999999</v>
      </c>
      <c r="BM9" s="17">
        <v>172.0187</v>
      </c>
      <c r="BN9" s="17">
        <v>31.072399999999998</v>
      </c>
      <c r="BO9" s="17">
        <v>30.629000000000001</v>
      </c>
      <c r="BP9" s="17">
        <v>30.817599999999999</v>
      </c>
      <c r="BQ9" s="17">
        <v>2221.6824999999999</v>
      </c>
      <c r="BR9" s="17">
        <v>71.905500000000004</v>
      </c>
      <c r="BS9" s="17">
        <v>26.706800000000001</v>
      </c>
      <c r="BT9" s="17">
        <v>26.430099999999999</v>
      </c>
      <c r="BU9" s="17">
        <v>29.297799999999999</v>
      </c>
    </row>
    <row r="10" spans="1:73" x14ac:dyDescent="0.25">
      <c r="A10" s="5">
        <v>7</v>
      </c>
      <c r="B10" s="5"/>
      <c r="C10" s="5"/>
      <c r="D10" s="5"/>
      <c r="E10" s="5">
        <v>-23159077.0057</v>
      </c>
      <c r="F10" s="7">
        <v>21.734300000000001</v>
      </c>
      <c r="G10" s="7">
        <v>1.56E-4</v>
      </c>
      <c r="H10" s="7">
        <v>1.1599999999999999E-2</v>
      </c>
      <c r="I10" s="17">
        <v>152.2362</v>
      </c>
      <c r="J10" s="17">
        <v>103.6345</v>
      </c>
      <c r="K10" s="17">
        <v>139.52289999999999</v>
      </c>
      <c r="L10" s="17">
        <v>132.76300000000001</v>
      </c>
      <c r="M10" s="17">
        <v>30.526299999999999</v>
      </c>
      <c r="N10" s="17">
        <v>160.5378</v>
      </c>
      <c r="O10" s="17">
        <v>27.1356</v>
      </c>
      <c r="P10" s="17">
        <v>29.519400000000001</v>
      </c>
      <c r="Q10" s="17">
        <v>29.5962</v>
      </c>
      <c r="R10" s="17">
        <v>28.858499999999999</v>
      </c>
      <c r="S10" s="17">
        <v>29.0108</v>
      </c>
      <c r="T10" s="17">
        <v>29.162299999999998</v>
      </c>
      <c r="U10" s="17">
        <v>151.91130000000001</v>
      </c>
      <c r="V10" s="17">
        <v>29.1172</v>
      </c>
      <c r="W10" s="17">
        <v>28.432400000000001</v>
      </c>
      <c r="X10" s="17">
        <v>48.854300000000002</v>
      </c>
      <c r="Y10" s="17">
        <v>45.498800000000003</v>
      </c>
      <c r="Z10" s="17">
        <v>27.690999999999999</v>
      </c>
      <c r="AA10" s="17">
        <v>53.6815</v>
      </c>
      <c r="AB10" s="17">
        <v>24.541499999999999</v>
      </c>
      <c r="AC10" s="17">
        <v>66.628500000000003</v>
      </c>
      <c r="AD10" s="17">
        <v>51.316000000000003</v>
      </c>
      <c r="AE10" s="17">
        <v>24.98</v>
      </c>
      <c r="AF10" s="17">
        <v>24.319600000000001</v>
      </c>
      <c r="AG10" s="17">
        <v>207.39449999999999</v>
      </c>
      <c r="AH10" s="17">
        <v>27.332799999999999</v>
      </c>
      <c r="AI10" s="17">
        <v>2076.9520000000002</v>
      </c>
      <c r="AJ10" s="17">
        <v>162.78899999999999</v>
      </c>
      <c r="AK10" s="17">
        <v>30.317499999999999</v>
      </c>
      <c r="AL10" s="17">
        <v>29.805199999999999</v>
      </c>
      <c r="AM10" s="17">
        <v>31.0366</v>
      </c>
      <c r="AN10" s="17">
        <v>2219.6655999999998</v>
      </c>
      <c r="AO10" s="17">
        <v>70.002499999999998</v>
      </c>
      <c r="AP10" s="17">
        <v>26.592199999999998</v>
      </c>
      <c r="AQ10" s="17">
        <v>48.617199999999997</v>
      </c>
      <c r="AR10" s="17">
        <v>146.05959999999999</v>
      </c>
      <c r="AS10" s="17">
        <v>30.576899999999998</v>
      </c>
      <c r="AT10" s="17">
        <v>31.2621</v>
      </c>
      <c r="AU10" s="17">
        <v>162.14670000000001</v>
      </c>
      <c r="AV10" s="17">
        <v>29.008800000000001</v>
      </c>
      <c r="AW10" s="17">
        <v>30.411000000000001</v>
      </c>
      <c r="AX10" s="17">
        <v>100.85129999999999</v>
      </c>
      <c r="AY10" s="17">
        <v>149.44239999999999</v>
      </c>
      <c r="AZ10" s="17">
        <v>156.50700000000001</v>
      </c>
      <c r="BA10" s="17">
        <v>26.457999999999998</v>
      </c>
      <c r="BB10" s="17">
        <v>131.77109999999999</v>
      </c>
      <c r="BC10" s="17">
        <v>141.81739999999999</v>
      </c>
      <c r="BD10" s="17">
        <v>29.225200000000001</v>
      </c>
      <c r="BE10" s="17">
        <v>29.698899999999998</v>
      </c>
      <c r="BF10" s="17">
        <v>29.644300000000001</v>
      </c>
      <c r="BG10" s="17">
        <v>27.0883</v>
      </c>
      <c r="BH10" s="17">
        <v>29.743300000000001</v>
      </c>
      <c r="BI10" s="17">
        <v>156.30350000000001</v>
      </c>
      <c r="BJ10" s="17">
        <v>30.2011</v>
      </c>
      <c r="BK10" s="17">
        <v>31.1236</v>
      </c>
      <c r="BL10" s="17">
        <v>30.925000000000001</v>
      </c>
      <c r="BM10" s="17">
        <v>158.70349999999999</v>
      </c>
      <c r="BN10" s="17">
        <v>30.7607</v>
      </c>
      <c r="BO10" s="17">
        <v>29.989000000000001</v>
      </c>
      <c r="BP10" s="17">
        <v>30.970400000000001</v>
      </c>
      <c r="BQ10" s="17">
        <v>2170.9398999999999</v>
      </c>
      <c r="BR10" s="17">
        <v>70.683599999999998</v>
      </c>
      <c r="BS10" s="17">
        <v>26.835100000000001</v>
      </c>
      <c r="BT10" s="17">
        <v>26.622499999999999</v>
      </c>
      <c r="BU10" s="17">
        <v>29.6464</v>
      </c>
    </row>
    <row r="11" spans="1:73" x14ac:dyDescent="0.25">
      <c r="A11" s="5">
        <v>8</v>
      </c>
      <c r="B11" s="5"/>
      <c r="C11" s="5"/>
      <c r="D11" s="5"/>
      <c r="E11" s="5">
        <v>-23159076.675700001</v>
      </c>
      <c r="F11" s="7">
        <v>22.0642</v>
      </c>
      <c r="G11" s="7">
        <v>1.36E-4</v>
      </c>
      <c r="H11" s="7">
        <v>1.01E-2</v>
      </c>
      <c r="I11" s="17">
        <v>151.93039999999999</v>
      </c>
      <c r="J11" s="17">
        <v>104.41849999999999</v>
      </c>
      <c r="K11" s="17">
        <v>139.779</v>
      </c>
      <c r="L11" s="17">
        <v>126.7773</v>
      </c>
      <c r="M11" s="17">
        <v>30.033899999999999</v>
      </c>
      <c r="N11" s="17">
        <v>159.84960000000001</v>
      </c>
      <c r="O11" s="17">
        <v>27.1447</v>
      </c>
      <c r="P11" s="17">
        <v>29.508500000000002</v>
      </c>
      <c r="Q11" s="17">
        <v>29.6127</v>
      </c>
      <c r="R11" s="17">
        <v>29.130299999999998</v>
      </c>
      <c r="S11" s="17">
        <v>28.742799999999999</v>
      </c>
      <c r="T11" s="17">
        <v>29.232099999999999</v>
      </c>
      <c r="U11" s="17">
        <v>154.0771</v>
      </c>
      <c r="V11" s="17">
        <v>28.0943</v>
      </c>
      <c r="W11" s="17">
        <v>29.201799999999999</v>
      </c>
      <c r="X11" s="17">
        <v>48.413699999999999</v>
      </c>
      <c r="Y11" s="17">
        <v>47.7164</v>
      </c>
      <c r="Z11" s="17">
        <v>25.356000000000002</v>
      </c>
      <c r="AA11" s="17">
        <v>53.421700000000001</v>
      </c>
      <c r="AB11" s="17">
        <v>24.2758</v>
      </c>
      <c r="AC11" s="17">
        <v>67.281400000000005</v>
      </c>
      <c r="AD11" s="17">
        <v>51.783999999999999</v>
      </c>
      <c r="AE11" s="17">
        <v>24.9633</v>
      </c>
      <c r="AF11" s="17">
        <v>24.378599999999999</v>
      </c>
      <c r="AG11" s="17">
        <v>211.01150000000001</v>
      </c>
      <c r="AH11" s="17">
        <v>27.5395</v>
      </c>
      <c r="AI11" s="17">
        <v>2067.4865</v>
      </c>
      <c r="AJ11" s="17">
        <v>162.2346</v>
      </c>
      <c r="AK11" s="17">
        <v>30.5776</v>
      </c>
      <c r="AL11" s="17">
        <v>29.7879</v>
      </c>
      <c r="AM11" s="17">
        <v>30.9665</v>
      </c>
      <c r="AN11" s="17">
        <v>2218.3188</v>
      </c>
      <c r="AO11" s="17">
        <v>71.634100000000004</v>
      </c>
      <c r="AP11" s="17">
        <v>26.457599999999999</v>
      </c>
      <c r="AQ11" s="17">
        <v>48.752699999999997</v>
      </c>
      <c r="AR11" s="17">
        <v>146.0831</v>
      </c>
      <c r="AS11" s="17">
        <v>30.533999999999999</v>
      </c>
      <c r="AT11" s="17">
        <v>31.224499999999999</v>
      </c>
      <c r="AU11" s="17">
        <v>162.25569999999999</v>
      </c>
      <c r="AV11" s="17">
        <v>29.003399999999999</v>
      </c>
      <c r="AW11" s="17">
        <v>30.402100000000001</v>
      </c>
      <c r="AX11" s="17">
        <v>103.4008</v>
      </c>
      <c r="AY11" s="17">
        <v>149.7072</v>
      </c>
      <c r="AZ11" s="17">
        <v>156.58920000000001</v>
      </c>
      <c r="BA11" s="17">
        <v>26.853300000000001</v>
      </c>
      <c r="BB11" s="17">
        <v>131.13669999999999</v>
      </c>
      <c r="BC11" s="17">
        <v>141.98589999999999</v>
      </c>
      <c r="BD11" s="17">
        <v>29.1645</v>
      </c>
      <c r="BE11" s="17">
        <v>29.689499999999999</v>
      </c>
      <c r="BF11" s="17">
        <v>29.6203</v>
      </c>
      <c r="BG11" s="17">
        <v>27.1389</v>
      </c>
      <c r="BH11" s="17">
        <v>29.772400000000001</v>
      </c>
      <c r="BI11" s="17">
        <v>156.13630000000001</v>
      </c>
      <c r="BJ11" s="17">
        <v>31.104399999999998</v>
      </c>
      <c r="BK11" s="17">
        <v>30.903500000000001</v>
      </c>
      <c r="BL11" s="17">
        <v>30.239100000000001</v>
      </c>
      <c r="BM11" s="17">
        <v>158.64099999999999</v>
      </c>
      <c r="BN11" s="17">
        <v>30.786899999999999</v>
      </c>
      <c r="BO11" s="17">
        <v>29.84</v>
      </c>
      <c r="BP11" s="17">
        <v>30.988700000000001</v>
      </c>
      <c r="BQ11" s="17">
        <v>2162.7622000000001</v>
      </c>
      <c r="BR11" s="17">
        <v>71.257300000000001</v>
      </c>
      <c r="BS11" s="17">
        <v>26.8687</v>
      </c>
      <c r="BT11" s="17">
        <v>26.636600000000001</v>
      </c>
      <c r="BU11" s="17">
        <v>29.668299999999999</v>
      </c>
    </row>
    <row r="12" spans="1:73" x14ac:dyDescent="0.25">
      <c r="A12" s="5">
        <v>9</v>
      </c>
      <c r="B12" s="5"/>
      <c r="C12" s="5"/>
      <c r="D12" s="5"/>
      <c r="E12" s="5">
        <v>-23159070.6965</v>
      </c>
      <c r="F12" s="7">
        <v>28.043399999999998</v>
      </c>
      <c r="G12" s="7">
        <v>1.2E-5</v>
      </c>
      <c r="H12" s="7">
        <v>8.9999999999999998E-4</v>
      </c>
      <c r="I12" s="17">
        <v>152.3569</v>
      </c>
      <c r="J12" s="17">
        <v>104.24550000000001</v>
      </c>
      <c r="K12" s="17">
        <v>139.78190000000001</v>
      </c>
      <c r="L12" s="17">
        <v>131.77510000000001</v>
      </c>
      <c r="M12" s="17">
        <v>32.174300000000002</v>
      </c>
      <c r="N12" s="17">
        <v>160.96420000000001</v>
      </c>
      <c r="O12" s="17">
        <v>27.141400000000001</v>
      </c>
      <c r="P12" s="17">
        <v>29.4998</v>
      </c>
      <c r="Q12" s="17">
        <v>29.585699999999999</v>
      </c>
      <c r="R12" s="17">
        <v>29.249300000000002</v>
      </c>
      <c r="S12" s="17">
        <v>29.006799999999998</v>
      </c>
      <c r="T12" s="17">
        <v>29.101400000000002</v>
      </c>
      <c r="U12" s="17">
        <v>153.49889999999999</v>
      </c>
      <c r="V12" s="17">
        <v>29.080100000000002</v>
      </c>
      <c r="W12" s="17">
        <v>28.7867</v>
      </c>
      <c r="X12" s="17">
        <v>52.674100000000003</v>
      </c>
      <c r="Y12" s="17">
        <v>45.923499999999997</v>
      </c>
      <c r="Z12" s="17">
        <v>26.9602</v>
      </c>
      <c r="AA12" s="17">
        <v>54.357500000000002</v>
      </c>
      <c r="AB12" s="17">
        <v>24.618500000000001</v>
      </c>
      <c r="AC12" s="17">
        <v>65.617800000000003</v>
      </c>
      <c r="AD12" s="17">
        <v>50.175800000000002</v>
      </c>
      <c r="AE12" s="17">
        <v>24.657499999999999</v>
      </c>
      <c r="AF12" s="17">
        <v>24.252099999999999</v>
      </c>
      <c r="AG12" s="17">
        <v>215.54179999999999</v>
      </c>
      <c r="AH12" s="17">
        <v>27.181699999999999</v>
      </c>
      <c r="AI12" s="17">
        <v>2075.9915000000001</v>
      </c>
      <c r="AJ12" s="17">
        <v>162.69720000000001</v>
      </c>
      <c r="AK12" s="17">
        <v>30.677399999999999</v>
      </c>
      <c r="AL12" s="17">
        <v>29.6754</v>
      </c>
      <c r="AM12" s="17">
        <v>30.8506</v>
      </c>
      <c r="AN12" s="17">
        <v>2220.0846000000001</v>
      </c>
      <c r="AO12" s="17">
        <v>67.543800000000005</v>
      </c>
      <c r="AP12" s="17">
        <v>26.338200000000001</v>
      </c>
      <c r="AQ12" s="17">
        <v>48.409100000000002</v>
      </c>
      <c r="AR12" s="17">
        <v>146.50059999999999</v>
      </c>
      <c r="AS12" s="17">
        <v>30.570900000000002</v>
      </c>
      <c r="AT12" s="17">
        <v>31.2013</v>
      </c>
      <c r="AU12" s="17">
        <v>162.2157</v>
      </c>
      <c r="AV12" s="17">
        <v>29.0304</v>
      </c>
      <c r="AW12" s="17">
        <v>30.442900000000002</v>
      </c>
      <c r="AX12" s="17">
        <v>103.4058</v>
      </c>
      <c r="AY12" s="17">
        <v>149.7491</v>
      </c>
      <c r="AZ12" s="17">
        <v>156.28</v>
      </c>
      <c r="BA12" s="17">
        <v>26.154399999999999</v>
      </c>
      <c r="BB12" s="17">
        <v>131.79230000000001</v>
      </c>
      <c r="BC12" s="17">
        <v>141.8466</v>
      </c>
      <c r="BD12" s="17">
        <v>29.280100000000001</v>
      </c>
      <c r="BE12" s="17">
        <v>29.7332</v>
      </c>
      <c r="BF12" s="17">
        <v>29.675000000000001</v>
      </c>
      <c r="BG12" s="17">
        <v>27.238700000000001</v>
      </c>
      <c r="BH12" s="17">
        <v>29.7547</v>
      </c>
      <c r="BI12" s="17">
        <v>156.26499999999999</v>
      </c>
      <c r="BJ12" s="17">
        <v>31.129799999999999</v>
      </c>
      <c r="BK12" s="17">
        <v>30.9316</v>
      </c>
      <c r="BL12" s="17">
        <v>30.283100000000001</v>
      </c>
      <c r="BM12" s="17">
        <v>158.79089999999999</v>
      </c>
      <c r="BN12" s="17">
        <v>30.780799999999999</v>
      </c>
      <c r="BO12" s="17">
        <v>29.9345</v>
      </c>
      <c r="BP12" s="17">
        <v>30.998999999999999</v>
      </c>
      <c r="BQ12" s="17">
        <v>2164.4272999999998</v>
      </c>
      <c r="BR12" s="17">
        <v>70.542000000000002</v>
      </c>
      <c r="BS12" s="17">
        <v>26.8508</v>
      </c>
      <c r="BT12" s="17">
        <v>26.634899999999998</v>
      </c>
      <c r="BU12" s="17">
        <v>29.666899999999998</v>
      </c>
    </row>
    <row r="14" spans="1:73" x14ac:dyDescent="0.25">
      <c r="B14" s="11" t="s">
        <v>95</v>
      </c>
      <c r="I14" s="8">
        <v>1</v>
      </c>
      <c r="J14" s="8">
        <v>2</v>
      </c>
      <c r="K14" s="8">
        <v>3</v>
      </c>
      <c r="L14" s="8">
        <v>4</v>
      </c>
      <c r="M14" s="8">
        <v>5</v>
      </c>
      <c r="N14" s="8">
        <v>6</v>
      </c>
      <c r="O14" s="8">
        <v>7</v>
      </c>
      <c r="P14" s="8">
        <v>8</v>
      </c>
      <c r="Q14" s="8">
        <v>9</v>
      </c>
      <c r="R14" s="8">
        <v>10</v>
      </c>
      <c r="S14" s="8">
        <v>11</v>
      </c>
      <c r="T14" s="8">
        <v>12</v>
      </c>
      <c r="U14" s="8">
        <v>13</v>
      </c>
      <c r="V14" s="8">
        <v>14</v>
      </c>
      <c r="W14" s="8">
        <v>15</v>
      </c>
      <c r="X14" s="8">
        <v>16</v>
      </c>
      <c r="Y14" s="8">
        <v>17</v>
      </c>
      <c r="Z14" s="8">
        <v>18</v>
      </c>
      <c r="AA14" s="8">
        <v>19</v>
      </c>
      <c r="AB14" s="8">
        <v>20</v>
      </c>
      <c r="AC14" s="8">
        <v>21</v>
      </c>
      <c r="AD14" s="8">
        <v>22</v>
      </c>
      <c r="AE14" s="8">
        <v>23</v>
      </c>
      <c r="AF14" s="8">
        <v>24</v>
      </c>
      <c r="AG14" s="8">
        <v>25</v>
      </c>
      <c r="AH14" s="8">
        <v>26</v>
      </c>
      <c r="AI14" s="8">
        <v>27</v>
      </c>
      <c r="AJ14" s="8">
        <v>28</v>
      </c>
      <c r="AK14" s="8">
        <v>29</v>
      </c>
      <c r="AL14" s="8">
        <v>30</v>
      </c>
      <c r="AM14" s="8">
        <v>31</v>
      </c>
      <c r="AN14" s="8">
        <v>32</v>
      </c>
      <c r="AO14" s="8">
        <v>33</v>
      </c>
      <c r="AP14" s="8">
        <v>34</v>
      </c>
      <c r="AQ14" s="8">
        <v>35</v>
      </c>
      <c r="AR14" s="8">
        <v>36</v>
      </c>
      <c r="AS14" s="8">
        <v>37</v>
      </c>
      <c r="AT14" s="8">
        <v>38</v>
      </c>
      <c r="AU14" s="8">
        <v>39</v>
      </c>
      <c r="AV14" s="8">
        <v>40</v>
      </c>
      <c r="AW14" s="8">
        <v>41</v>
      </c>
      <c r="AX14" s="8">
        <v>42</v>
      </c>
      <c r="AY14" s="8">
        <v>43</v>
      </c>
      <c r="AZ14" s="8">
        <v>44</v>
      </c>
      <c r="BA14" s="8">
        <v>45</v>
      </c>
      <c r="BB14" s="8">
        <v>46</v>
      </c>
      <c r="BC14" s="8">
        <v>47</v>
      </c>
      <c r="BD14" s="8">
        <v>48</v>
      </c>
      <c r="BE14" s="8">
        <v>49</v>
      </c>
      <c r="BF14" s="8">
        <v>50</v>
      </c>
      <c r="BG14" s="8">
        <v>51</v>
      </c>
      <c r="BH14" s="8">
        <v>52</v>
      </c>
      <c r="BI14" s="8">
        <v>53</v>
      </c>
      <c r="BJ14" s="8">
        <v>54</v>
      </c>
      <c r="BK14" s="8">
        <v>55</v>
      </c>
      <c r="BL14" s="8">
        <v>56</v>
      </c>
      <c r="BM14" s="8">
        <v>57</v>
      </c>
      <c r="BN14" s="8">
        <v>58</v>
      </c>
      <c r="BO14" s="8">
        <v>59</v>
      </c>
      <c r="BP14" s="8">
        <v>60</v>
      </c>
      <c r="BQ14" s="8">
        <v>61</v>
      </c>
      <c r="BR14" s="8">
        <v>62</v>
      </c>
      <c r="BS14" s="8">
        <v>63</v>
      </c>
      <c r="BT14" s="8">
        <v>64</v>
      </c>
      <c r="BU14" s="8">
        <v>65</v>
      </c>
    </row>
    <row r="15" spans="1:73" x14ac:dyDescent="0.25">
      <c r="B15" s="11" t="s">
        <v>96</v>
      </c>
      <c r="I15" s="8" t="s">
        <v>0</v>
      </c>
      <c r="J15" s="8" t="s">
        <v>0</v>
      </c>
      <c r="K15" s="8" t="s">
        <v>0</v>
      </c>
      <c r="L15" s="8" t="s">
        <v>0</v>
      </c>
      <c r="M15" s="8" t="s">
        <v>0</v>
      </c>
      <c r="N15" s="8" t="s">
        <v>0</v>
      </c>
      <c r="O15" s="8" t="s">
        <v>20</v>
      </c>
      <c r="P15" s="8" t="s">
        <v>20</v>
      </c>
      <c r="Q15" s="8" t="s">
        <v>20</v>
      </c>
      <c r="R15" s="8" t="s">
        <v>20</v>
      </c>
      <c r="S15" s="8" t="s">
        <v>20</v>
      </c>
      <c r="T15" s="8" t="s">
        <v>20</v>
      </c>
      <c r="U15" s="8" t="s">
        <v>0</v>
      </c>
      <c r="V15" s="8" t="s">
        <v>20</v>
      </c>
      <c r="W15" s="8" t="s">
        <v>20</v>
      </c>
      <c r="X15" s="8" t="s">
        <v>0</v>
      </c>
      <c r="Y15" s="8" t="s">
        <v>0</v>
      </c>
      <c r="Z15" s="8" t="s">
        <v>0</v>
      </c>
      <c r="AA15" s="8" t="s">
        <v>0</v>
      </c>
      <c r="AB15" s="8" t="s">
        <v>20</v>
      </c>
      <c r="AC15" s="8" t="s">
        <v>0</v>
      </c>
      <c r="AD15" s="8" t="s">
        <v>0</v>
      </c>
      <c r="AE15" s="8" t="s">
        <v>20</v>
      </c>
      <c r="AF15" s="8" t="s">
        <v>20</v>
      </c>
      <c r="AG15" s="8" t="s">
        <v>21</v>
      </c>
      <c r="AH15" s="8" t="s">
        <v>20</v>
      </c>
      <c r="AI15" s="8" t="s">
        <v>22</v>
      </c>
      <c r="AJ15" s="8" t="s">
        <v>0</v>
      </c>
      <c r="AK15" s="8" t="s">
        <v>20</v>
      </c>
      <c r="AL15" s="8" t="s">
        <v>20</v>
      </c>
      <c r="AM15" s="8" t="s">
        <v>20</v>
      </c>
      <c r="AN15" s="8" t="s">
        <v>22</v>
      </c>
      <c r="AO15" s="8" t="s">
        <v>0</v>
      </c>
      <c r="AP15" s="8" t="s">
        <v>20</v>
      </c>
      <c r="AQ15" s="8" t="s">
        <v>23</v>
      </c>
      <c r="AR15" s="8" t="s">
        <v>0</v>
      </c>
      <c r="AS15" s="8" t="s">
        <v>20</v>
      </c>
      <c r="AT15" s="8" t="s">
        <v>20</v>
      </c>
      <c r="AU15" s="8" t="s">
        <v>0</v>
      </c>
      <c r="AV15" s="8" t="s">
        <v>20</v>
      </c>
      <c r="AW15" s="8" t="s">
        <v>20</v>
      </c>
      <c r="AX15" s="8" t="s">
        <v>0</v>
      </c>
      <c r="AY15" s="8" t="s">
        <v>0</v>
      </c>
      <c r="AZ15" s="8" t="s">
        <v>0</v>
      </c>
      <c r="BA15" s="8" t="s">
        <v>0</v>
      </c>
      <c r="BB15" s="8" t="s">
        <v>0</v>
      </c>
      <c r="BC15" s="8" t="s">
        <v>0</v>
      </c>
      <c r="BD15" s="8" t="s">
        <v>20</v>
      </c>
      <c r="BE15" s="8" t="s">
        <v>20</v>
      </c>
      <c r="BF15" s="8" t="s">
        <v>20</v>
      </c>
      <c r="BG15" s="8" t="s">
        <v>20</v>
      </c>
      <c r="BH15" s="8" t="s">
        <v>20</v>
      </c>
      <c r="BI15" s="8" t="s">
        <v>0</v>
      </c>
      <c r="BJ15" s="8" t="s">
        <v>20</v>
      </c>
      <c r="BK15" s="8" t="s">
        <v>20</v>
      </c>
      <c r="BL15" s="8" t="s">
        <v>20</v>
      </c>
      <c r="BM15" s="8" t="s">
        <v>0</v>
      </c>
      <c r="BN15" s="8" t="s">
        <v>20</v>
      </c>
      <c r="BO15" s="8" t="s">
        <v>20</v>
      </c>
      <c r="BP15" s="8" t="s">
        <v>20</v>
      </c>
      <c r="BQ15" s="8" t="s">
        <v>22</v>
      </c>
      <c r="BR15" s="8" t="s">
        <v>0</v>
      </c>
      <c r="BS15" s="8" t="s">
        <v>20</v>
      </c>
      <c r="BT15" s="8" t="s">
        <v>20</v>
      </c>
      <c r="BU15" s="8" t="s">
        <v>20</v>
      </c>
    </row>
    <row r="16" spans="1:73" x14ac:dyDescent="0.25">
      <c r="B16" s="11" t="s">
        <v>24</v>
      </c>
      <c r="I16" s="8">
        <v>149.83320000000001</v>
      </c>
      <c r="J16" s="8">
        <v>107.5701</v>
      </c>
      <c r="K16" s="8">
        <v>136.44669999999999</v>
      </c>
      <c r="L16" s="8">
        <v>129.7861</v>
      </c>
      <c r="M16" s="8">
        <v>31.717300000000002</v>
      </c>
      <c r="N16" s="8">
        <v>147.47280000000001</v>
      </c>
      <c r="O16" s="8">
        <v>26.956299999999999</v>
      </c>
      <c r="P16" s="8">
        <v>29.525400000000001</v>
      </c>
      <c r="Q16" s="8">
        <v>29.676300000000001</v>
      </c>
      <c r="R16" s="8">
        <v>28.623200000000001</v>
      </c>
      <c r="S16" s="8">
        <v>28.907900000000001</v>
      </c>
      <c r="T16" s="8">
        <v>29.808399999999999</v>
      </c>
      <c r="U16" s="8">
        <v>159.91059999999999</v>
      </c>
      <c r="V16" s="8">
        <v>28.797999999999998</v>
      </c>
      <c r="W16" s="8">
        <v>29.0672</v>
      </c>
      <c r="X16" s="8">
        <v>52.029600000000002</v>
      </c>
      <c r="Y16" s="8">
        <v>47.918799999999997</v>
      </c>
      <c r="Z16" s="8">
        <v>28.019100000000002</v>
      </c>
      <c r="AA16" s="8">
        <v>52.585700000000003</v>
      </c>
      <c r="AB16" s="8">
        <v>24.046600000000002</v>
      </c>
      <c r="AC16" s="8">
        <v>66.293400000000005</v>
      </c>
      <c r="AD16" s="8">
        <v>51.308300000000003</v>
      </c>
      <c r="AE16" s="8">
        <v>24.827200000000001</v>
      </c>
      <c r="AF16" s="8">
        <v>24.315999999999999</v>
      </c>
      <c r="AG16" s="8">
        <v>211.27709999999999</v>
      </c>
      <c r="AH16" s="8">
        <v>27.192900000000002</v>
      </c>
      <c r="AI16" s="8">
        <v>2074.3017</v>
      </c>
      <c r="AJ16" s="8">
        <v>170.4675</v>
      </c>
      <c r="AK16" s="8">
        <v>30.814499999999999</v>
      </c>
      <c r="AL16" s="8">
        <v>30.772099999999998</v>
      </c>
      <c r="AM16" s="8">
        <v>31.0504</v>
      </c>
      <c r="AN16" s="8">
        <v>2229.0059000000001</v>
      </c>
      <c r="AO16" s="8">
        <v>70.606399999999994</v>
      </c>
      <c r="AP16" s="8">
        <v>25.301300000000001</v>
      </c>
      <c r="AQ16" s="8">
        <v>48.372900000000001</v>
      </c>
      <c r="AR16" s="8">
        <v>148.1181</v>
      </c>
      <c r="AS16" s="8">
        <v>29.569800000000001</v>
      </c>
      <c r="AT16" s="8">
        <v>30.6325</v>
      </c>
      <c r="AU16" s="8">
        <v>166.6224</v>
      </c>
      <c r="AV16" s="8">
        <v>30.037099999999999</v>
      </c>
      <c r="AW16" s="8">
        <v>29.898800000000001</v>
      </c>
      <c r="AX16" s="8">
        <v>102.62050000000001</v>
      </c>
      <c r="AY16" s="8">
        <v>147.1936</v>
      </c>
      <c r="AZ16" s="8">
        <v>145.29159999999999</v>
      </c>
      <c r="BA16" s="8">
        <v>30.615500000000001</v>
      </c>
      <c r="BB16" s="8">
        <v>128.4923</v>
      </c>
      <c r="BC16" s="8">
        <v>138.39510000000001</v>
      </c>
      <c r="BD16" s="8">
        <v>29.311499999999999</v>
      </c>
      <c r="BE16" s="8">
        <v>29.685700000000001</v>
      </c>
      <c r="BF16" s="8">
        <v>29.527100000000001</v>
      </c>
      <c r="BG16" s="8">
        <v>27.293600000000001</v>
      </c>
      <c r="BH16" s="8">
        <v>29.559799999999999</v>
      </c>
      <c r="BI16" s="8">
        <v>157.12950000000001</v>
      </c>
      <c r="BJ16" s="8">
        <v>30.232099999999999</v>
      </c>
      <c r="BK16" s="8">
        <v>30.672899999999998</v>
      </c>
      <c r="BL16" s="8">
        <v>30.089500000000001</v>
      </c>
      <c r="BM16" s="8">
        <v>171.44669999999999</v>
      </c>
      <c r="BN16" s="8">
        <v>30.652699999999999</v>
      </c>
      <c r="BO16" s="8">
        <v>30.7728</v>
      </c>
      <c r="BP16" s="8">
        <v>30.966100000000001</v>
      </c>
      <c r="BQ16" s="8">
        <v>2213.0744</v>
      </c>
      <c r="BR16" s="8">
        <v>71.483000000000004</v>
      </c>
      <c r="BS16" s="8">
        <v>26.270499999999998</v>
      </c>
      <c r="BT16" s="8">
        <v>26.4405</v>
      </c>
      <c r="BU16" s="8">
        <v>29.8886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7F95-7710-4D2C-BE08-B3A00CC80281}">
  <dimension ref="A1:Z68"/>
  <sheetViews>
    <sheetView workbookViewId="0">
      <selection activeCell="O10" sqref="O10"/>
    </sheetView>
  </sheetViews>
  <sheetFormatPr defaultColWidth="8.85546875" defaultRowHeight="15" x14ac:dyDescent="0.25"/>
  <cols>
    <col min="3" max="3" width="10.28515625" bestFit="1" customWidth="1"/>
    <col min="4" max="4" width="9.42578125" bestFit="1" customWidth="1"/>
    <col min="5" max="5" width="10.28515625" bestFit="1" customWidth="1"/>
    <col min="6" max="6" width="9.42578125" bestFit="1" customWidth="1"/>
    <col min="7" max="7" width="7.28515625" customWidth="1"/>
    <col min="8" max="8" width="5.7109375" customWidth="1"/>
    <col min="9" max="9" width="13" customWidth="1"/>
    <col min="10" max="10" width="9.140625" customWidth="1"/>
    <col min="11" max="11" width="8.140625" customWidth="1"/>
    <col min="12" max="12" width="19.42578125" bestFit="1" customWidth="1"/>
    <col min="13" max="13" width="10.85546875" customWidth="1"/>
    <col min="14" max="14" width="6.7109375" customWidth="1"/>
    <col min="17" max="17" width="12.85546875" bestFit="1" customWidth="1"/>
    <col min="18" max="18" width="9.140625" bestFit="1" customWidth="1"/>
  </cols>
  <sheetData>
    <row r="1" spans="1:26" x14ac:dyDescent="0.25">
      <c r="A1" t="s">
        <v>102</v>
      </c>
      <c r="Q1" s="44" t="s">
        <v>117</v>
      </c>
      <c r="R1" s="44"/>
      <c r="S1" s="44"/>
      <c r="Z1" t="s">
        <v>18</v>
      </c>
    </row>
    <row r="2" spans="1:26" x14ac:dyDescent="0.25">
      <c r="I2" s="46" t="s">
        <v>119</v>
      </c>
      <c r="J2" s="46"/>
      <c r="K2" s="46"/>
      <c r="L2" s="46"/>
      <c r="M2" s="46"/>
      <c r="Q2" s="45"/>
      <c r="R2" s="45"/>
      <c r="S2" s="45"/>
    </row>
    <row r="3" spans="1:26" ht="45" x14ac:dyDescent="0.25">
      <c r="A3" s="47" t="s">
        <v>19</v>
      </c>
      <c r="B3" s="47"/>
      <c r="C3" s="47"/>
      <c r="D3" s="48"/>
      <c r="E3" s="55" t="s">
        <v>120</v>
      </c>
      <c r="F3" s="56"/>
      <c r="I3" s="15" t="s">
        <v>114</v>
      </c>
      <c r="J3" s="15" t="s">
        <v>26</v>
      </c>
      <c r="K3" s="15" t="s">
        <v>25</v>
      </c>
      <c r="L3" s="15" t="s">
        <v>24</v>
      </c>
      <c r="M3" s="15" t="s">
        <v>27</v>
      </c>
      <c r="Q3" s="15" t="s">
        <v>114</v>
      </c>
      <c r="R3" s="15" t="s">
        <v>26</v>
      </c>
      <c r="S3" s="15" t="s">
        <v>25</v>
      </c>
    </row>
    <row r="4" spans="1:26" ht="31.5" x14ac:dyDescent="0.25">
      <c r="A4" s="3" t="s">
        <v>3</v>
      </c>
      <c r="B4" s="3" t="s">
        <v>2</v>
      </c>
      <c r="C4" s="4" t="s">
        <v>4</v>
      </c>
      <c r="D4" s="19" t="s">
        <v>5</v>
      </c>
      <c r="E4" s="38" t="s">
        <v>4</v>
      </c>
      <c r="F4" s="39" t="s">
        <v>5</v>
      </c>
      <c r="I4" s="5">
        <v>1</v>
      </c>
      <c r="J4" s="5">
        <v>13</v>
      </c>
      <c r="K4" s="5" t="s">
        <v>0</v>
      </c>
      <c r="L4" s="5">
        <v>159.91059999999999</v>
      </c>
      <c r="M4" s="7">
        <f>(186.3567-L4)/1.042</f>
        <v>25.380134357005758</v>
      </c>
      <c r="Q4" s="5">
        <v>5</v>
      </c>
      <c r="R4" s="5">
        <v>1</v>
      </c>
      <c r="S4" s="5" t="s">
        <v>0</v>
      </c>
    </row>
    <row r="5" spans="1:26" ht="18.75" x14ac:dyDescent="0.25">
      <c r="A5" s="1" t="s">
        <v>6</v>
      </c>
      <c r="B5" s="2">
        <v>1</v>
      </c>
      <c r="C5" s="6">
        <v>27</v>
      </c>
      <c r="D5" s="20">
        <v>3.03</v>
      </c>
      <c r="E5" s="40">
        <f>M4</f>
        <v>25.380134357005758</v>
      </c>
      <c r="F5" s="41">
        <f>M5</f>
        <v>2.8690176322418153</v>
      </c>
      <c r="I5" s="5">
        <v>1</v>
      </c>
      <c r="J5" s="5">
        <v>14</v>
      </c>
      <c r="K5" s="5" t="s">
        <v>20</v>
      </c>
      <c r="L5" s="5">
        <v>28.797999999999998</v>
      </c>
      <c r="M5" s="7">
        <f>(31.8733-L5)/1.0719</f>
        <v>2.8690176322418153</v>
      </c>
      <c r="Q5" s="5">
        <v>6</v>
      </c>
      <c r="R5" s="5">
        <v>2</v>
      </c>
      <c r="S5" s="5" t="s">
        <v>0</v>
      </c>
    </row>
    <row r="6" spans="1:26" ht="15.75" x14ac:dyDescent="0.25">
      <c r="A6" s="1"/>
      <c r="B6" s="2"/>
      <c r="C6" s="6"/>
      <c r="D6" s="20">
        <v>2.75</v>
      </c>
      <c r="E6" s="40"/>
      <c r="F6" s="41">
        <f>M6</f>
        <v>2.6178748017538953</v>
      </c>
      <c r="I6" s="5">
        <v>1</v>
      </c>
      <c r="J6" s="5">
        <v>15</v>
      </c>
      <c r="K6" s="5" t="s">
        <v>20</v>
      </c>
      <c r="L6" s="5">
        <v>29.0672</v>
      </c>
      <c r="M6" s="7">
        <f>(31.8733-L6)/1.0719</f>
        <v>2.6178748017538953</v>
      </c>
      <c r="Q6" s="5">
        <v>7</v>
      </c>
      <c r="R6" s="5">
        <v>3</v>
      </c>
      <c r="S6" s="5" t="s">
        <v>0</v>
      </c>
    </row>
    <row r="7" spans="1:26" ht="15.75" x14ac:dyDescent="0.25">
      <c r="A7" s="1" t="s">
        <v>1</v>
      </c>
      <c r="B7" s="2">
        <v>2</v>
      </c>
      <c r="C7" s="6">
        <v>51.8</v>
      </c>
      <c r="D7" s="20">
        <v>2.64</v>
      </c>
      <c r="E7" s="40">
        <f>M7</f>
        <v>54.290403071017259</v>
      </c>
      <c r="F7" s="41">
        <f>M8</f>
        <v>3.0320925459464498</v>
      </c>
      <c r="I7" s="5">
        <v>2</v>
      </c>
      <c r="J7" s="5">
        <v>4</v>
      </c>
      <c r="K7" s="5" t="s">
        <v>0</v>
      </c>
      <c r="L7" s="5">
        <v>129.7861</v>
      </c>
      <c r="M7" s="7">
        <f>(186.3567-L7)/1.042</f>
        <v>54.290403071017259</v>
      </c>
      <c r="Q7" s="5">
        <v>2</v>
      </c>
      <c r="R7" s="5">
        <v>4</v>
      </c>
      <c r="S7" s="5" t="s">
        <v>0</v>
      </c>
    </row>
    <row r="8" spans="1:26" ht="15.75" x14ac:dyDescent="0.25">
      <c r="A8" s="1" t="s">
        <v>0</v>
      </c>
      <c r="B8" s="2">
        <v>3</v>
      </c>
      <c r="C8" s="6">
        <v>146.69999999999999</v>
      </c>
      <c r="D8" s="20" t="s">
        <v>17</v>
      </c>
      <c r="E8" s="40">
        <f>M9</f>
        <v>148.4063339731286</v>
      </c>
      <c r="F8" s="41" t="s">
        <v>17</v>
      </c>
      <c r="I8" s="5">
        <v>2</v>
      </c>
      <c r="J8" s="5">
        <v>10</v>
      </c>
      <c r="K8" s="5" t="s">
        <v>20</v>
      </c>
      <c r="L8" s="5">
        <v>28.623200000000001</v>
      </c>
      <c r="M8" s="7">
        <f>(31.8733-L8)/1.0719</f>
        <v>3.0320925459464498</v>
      </c>
      <c r="Q8" s="5">
        <v>3</v>
      </c>
      <c r="R8" s="5">
        <v>5</v>
      </c>
      <c r="S8" s="5" t="s">
        <v>0</v>
      </c>
    </row>
    <row r="9" spans="1:26" ht="18.75" x14ac:dyDescent="0.25">
      <c r="A9" s="1" t="s">
        <v>6</v>
      </c>
      <c r="B9" s="2">
        <v>4</v>
      </c>
      <c r="C9" s="6">
        <v>35</v>
      </c>
      <c r="D9" s="20">
        <v>2.81</v>
      </c>
      <c r="E9" s="40">
        <f>M10</f>
        <v>37.316602687140097</v>
      </c>
      <c r="F9" s="41">
        <f>M11</f>
        <v>2.7664894113256824</v>
      </c>
      <c r="I9" s="5">
        <v>3</v>
      </c>
      <c r="J9" s="5">
        <v>5</v>
      </c>
      <c r="K9" s="5" t="s">
        <v>0</v>
      </c>
      <c r="L9" s="5">
        <v>31.717300000000002</v>
      </c>
      <c r="M9" s="7">
        <f>(186.3567-L9)/1.042</f>
        <v>148.4063339731286</v>
      </c>
      <c r="Q9" s="5">
        <v>4</v>
      </c>
      <c r="R9" s="5">
        <v>6</v>
      </c>
      <c r="S9" s="5" t="s">
        <v>0</v>
      </c>
    </row>
    <row r="10" spans="1:26" ht="15.75" x14ac:dyDescent="0.25">
      <c r="A10" s="1"/>
      <c r="B10" s="2"/>
      <c r="C10" s="6"/>
      <c r="D10" s="20">
        <v>2.1800000000000002</v>
      </c>
      <c r="E10" s="40"/>
      <c r="F10" s="41">
        <f>M12</f>
        <v>1.9263923873495674</v>
      </c>
      <c r="I10" s="5">
        <v>4</v>
      </c>
      <c r="J10" s="5">
        <v>6</v>
      </c>
      <c r="K10" s="5" t="s">
        <v>0</v>
      </c>
      <c r="L10" s="5">
        <v>147.47280000000001</v>
      </c>
      <c r="M10" s="7">
        <f>(186.3567-L10)/1.042</f>
        <v>37.316602687140097</v>
      </c>
      <c r="Q10" s="5">
        <v>6</v>
      </c>
      <c r="R10" s="5">
        <v>7</v>
      </c>
      <c r="S10" s="5" t="s">
        <v>20</v>
      </c>
    </row>
    <row r="11" spans="1:26" ht="18.75" x14ac:dyDescent="0.25">
      <c r="A11" s="1" t="s">
        <v>6</v>
      </c>
      <c r="B11" s="2">
        <v>5</v>
      </c>
      <c r="C11" s="6">
        <v>33.4</v>
      </c>
      <c r="D11" s="20">
        <v>2.2400000000000002</v>
      </c>
      <c r="E11" s="40">
        <f>M13</f>
        <v>35.051343570057568</v>
      </c>
      <c r="F11" s="41">
        <f>M14</f>
        <v>2.1904095531299554</v>
      </c>
      <c r="I11" s="5">
        <v>4</v>
      </c>
      <c r="J11" s="5">
        <v>11</v>
      </c>
      <c r="K11" s="5" t="s">
        <v>20</v>
      </c>
      <c r="L11" s="5">
        <v>28.907900000000001</v>
      </c>
      <c r="M11" s="7">
        <f>(31.8733-L11)/1.0719</f>
        <v>2.7664894113256824</v>
      </c>
      <c r="Q11" s="5">
        <v>5</v>
      </c>
      <c r="R11" s="5">
        <v>8</v>
      </c>
      <c r="S11" s="5" t="s">
        <v>20</v>
      </c>
    </row>
    <row r="12" spans="1:26" ht="15.75" x14ac:dyDescent="0.25">
      <c r="A12" s="1"/>
      <c r="B12" s="2"/>
      <c r="C12" s="6"/>
      <c r="D12" s="20">
        <v>2.12</v>
      </c>
      <c r="E12" s="40"/>
      <c r="F12" s="41">
        <f>M15</f>
        <v>2.0496314954753232</v>
      </c>
      <c r="I12" s="5">
        <v>4</v>
      </c>
      <c r="J12" s="5">
        <v>12</v>
      </c>
      <c r="K12" s="5" t="s">
        <v>20</v>
      </c>
      <c r="L12" s="5">
        <v>29.808399999999999</v>
      </c>
      <c r="M12" s="7">
        <f>(31.8733-L12)/1.0719</f>
        <v>1.9263923873495674</v>
      </c>
      <c r="Q12" s="5">
        <v>5</v>
      </c>
      <c r="R12" s="5">
        <v>9</v>
      </c>
      <c r="S12" s="5" t="s">
        <v>20</v>
      </c>
    </row>
    <row r="13" spans="1:26" ht="15.75" x14ac:dyDescent="0.25">
      <c r="A13" s="1" t="s">
        <v>1</v>
      </c>
      <c r="B13" s="2">
        <v>6</v>
      </c>
      <c r="C13" s="6">
        <v>61.6</v>
      </c>
      <c r="D13" s="20">
        <v>4.41</v>
      </c>
      <c r="E13" s="40">
        <f>M16</f>
        <v>75.610940499040296</v>
      </c>
      <c r="F13" s="41">
        <f>M17</f>
        <v>4.5871816400783665</v>
      </c>
      <c r="I13" s="5">
        <v>5</v>
      </c>
      <c r="J13" s="5">
        <v>1</v>
      </c>
      <c r="K13" s="5" t="s">
        <v>0</v>
      </c>
      <c r="L13" s="5">
        <v>149.83320000000001</v>
      </c>
      <c r="M13" s="7">
        <f>(186.3567-L13)/1.042</f>
        <v>35.051343570057568</v>
      </c>
      <c r="Q13" s="5">
        <v>2</v>
      </c>
      <c r="R13" s="5">
        <v>10</v>
      </c>
      <c r="S13" s="5" t="s">
        <v>20</v>
      </c>
    </row>
    <row r="14" spans="1:26" ht="15.75" x14ac:dyDescent="0.25">
      <c r="A14" s="1" t="s">
        <v>0</v>
      </c>
      <c r="B14" s="2">
        <v>7</v>
      </c>
      <c r="C14" s="6">
        <v>44.3</v>
      </c>
      <c r="D14" s="20" t="s">
        <v>17</v>
      </c>
      <c r="E14" s="40">
        <f>M18</f>
        <v>47.898272552783105</v>
      </c>
      <c r="F14" s="41" t="s">
        <v>17</v>
      </c>
      <c r="I14" s="5">
        <v>5</v>
      </c>
      <c r="J14" s="5">
        <v>8</v>
      </c>
      <c r="K14" s="5" t="s">
        <v>20</v>
      </c>
      <c r="L14" s="5">
        <v>29.525400000000001</v>
      </c>
      <c r="M14" s="7">
        <f>(31.8733-L14)/1.0719</f>
        <v>2.1904095531299554</v>
      </c>
      <c r="Q14" s="5">
        <v>4</v>
      </c>
      <c r="R14" s="5">
        <v>11</v>
      </c>
      <c r="S14" s="5" t="s">
        <v>20</v>
      </c>
    </row>
    <row r="15" spans="1:26" ht="18.75" x14ac:dyDescent="0.25">
      <c r="A15" s="1" t="s">
        <v>6</v>
      </c>
      <c r="B15" s="2">
        <v>8</v>
      </c>
      <c r="C15" s="6">
        <v>38.5</v>
      </c>
      <c r="D15" s="20">
        <v>1.83</v>
      </c>
      <c r="E15" s="40">
        <f>M19</f>
        <v>36.697312859884825</v>
      </c>
      <c r="F15" s="41">
        <f>M20</f>
        <v>2.1489877787107003</v>
      </c>
      <c r="I15" s="5">
        <v>5</v>
      </c>
      <c r="J15" s="5">
        <v>9</v>
      </c>
      <c r="K15" s="5" t="s">
        <v>20</v>
      </c>
      <c r="L15" s="5">
        <v>29.676300000000001</v>
      </c>
      <c r="M15" s="7">
        <f>(31.8733-L15)/1.0719</f>
        <v>2.0496314954753232</v>
      </c>
      <c r="Q15" s="5">
        <v>4</v>
      </c>
      <c r="R15" s="5">
        <v>12</v>
      </c>
      <c r="S15" s="5" t="s">
        <v>20</v>
      </c>
    </row>
    <row r="16" spans="1:26" ht="15.75" x14ac:dyDescent="0.25">
      <c r="A16" s="1"/>
      <c r="B16" s="2"/>
      <c r="C16" s="6"/>
      <c r="D16" s="20">
        <v>1.2</v>
      </c>
      <c r="E16" s="40"/>
      <c r="F16" s="41">
        <f>M21</f>
        <v>1.1575706689056815</v>
      </c>
      <c r="I16" s="5">
        <v>6</v>
      </c>
      <c r="J16" s="5">
        <v>2</v>
      </c>
      <c r="K16" s="5" t="s">
        <v>0</v>
      </c>
      <c r="L16" s="5">
        <v>107.5701</v>
      </c>
      <c r="M16" s="7">
        <f>(186.3567-L16)/1.042</f>
        <v>75.610940499040296</v>
      </c>
      <c r="Q16" s="5">
        <v>1</v>
      </c>
      <c r="R16" s="5">
        <v>13</v>
      </c>
      <c r="S16" s="5" t="s">
        <v>0</v>
      </c>
    </row>
    <row r="17" spans="1:19" ht="18.75" x14ac:dyDescent="0.25">
      <c r="A17" s="1" t="s">
        <v>6</v>
      </c>
      <c r="B17" s="2">
        <v>9</v>
      </c>
      <c r="C17" s="6">
        <v>19.600000000000001</v>
      </c>
      <c r="D17" s="20">
        <v>1.63</v>
      </c>
      <c r="E17" s="40">
        <f>M22</f>
        <v>18.938867562380029</v>
      </c>
      <c r="F17" s="41">
        <f>M24</f>
        <v>1.8420561619554052</v>
      </c>
      <c r="I17" s="5">
        <v>6</v>
      </c>
      <c r="J17" s="5">
        <v>7</v>
      </c>
      <c r="K17" s="5" t="s">
        <v>20</v>
      </c>
      <c r="L17" s="5">
        <v>26.956299999999999</v>
      </c>
      <c r="M17" s="7">
        <f>(31.8733-L17)/1.0719</f>
        <v>4.5871816400783665</v>
      </c>
      <c r="Q17" s="5">
        <v>1</v>
      </c>
      <c r="R17" s="5">
        <v>14</v>
      </c>
      <c r="S17" s="5" t="s">
        <v>20</v>
      </c>
    </row>
    <row r="18" spans="1:19" ht="15.75" x14ac:dyDescent="0.25">
      <c r="A18" s="1"/>
      <c r="B18" s="2"/>
      <c r="C18" s="6"/>
      <c r="D18" s="20">
        <v>1.56</v>
      </c>
      <c r="E18" s="40"/>
      <c r="F18" s="41">
        <f>M23</f>
        <v>1.7130329321765103</v>
      </c>
      <c r="I18" s="5">
        <v>7</v>
      </c>
      <c r="J18" s="5">
        <v>3</v>
      </c>
      <c r="K18" s="5" t="s">
        <v>0</v>
      </c>
      <c r="L18" s="5">
        <v>136.44669999999999</v>
      </c>
      <c r="M18" s="7">
        <f>(186.3567-L18)/1.042</f>
        <v>47.898272552783105</v>
      </c>
      <c r="Q18" s="5">
        <v>1</v>
      </c>
      <c r="R18" s="5">
        <v>15</v>
      </c>
      <c r="S18" s="5" t="s">
        <v>20</v>
      </c>
    </row>
    <row r="19" spans="1:19" ht="15.75" x14ac:dyDescent="0.25">
      <c r="A19" s="1" t="s">
        <v>1</v>
      </c>
      <c r="B19" s="2">
        <v>10</v>
      </c>
      <c r="C19" s="6">
        <v>53.6</v>
      </c>
      <c r="D19" s="20">
        <v>1.64</v>
      </c>
      <c r="E19" s="40">
        <f>M25</f>
        <v>55.53205374280229</v>
      </c>
      <c r="F19" s="41">
        <f>M26</f>
        <v>1.8515719749976678</v>
      </c>
      <c r="I19" s="5">
        <v>8</v>
      </c>
      <c r="J19" s="5">
        <v>36</v>
      </c>
      <c r="K19" s="5" t="s">
        <v>0</v>
      </c>
      <c r="L19" s="5">
        <v>148.1181</v>
      </c>
      <c r="M19" s="7">
        <f>(186.3567-L19)/1.042</f>
        <v>36.697312859884825</v>
      </c>
      <c r="Q19" s="5" t="s">
        <v>11</v>
      </c>
      <c r="R19" s="5">
        <v>16</v>
      </c>
      <c r="S19" s="5" t="s">
        <v>0</v>
      </c>
    </row>
    <row r="20" spans="1:19" ht="15.75" x14ac:dyDescent="0.25">
      <c r="A20" s="1" t="s">
        <v>0</v>
      </c>
      <c r="B20" s="2">
        <v>11</v>
      </c>
      <c r="C20" s="6">
        <v>145.30000000000001</v>
      </c>
      <c r="D20" s="20" t="s">
        <v>17</v>
      </c>
      <c r="E20" s="40">
        <f>M27</f>
        <v>149.46372360844529</v>
      </c>
      <c r="F20" s="41" t="s">
        <v>17</v>
      </c>
      <c r="I20" s="5">
        <v>8</v>
      </c>
      <c r="J20" s="5">
        <v>37</v>
      </c>
      <c r="K20" s="5" t="s">
        <v>20</v>
      </c>
      <c r="L20" s="5">
        <v>29.569800000000001</v>
      </c>
      <c r="M20" s="7">
        <f>(31.8733-L20)/1.0719</f>
        <v>2.1489877787107003</v>
      </c>
      <c r="Q20" s="5" t="s">
        <v>10</v>
      </c>
      <c r="R20" s="5">
        <v>17</v>
      </c>
      <c r="S20" s="5" t="s">
        <v>0</v>
      </c>
    </row>
    <row r="21" spans="1:19" ht="18.75" x14ac:dyDescent="0.25">
      <c r="A21" s="1" t="s">
        <v>6</v>
      </c>
      <c r="B21" s="2">
        <v>12</v>
      </c>
      <c r="C21" s="6">
        <v>37</v>
      </c>
      <c r="D21" s="20">
        <v>2.34</v>
      </c>
      <c r="E21" s="40">
        <f>M28</f>
        <v>39.409884836852207</v>
      </c>
      <c r="F21" s="41">
        <f>M29</f>
        <v>2.3899617501632631</v>
      </c>
      <c r="I21" s="5">
        <v>8</v>
      </c>
      <c r="J21" s="5">
        <v>38</v>
      </c>
      <c r="K21" s="5" t="s">
        <v>20</v>
      </c>
      <c r="L21" s="5">
        <v>30.6325</v>
      </c>
      <c r="M21" s="7">
        <f>(31.8733-L21)/1.0719</f>
        <v>1.1575706689056815</v>
      </c>
      <c r="Q21" s="5" t="s">
        <v>12</v>
      </c>
      <c r="R21" s="5">
        <v>18</v>
      </c>
      <c r="S21" s="5" t="s">
        <v>0</v>
      </c>
    </row>
    <row r="22" spans="1:19" ht="15.75" x14ac:dyDescent="0.25">
      <c r="A22" s="1"/>
      <c r="B22" s="2"/>
      <c r="C22" s="6"/>
      <c r="D22" s="20">
        <v>2.02</v>
      </c>
      <c r="E22" s="40"/>
      <c r="F22" s="41">
        <f>M30</f>
        <v>2.1583170071835069</v>
      </c>
      <c r="I22" s="5">
        <v>9</v>
      </c>
      <c r="J22" s="5">
        <v>39</v>
      </c>
      <c r="K22" s="5" t="s">
        <v>0</v>
      </c>
      <c r="L22" s="5">
        <v>166.6224</v>
      </c>
      <c r="M22" s="7">
        <f>(186.3567-L22)/1.042</f>
        <v>18.938867562380029</v>
      </c>
      <c r="Q22" s="5" t="s">
        <v>9</v>
      </c>
      <c r="R22" s="5">
        <v>19</v>
      </c>
      <c r="S22" s="5" t="s">
        <v>0</v>
      </c>
    </row>
    <row r="23" spans="1:19" ht="18.75" x14ac:dyDescent="0.25">
      <c r="A23" s="1" t="s">
        <v>6</v>
      </c>
      <c r="B23" s="2">
        <v>13</v>
      </c>
      <c r="C23" s="6">
        <v>36</v>
      </c>
      <c r="D23" s="20">
        <v>2.02</v>
      </c>
      <c r="E23" s="40">
        <f>M31</f>
        <v>37.584548944337797</v>
      </c>
      <c r="F23" s="41">
        <f>M32</f>
        <v>2.040862020710887</v>
      </c>
      <c r="I23" s="5">
        <v>9</v>
      </c>
      <c r="J23" s="5">
        <v>40</v>
      </c>
      <c r="K23" s="5" t="s">
        <v>20</v>
      </c>
      <c r="L23" s="5">
        <v>30.037099999999999</v>
      </c>
      <c r="M23" s="7">
        <f>(31.8733-L23)/1.0719</f>
        <v>1.7130329321765103</v>
      </c>
      <c r="Q23" s="5" t="s">
        <v>10</v>
      </c>
      <c r="R23" s="5">
        <v>20</v>
      </c>
      <c r="S23" s="5" t="s">
        <v>20</v>
      </c>
    </row>
    <row r="24" spans="1:19" ht="15.75" x14ac:dyDescent="0.25">
      <c r="A24" s="1"/>
      <c r="B24" s="2"/>
      <c r="C24" s="6"/>
      <c r="D24" s="20">
        <v>2.2400000000000002</v>
      </c>
      <c r="E24" s="40"/>
      <c r="F24" s="41">
        <f>M33</f>
        <v>2.1888235842895787</v>
      </c>
      <c r="I24" s="5">
        <v>9</v>
      </c>
      <c r="J24" s="5">
        <v>41</v>
      </c>
      <c r="K24" s="5" t="s">
        <v>20</v>
      </c>
      <c r="L24" s="5">
        <v>29.898800000000001</v>
      </c>
      <c r="M24" s="7">
        <f>(31.8733-L24)/1.0719</f>
        <v>1.8420561619554052</v>
      </c>
      <c r="Q24" s="5" t="s">
        <v>13</v>
      </c>
      <c r="R24" s="5">
        <v>21</v>
      </c>
      <c r="S24" s="5" t="s">
        <v>0</v>
      </c>
    </row>
    <row r="25" spans="1:19" ht="15.75" x14ac:dyDescent="0.25">
      <c r="A25" s="1" t="s">
        <v>1</v>
      </c>
      <c r="B25" s="2">
        <v>14</v>
      </c>
      <c r="C25" s="6">
        <v>67</v>
      </c>
      <c r="D25" s="20">
        <v>4.09</v>
      </c>
      <c r="E25" s="40">
        <f>M34</f>
        <v>80.361036468330113</v>
      </c>
      <c r="F25" s="41">
        <f>M35</f>
        <v>4.2725067636906413</v>
      </c>
      <c r="I25" s="5">
        <v>10</v>
      </c>
      <c r="J25" s="5">
        <v>46</v>
      </c>
      <c r="K25" s="5" t="s">
        <v>0</v>
      </c>
      <c r="L25" s="5">
        <v>128.4923</v>
      </c>
      <c r="M25" s="7">
        <f>(186.3567-L25)/1.042</f>
        <v>55.53205374280229</v>
      </c>
      <c r="Q25" s="5" t="s">
        <v>14</v>
      </c>
      <c r="R25" s="5">
        <v>22</v>
      </c>
      <c r="S25" s="5" t="s">
        <v>0</v>
      </c>
    </row>
    <row r="26" spans="1:19" ht="15.75" x14ac:dyDescent="0.25">
      <c r="A26" s="1" t="s">
        <v>0</v>
      </c>
      <c r="B26" s="2">
        <v>15</v>
      </c>
      <c r="C26" s="6">
        <v>41.9</v>
      </c>
      <c r="D26" s="20" t="s">
        <v>17</v>
      </c>
      <c r="E26" s="40">
        <f>M36</f>
        <v>46.028406909788842</v>
      </c>
      <c r="F26" s="41" t="s">
        <v>17</v>
      </c>
      <c r="I26" s="5">
        <v>10</v>
      </c>
      <c r="J26" s="5">
        <v>65</v>
      </c>
      <c r="K26" s="5" t="s">
        <v>20</v>
      </c>
      <c r="L26" s="5">
        <v>29.8886</v>
      </c>
      <c r="M26" s="7">
        <f>(31.8733-L26)/1.0719</f>
        <v>1.8515719749976678</v>
      </c>
      <c r="Q26" s="5" t="s">
        <v>13</v>
      </c>
      <c r="R26" s="5">
        <v>23</v>
      </c>
      <c r="S26" s="5" t="s">
        <v>20</v>
      </c>
    </row>
    <row r="27" spans="1:19" ht="15.75" x14ac:dyDescent="0.25">
      <c r="A27" s="1" t="s">
        <v>1</v>
      </c>
      <c r="B27" s="2">
        <v>16</v>
      </c>
      <c r="C27" s="6">
        <v>75.7</v>
      </c>
      <c r="D27" s="20">
        <v>5.75</v>
      </c>
      <c r="E27" s="40">
        <f>M37</f>
        <v>111.08474088291746</v>
      </c>
      <c r="F27" s="41">
        <f>M38</f>
        <v>6.1311689523276414</v>
      </c>
      <c r="I27" s="5">
        <v>11</v>
      </c>
      <c r="J27" s="5">
        <v>45</v>
      </c>
      <c r="K27" s="5" t="s">
        <v>0</v>
      </c>
      <c r="L27" s="5">
        <v>30.615500000000001</v>
      </c>
      <c r="M27" s="7">
        <f>(186.3567-L27)/1.042</f>
        <v>149.46372360844529</v>
      </c>
      <c r="Q27" s="5" t="s">
        <v>14</v>
      </c>
      <c r="R27" s="5">
        <v>24</v>
      </c>
      <c r="S27" s="5" t="s">
        <v>20</v>
      </c>
    </row>
    <row r="28" spans="1:19" ht="18.75" x14ac:dyDescent="0.25">
      <c r="A28" s="1" t="s">
        <v>15</v>
      </c>
      <c r="B28" s="2">
        <v>17</v>
      </c>
      <c r="C28" s="6">
        <v>19.7</v>
      </c>
      <c r="D28" s="20">
        <v>1.06</v>
      </c>
      <c r="E28" s="40">
        <f>M39</f>
        <v>15.248752399232234</v>
      </c>
      <c r="F28" s="41">
        <f>AVERAGE(M40:M42)</f>
        <v>0.92760518705103223</v>
      </c>
      <c r="I28" s="5">
        <v>12</v>
      </c>
      <c r="J28" s="5">
        <v>44</v>
      </c>
      <c r="K28" s="5" t="s">
        <v>0</v>
      </c>
      <c r="L28" s="5">
        <v>145.29159999999999</v>
      </c>
      <c r="M28" s="7">
        <f>(186.3567-L28)/1.042</f>
        <v>39.409884836852207</v>
      </c>
      <c r="Q28" s="5"/>
      <c r="R28" s="5">
        <v>25</v>
      </c>
      <c r="S28" s="5" t="s">
        <v>21</v>
      </c>
    </row>
    <row r="29" spans="1:19" ht="18.75" x14ac:dyDescent="0.25">
      <c r="A29" s="1" t="s">
        <v>6</v>
      </c>
      <c r="B29" s="2">
        <v>18</v>
      </c>
      <c r="C29" s="6">
        <v>109.8</v>
      </c>
      <c r="D29" s="20">
        <v>4.9400000000000004</v>
      </c>
      <c r="E29" s="40">
        <f>M43</f>
        <v>110.24347408829173</v>
      </c>
      <c r="F29" s="41">
        <f>M44</f>
        <v>5.2269801287433548</v>
      </c>
      <c r="I29" s="5">
        <v>12</v>
      </c>
      <c r="J29" s="5">
        <v>48</v>
      </c>
      <c r="K29" s="5" t="s">
        <v>20</v>
      </c>
      <c r="L29" s="5">
        <v>29.311499999999999</v>
      </c>
      <c r="M29" s="7">
        <f>(31.8733-L29)/1.0719</f>
        <v>2.3899617501632631</v>
      </c>
      <c r="Q29" s="5" t="s">
        <v>104</v>
      </c>
      <c r="R29" s="5">
        <v>26</v>
      </c>
      <c r="S29" s="5" t="s">
        <v>20</v>
      </c>
    </row>
    <row r="30" spans="1:19" ht="15.75" x14ac:dyDescent="0.25">
      <c r="A30" s="1"/>
      <c r="B30" s="2"/>
      <c r="C30" s="6"/>
      <c r="D30" s="20">
        <v>4.78</v>
      </c>
      <c r="E30" s="40"/>
      <c r="F30" s="41">
        <f>M45</f>
        <v>5.0683832447056627</v>
      </c>
      <c r="I30" s="5">
        <v>12</v>
      </c>
      <c r="J30" s="5">
        <v>52</v>
      </c>
      <c r="K30" s="5" t="s">
        <v>20</v>
      </c>
      <c r="L30" s="5">
        <v>29.559799999999999</v>
      </c>
      <c r="M30" s="7">
        <f>(31.8733-L30)/1.0719</f>
        <v>2.1583170071835069</v>
      </c>
      <c r="Q30" s="5"/>
      <c r="R30" s="5">
        <v>27</v>
      </c>
      <c r="S30" s="5" t="s">
        <v>22</v>
      </c>
    </row>
    <row r="31" spans="1:19" ht="18.75" x14ac:dyDescent="0.25">
      <c r="A31" s="1" t="s">
        <v>15</v>
      </c>
      <c r="B31" s="2">
        <v>19</v>
      </c>
      <c r="C31" s="6">
        <v>28.7</v>
      </c>
      <c r="D31" s="20">
        <v>1.1299999999999999</v>
      </c>
      <c r="E31" s="40">
        <f>M46</f>
        <v>28.049136276391536</v>
      </c>
      <c r="F31" s="41">
        <f>AVERAGE(M47:M49)</f>
        <v>1.4383804459371217</v>
      </c>
      <c r="I31" s="5">
        <v>13</v>
      </c>
      <c r="J31" s="5">
        <v>43</v>
      </c>
      <c r="K31" s="5" t="s">
        <v>0</v>
      </c>
      <c r="L31" s="5">
        <v>147.1936</v>
      </c>
      <c r="M31" s="7">
        <f>(186.3567-L31)/1.042</f>
        <v>37.584548944337797</v>
      </c>
      <c r="Q31" s="5">
        <v>17</v>
      </c>
      <c r="R31" s="5">
        <v>28</v>
      </c>
      <c r="S31" s="5" t="s">
        <v>0</v>
      </c>
    </row>
    <row r="32" spans="1:19" ht="18.75" x14ac:dyDescent="0.25">
      <c r="A32" s="1" t="s">
        <v>15</v>
      </c>
      <c r="B32" s="2">
        <v>20</v>
      </c>
      <c r="C32" s="6">
        <v>17.5</v>
      </c>
      <c r="D32" s="20">
        <v>0.89</v>
      </c>
      <c r="E32" s="40">
        <f>M50</f>
        <v>14.309021113243759</v>
      </c>
      <c r="F32" s="41">
        <f>AVERAGE(M51:M53)</f>
        <v>1.0039182759585785</v>
      </c>
      <c r="I32" s="5">
        <v>13</v>
      </c>
      <c r="J32" s="5">
        <v>49</v>
      </c>
      <c r="K32" s="5" t="s">
        <v>20</v>
      </c>
      <c r="L32" s="5">
        <v>29.685700000000001</v>
      </c>
      <c r="M32" s="7">
        <f>(31.8733-L32)/1.0719</f>
        <v>2.040862020710887</v>
      </c>
      <c r="Q32" s="5">
        <v>17</v>
      </c>
      <c r="R32" s="5">
        <v>29</v>
      </c>
      <c r="S32" s="5" t="s">
        <v>20</v>
      </c>
    </row>
    <row r="33" spans="1:19" ht="15.75" x14ac:dyDescent="0.25">
      <c r="A33" s="1" t="s">
        <v>0</v>
      </c>
      <c r="B33" s="2" t="s">
        <v>9</v>
      </c>
      <c r="C33" s="6">
        <v>113.1</v>
      </c>
      <c r="D33" s="20" t="s">
        <v>17</v>
      </c>
      <c r="E33" s="40">
        <f>M54</f>
        <v>128.37907869481765</v>
      </c>
      <c r="F33" s="41"/>
      <c r="I33" s="5">
        <v>13</v>
      </c>
      <c r="J33" s="5">
        <v>50</v>
      </c>
      <c r="K33" s="5" t="s">
        <v>20</v>
      </c>
      <c r="L33" s="5">
        <v>29.527100000000001</v>
      </c>
      <c r="M33" s="7">
        <f>(31.8733-L33)/1.0719</f>
        <v>2.1888235842895787</v>
      </c>
      <c r="Q33" s="5">
        <v>17</v>
      </c>
      <c r="R33" s="5">
        <v>30</v>
      </c>
      <c r="S33" s="5" t="s">
        <v>20</v>
      </c>
    </row>
    <row r="34" spans="1:19" ht="15.75" x14ac:dyDescent="0.25">
      <c r="A34" s="1" t="s">
        <v>1</v>
      </c>
      <c r="B34" s="2" t="s">
        <v>10</v>
      </c>
      <c r="C34" s="6">
        <v>132.80000000000001</v>
      </c>
      <c r="D34" s="20">
        <v>7.1</v>
      </c>
      <c r="E34" s="40">
        <f>M55</f>
        <v>132.85786948176582</v>
      </c>
      <c r="F34" s="41">
        <f>M56</f>
        <v>7.3017072488105219</v>
      </c>
      <c r="I34" s="5">
        <v>14</v>
      </c>
      <c r="J34" s="5">
        <v>42</v>
      </c>
      <c r="K34" s="5" t="s">
        <v>0</v>
      </c>
      <c r="L34" s="5">
        <v>102.62050000000001</v>
      </c>
      <c r="M34" s="7">
        <f>(186.3567-L34)/1.042</f>
        <v>80.361036468330113</v>
      </c>
      <c r="Q34" s="5">
        <v>17</v>
      </c>
      <c r="R34" s="5">
        <v>31</v>
      </c>
      <c r="S34" s="5" t="s">
        <v>20</v>
      </c>
    </row>
    <row r="35" spans="1:19" ht="15.75" x14ac:dyDescent="0.25">
      <c r="A35" s="1" t="s">
        <v>0</v>
      </c>
      <c r="B35" s="2" t="s">
        <v>11</v>
      </c>
      <c r="C35" s="6">
        <v>129.5</v>
      </c>
      <c r="D35" s="20" t="s">
        <v>17</v>
      </c>
      <c r="E35" s="40">
        <f>M57</f>
        <v>128.912763915547</v>
      </c>
      <c r="F35" s="41" t="s">
        <v>17</v>
      </c>
      <c r="I35" s="5">
        <v>14</v>
      </c>
      <c r="J35" s="5">
        <v>51</v>
      </c>
      <c r="K35" s="5" t="s">
        <v>20</v>
      </c>
      <c r="L35" s="5">
        <v>27.293600000000001</v>
      </c>
      <c r="M35" s="7">
        <f>(31.8733-L35)/1.0719</f>
        <v>4.2725067636906413</v>
      </c>
      <c r="Q35" s="5"/>
      <c r="R35" s="5">
        <v>32</v>
      </c>
      <c r="S35" s="5" t="s">
        <v>22</v>
      </c>
    </row>
    <row r="36" spans="1:19" ht="15.75" x14ac:dyDescent="0.25">
      <c r="A36" s="1" t="s">
        <v>0</v>
      </c>
      <c r="B36" s="2" t="s">
        <v>12</v>
      </c>
      <c r="C36" s="6">
        <v>152.30000000000001</v>
      </c>
      <c r="D36" s="20" t="s">
        <v>17</v>
      </c>
      <c r="E36" s="40">
        <f>M58</f>
        <v>151.95547024952012</v>
      </c>
      <c r="F36" s="41" t="s">
        <v>17</v>
      </c>
      <c r="I36" s="5">
        <v>15</v>
      </c>
      <c r="J36" s="5">
        <v>47</v>
      </c>
      <c r="K36" s="5" t="s">
        <v>0</v>
      </c>
      <c r="L36" s="5">
        <v>138.39510000000001</v>
      </c>
      <c r="M36" s="7">
        <f>(186.3567-L36)/1.042</f>
        <v>46.028406909788842</v>
      </c>
      <c r="Q36" s="5">
        <v>16</v>
      </c>
      <c r="R36" s="5">
        <v>33</v>
      </c>
      <c r="S36" s="5" t="s">
        <v>0</v>
      </c>
    </row>
    <row r="37" spans="1:19" ht="15.75" x14ac:dyDescent="0.25">
      <c r="A37" s="1" t="s">
        <v>1</v>
      </c>
      <c r="B37" s="2" t="s">
        <v>13</v>
      </c>
      <c r="C37" s="6">
        <v>117</v>
      </c>
      <c r="D37" s="20">
        <v>6.59</v>
      </c>
      <c r="E37" s="40">
        <f>M59</f>
        <v>115.22389635316696</v>
      </c>
      <c r="F37" s="41">
        <f>M60</f>
        <v>6.5734676742233402</v>
      </c>
      <c r="I37" s="5">
        <v>16</v>
      </c>
      <c r="J37" s="5">
        <v>33</v>
      </c>
      <c r="K37" s="5" t="s">
        <v>0</v>
      </c>
      <c r="L37" s="5">
        <v>70.606399999999994</v>
      </c>
      <c r="M37" s="7">
        <f>(186.3567-L37)/1.042</f>
        <v>111.08474088291746</v>
      </c>
      <c r="Q37" s="5">
        <v>16</v>
      </c>
      <c r="R37" s="5">
        <v>34</v>
      </c>
      <c r="S37" s="5" t="s">
        <v>20</v>
      </c>
    </row>
    <row r="38" spans="1:19" ht="15.75" x14ac:dyDescent="0.25">
      <c r="A38" s="1" t="s">
        <v>1</v>
      </c>
      <c r="B38" s="2" t="s">
        <v>14</v>
      </c>
      <c r="C38" s="6">
        <v>130</v>
      </c>
      <c r="D38" s="20">
        <v>7.14</v>
      </c>
      <c r="E38" s="40">
        <f>M61</f>
        <v>129.60499040307101</v>
      </c>
      <c r="F38" s="41">
        <f>M62</f>
        <v>7.0503778337531493</v>
      </c>
      <c r="I38" s="5">
        <v>16</v>
      </c>
      <c r="J38" s="5">
        <v>34</v>
      </c>
      <c r="K38" s="5" t="s">
        <v>20</v>
      </c>
      <c r="L38" s="5">
        <v>25.301300000000001</v>
      </c>
      <c r="M38" s="7">
        <f>(31.8733-L38)/1.0719</f>
        <v>6.1311689523276414</v>
      </c>
      <c r="Q38" s="5"/>
      <c r="R38" s="5">
        <v>35</v>
      </c>
      <c r="S38" s="5" t="s">
        <v>23</v>
      </c>
    </row>
    <row r="39" spans="1:19" x14ac:dyDescent="0.25">
      <c r="I39" s="5">
        <v>17</v>
      </c>
      <c r="J39" s="5">
        <v>28</v>
      </c>
      <c r="K39" s="5" t="s">
        <v>0</v>
      </c>
      <c r="L39" s="5">
        <v>170.4675</v>
      </c>
      <c r="M39" s="7">
        <f>(186.3567-L39)/1.042</f>
        <v>15.248752399232234</v>
      </c>
      <c r="Q39" s="5">
        <v>8</v>
      </c>
      <c r="R39" s="5">
        <v>36</v>
      </c>
      <c r="S39" s="5" t="s">
        <v>0</v>
      </c>
    </row>
    <row r="40" spans="1:19" x14ac:dyDescent="0.25">
      <c r="I40" s="5">
        <v>17</v>
      </c>
      <c r="J40" s="5">
        <v>29</v>
      </c>
      <c r="K40" s="5" t="s">
        <v>20</v>
      </c>
      <c r="L40" s="5">
        <v>30.814499999999999</v>
      </c>
      <c r="M40" s="7">
        <f>(31.8733-L40)/1.0719</f>
        <v>0.98777871070062639</v>
      </c>
      <c r="Q40" s="5">
        <v>8</v>
      </c>
      <c r="R40" s="5">
        <v>37</v>
      </c>
      <c r="S40" s="5" t="s">
        <v>20</v>
      </c>
    </row>
    <row r="41" spans="1:19" x14ac:dyDescent="0.25">
      <c r="I41" s="5">
        <v>17</v>
      </c>
      <c r="J41" s="5">
        <v>30</v>
      </c>
      <c r="K41" s="5" t="s">
        <v>20</v>
      </c>
      <c r="L41" s="5">
        <v>30.772099999999998</v>
      </c>
      <c r="M41" s="7">
        <f>(31.8733-L41)/1.0719</f>
        <v>1.0273346394253215</v>
      </c>
      <c r="Q41" s="5">
        <v>8</v>
      </c>
      <c r="R41" s="5">
        <v>38</v>
      </c>
      <c r="S41" s="5" t="s">
        <v>20</v>
      </c>
    </row>
    <row r="42" spans="1:19" x14ac:dyDescent="0.25">
      <c r="I42" s="5">
        <v>17</v>
      </c>
      <c r="J42" s="5">
        <v>31</v>
      </c>
      <c r="K42" s="5" t="s">
        <v>20</v>
      </c>
      <c r="L42" s="5">
        <v>31.0504</v>
      </c>
      <c r="M42" s="7">
        <f>(31.8733-L42)/1.0719</f>
        <v>0.76770221102714864</v>
      </c>
      <c r="Q42" s="5">
        <v>9</v>
      </c>
      <c r="R42" s="5">
        <v>39</v>
      </c>
      <c r="S42" s="5" t="s">
        <v>0</v>
      </c>
    </row>
    <row r="43" spans="1:19" x14ac:dyDescent="0.25">
      <c r="I43" s="5">
        <v>18</v>
      </c>
      <c r="J43" s="5">
        <v>62</v>
      </c>
      <c r="K43" s="5" t="s">
        <v>0</v>
      </c>
      <c r="L43" s="5">
        <v>71.483000000000004</v>
      </c>
      <c r="M43" s="7">
        <f>(186.3567-L43)/1.042</f>
        <v>110.24347408829173</v>
      </c>
      <c r="Q43" s="5">
        <v>9</v>
      </c>
      <c r="R43" s="5">
        <v>40</v>
      </c>
      <c r="S43" s="5" t="s">
        <v>20</v>
      </c>
    </row>
    <row r="44" spans="1:19" x14ac:dyDescent="0.25">
      <c r="I44" s="5">
        <v>18</v>
      </c>
      <c r="J44" s="5">
        <v>63</v>
      </c>
      <c r="K44" s="5" t="s">
        <v>20</v>
      </c>
      <c r="L44" s="5">
        <v>26.270499999999998</v>
      </c>
      <c r="M44" s="7">
        <f>(31.8733-L44)/1.0719</f>
        <v>5.2269801287433548</v>
      </c>
      <c r="Q44" s="5">
        <v>9</v>
      </c>
      <c r="R44" s="5">
        <v>41</v>
      </c>
      <c r="S44" s="5" t="s">
        <v>20</v>
      </c>
    </row>
    <row r="45" spans="1:19" x14ac:dyDescent="0.25">
      <c r="I45" s="5">
        <v>18</v>
      </c>
      <c r="J45" s="5">
        <v>64</v>
      </c>
      <c r="K45" s="5" t="s">
        <v>20</v>
      </c>
      <c r="L45" s="5">
        <v>26.4405</v>
      </c>
      <c r="M45" s="7">
        <f>(31.8733-L45)/1.0719</f>
        <v>5.0683832447056627</v>
      </c>
      <c r="Q45" s="5">
        <v>14</v>
      </c>
      <c r="R45" s="5">
        <v>42</v>
      </c>
      <c r="S45" s="5" t="s">
        <v>0</v>
      </c>
    </row>
    <row r="46" spans="1:19" x14ac:dyDescent="0.25">
      <c r="I46" s="5">
        <v>19</v>
      </c>
      <c r="J46" s="5">
        <v>53</v>
      </c>
      <c r="K46" s="5" t="s">
        <v>0</v>
      </c>
      <c r="L46" s="5">
        <v>157.12950000000001</v>
      </c>
      <c r="M46" s="7">
        <f>(186.3567-L46)/1.042</f>
        <v>28.049136276391536</v>
      </c>
      <c r="Q46" s="5">
        <v>13</v>
      </c>
      <c r="R46" s="5">
        <v>43</v>
      </c>
      <c r="S46" s="5" t="s">
        <v>0</v>
      </c>
    </row>
    <row r="47" spans="1:19" x14ac:dyDescent="0.25">
      <c r="I47" s="5">
        <v>19</v>
      </c>
      <c r="J47" s="5">
        <v>54</v>
      </c>
      <c r="K47" s="5" t="s">
        <v>20</v>
      </c>
      <c r="L47" s="5">
        <v>30.232099999999999</v>
      </c>
      <c r="M47" s="7">
        <f>(31.8733-L47)/1.0719</f>
        <v>1.5311129769568068</v>
      </c>
      <c r="Q47" s="5">
        <v>12</v>
      </c>
      <c r="R47" s="5">
        <v>44</v>
      </c>
      <c r="S47" s="5" t="s">
        <v>0</v>
      </c>
    </row>
    <row r="48" spans="1:19" x14ac:dyDescent="0.25">
      <c r="I48" s="5">
        <v>19</v>
      </c>
      <c r="J48" s="5">
        <v>55</v>
      </c>
      <c r="K48" s="5" t="s">
        <v>20</v>
      </c>
      <c r="L48" s="5">
        <v>30.672899999999998</v>
      </c>
      <c r="M48" s="7">
        <f>(31.8733-L48)/1.0719</f>
        <v>1.1198805858755498</v>
      </c>
      <c r="Q48" s="5">
        <v>11</v>
      </c>
      <c r="R48" s="5">
        <v>45</v>
      </c>
      <c r="S48" s="5" t="s">
        <v>0</v>
      </c>
    </row>
    <row r="49" spans="9:19" x14ac:dyDescent="0.25">
      <c r="I49" s="5">
        <v>19</v>
      </c>
      <c r="J49" s="5">
        <v>56</v>
      </c>
      <c r="K49" s="5" t="s">
        <v>20</v>
      </c>
      <c r="L49" s="5">
        <v>30.089500000000001</v>
      </c>
      <c r="M49" s="7">
        <f>(31.8733-L49)/1.0719</f>
        <v>1.6641477749790086</v>
      </c>
      <c r="Q49" s="5">
        <v>10</v>
      </c>
      <c r="R49" s="5">
        <v>46</v>
      </c>
      <c r="S49" s="5" t="s">
        <v>0</v>
      </c>
    </row>
    <row r="50" spans="9:19" x14ac:dyDescent="0.25">
      <c r="I50" s="5">
        <v>20</v>
      </c>
      <c r="J50" s="5">
        <v>57</v>
      </c>
      <c r="K50" s="5" t="s">
        <v>0</v>
      </c>
      <c r="L50" s="5">
        <v>171.44669999999999</v>
      </c>
      <c r="M50" s="7">
        <f>(186.3567-L50)/1.042</f>
        <v>14.309021113243759</v>
      </c>
      <c r="Q50" s="5">
        <v>15</v>
      </c>
      <c r="R50" s="5">
        <v>47</v>
      </c>
      <c r="S50" s="5" t="s">
        <v>0</v>
      </c>
    </row>
    <row r="51" spans="9:19" x14ac:dyDescent="0.25">
      <c r="I51" s="5">
        <v>20</v>
      </c>
      <c r="J51" s="5">
        <v>58</v>
      </c>
      <c r="K51" s="5" t="s">
        <v>20</v>
      </c>
      <c r="L51" s="5">
        <v>30.652699999999999</v>
      </c>
      <c r="M51" s="7">
        <f>(31.8733-L51)/1.0719</f>
        <v>1.1387256273906157</v>
      </c>
      <c r="Q51" s="5">
        <v>12</v>
      </c>
      <c r="R51" s="5">
        <v>48</v>
      </c>
      <c r="S51" s="5" t="s">
        <v>20</v>
      </c>
    </row>
    <row r="52" spans="9:19" x14ac:dyDescent="0.25">
      <c r="I52" s="5">
        <v>20</v>
      </c>
      <c r="J52" s="5">
        <v>59</v>
      </c>
      <c r="K52" s="5" t="s">
        <v>20</v>
      </c>
      <c r="L52" s="5">
        <v>30.7728</v>
      </c>
      <c r="M52" s="7">
        <f>(31.8733-L52)/1.0719</f>
        <v>1.0266815934322233</v>
      </c>
      <c r="Q52" s="5">
        <v>13</v>
      </c>
      <c r="R52" s="5">
        <v>49</v>
      </c>
      <c r="S52" s="5" t="s">
        <v>20</v>
      </c>
    </row>
    <row r="53" spans="9:19" x14ac:dyDescent="0.25">
      <c r="I53" s="5">
        <v>20</v>
      </c>
      <c r="J53" s="5">
        <v>60</v>
      </c>
      <c r="K53" s="5" t="s">
        <v>20</v>
      </c>
      <c r="L53" s="5">
        <v>30.966100000000001</v>
      </c>
      <c r="M53" s="7">
        <f>(31.8733-L53)/1.0719</f>
        <v>0.84634760705289624</v>
      </c>
      <c r="Q53" s="5">
        <v>13</v>
      </c>
      <c r="R53" s="5">
        <v>50</v>
      </c>
      <c r="S53" s="5" t="s">
        <v>20</v>
      </c>
    </row>
    <row r="54" spans="9:19" x14ac:dyDescent="0.25">
      <c r="I54" s="5" t="s">
        <v>9</v>
      </c>
      <c r="J54" s="5">
        <v>19</v>
      </c>
      <c r="K54" s="5" t="s">
        <v>0</v>
      </c>
      <c r="L54" s="5">
        <v>52.585700000000003</v>
      </c>
      <c r="M54" s="7">
        <f>(186.3567-L54)/1.042</f>
        <v>128.37907869481765</v>
      </c>
      <c r="Q54" s="5">
        <v>14</v>
      </c>
      <c r="R54" s="5">
        <v>51</v>
      </c>
      <c r="S54" s="5" t="s">
        <v>20</v>
      </c>
    </row>
    <row r="55" spans="9:19" x14ac:dyDescent="0.25">
      <c r="I55" s="5" t="s">
        <v>10</v>
      </c>
      <c r="J55" s="5">
        <v>17</v>
      </c>
      <c r="K55" s="5" t="s">
        <v>0</v>
      </c>
      <c r="L55" s="5">
        <v>47.918799999999997</v>
      </c>
      <c r="M55" s="7">
        <f>(186.3567-L55)/1.042</f>
        <v>132.85786948176582</v>
      </c>
      <c r="Q55" s="5">
        <v>12</v>
      </c>
      <c r="R55" s="5">
        <v>52</v>
      </c>
      <c r="S55" s="5" t="s">
        <v>20</v>
      </c>
    </row>
    <row r="56" spans="9:19" x14ac:dyDescent="0.25">
      <c r="I56" s="5" t="s">
        <v>10</v>
      </c>
      <c r="J56" s="5">
        <v>20</v>
      </c>
      <c r="K56" s="5" t="s">
        <v>20</v>
      </c>
      <c r="L56" s="5">
        <v>24.046600000000002</v>
      </c>
      <c r="M56" s="7">
        <f>(31.8733-L56)/1.0719</f>
        <v>7.3017072488105219</v>
      </c>
      <c r="Q56" s="5">
        <v>19</v>
      </c>
      <c r="R56" s="5">
        <v>53</v>
      </c>
      <c r="S56" s="5" t="s">
        <v>0</v>
      </c>
    </row>
    <row r="57" spans="9:19" x14ac:dyDescent="0.25">
      <c r="I57" s="5" t="s">
        <v>11</v>
      </c>
      <c r="J57" s="5">
        <v>16</v>
      </c>
      <c r="K57" s="5" t="s">
        <v>0</v>
      </c>
      <c r="L57" s="5">
        <v>52.029600000000002</v>
      </c>
      <c r="M57" s="7">
        <f>(186.3567-L57)/1.042</f>
        <v>128.912763915547</v>
      </c>
      <c r="Q57" s="5">
        <v>19</v>
      </c>
      <c r="R57" s="5">
        <v>54</v>
      </c>
      <c r="S57" s="5" t="s">
        <v>20</v>
      </c>
    </row>
    <row r="58" spans="9:19" x14ac:dyDescent="0.25">
      <c r="I58" s="5" t="s">
        <v>12</v>
      </c>
      <c r="J58" s="5">
        <v>18</v>
      </c>
      <c r="K58" s="5" t="s">
        <v>0</v>
      </c>
      <c r="L58" s="5">
        <v>28.019100000000002</v>
      </c>
      <c r="M58" s="7">
        <f>(186.3567-L58)/1.042</f>
        <v>151.95547024952012</v>
      </c>
      <c r="Q58" s="5">
        <v>19</v>
      </c>
      <c r="R58" s="5">
        <v>55</v>
      </c>
      <c r="S58" s="5" t="s">
        <v>20</v>
      </c>
    </row>
    <row r="59" spans="9:19" x14ac:dyDescent="0.25">
      <c r="I59" s="5" t="s">
        <v>13</v>
      </c>
      <c r="J59" s="5">
        <v>21</v>
      </c>
      <c r="K59" s="5" t="s">
        <v>0</v>
      </c>
      <c r="L59" s="5">
        <v>66.293400000000005</v>
      </c>
      <c r="M59" s="7">
        <f>(186.3567-L59)/1.042</f>
        <v>115.22389635316696</v>
      </c>
      <c r="Q59" s="5">
        <v>19</v>
      </c>
      <c r="R59" s="5">
        <v>56</v>
      </c>
      <c r="S59" s="5" t="s">
        <v>20</v>
      </c>
    </row>
    <row r="60" spans="9:19" x14ac:dyDescent="0.25">
      <c r="I60" s="5" t="s">
        <v>13</v>
      </c>
      <c r="J60" s="5">
        <v>23</v>
      </c>
      <c r="K60" s="5" t="s">
        <v>20</v>
      </c>
      <c r="L60" s="5">
        <v>24.827200000000001</v>
      </c>
      <c r="M60" s="7">
        <f>(31.8733-L60)/1.0719</f>
        <v>6.5734676742233402</v>
      </c>
      <c r="Q60" s="5">
        <v>20</v>
      </c>
      <c r="R60" s="5">
        <v>57</v>
      </c>
      <c r="S60" s="5" t="s">
        <v>0</v>
      </c>
    </row>
    <row r="61" spans="9:19" x14ac:dyDescent="0.25">
      <c r="I61" s="5" t="s">
        <v>14</v>
      </c>
      <c r="J61" s="5">
        <v>22</v>
      </c>
      <c r="K61" s="5" t="s">
        <v>0</v>
      </c>
      <c r="L61" s="5">
        <v>51.308300000000003</v>
      </c>
      <c r="M61" s="7">
        <f>(186.3567-L61)/1.042</f>
        <v>129.60499040307101</v>
      </c>
      <c r="Q61" s="5">
        <v>20</v>
      </c>
      <c r="R61" s="5">
        <v>58</v>
      </c>
      <c r="S61" s="5" t="s">
        <v>20</v>
      </c>
    </row>
    <row r="62" spans="9:19" x14ac:dyDescent="0.25">
      <c r="I62" s="5" t="s">
        <v>14</v>
      </c>
      <c r="J62" s="5">
        <v>24</v>
      </c>
      <c r="K62" s="5" t="s">
        <v>20</v>
      </c>
      <c r="L62" s="5">
        <v>24.315999999999999</v>
      </c>
      <c r="M62" s="7">
        <f>(31.8733-L62)/1.0719</f>
        <v>7.0503778337531493</v>
      </c>
      <c r="Q62" s="5">
        <v>20</v>
      </c>
      <c r="R62" s="5">
        <v>59</v>
      </c>
      <c r="S62" s="5" t="s">
        <v>20</v>
      </c>
    </row>
    <row r="63" spans="9:19" x14ac:dyDescent="0.25">
      <c r="I63" s="5" t="s">
        <v>104</v>
      </c>
      <c r="J63" s="5">
        <v>26</v>
      </c>
      <c r="K63" s="5" t="s">
        <v>20</v>
      </c>
      <c r="L63" s="5">
        <v>27.192900000000002</v>
      </c>
      <c r="M63" s="7">
        <f>(31.8733-L63)/1.0719</f>
        <v>4.3664520944117911</v>
      </c>
      <c r="Q63" s="5">
        <v>20</v>
      </c>
      <c r="R63" s="5">
        <v>60</v>
      </c>
      <c r="S63" s="5" t="s">
        <v>20</v>
      </c>
    </row>
    <row r="64" spans="9:19" x14ac:dyDescent="0.25">
      <c r="I64" s="5"/>
      <c r="J64" s="5">
        <v>27</v>
      </c>
      <c r="K64" s="5" t="s">
        <v>22</v>
      </c>
      <c r="L64" s="5">
        <v>2074.3017</v>
      </c>
      <c r="M64" s="7"/>
      <c r="Q64" s="5"/>
      <c r="R64" s="5">
        <v>61</v>
      </c>
      <c r="S64" s="5" t="s">
        <v>22</v>
      </c>
    </row>
    <row r="65" spans="9:19" x14ac:dyDescent="0.25">
      <c r="I65" s="5"/>
      <c r="J65" s="5">
        <v>32</v>
      </c>
      <c r="K65" s="5" t="s">
        <v>22</v>
      </c>
      <c r="L65" s="5">
        <v>2229.0059000000001</v>
      </c>
      <c r="M65" s="7"/>
      <c r="Q65" s="5">
        <v>18</v>
      </c>
      <c r="R65" s="5">
        <v>62</v>
      </c>
      <c r="S65" s="5" t="s">
        <v>0</v>
      </c>
    </row>
    <row r="66" spans="9:19" x14ac:dyDescent="0.25">
      <c r="I66" s="5"/>
      <c r="J66" s="5">
        <v>61</v>
      </c>
      <c r="K66" s="5" t="s">
        <v>22</v>
      </c>
      <c r="L66" s="5">
        <v>2213.0744</v>
      </c>
      <c r="M66" s="7"/>
      <c r="Q66" s="5">
        <v>18</v>
      </c>
      <c r="R66" s="5">
        <v>63</v>
      </c>
      <c r="S66" s="5" t="s">
        <v>20</v>
      </c>
    </row>
    <row r="67" spans="9:19" x14ac:dyDescent="0.25">
      <c r="I67" s="5"/>
      <c r="J67" s="5">
        <v>35</v>
      </c>
      <c r="K67" s="5" t="s">
        <v>23</v>
      </c>
      <c r="L67" s="5">
        <v>48.372900000000001</v>
      </c>
      <c r="M67" s="7"/>
      <c r="Q67" s="5">
        <v>18</v>
      </c>
      <c r="R67" s="5">
        <v>64</v>
      </c>
      <c r="S67" s="5" t="s">
        <v>20</v>
      </c>
    </row>
    <row r="68" spans="9:19" x14ac:dyDescent="0.25">
      <c r="I68" s="5"/>
      <c r="J68" s="5">
        <v>25</v>
      </c>
      <c r="K68" s="5" t="s">
        <v>21</v>
      </c>
      <c r="L68" s="5">
        <v>211.27709999999999</v>
      </c>
      <c r="M68" s="7"/>
      <c r="Q68" s="5">
        <v>10</v>
      </c>
      <c r="R68" s="5">
        <v>65</v>
      </c>
      <c r="S68" s="5" t="s">
        <v>20</v>
      </c>
    </row>
  </sheetData>
  <sortState xmlns:xlrd2="http://schemas.microsoft.com/office/spreadsheetml/2017/richdata2" ref="Q4:S68">
    <sortCondition ref="R4:R68"/>
  </sortState>
  <mergeCells count="4">
    <mergeCell ref="Q1:S2"/>
    <mergeCell ref="I2:M2"/>
    <mergeCell ref="A3:D3"/>
    <mergeCell ref="E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3444-CDEE-4BB4-958A-FFEB10EB79EE}">
  <dimension ref="A1:Q45"/>
  <sheetViews>
    <sheetView tabSelected="1" zoomScale="90" zoomScaleNormal="90" workbookViewId="0">
      <selection activeCell="L6" sqref="L6"/>
    </sheetView>
  </sheetViews>
  <sheetFormatPr defaultColWidth="8.85546875" defaultRowHeight="15" x14ac:dyDescent="0.25"/>
  <cols>
    <col min="3" max="3" width="10.28515625" bestFit="1" customWidth="1"/>
    <col min="4" max="4" width="9.42578125" bestFit="1" customWidth="1"/>
    <col min="5" max="5" width="10.28515625" bestFit="1" customWidth="1"/>
    <col min="6" max="6" width="9.42578125" bestFit="1" customWidth="1"/>
    <col min="7" max="8" width="10" customWidth="1"/>
    <col min="9" max="9" width="23.85546875" bestFit="1" customWidth="1"/>
    <col min="10" max="10" width="22.85546875" bestFit="1" customWidth="1"/>
    <col min="13" max="13" width="10.140625" customWidth="1"/>
    <col min="15" max="15" width="10.140625" customWidth="1"/>
    <col min="16" max="16" width="5.42578125" customWidth="1"/>
  </cols>
  <sheetData>
    <row r="1" spans="1:17" ht="30.75" x14ac:dyDescent="0.55000000000000004">
      <c r="A1" s="50" t="s">
        <v>124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</row>
    <row r="2" spans="1:17" ht="20.25" customHeight="1" x14ac:dyDescent="0.4">
      <c r="A2" s="36" t="s">
        <v>121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15.75" thickBot="1" x14ac:dyDescent="0.3">
      <c r="G3" s="8"/>
      <c r="H3" s="8"/>
      <c r="I3" s="8"/>
    </row>
    <row r="4" spans="1:17" ht="17.25" x14ac:dyDescent="0.3">
      <c r="A4" s="51" t="s">
        <v>19</v>
      </c>
      <c r="B4" s="51"/>
      <c r="C4" s="51"/>
      <c r="D4" s="52"/>
      <c r="E4" s="53" t="s">
        <v>122</v>
      </c>
      <c r="F4" s="54"/>
      <c r="G4" s="37"/>
      <c r="H4" s="37"/>
      <c r="I4" s="42" t="s">
        <v>115</v>
      </c>
      <c r="J4" s="43" t="s">
        <v>116</v>
      </c>
      <c r="L4" s="49" t="s">
        <v>123</v>
      </c>
      <c r="M4" s="49"/>
      <c r="N4" s="49"/>
      <c r="O4" s="49"/>
    </row>
    <row r="5" spans="1:17" ht="34.5" x14ac:dyDescent="0.25">
      <c r="A5" s="22" t="s">
        <v>3</v>
      </c>
      <c r="B5" s="22" t="s">
        <v>2</v>
      </c>
      <c r="C5" s="23" t="s">
        <v>106</v>
      </c>
      <c r="D5" s="24" t="s">
        <v>107</v>
      </c>
      <c r="E5" s="28" t="s">
        <v>106</v>
      </c>
      <c r="F5" s="29" t="s">
        <v>107</v>
      </c>
      <c r="G5" s="34"/>
      <c r="H5" s="34"/>
      <c r="I5" s="32" t="s">
        <v>16</v>
      </c>
      <c r="J5" s="25" t="s">
        <v>16</v>
      </c>
      <c r="L5" s="10" t="s">
        <v>110</v>
      </c>
      <c r="M5" s="27" t="s">
        <v>111</v>
      </c>
      <c r="N5" s="10" t="s">
        <v>112</v>
      </c>
      <c r="O5" s="27" t="s">
        <v>113</v>
      </c>
    </row>
    <row r="6" spans="1:17" ht="18.75" x14ac:dyDescent="0.25">
      <c r="A6" s="57" t="s">
        <v>6</v>
      </c>
      <c r="B6" s="58">
        <v>1</v>
      </c>
      <c r="C6" s="59">
        <v>27</v>
      </c>
      <c r="D6" s="60">
        <v>3.03</v>
      </c>
      <c r="E6" s="61">
        <v>25.380134357005758</v>
      </c>
      <c r="F6" s="62">
        <v>2.8690176322418153</v>
      </c>
      <c r="G6" s="63"/>
      <c r="H6" s="63"/>
      <c r="I6" s="64">
        <f>$C6-E6</f>
        <v>1.6198656429942417</v>
      </c>
      <c r="J6" s="64">
        <f>$D6-F6</f>
        <v>0.16098236775818453</v>
      </c>
      <c r="L6" s="7">
        <f>ABS(I6)</f>
        <v>1.6198656429942417</v>
      </c>
      <c r="M6" s="7">
        <f>POWER(L6, 2)</f>
        <v>2.6239647013531484</v>
      </c>
      <c r="N6" s="7">
        <f>ABS(J6)</f>
        <v>0.16098236775818453</v>
      </c>
      <c r="O6" s="7">
        <f>POWER(N6, 2)</f>
        <v>2.5915322729031371E-2</v>
      </c>
    </row>
    <row r="7" spans="1:17" ht="15.75" x14ac:dyDescent="0.25">
      <c r="A7" s="57"/>
      <c r="B7" s="58"/>
      <c r="C7" s="59"/>
      <c r="D7" s="60">
        <v>2.75</v>
      </c>
      <c r="E7" s="61"/>
      <c r="F7" s="62">
        <v>2.6178748017538953</v>
      </c>
      <c r="G7" s="63"/>
      <c r="H7" s="63"/>
      <c r="I7" s="64"/>
      <c r="J7" s="64">
        <f>$D7-F7</f>
        <v>0.13212519824610469</v>
      </c>
      <c r="L7" s="7"/>
      <c r="M7" s="7"/>
      <c r="N7" s="7">
        <f>ABS(J7)</f>
        <v>0.13212519824610469</v>
      </c>
      <c r="O7" s="7">
        <f t="shared" ref="O7:O39" si="0">POWER(N7, 2)</f>
        <v>1.7457068011572468E-2</v>
      </c>
    </row>
    <row r="8" spans="1:17" ht="15.75" x14ac:dyDescent="0.25">
      <c r="A8" s="57" t="s">
        <v>1</v>
      </c>
      <c r="B8" s="58">
        <v>2</v>
      </c>
      <c r="C8" s="59">
        <v>51.8</v>
      </c>
      <c r="D8" s="60">
        <v>2.64</v>
      </c>
      <c r="E8" s="61">
        <v>54.290403071017259</v>
      </c>
      <c r="F8" s="62">
        <v>3.0320925459464498</v>
      </c>
      <c r="G8" s="63"/>
      <c r="H8" s="63"/>
      <c r="I8" s="64">
        <f>$C8-E8</f>
        <v>-2.490403071017262</v>
      </c>
      <c r="J8" s="64">
        <f>$D8-F8</f>
        <v>-0.39209254594644971</v>
      </c>
      <c r="L8" s="7">
        <f>ABS(I8)</f>
        <v>2.490403071017262</v>
      </c>
      <c r="M8" s="7">
        <f t="shared" ref="M8:M39" si="1">POWER(L8, 2)</f>
        <v>6.20210745613221</v>
      </c>
      <c r="N8" s="7">
        <f>ABS(J8)</f>
        <v>0.39209254594644971</v>
      </c>
      <c r="O8" s="7">
        <f t="shared" si="0"/>
        <v>0.15373656458676876</v>
      </c>
    </row>
    <row r="9" spans="1:17" ht="15.75" x14ac:dyDescent="0.25">
      <c r="A9" s="57" t="s">
        <v>0</v>
      </c>
      <c r="B9" s="58">
        <v>3</v>
      </c>
      <c r="C9" s="59">
        <v>146.69999999999999</v>
      </c>
      <c r="D9" s="60" t="s">
        <v>17</v>
      </c>
      <c r="E9" s="61">
        <v>148.4063339731286</v>
      </c>
      <c r="F9" s="62" t="s">
        <v>17</v>
      </c>
      <c r="G9" s="63"/>
      <c r="H9" s="63"/>
      <c r="I9" s="64">
        <f>$C9-E9</f>
        <v>-1.7063339731286078</v>
      </c>
      <c r="J9" s="64"/>
      <c r="L9" s="7">
        <f>ABS(I9)</f>
        <v>1.7063339731286078</v>
      </c>
      <c r="M9" s="7">
        <f>POWER(L9, 2)</f>
        <v>2.9115756278528604</v>
      </c>
      <c r="N9" s="7"/>
      <c r="O9" s="7"/>
    </row>
    <row r="10" spans="1:17" ht="18.75" x14ac:dyDescent="0.25">
      <c r="A10" s="57" t="s">
        <v>6</v>
      </c>
      <c r="B10" s="58">
        <v>4</v>
      </c>
      <c r="C10" s="59">
        <v>35</v>
      </c>
      <c r="D10" s="60">
        <v>2.81</v>
      </c>
      <c r="E10" s="61">
        <v>37.316602687140097</v>
      </c>
      <c r="F10" s="62">
        <v>2.7664894113256824</v>
      </c>
      <c r="G10" s="63"/>
      <c r="H10" s="63"/>
      <c r="I10" s="64">
        <f>$C10-E10</f>
        <v>-2.3166026871400973</v>
      </c>
      <c r="J10" s="64">
        <f>$D10-F10</f>
        <v>4.3510588674317674E-2</v>
      </c>
      <c r="L10" s="7">
        <f>ABS(I10)</f>
        <v>2.3166026871400973</v>
      </c>
      <c r="M10" s="7">
        <f>POWER(L10, 2)</f>
        <v>5.3666480100647194</v>
      </c>
      <c r="N10" s="7">
        <f>ABS(J10)</f>
        <v>4.3510588674317674E-2</v>
      </c>
      <c r="O10" s="7">
        <f t="shared" si="0"/>
        <v>1.8931713267856614E-3</v>
      </c>
    </row>
    <row r="11" spans="1:17" ht="15.75" x14ac:dyDescent="0.25">
      <c r="A11" s="57"/>
      <c r="B11" s="58"/>
      <c r="C11" s="59"/>
      <c r="D11" s="60">
        <v>2.1800000000000002</v>
      </c>
      <c r="E11" s="61"/>
      <c r="F11" s="62">
        <v>1.9263923873495674</v>
      </c>
      <c r="G11" s="63"/>
      <c r="H11" s="63"/>
      <c r="I11" s="65"/>
      <c r="J11" s="64">
        <f>$D11-F11</f>
        <v>0.25360761265043275</v>
      </c>
      <c r="L11" s="7"/>
      <c r="M11" s="7"/>
      <c r="N11" s="7">
        <f>ABS(J11)</f>
        <v>0.25360761265043275</v>
      </c>
      <c r="O11" s="7">
        <f t="shared" si="0"/>
        <v>6.431682119425193E-2</v>
      </c>
    </row>
    <row r="12" spans="1:17" ht="18.75" x14ac:dyDescent="0.25">
      <c r="A12" s="57" t="s">
        <v>6</v>
      </c>
      <c r="B12" s="58">
        <v>5</v>
      </c>
      <c r="C12" s="59">
        <v>33.4</v>
      </c>
      <c r="D12" s="60">
        <v>2.2400000000000002</v>
      </c>
      <c r="E12" s="61">
        <v>35.051343570057568</v>
      </c>
      <c r="F12" s="62">
        <v>2.1904095531299554</v>
      </c>
      <c r="G12" s="63"/>
      <c r="H12" s="63"/>
      <c r="I12" s="65">
        <f>$C12-E12</f>
        <v>-1.6513435700575698</v>
      </c>
      <c r="J12" s="64">
        <f>$D12-F12</f>
        <v>4.9590446870044769E-2</v>
      </c>
      <c r="L12" s="7">
        <f>ABS(I12)</f>
        <v>1.6513435700575698</v>
      </c>
      <c r="M12" s="7">
        <f t="shared" si="1"/>
        <v>2.7269355863704798</v>
      </c>
      <c r="N12" s="7">
        <f>ABS(J12)</f>
        <v>4.9590446870044769E-2</v>
      </c>
      <c r="O12" s="7">
        <f t="shared" si="0"/>
        <v>2.459212420770733E-3</v>
      </c>
    </row>
    <row r="13" spans="1:17" ht="15.75" x14ac:dyDescent="0.25">
      <c r="A13" s="57"/>
      <c r="B13" s="58"/>
      <c r="C13" s="59"/>
      <c r="D13" s="60">
        <v>2.12</v>
      </c>
      <c r="E13" s="61"/>
      <c r="F13" s="62">
        <v>2.0496314954753232</v>
      </c>
      <c r="G13" s="63"/>
      <c r="H13" s="63"/>
      <c r="I13" s="65"/>
      <c r="J13" s="64">
        <f>$D13-F13</f>
        <v>7.0368504524676911E-2</v>
      </c>
      <c r="L13" s="7"/>
      <c r="M13" s="7"/>
      <c r="N13" s="7">
        <f>ABS(J13)</f>
        <v>7.0368504524676911E-2</v>
      </c>
      <c r="O13" s="7">
        <f t="shared" si="0"/>
        <v>4.951726429039475E-3</v>
      </c>
    </row>
    <row r="14" spans="1:17" ht="15.75" x14ac:dyDescent="0.25">
      <c r="A14" s="57" t="s">
        <v>1</v>
      </c>
      <c r="B14" s="58">
        <v>6</v>
      </c>
      <c r="C14" s="59">
        <v>61.6</v>
      </c>
      <c r="D14" s="60">
        <v>4.41</v>
      </c>
      <c r="E14" s="61">
        <v>75.610940499040296</v>
      </c>
      <c r="F14" s="62">
        <v>4.5871816400783665</v>
      </c>
      <c r="G14" s="63"/>
      <c r="H14" s="63"/>
      <c r="I14" s="65">
        <f>$C14-E14</f>
        <v>-14.010940499040295</v>
      </c>
      <c r="J14" s="64">
        <f>$D14-F14</f>
        <v>-0.17718164007836634</v>
      </c>
      <c r="L14" s="7">
        <f>ABS(I14)</f>
        <v>14.010940499040295</v>
      </c>
      <c r="M14" s="7">
        <f t="shared" si="1"/>
        <v>196.3064536676475</v>
      </c>
      <c r="N14" s="7">
        <f>ABS(J14)</f>
        <v>0.17718164007836634</v>
      </c>
      <c r="O14" s="7">
        <f t="shared" si="0"/>
        <v>3.1393333580859752E-2</v>
      </c>
    </row>
    <row r="15" spans="1:17" ht="15.75" x14ac:dyDescent="0.25">
      <c r="A15" s="57" t="s">
        <v>0</v>
      </c>
      <c r="B15" s="58">
        <v>7</v>
      </c>
      <c r="C15" s="59">
        <v>44.3</v>
      </c>
      <c r="D15" s="60" t="s">
        <v>17</v>
      </c>
      <c r="E15" s="61">
        <v>47.898272552783105</v>
      </c>
      <c r="F15" s="62" t="s">
        <v>17</v>
      </c>
      <c r="G15" s="63"/>
      <c r="H15" s="63"/>
      <c r="I15" s="65">
        <f>$C15-E15</f>
        <v>-3.5982725527831079</v>
      </c>
      <c r="J15" s="64"/>
      <c r="L15" s="7">
        <f>ABS(I15)</f>
        <v>3.5982725527831079</v>
      </c>
      <c r="M15" s="7">
        <f t="shared" si="1"/>
        <v>12.947565364112263</v>
      </c>
      <c r="N15" s="7"/>
      <c r="O15" s="7"/>
    </row>
    <row r="16" spans="1:17" ht="18.75" x14ac:dyDescent="0.25">
      <c r="A16" s="57" t="s">
        <v>6</v>
      </c>
      <c r="B16" s="58">
        <v>8</v>
      </c>
      <c r="C16" s="59">
        <v>38.5</v>
      </c>
      <c r="D16" s="60">
        <v>1.83</v>
      </c>
      <c r="E16" s="61">
        <v>36.697312859884825</v>
      </c>
      <c r="F16" s="62">
        <v>2.1489877787107003</v>
      </c>
      <c r="G16" s="63"/>
      <c r="H16" s="63"/>
      <c r="I16" s="65">
        <f>$C16-E16</f>
        <v>1.8026871401151752</v>
      </c>
      <c r="J16" s="64">
        <f>$D16-F16</f>
        <v>-0.31898777871070028</v>
      </c>
      <c r="L16" s="7">
        <f>ABS(I16)</f>
        <v>1.8026871401151752</v>
      </c>
      <c r="M16" s="7">
        <f t="shared" si="1"/>
        <v>3.2496809251366292</v>
      </c>
      <c r="N16" s="7">
        <f>ABS(J16)</f>
        <v>0.31898777871070028</v>
      </c>
      <c r="O16" s="7">
        <f t="shared" si="0"/>
        <v>0.10175320296678669</v>
      </c>
    </row>
    <row r="17" spans="1:15" ht="15.75" x14ac:dyDescent="0.25">
      <c r="A17" s="57"/>
      <c r="B17" s="58"/>
      <c r="C17" s="59"/>
      <c r="D17" s="60">
        <v>1.2</v>
      </c>
      <c r="E17" s="61"/>
      <c r="F17" s="62">
        <v>1.1575706689056815</v>
      </c>
      <c r="G17" s="63"/>
      <c r="H17" s="63"/>
      <c r="I17" s="65"/>
      <c r="J17" s="64">
        <f>$D17-F17</f>
        <v>4.2429331094318457E-2</v>
      </c>
      <c r="L17" s="7"/>
      <c r="M17" s="7"/>
      <c r="N17" s="7">
        <f>ABS(J17)</f>
        <v>4.2429331094318457E-2</v>
      </c>
      <c r="O17" s="7">
        <f t="shared" si="0"/>
        <v>1.800248137111299E-3</v>
      </c>
    </row>
    <row r="18" spans="1:15" ht="18.75" x14ac:dyDescent="0.25">
      <c r="A18" s="57" t="s">
        <v>6</v>
      </c>
      <c r="B18" s="58">
        <v>9</v>
      </c>
      <c r="C18" s="59">
        <v>19.600000000000001</v>
      </c>
      <c r="D18" s="60">
        <v>1.63</v>
      </c>
      <c r="E18" s="61">
        <v>18.938867562380029</v>
      </c>
      <c r="F18" s="62">
        <v>1.8420561619554052</v>
      </c>
      <c r="G18" s="63"/>
      <c r="H18" s="63"/>
      <c r="I18" s="65">
        <f>$C18-E18</f>
        <v>0.66113243761997254</v>
      </c>
      <c r="J18" s="64">
        <f>$D18-F18</f>
        <v>-0.21205616195540533</v>
      </c>
      <c r="L18" s="7">
        <f>ABS(I18)</f>
        <v>0.66113243761997254</v>
      </c>
      <c r="M18" s="7">
        <f t="shared" si="1"/>
        <v>0.43709610007332689</v>
      </c>
      <c r="N18" s="7">
        <f>ABS(J18)</f>
        <v>0.21205616195540533</v>
      </c>
      <c r="O18" s="7">
        <f t="shared" si="0"/>
        <v>4.4967815823257096E-2</v>
      </c>
    </row>
    <row r="19" spans="1:15" ht="15.75" x14ac:dyDescent="0.25">
      <c r="A19" s="57"/>
      <c r="B19" s="58"/>
      <c r="C19" s="59"/>
      <c r="D19" s="60">
        <v>1.56</v>
      </c>
      <c r="E19" s="61"/>
      <c r="F19" s="62">
        <v>1.7130329321765103</v>
      </c>
      <c r="G19" s="63"/>
      <c r="H19" s="63"/>
      <c r="I19" s="65"/>
      <c r="J19" s="64">
        <f>$D19-F19</f>
        <v>-0.15303293217651026</v>
      </c>
      <c r="L19" s="7"/>
      <c r="M19" s="7"/>
      <c r="N19" s="7">
        <f>ABS(J19)</f>
        <v>0.15303293217651026</v>
      </c>
      <c r="O19" s="7">
        <f t="shared" si="0"/>
        <v>2.341907833054039E-2</v>
      </c>
    </row>
    <row r="20" spans="1:15" ht="15.75" x14ac:dyDescent="0.25">
      <c r="A20" s="57" t="s">
        <v>1</v>
      </c>
      <c r="B20" s="58">
        <v>10</v>
      </c>
      <c r="C20" s="59">
        <v>53.6</v>
      </c>
      <c r="D20" s="60">
        <v>1.64</v>
      </c>
      <c r="E20" s="61">
        <v>55.53205374280229</v>
      </c>
      <c r="F20" s="62">
        <v>1.8515719749976678</v>
      </c>
      <c r="G20" s="63"/>
      <c r="H20" s="63"/>
      <c r="I20" s="65">
        <f>$C20-E20</f>
        <v>-1.9320537428022888</v>
      </c>
      <c r="J20" s="64">
        <f>$D20-F20</f>
        <v>-0.21157197499766789</v>
      </c>
      <c r="L20" s="7">
        <f>ABS(I20)</f>
        <v>1.9320537428022888</v>
      </c>
      <c r="M20" s="7">
        <f t="shared" si="1"/>
        <v>3.7328316650763327</v>
      </c>
      <c r="N20" s="7">
        <f>ABS(J20)</f>
        <v>0.21157197499766789</v>
      </c>
      <c r="O20" s="7">
        <f t="shared" si="0"/>
        <v>4.4762700604413806E-2</v>
      </c>
    </row>
    <row r="21" spans="1:15" ht="15.75" x14ac:dyDescent="0.25">
      <c r="A21" s="57" t="s">
        <v>0</v>
      </c>
      <c r="B21" s="58">
        <v>11</v>
      </c>
      <c r="C21" s="59">
        <v>145.30000000000001</v>
      </c>
      <c r="D21" s="60" t="s">
        <v>17</v>
      </c>
      <c r="E21" s="61">
        <v>149.46372360844529</v>
      </c>
      <c r="F21" s="62" t="s">
        <v>17</v>
      </c>
      <c r="G21" s="63"/>
      <c r="H21" s="63"/>
      <c r="I21" s="65">
        <f>$C21-E21</f>
        <v>-4.1637236084452809</v>
      </c>
      <c r="J21" s="64"/>
      <c r="L21" s="7">
        <f>ABS(I21)</f>
        <v>4.1637236084452809</v>
      </c>
      <c r="M21" s="7">
        <f t="shared" si="1"/>
        <v>17.336594287524591</v>
      </c>
      <c r="N21" s="7"/>
      <c r="O21" s="7"/>
    </row>
    <row r="22" spans="1:15" ht="18.75" x14ac:dyDescent="0.25">
      <c r="A22" s="57" t="s">
        <v>6</v>
      </c>
      <c r="B22" s="58">
        <v>12</v>
      </c>
      <c r="C22" s="59">
        <v>37</v>
      </c>
      <c r="D22" s="60">
        <v>2.34</v>
      </c>
      <c r="E22" s="61">
        <v>39.409884836852207</v>
      </c>
      <c r="F22" s="62">
        <v>2.3899617501632631</v>
      </c>
      <c r="G22" s="63"/>
      <c r="H22" s="63"/>
      <c r="I22" s="65">
        <f>$C22-E22</f>
        <v>-2.409884836852207</v>
      </c>
      <c r="J22" s="64">
        <f>$D22-F22</f>
        <v>-4.9961750163263208E-2</v>
      </c>
      <c r="L22" s="7">
        <f>ABS(I22)</f>
        <v>2.409884836852207</v>
      </c>
      <c r="M22" s="7">
        <f t="shared" si="1"/>
        <v>5.8075449268901886</v>
      </c>
      <c r="N22" s="7">
        <f>ABS(J22)</f>
        <v>4.9961750163263208E-2</v>
      </c>
      <c r="O22" s="7">
        <f t="shared" si="0"/>
        <v>2.4961764793763313E-3</v>
      </c>
    </row>
    <row r="23" spans="1:15" ht="15.75" x14ac:dyDescent="0.25">
      <c r="A23" s="57"/>
      <c r="B23" s="58"/>
      <c r="C23" s="59"/>
      <c r="D23" s="60">
        <v>2.02</v>
      </c>
      <c r="E23" s="61"/>
      <c r="F23" s="62">
        <v>2.1583170071835069</v>
      </c>
      <c r="G23" s="63"/>
      <c r="H23" s="63"/>
      <c r="I23" s="65"/>
      <c r="J23" s="64">
        <f>$D23-F23</f>
        <v>-0.13831700718350692</v>
      </c>
      <c r="L23" s="7"/>
      <c r="M23" s="7"/>
      <c r="N23" s="7">
        <f>ABS(J23)</f>
        <v>0.13831700718350692</v>
      </c>
      <c r="O23" s="7">
        <f t="shared" si="0"/>
        <v>1.9131594476202305E-2</v>
      </c>
    </row>
    <row r="24" spans="1:15" ht="18.75" x14ac:dyDescent="0.25">
      <c r="A24" s="57" t="s">
        <v>6</v>
      </c>
      <c r="B24" s="58">
        <v>13</v>
      </c>
      <c r="C24" s="59">
        <v>36</v>
      </c>
      <c r="D24" s="60">
        <v>2.02</v>
      </c>
      <c r="E24" s="61">
        <v>37.584548944337797</v>
      </c>
      <c r="F24" s="62">
        <v>2.040862020710887</v>
      </c>
      <c r="G24" s="63"/>
      <c r="H24" s="63"/>
      <c r="I24" s="65">
        <f>$C24-E24</f>
        <v>-1.5845489443377971</v>
      </c>
      <c r="J24" s="64">
        <f>$D24-F24</f>
        <v>-2.0862020710886942E-2</v>
      </c>
      <c r="L24" s="7">
        <f>ABS(I24)</f>
        <v>1.5845489443377971</v>
      </c>
      <c r="M24" s="7">
        <f t="shared" si="1"/>
        <v>2.5107953570020274</v>
      </c>
      <c r="N24" s="7">
        <f>ABS(J24)</f>
        <v>2.0862020710886942E-2</v>
      </c>
      <c r="O24" s="7">
        <f t="shared" si="0"/>
        <v>4.3522390814147569E-4</v>
      </c>
    </row>
    <row r="25" spans="1:15" ht="15.75" x14ac:dyDescent="0.25">
      <c r="A25" s="57"/>
      <c r="B25" s="58"/>
      <c r="C25" s="59"/>
      <c r="D25" s="60">
        <v>2.2400000000000002</v>
      </c>
      <c r="E25" s="61"/>
      <c r="F25" s="62">
        <v>2.1888235842895787</v>
      </c>
      <c r="G25" s="63"/>
      <c r="H25" s="63"/>
      <c r="I25" s="65"/>
      <c r="J25" s="64">
        <f>$D25-F25</f>
        <v>5.117641571042153E-2</v>
      </c>
      <c r="L25" s="7"/>
      <c r="M25" s="7"/>
      <c r="N25" s="7">
        <f>ABS(J25)</f>
        <v>5.117641571042153E-2</v>
      </c>
      <c r="O25" s="7">
        <f t="shared" si="0"/>
        <v>2.6190255249658794E-3</v>
      </c>
    </row>
    <row r="26" spans="1:15" ht="15.75" x14ac:dyDescent="0.25">
      <c r="A26" s="57" t="s">
        <v>1</v>
      </c>
      <c r="B26" s="58">
        <v>14</v>
      </c>
      <c r="C26" s="59">
        <v>67</v>
      </c>
      <c r="D26" s="60">
        <v>4.09</v>
      </c>
      <c r="E26" s="61">
        <v>80.361036468330113</v>
      </c>
      <c r="F26" s="62">
        <v>4.2725067636906413</v>
      </c>
      <c r="G26" s="63"/>
      <c r="H26" s="63"/>
      <c r="I26" s="65">
        <f>$C26-E26</f>
        <v>-13.361036468330113</v>
      </c>
      <c r="J26" s="64">
        <f>$D26-F26</f>
        <v>-0.18250676369064145</v>
      </c>
      <c r="L26" s="7">
        <f>ABS(I26)</f>
        <v>13.361036468330113</v>
      </c>
      <c r="M26" s="7">
        <f t="shared" si="1"/>
        <v>178.51729550804723</v>
      </c>
      <c r="N26" s="7">
        <f>ABS(J26)</f>
        <v>0.18250676369064145</v>
      </c>
      <c r="O26" s="7">
        <f t="shared" si="0"/>
        <v>3.3308718792831642E-2</v>
      </c>
    </row>
    <row r="27" spans="1:15" ht="15.75" x14ac:dyDescent="0.25">
      <c r="A27" s="57" t="s">
        <v>0</v>
      </c>
      <c r="B27" s="58">
        <v>15</v>
      </c>
      <c r="C27" s="59">
        <v>41.9</v>
      </c>
      <c r="D27" s="60" t="s">
        <v>17</v>
      </c>
      <c r="E27" s="61">
        <v>46.028406909788842</v>
      </c>
      <c r="F27" s="62" t="s">
        <v>17</v>
      </c>
      <c r="G27" s="63"/>
      <c r="H27" s="63"/>
      <c r="I27" s="65">
        <f>$C27-E27</f>
        <v>-4.1284069097888434</v>
      </c>
      <c r="J27" s="64"/>
      <c r="L27" s="7">
        <f>ABS(I27)</f>
        <v>4.1284069097888434</v>
      </c>
      <c r="M27" s="7">
        <f t="shared" si="1"/>
        <v>17.043743612792266</v>
      </c>
      <c r="N27" s="7"/>
      <c r="O27" s="7"/>
    </row>
    <row r="28" spans="1:15" ht="15.75" x14ac:dyDescent="0.25">
      <c r="A28" s="57" t="s">
        <v>1</v>
      </c>
      <c r="B28" s="58">
        <v>16</v>
      </c>
      <c r="C28" s="59">
        <v>75.7</v>
      </c>
      <c r="D28" s="60">
        <v>5.75</v>
      </c>
      <c r="E28" s="61">
        <v>111.08474088291746</v>
      </c>
      <c r="F28" s="62">
        <v>6.1311689523276414</v>
      </c>
      <c r="G28" s="63"/>
      <c r="H28" s="63"/>
      <c r="I28" s="65">
        <f>$C28-E28</f>
        <v>-35.384740882917455</v>
      </c>
      <c r="J28" s="64">
        <f>$D28-F28</f>
        <v>-0.38116895232764136</v>
      </c>
      <c r="L28" s="7">
        <f>ABS(I28)</f>
        <v>35.384740882917455</v>
      </c>
      <c r="M28" s="7">
        <f>POWER(L28, 2)</f>
        <v>1252.0798873512099</v>
      </c>
      <c r="N28" s="7">
        <f>ABS(J28)</f>
        <v>0.38116895232764136</v>
      </c>
      <c r="O28" s="7">
        <f t="shared" si="0"/>
        <v>0.14528977021855174</v>
      </c>
    </row>
    <row r="29" spans="1:15" ht="18.75" x14ac:dyDescent="0.25">
      <c r="A29" s="57" t="s">
        <v>15</v>
      </c>
      <c r="B29" s="58">
        <v>17</v>
      </c>
      <c r="C29" s="59">
        <v>19.7</v>
      </c>
      <c r="D29" s="60">
        <v>1.06</v>
      </c>
      <c r="E29" s="61">
        <v>15.248752399232234</v>
      </c>
      <c r="F29" s="62">
        <v>0.92760518705103223</v>
      </c>
      <c r="G29" s="63"/>
      <c r="H29" s="63"/>
      <c r="I29" s="65">
        <f>$C29-E29</f>
        <v>4.4512476007677648</v>
      </c>
      <c r="J29" s="64">
        <f>$D29-F29</f>
        <v>0.13239481294896782</v>
      </c>
      <c r="L29" s="7">
        <f>ABS(I29)</f>
        <v>4.4512476007677648</v>
      </c>
      <c r="M29" s="7">
        <f t="shared" si="1"/>
        <v>19.813605203340781</v>
      </c>
      <c r="N29" s="7">
        <f>ABS(J29)</f>
        <v>0.13239481294896782</v>
      </c>
      <c r="O29" s="7">
        <f t="shared" si="0"/>
        <v>1.7528386495792178E-2</v>
      </c>
    </row>
    <row r="30" spans="1:15" ht="18.75" x14ac:dyDescent="0.25">
      <c r="A30" s="57" t="s">
        <v>6</v>
      </c>
      <c r="B30" s="58">
        <v>18</v>
      </c>
      <c r="C30" s="59">
        <v>109.8</v>
      </c>
      <c r="D30" s="60">
        <v>4.9400000000000004</v>
      </c>
      <c r="E30" s="61">
        <v>110.24347408829173</v>
      </c>
      <c r="F30" s="62">
        <v>5.2269801287433548</v>
      </c>
      <c r="G30" s="63"/>
      <c r="H30" s="63"/>
      <c r="I30" s="65">
        <f>$C30-E30</f>
        <v>-0.44347408829173673</v>
      </c>
      <c r="J30" s="64">
        <f>$D30-F30</f>
        <v>-0.28698012874335443</v>
      </c>
      <c r="L30" s="7">
        <f>ABS(I30)</f>
        <v>0.44347408829173673</v>
      </c>
      <c r="M30" s="7">
        <f t="shared" si="1"/>
        <v>0.19666926698618711</v>
      </c>
      <c r="N30" s="7">
        <f>ABS(J30)</f>
        <v>0.28698012874335443</v>
      </c>
      <c r="O30" s="7">
        <f t="shared" si="0"/>
        <v>8.2357594293552286E-2</v>
      </c>
    </row>
    <row r="31" spans="1:15" ht="15.75" x14ac:dyDescent="0.25">
      <c r="A31" s="57"/>
      <c r="B31" s="58"/>
      <c r="C31" s="59"/>
      <c r="D31" s="60">
        <v>4.78</v>
      </c>
      <c r="E31" s="61"/>
      <c r="F31" s="62">
        <v>5.0683832447056627</v>
      </c>
      <c r="G31" s="63"/>
      <c r="H31" s="63"/>
      <c r="I31" s="65"/>
      <c r="J31" s="64">
        <f>$D31-F31</f>
        <v>-0.28838324470566246</v>
      </c>
      <c r="L31" s="7"/>
      <c r="M31" s="7"/>
      <c r="N31" s="7">
        <f>ABS(J31)</f>
        <v>0.28838324470566246</v>
      </c>
      <c r="O31" s="7">
        <f t="shared" si="0"/>
        <v>8.3164895826965998E-2</v>
      </c>
    </row>
    <row r="32" spans="1:15" ht="18.75" x14ac:dyDescent="0.25">
      <c r="A32" s="57" t="s">
        <v>15</v>
      </c>
      <c r="B32" s="58">
        <v>19</v>
      </c>
      <c r="C32" s="59">
        <v>28.7</v>
      </c>
      <c r="D32" s="60">
        <v>1.1299999999999999</v>
      </c>
      <c r="E32" s="61">
        <v>28.049136276391536</v>
      </c>
      <c r="F32" s="62">
        <v>1.4383804459371217</v>
      </c>
      <c r="G32" s="63"/>
      <c r="H32" s="63"/>
      <c r="I32" s="65">
        <f>$C32-E32</f>
        <v>0.65086372360846312</v>
      </c>
      <c r="J32" s="64">
        <f>$D32-F32</f>
        <v>-0.30838044593712177</v>
      </c>
      <c r="L32" s="7">
        <f>ABS(I32)</f>
        <v>0.65086372360846312</v>
      </c>
      <c r="M32" s="7">
        <f t="shared" si="1"/>
        <v>0.42362358670947386</v>
      </c>
      <c r="N32" s="7">
        <f>ABS(J32)</f>
        <v>0.30838044593712177</v>
      </c>
      <c r="O32" s="7">
        <f t="shared" si="0"/>
        <v>9.5098499436378089E-2</v>
      </c>
    </row>
    <row r="33" spans="1:17" ht="18.75" x14ac:dyDescent="0.25">
      <c r="A33" s="57" t="s">
        <v>15</v>
      </c>
      <c r="B33" s="58">
        <v>20</v>
      </c>
      <c r="C33" s="59">
        <v>17.5</v>
      </c>
      <c r="D33" s="60">
        <v>0.89</v>
      </c>
      <c r="E33" s="61">
        <v>14.309021113243759</v>
      </c>
      <c r="F33" s="62">
        <v>1.0039182759585785</v>
      </c>
      <c r="G33" s="63"/>
      <c r="H33" s="63"/>
      <c r="I33" s="65">
        <f>$C33-E33</f>
        <v>3.1909788867562412</v>
      </c>
      <c r="J33" s="64">
        <f>$D33-F33</f>
        <v>-0.11391827595857851</v>
      </c>
      <c r="L33" s="7">
        <f>ABS(I33)</f>
        <v>3.1909788867562412</v>
      </c>
      <c r="M33" s="7">
        <f t="shared" si="1"/>
        <v>10.1823462557241</v>
      </c>
      <c r="N33" s="7">
        <f>ABS(J33)</f>
        <v>0.11391827595857851</v>
      </c>
      <c r="O33" s="7">
        <f t="shared" si="0"/>
        <v>1.2977373597374846E-2</v>
      </c>
    </row>
    <row r="34" spans="1:17" ht="15.75" x14ac:dyDescent="0.25">
      <c r="A34" s="57" t="s">
        <v>0</v>
      </c>
      <c r="B34" s="58" t="s">
        <v>9</v>
      </c>
      <c r="C34" s="59">
        <v>113.1</v>
      </c>
      <c r="D34" s="60" t="s">
        <v>17</v>
      </c>
      <c r="E34" s="61">
        <v>128.37907869481765</v>
      </c>
      <c r="F34" s="62"/>
      <c r="G34" s="63"/>
      <c r="H34" s="63"/>
      <c r="I34" s="65">
        <f>$C34-E34</f>
        <v>-15.279078694817656</v>
      </c>
      <c r="J34" s="64"/>
      <c r="L34" s="7">
        <f>ABS(I34)</f>
        <v>15.279078694817656</v>
      </c>
      <c r="M34" s="7">
        <f t="shared" si="1"/>
        <v>233.4502457624308</v>
      </c>
      <c r="N34" s="7"/>
      <c r="O34" s="7"/>
    </row>
    <row r="35" spans="1:17" ht="15.75" x14ac:dyDescent="0.25">
      <c r="A35" s="57" t="s">
        <v>1</v>
      </c>
      <c r="B35" s="58" t="s">
        <v>10</v>
      </c>
      <c r="C35" s="59">
        <v>132.80000000000001</v>
      </c>
      <c r="D35" s="60">
        <v>7.1</v>
      </c>
      <c r="E35" s="61">
        <v>132.85786948176582</v>
      </c>
      <c r="F35" s="62">
        <v>7.3017072488105219</v>
      </c>
      <c r="G35" s="63"/>
      <c r="H35" s="63"/>
      <c r="I35" s="65">
        <f>$C35-E35</f>
        <v>-5.7869481765806086E-2</v>
      </c>
      <c r="J35" s="64">
        <f>$D35-F35</f>
        <v>-0.20170724881052227</v>
      </c>
      <c r="L35" s="7">
        <f>ABS(I35)</f>
        <v>5.7869481765806086E-2</v>
      </c>
      <c r="M35" s="7">
        <f t="shared" si="1"/>
        <v>3.3488769198429628E-3</v>
      </c>
      <c r="N35" s="7">
        <f>ABS(J35)</f>
        <v>0.20170724881052227</v>
      </c>
      <c r="O35" s="7">
        <f t="shared" si="0"/>
        <v>4.0685814222709935E-2</v>
      </c>
    </row>
    <row r="36" spans="1:17" ht="15.75" x14ac:dyDescent="0.25">
      <c r="A36" s="57" t="s">
        <v>0</v>
      </c>
      <c r="B36" s="58" t="s">
        <v>11</v>
      </c>
      <c r="C36" s="59">
        <v>129.5</v>
      </c>
      <c r="D36" s="60" t="s">
        <v>17</v>
      </c>
      <c r="E36" s="61">
        <v>128.912763915547</v>
      </c>
      <c r="F36" s="62" t="s">
        <v>17</v>
      </c>
      <c r="G36" s="63"/>
      <c r="H36" s="63"/>
      <c r="I36" s="65">
        <f>$C36-E36</f>
        <v>0.58723608445299647</v>
      </c>
      <c r="J36" s="64"/>
      <c r="L36" s="7">
        <f>ABS(I36)</f>
        <v>0.58723608445299647</v>
      </c>
      <c r="M36" s="7">
        <f t="shared" si="1"/>
        <v>0.34484621888368677</v>
      </c>
      <c r="N36" s="7"/>
      <c r="O36" s="7"/>
    </row>
    <row r="37" spans="1:17" ht="15.75" x14ac:dyDescent="0.25">
      <c r="A37" s="57" t="s">
        <v>0</v>
      </c>
      <c r="B37" s="58" t="s">
        <v>12</v>
      </c>
      <c r="C37" s="59">
        <v>152.30000000000001</v>
      </c>
      <c r="D37" s="60" t="s">
        <v>17</v>
      </c>
      <c r="E37" s="61">
        <v>151.95547024952012</v>
      </c>
      <c r="F37" s="62" t="s">
        <v>17</v>
      </c>
      <c r="G37" s="63"/>
      <c r="H37" s="63"/>
      <c r="I37" s="65">
        <f>$C37-E37</f>
        <v>0.34452975047989298</v>
      </c>
      <c r="J37" s="64"/>
      <c r="L37" s="7">
        <f>ABS(I37)</f>
        <v>0.34452975047989298</v>
      </c>
      <c r="M37" s="7">
        <f t="shared" si="1"/>
        <v>0.11870074896573732</v>
      </c>
      <c r="N37" s="7"/>
      <c r="O37" s="7"/>
    </row>
    <row r="38" spans="1:17" ht="15.75" x14ac:dyDescent="0.25">
      <c r="A38" s="57" t="s">
        <v>1</v>
      </c>
      <c r="B38" s="58" t="s">
        <v>13</v>
      </c>
      <c r="C38" s="59">
        <v>117</v>
      </c>
      <c r="D38" s="60">
        <v>6.59</v>
      </c>
      <c r="E38" s="61">
        <v>115.22389635316696</v>
      </c>
      <c r="F38" s="62">
        <v>6.5734676742233402</v>
      </c>
      <c r="G38" s="63"/>
      <c r="H38" s="63"/>
      <c r="I38" s="64">
        <f>$C38-E38</f>
        <v>1.776103646833036</v>
      </c>
      <c r="J38" s="64">
        <f>$D38-F38</f>
        <v>1.653232577665964E-2</v>
      </c>
      <c r="L38" s="7">
        <f>ABS(I38)</f>
        <v>1.776103646833036</v>
      </c>
      <c r="M38" s="7">
        <f t="shared" si="1"/>
        <v>3.1545441642936098</v>
      </c>
      <c r="N38" s="7">
        <f>ABS(J38)</f>
        <v>1.653232577665964E-2</v>
      </c>
      <c r="O38" s="7">
        <f t="shared" si="0"/>
        <v>2.7331779558560475E-4</v>
      </c>
    </row>
    <row r="39" spans="1:17" ht="16.5" thickBot="1" x14ac:dyDescent="0.3">
      <c r="A39" s="57" t="s">
        <v>1</v>
      </c>
      <c r="B39" s="58" t="s">
        <v>14</v>
      </c>
      <c r="C39" s="59">
        <v>130</v>
      </c>
      <c r="D39" s="60">
        <v>7.14</v>
      </c>
      <c r="E39" s="61">
        <v>129.60499040307101</v>
      </c>
      <c r="F39" s="62">
        <v>7.0503778337531493</v>
      </c>
      <c r="G39" s="63"/>
      <c r="H39" s="63"/>
      <c r="I39" s="66">
        <f>$C39-E39</f>
        <v>0.39500959692898618</v>
      </c>
      <c r="J39" s="66">
        <f>$D39-F39</f>
        <v>8.9622166246850377E-2</v>
      </c>
      <c r="L39" s="7">
        <f>ABS(I39)</f>
        <v>0.39500959692898618</v>
      </c>
      <c r="M39" s="7">
        <f t="shared" si="1"/>
        <v>0.15603258166600012</v>
      </c>
      <c r="N39" s="7">
        <f>ABS(J39)</f>
        <v>8.9622166246850377E-2</v>
      </c>
      <c r="O39" s="7">
        <f t="shared" si="0"/>
        <v>8.0321326827780867E-3</v>
      </c>
    </row>
    <row r="40" spans="1:17" ht="15.75" x14ac:dyDescent="0.25">
      <c r="D40" s="31" t="s">
        <v>7</v>
      </c>
      <c r="E40" s="30">
        <f>L44</f>
        <v>4.6153218662335735</v>
      </c>
      <c r="F40" s="30">
        <f>N44</f>
        <v>0.16590550528137996</v>
      </c>
    </row>
    <row r="41" spans="1:17" ht="16.5" thickBot="1" x14ac:dyDescent="0.3">
      <c r="D41" s="21" t="s">
        <v>8</v>
      </c>
      <c r="E41" s="30">
        <f>M45</f>
        <v>8.7214251720276277</v>
      </c>
      <c r="F41" s="30">
        <f>O45</f>
        <v>0.19834731882458997</v>
      </c>
      <c r="K41" t="s">
        <v>108</v>
      </c>
      <c r="L41" s="9">
        <f>SUM(L6:L39)</f>
        <v>119.99836852207291</v>
      </c>
      <c r="M41" s="9">
        <f t="shared" ref="M41:O41" si="2">SUM(M6:M39)</f>
        <v>1977.6446828132057</v>
      </c>
      <c r="N41" s="9">
        <f t="shared" si="2"/>
        <v>4.4794486425972586</v>
      </c>
      <c r="O41" s="9">
        <f t="shared" si="2"/>
        <v>1.0622247898923958</v>
      </c>
      <c r="Q41" t="s">
        <v>108</v>
      </c>
    </row>
    <row r="42" spans="1:17" x14ac:dyDescent="0.25">
      <c r="K42" t="s">
        <v>109</v>
      </c>
      <c r="L42" s="9">
        <f>L41/COUNT(L6:L39)</f>
        <v>4.6153218662335735</v>
      </c>
      <c r="M42" s="9">
        <f t="shared" ref="M42:O42" si="3">M41/COUNT(M6:M39)</f>
        <v>76.063257031277146</v>
      </c>
      <c r="N42" s="9">
        <f t="shared" si="3"/>
        <v>0.16590550528137996</v>
      </c>
      <c r="O42" s="9">
        <f t="shared" si="3"/>
        <v>3.9341658884903548E-2</v>
      </c>
      <c r="Q42" t="s">
        <v>109</v>
      </c>
    </row>
    <row r="44" spans="1:17" x14ac:dyDescent="0.25">
      <c r="K44" s="12" t="s">
        <v>7</v>
      </c>
      <c r="L44" s="26">
        <f>L42</f>
        <v>4.6153218662335735</v>
      </c>
      <c r="M44" s="12"/>
      <c r="N44" s="26">
        <f>N42</f>
        <v>0.16590550528137996</v>
      </c>
      <c r="O44" s="12"/>
      <c r="Q44" s="12" t="s">
        <v>7</v>
      </c>
    </row>
    <row r="45" spans="1:17" x14ac:dyDescent="0.25">
      <c r="K45" s="12" t="s">
        <v>8</v>
      </c>
      <c r="L45" s="12"/>
      <c r="M45" s="26">
        <f>SQRT(M42)</f>
        <v>8.7214251720276277</v>
      </c>
      <c r="N45" s="26"/>
      <c r="O45" s="26">
        <f t="shared" ref="O45" si="4">SQRT(O42)</f>
        <v>0.19834731882458997</v>
      </c>
      <c r="Q45" s="12" t="s">
        <v>8</v>
      </c>
    </row>
  </sheetData>
  <sortState xmlns:xlrd2="http://schemas.microsoft.com/office/spreadsheetml/2017/richdata2" ref="P6:P15">
    <sortCondition ref="P6:P15"/>
  </sortState>
  <mergeCells count="4">
    <mergeCell ref="L4:O4"/>
    <mergeCell ref="A1:Q1"/>
    <mergeCell ref="A4:D4"/>
    <mergeCell ref="E4:F4"/>
  </mergeCells>
  <conditionalFormatting sqref="L6:L3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:H39">
    <cfRule type="colorScale" priority="8">
      <colorScale>
        <cfvo type="num" val="#REF!"/>
        <cfvo type="num" val="0"/>
        <cfvo type="num" val="#REF!"/>
        <color rgb="FF5A8AC6"/>
        <color rgb="FFFCFCFF"/>
        <color rgb="FFF8696B"/>
      </colorScale>
    </cfRule>
  </conditionalFormatting>
  <conditionalFormatting sqref="I6:I39">
    <cfRule type="colorScale" priority="9">
      <colorScale>
        <cfvo type="num" val="$I$3"/>
        <cfvo type="percentile" val="50"/>
        <cfvo type="num" val="#REF!"/>
        <color rgb="FFF8696B"/>
        <color rgb="FFFCFCFF"/>
        <color rgb="FF5A8AC6"/>
      </colorScale>
    </cfRule>
  </conditionalFormatting>
  <pageMargins left="0.7" right="0.7" top="0.75" bottom="0.75" header="0.3" footer="0.3"/>
  <ignoredErrors>
    <ignoredError sqref="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NMR_Boltzmann_Averaged</vt:lpstr>
      <vt:lpstr>Scaled_NMR_Data</vt:lpstr>
      <vt:lpstr>NMR Comparison_all-conf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Hashmi</dc:creator>
  <cp:lastModifiedBy>Muhammad Hashmi</cp:lastModifiedBy>
  <cp:lastPrinted>2017-12-12T22:39:00Z</cp:lastPrinted>
  <dcterms:created xsi:type="dcterms:W3CDTF">2015-11-06T05:00:15Z</dcterms:created>
  <dcterms:modified xsi:type="dcterms:W3CDTF">2025-08-24T20:16:54Z</dcterms:modified>
</cp:coreProperties>
</file>