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6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1" fillId="0" borderId="0"/>
    <xf numFmtId="0" fontId="32" fillId="0" borderId="0"/>
  </cellStyleXfs>
  <cellXfs count="126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2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1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3" min="1" max="1"/>
    <col width="11.6640625" customWidth="1" style="83" min="2" max="2"/>
    <col width="11.1640625" customWidth="1" style="83" min="3" max="3"/>
    <col width="16.5" bestFit="1" customWidth="1" style="83" min="4" max="4"/>
    <col width="10.33203125" customWidth="1" style="83" min="5" max="5"/>
    <col width="10.33203125" bestFit="1" customWidth="1" style="83" min="6" max="6"/>
    <col width="11.1640625" bestFit="1" customWidth="1" style="83" min="7" max="7"/>
    <col width="11.5" customWidth="1" style="83" min="8" max="8"/>
    <col width="10" customWidth="1" style="83" min="9" max="9"/>
    <col width="7.5" customWidth="1" style="83" min="10" max="10"/>
    <col width="10.33203125" customWidth="1" style="83" min="11" max="11"/>
    <col width="13.6640625" bestFit="1" customWidth="1" style="83" min="12" max="13"/>
    <col width="9" customWidth="1" style="83" min="14" max="16"/>
    <col width="11.83203125" customWidth="1" style="83" min="17" max="17"/>
    <col width="13" customWidth="1" style="83" min="18" max="18"/>
    <col width="15.1640625" customWidth="1" style="83" min="19" max="19"/>
    <col width="12.6640625" customWidth="1" style="83" min="20" max="20"/>
    <col width="15.6640625" bestFit="1" customWidth="1" style="83" min="21" max="21"/>
    <col width="10.1640625" customWidth="1" style="83" min="22" max="22"/>
    <col width="11.33203125" customWidth="1" style="83" min="23" max="23"/>
    <col width="8.6640625" customWidth="1" style="83" min="24" max="24"/>
    <col width="6.1640625" customWidth="1" style="83" min="25" max="25"/>
    <col width="3.5" customWidth="1" style="83" min="26" max="26"/>
    <col width="14.1640625" customWidth="1" style="83" min="27" max="27"/>
    <col width="10.5" bestFit="1" customWidth="1" style="83" min="28" max="28"/>
    <col width="3.33203125" customWidth="1" style="83" min="29" max="29"/>
    <col width="17.6640625" customWidth="1" style="83" min="30" max="30"/>
    <col width="15.5" bestFit="1" customWidth="1" style="83" min="31" max="31"/>
    <col width="2.83203125" customWidth="1" style="83" min="32" max="32"/>
    <col width="12.6640625" customWidth="1" style="83" min="33" max="33"/>
    <col width="10.83203125" customWidth="1" style="83" min="34" max="57"/>
    <col width="10.83203125" customWidth="1" style="83" min="58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9" t="inlineStr">
        <is>
          <t>Càrrec</t>
        </is>
      </c>
      <c r="C5" s="77" t="n"/>
      <c r="D5" s="77" t="n"/>
      <c r="E5" s="92" t="inlineStr">
        <is>
          <t>%  ↓</t>
        </is>
      </c>
      <c r="F5" s="92" t="inlineStr">
        <is>
          <t>%  ↑</t>
        </is>
      </c>
      <c r="G5" s="92" t="inlineStr">
        <is>
          <t>Import  ↓</t>
        </is>
      </c>
      <c r="H5" s="92" t="inlineStr">
        <is>
          <t>Import  ↑</t>
        </is>
      </c>
      <c r="I5" s="92" t="inlineStr">
        <is>
          <t>Observacions</t>
        </is>
      </c>
      <c r="J5" s="77" t="n"/>
      <c r="K5" s="77" t="n"/>
      <c r="L5" s="77" t="n"/>
      <c r="M5" s="78" t="n"/>
      <c r="P5" s="90" t="inlineStr">
        <is>
          <t>Càrrec</t>
        </is>
      </c>
      <c r="Q5" s="77" t="n"/>
      <c r="R5" s="77" t="n"/>
      <c r="S5" s="93" t="inlineStr">
        <is>
          <t>%  ↓</t>
        </is>
      </c>
      <c r="T5" s="93" t="inlineStr">
        <is>
          <t>%  ↑</t>
        </is>
      </c>
      <c r="U5" s="93" t="inlineStr">
        <is>
          <t>Import  ↓</t>
        </is>
      </c>
      <c r="V5" s="93" t="inlineStr">
        <is>
          <t>Import  ↑</t>
        </is>
      </c>
      <c r="W5" s="93" t="inlineStr">
        <is>
          <t>Observacions</t>
        </is>
      </c>
      <c r="X5" s="77" t="n"/>
      <c r="Y5" s="77" t="n"/>
      <c r="Z5" s="77" t="n"/>
      <c r="AA5" s="77" t="n"/>
      <c r="AB5" s="78" t="n"/>
    </row>
    <row r="6">
      <c r="B6" s="79" t="inlineStr">
        <is>
          <t>Gastos de notaria</t>
        </is>
      </c>
      <c r="C6" s="77" t="n"/>
      <c r="D6" s="77" t="n"/>
      <c r="E6" s="22" t="n">
        <v>0.002</v>
      </c>
      <c r="F6" s="22" t="n">
        <v>0.003</v>
      </c>
      <c r="G6" s="106" t="n">
        <v>600</v>
      </c>
      <c r="H6" s="106" t="n">
        <v>1200</v>
      </c>
      <c r="I6" s="2" t="inlineStr">
        <is>
          <t>-</t>
        </is>
      </c>
      <c r="J6" s="77" t="n"/>
      <c r="K6" s="77" t="n"/>
      <c r="L6" s="77" t="n"/>
      <c r="M6" s="78" t="n"/>
      <c r="P6" s="79" t="inlineStr">
        <is>
          <t>Gastos de notaria</t>
        </is>
      </c>
      <c r="Q6" s="77" t="n"/>
      <c r="R6" s="77" t="n"/>
      <c r="S6" s="22" t="n">
        <v>0.002</v>
      </c>
      <c r="T6" s="22" t="n">
        <v>0.003</v>
      </c>
      <c r="U6" s="106" t="n">
        <v>600</v>
      </c>
      <c r="V6" s="106" t="n">
        <v>1200</v>
      </c>
      <c r="W6" s="2" t="inlineStr">
        <is>
          <t>-</t>
        </is>
      </c>
      <c r="X6" s="77" t="n"/>
      <c r="Y6" s="77" t="n"/>
      <c r="Z6" s="77" t="n"/>
      <c r="AA6" s="77" t="n"/>
      <c r="AB6" s="78" t="n"/>
    </row>
    <row r="7">
      <c r="B7" s="79" t="inlineStr">
        <is>
          <t>Gastos de registre de la propietat</t>
        </is>
      </c>
      <c r="C7" s="77" t="n"/>
      <c r="D7" s="77" t="n"/>
      <c r="E7" s="22" t="n">
        <v>0.0015</v>
      </c>
      <c r="F7" s="22" t="n">
        <v>0.002</v>
      </c>
      <c r="G7" s="106" t="n">
        <v>400</v>
      </c>
      <c r="H7" s="106" t="n">
        <v>800</v>
      </c>
      <c r="I7" s="2" t="inlineStr">
        <is>
          <t>-</t>
        </is>
      </c>
      <c r="J7" s="77" t="n"/>
      <c r="K7" s="77" t="n"/>
      <c r="L7" s="77" t="n"/>
      <c r="M7" s="78" t="n"/>
      <c r="P7" s="79" t="inlineStr">
        <is>
          <t>Gastos de registre de la propietat</t>
        </is>
      </c>
      <c r="Q7" s="77" t="n"/>
      <c r="R7" s="77" t="n"/>
      <c r="S7" s="22" t="n">
        <v>0.0015</v>
      </c>
      <c r="T7" s="22" t="n">
        <v>0.002</v>
      </c>
      <c r="U7" s="106" t="n">
        <v>400</v>
      </c>
      <c r="V7" s="106" t="n">
        <v>800</v>
      </c>
      <c r="W7" s="2" t="inlineStr">
        <is>
          <t>-</t>
        </is>
      </c>
      <c r="X7" s="77" t="n"/>
      <c r="Y7" s="77" t="n"/>
      <c r="Z7" s="77" t="n"/>
      <c r="AA7" s="77" t="n"/>
      <c r="AB7" s="78" t="n"/>
    </row>
    <row r="8">
      <c r="B8" s="79" t="inlineStr">
        <is>
          <t>Gastos de gestoria</t>
        </is>
      </c>
      <c r="C8" s="77" t="n"/>
      <c r="D8" s="77" t="n"/>
      <c r="E8" s="22" t="inlineStr">
        <is>
          <t>-</t>
        </is>
      </c>
      <c r="F8" s="22" t="inlineStr">
        <is>
          <t>-</t>
        </is>
      </c>
      <c r="G8" s="107" t="n">
        <v>300</v>
      </c>
      <c r="H8" s="107" t="n">
        <v>600</v>
      </c>
      <c r="I8" s="2" t="inlineStr">
        <is>
          <t>No es obligatori pero si no et vols preocupar de res es paga i ja esta</t>
        </is>
      </c>
      <c r="J8" s="77" t="n"/>
      <c r="K8" s="77" t="n"/>
      <c r="L8" s="77" t="n"/>
      <c r="M8" s="78" t="n"/>
      <c r="P8" s="79" t="inlineStr">
        <is>
          <t>Gastos de gestoria</t>
        </is>
      </c>
      <c r="Q8" s="77" t="n"/>
      <c r="R8" s="77" t="n"/>
      <c r="S8" s="22" t="inlineStr">
        <is>
          <t>-</t>
        </is>
      </c>
      <c r="T8" s="22" t="inlineStr">
        <is>
          <t>-</t>
        </is>
      </c>
      <c r="U8" s="107" t="n">
        <v>300</v>
      </c>
      <c r="V8" s="107" t="n">
        <v>600</v>
      </c>
      <c r="W8" s="2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8" t="n"/>
    </row>
    <row r="9">
      <c r="B9" s="79" t="inlineStr">
        <is>
          <t>Taxació hipotecaria</t>
        </is>
      </c>
      <c r="C9" s="77" t="n"/>
      <c r="D9" s="77" t="n"/>
      <c r="E9" s="22" t="inlineStr">
        <is>
          <t>-</t>
        </is>
      </c>
      <c r="F9" s="22" t="inlineStr">
        <is>
          <t>-</t>
        </is>
      </c>
      <c r="G9" s="107" t="n">
        <v>300</v>
      </c>
      <c r="H9" s="107" t="n">
        <v>500</v>
      </c>
      <c r="I9" s="2" t="inlineStr">
        <is>
          <t>En principi en les vivendes d'obra nova la taxació ja està inclosa</t>
        </is>
      </c>
      <c r="J9" s="77" t="n"/>
      <c r="K9" s="77" t="n"/>
      <c r="L9" s="77" t="n"/>
      <c r="M9" s="78" t="n"/>
      <c r="P9" s="79" t="inlineStr">
        <is>
          <t>Taxació hipotecaria</t>
        </is>
      </c>
      <c r="Q9" s="77" t="n"/>
      <c r="R9" s="77" t="n"/>
      <c r="S9" s="22" t="inlineStr">
        <is>
          <t>-</t>
        </is>
      </c>
      <c r="T9" s="22" t="inlineStr">
        <is>
          <t>-</t>
        </is>
      </c>
      <c r="U9" s="107" t="n">
        <v>300</v>
      </c>
      <c r="V9" s="107" t="n">
        <v>500</v>
      </c>
      <c r="W9" s="2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8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79" t="inlineStr">
        <is>
          <t>AJD (Impost d'Actes Jurídics Documentats)</t>
        </is>
      </c>
      <c r="C11" s="77" t="n"/>
      <c r="D11" s="77" t="n"/>
      <c r="E11" s="108" t="n">
        <v>0.015</v>
      </c>
      <c r="F11" s="108" t="n">
        <v>0.015</v>
      </c>
      <c r="G11" s="107">
        <f>D16*E11</f>
        <v/>
      </c>
      <c r="H11" s="107">
        <f>D16*F11</f>
        <v/>
      </c>
      <c r="I11" s="2" t="inlineStr">
        <is>
          <t>En principi el banc es fa càrrec d'això (s'aplica al preu sense IVA)</t>
        </is>
      </c>
      <c r="J11" s="77" t="n"/>
      <c r="K11" s="77" t="n"/>
      <c r="L11" s="77" t="n"/>
      <c r="M11" s="78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09">
        <f>R16*S11</f>
        <v/>
      </c>
      <c r="V11" s="109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0">
        <f>SUM(G6:G11)</f>
        <v/>
      </c>
      <c r="H12" s="110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1">
        <f>SUM(U6:U11)</f>
        <v/>
      </c>
      <c r="V12" s="111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7">
        <f>CONCATENATE("(mitja  de  ",AVERAGE(G12:H12)," €)")</f>
        <v/>
      </c>
      <c r="U13" s="87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0" t="inlineStr">
        <is>
          <t>Preu immoble</t>
        </is>
      </c>
      <c r="C16" s="78" t="n"/>
      <c r="D16" s="112" t="n">
        <v>225000</v>
      </c>
      <c r="E16" s="88" t="inlineStr">
        <is>
          <t xml:space="preserve">   (preu amb IVA inclòs)</t>
        </is>
      </c>
      <c r="P16" s="81" t="inlineStr">
        <is>
          <t>Preu immoble</t>
        </is>
      </c>
      <c r="Q16" s="78" t="n"/>
      <c r="R16" s="112" t="n">
        <v>210000</v>
      </c>
      <c r="S16" s="87" t="n"/>
    </row>
    <row r="17" ht="16" customHeight="1">
      <c r="B17" s="80" t="inlineStr">
        <is>
          <t>Preu total</t>
        </is>
      </c>
      <c r="C17" s="78" t="n"/>
      <c r="D17" s="113">
        <f>D16+AVERAGE(G12:H12)</f>
        <v/>
      </c>
      <c r="E17" s="85">
        <f>CONCATENATE("   (amb gastos compra del ",ROUND(AVERAGE(G12:H12)/D16*100,1)," %)")</f>
        <v/>
      </c>
      <c r="P17" s="81" t="inlineStr">
        <is>
          <t>Preu total</t>
        </is>
      </c>
      <c r="Q17" s="78" t="n"/>
      <c r="R17" s="113">
        <f>R16+AVERAGE(U12:V12)</f>
        <v/>
      </c>
      <c r="S17" s="85">
        <f>CONCATENATE("   (amb gastos compra del ",ROUND(AVERAGE(U12:V12)/R16*100,1)," %)")</f>
        <v/>
      </c>
    </row>
    <row r="18" ht="17" customHeight="1" thickBot="1"/>
    <row r="19" ht="17" customHeight="1" thickBot="1">
      <c r="B19" s="80" t="inlineStr">
        <is>
          <t>Estalvis</t>
        </is>
      </c>
      <c r="C19" s="78" t="n"/>
      <c r="D19" s="112" t="n">
        <v>40000</v>
      </c>
      <c r="E19" s="87">
        <f>CONCATENATE("(",ROUND((D19/D16*100),1)," %)")</f>
        <v/>
      </c>
      <c r="P19" s="91" t="inlineStr">
        <is>
          <t>Estalvis</t>
        </is>
      </c>
      <c r="Q19" s="77" t="n"/>
      <c r="R19" s="112" t="n">
        <v>40000</v>
      </c>
      <c r="S19" s="88">
        <f>CONCATENATE("   (",ROUND((R19/R16*100),1)," %)")</f>
        <v/>
      </c>
    </row>
    <row r="20" ht="16" customHeight="1">
      <c r="B20" s="80" t="inlineStr">
        <is>
          <t>Estalvis gastos compra</t>
        </is>
      </c>
      <c r="C20" s="78" t="n"/>
      <c r="D20" s="113">
        <f>AVERAGE(G12:H12)</f>
        <v/>
      </c>
      <c r="E20" s="87" t="n"/>
      <c r="P20" s="81" t="inlineStr">
        <is>
          <t>Estalvis gastos compra</t>
        </is>
      </c>
      <c r="Q20" s="78" t="n"/>
      <c r="R20" s="113">
        <f>AVERAGE(U12:V12)</f>
        <v/>
      </c>
      <c r="S20" s="88" t="n"/>
    </row>
    <row r="21" ht="16" customHeight="1">
      <c r="B21" s="80" t="inlineStr">
        <is>
          <t>Estalvis per la hipoteca</t>
        </is>
      </c>
      <c r="C21" s="78" t="n"/>
      <c r="D21" s="107">
        <f>D19-D20</f>
        <v/>
      </c>
      <c r="E21" s="87" t="n"/>
      <c r="F21" s="114" t="n"/>
      <c r="P21" s="81" t="inlineStr">
        <is>
          <t>Estalvis per la hipoteca</t>
        </is>
      </c>
      <c r="Q21" s="78" t="n"/>
      <c r="R21" s="107">
        <f>R19-R20</f>
        <v/>
      </c>
      <c r="S21" s="88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0" t="inlineStr">
        <is>
          <t>Import a financiar</t>
        </is>
      </c>
      <c r="C23" s="78" t="n"/>
      <c r="D23" s="106">
        <f>D16-D21</f>
        <v/>
      </c>
      <c r="E23" s="115" t="n"/>
      <c r="P23" s="81" t="inlineStr">
        <is>
          <t>Import a financiar</t>
        </is>
      </c>
      <c r="Q23" s="78" t="n"/>
      <c r="R23" s="106">
        <f>R16-R21</f>
        <v/>
      </c>
      <c r="S23" s="115" t="n"/>
    </row>
    <row r="24" ht="16" customHeight="1">
      <c r="B24" s="80" t="inlineStr">
        <is>
          <t>Interès fixe (%)</t>
        </is>
      </c>
      <c r="C24" s="78" t="n"/>
      <c r="D24" s="39" t="n">
        <v>2.5</v>
      </c>
      <c r="E24" s="40">
        <f>(D24/12)/100</f>
        <v/>
      </c>
      <c r="P24" s="81" t="inlineStr">
        <is>
          <t>Interès fixe (%)</t>
        </is>
      </c>
      <c r="Q24" s="78" t="n"/>
      <c r="R24" s="39" t="n">
        <v>2.5</v>
      </c>
      <c r="S24" s="40">
        <f>(R24/12)/100</f>
        <v/>
      </c>
    </row>
    <row r="25" ht="16" customHeight="1">
      <c r="B25" s="80" t="inlineStr">
        <is>
          <t>Temps (anys)</t>
        </is>
      </c>
      <c r="C25" s="78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1" t="inlineStr">
        <is>
          <t>Temps (anys)</t>
        </is>
      </c>
      <c r="Q25" s="78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6" t="n"/>
      <c r="E26" s="25" t="n"/>
      <c r="P26" s="42" t="n"/>
      <c r="Q26" s="42" t="n"/>
      <c r="R26" s="116" t="n"/>
      <c r="S26" s="25" t="n"/>
    </row>
    <row r="27" ht="16" customHeight="1">
      <c r="B27" s="84" t="inlineStr">
        <is>
          <t>Quota mensual</t>
        </is>
      </c>
      <c r="C27" s="78" t="n"/>
      <c r="D27" s="117">
        <f>(D23*E24*((1+E24)^E25))/(((1+E24)^E25)-1)</f>
        <v/>
      </c>
      <c r="E27" s="45" t="n"/>
      <c r="P27" s="86" t="inlineStr">
        <is>
          <t>Quota mensual</t>
        </is>
      </c>
      <c r="Q27" s="78" t="n"/>
      <c r="R27" s="118">
        <f>(R23*S24*((1+S24)^S25))/(((1+S24)^S25)-1)</f>
        <v/>
      </c>
      <c r="S27" s="45" t="n"/>
    </row>
    <row r="28" ht="16" customHeight="1">
      <c r="B28" s="84" t="inlineStr">
        <is>
          <t>Quota actual</t>
        </is>
      </c>
      <c r="C28" s="78" t="n"/>
      <c r="D28" s="117" t="n">
        <v>680.8</v>
      </c>
      <c r="E28" s="25" t="n"/>
      <c r="P28" s="86" t="inlineStr">
        <is>
          <t>Quota actual</t>
        </is>
      </c>
      <c r="Q28" s="78" t="n"/>
      <c r="R28" s="118" t="n">
        <v>680.8</v>
      </c>
      <c r="S28" s="25" t="n"/>
    </row>
    <row r="29">
      <c r="B29" s="25" t="n"/>
      <c r="C29" s="25" t="n"/>
      <c r="D29" s="119">
        <f>D27-D28</f>
        <v/>
      </c>
      <c r="E29" s="25" t="n"/>
      <c r="P29" s="25" t="n"/>
      <c r="Q29" s="25" t="n"/>
      <c r="R29" s="119">
        <f>R27-R28</f>
        <v/>
      </c>
      <c r="S29" s="25" t="n"/>
    </row>
    <row r="30">
      <c r="D30" s="120" t="n"/>
    </row>
    <row r="31">
      <c r="D31" s="120" t="n"/>
    </row>
    <row r="32">
      <c r="D32" s="120" t="n"/>
    </row>
    <row r="33">
      <c r="D33" s="120" t="n"/>
    </row>
    <row r="34">
      <c r="D34" s="120" t="n"/>
    </row>
    <row r="35">
      <c r="D35" s="120" t="n"/>
    </row>
    <row r="36">
      <c r="D36" s="120" t="n"/>
    </row>
    <row r="37">
      <c r="D37" s="120" t="n"/>
    </row>
    <row r="38">
      <c r="D38" s="120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8">
      <formula>0</formula>
    </cfRule>
    <cfRule type="cellIs" priority="4" operator="greaterThan" dxfId="37" stopIfTrue="1">
      <formula>0</formula>
    </cfRule>
  </conditionalFormatting>
  <conditionalFormatting sqref="R29">
    <cfRule type="cellIs" priority="1" operator="lessThan" dxfId="38">
      <formula>0</formula>
    </cfRule>
    <cfRule type="cellIs" priority="2" operator="greaterThan" dxfId="37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topLeftCell="A42" workbookViewId="0">
      <selection activeCell="AC63" sqref="AC63"/>
    </sheetView>
  </sheetViews>
  <sheetFormatPr baseColWidth="10" defaultRowHeight="16" outlineLevelCol="0"/>
  <cols>
    <col width="5.5" customWidth="1" style="83" min="1" max="1"/>
    <col width="7" customWidth="1" style="83" min="2" max="2"/>
    <col width="11.83203125" customWidth="1" style="83" min="3" max="3"/>
    <col width="11.33203125" customWidth="1" style="83" min="4" max="4"/>
    <col width="12.1640625" customWidth="1" style="83" min="5" max="5"/>
    <col width="13.6640625" bestFit="1" customWidth="1" style="83" min="6" max="6"/>
    <col width="7.33203125" bestFit="1" customWidth="1" style="83" min="7" max="7"/>
    <col width="3.83203125" customWidth="1" style="83" min="8" max="8"/>
    <col width="13.5" customWidth="1" style="83" min="9" max="9"/>
    <col width="12.5" customWidth="1" style="83" min="10" max="10"/>
    <col width="10.33203125" bestFit="1" customWidth="1" style="83" min="11" max="11"/>
    <col width="20" bestFit="1" customWidth="1" style="83" min="12" max="12"/>
    <col width="7.33203125" customWidth="1" style="83" min="13" max="13"/>
    <col width="8.6640625" customWidth="1" style="83" min="14" max="14"/>
    <col width="20.6640625" customWidth="1" style="83" min="15" max="15"/>
    <col width="26" bestFit="1" customWidth="1" style="83" min="16" max="16"/>
    <col width="8.83203125" customWidth="1" style="83" min="17" max="17"/>
    <col width="8.1640625" customWidth="1" style="83" min="18" max="18"/>
    <col width="7.1640625" customWidth="1" style="83" min="19" max="19"/>
    <col width="10.6640625" customWidth="1" style="83" min="20" max="20"/>
    <col width="15.5" bestFit="1" customWidth="1" style="83" min="21" max="21"/>
    <col width="11.6640625" bestFit="1" customWidth="1" style="83" min="22" max="22"/>
    <col width="11.33203125" bestFit="1" customWidth="1" style="83" min="23" max="23"/>
    <col width="6.83203125" customWidth="1" style="83" min="24" max="24"/>
    <col width="9.33203125" bestFit="1" customWidth="1" style="83" min="25" max="25"/>
    <col width="8.6640625" customWidth="1" style="83" min="26" max="26"/>
    <col width="9.5" customWidth="1" style="83" min="27" max="27"/>
    <col width="8.5" customWidth="1" style="83" min="28" max="28"/>
    <col width="4.5" customWidth="1" style="83" min="29" max="29"/>
    <col width="3.83203125" customWidth="1" style="83" min="30" max="30"/>
    <col width="11.33203125" customWidth="1" style="83" min="31" max="31"/>
    <col width="16" customWidth="1" style="83" min="32" max="32"/>
    <col width="3.83203125" customWidth="1" style="83" min="33" max="33"/>
    <col width="15.5" customWidth="1" style="83" min="34" max="34"/>
    <col width="6.5" customWidth="1" style="83" min="35" max="35"/>
    <col width="16.1640625" customWidth="1" style="83" min="36" max="36"/>
    <col width="6.33203125" customWidth="1" style="83" min="37" max="37"/>
    <col width="4.1640625" customWidth="1" style="83" min="38" max="38"/>
    <col width="10.83203125" customWidth="1" style="83" min="39" max="101"/>
    <col width="10.83203125" customWidth="1" style="83" min="102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4" t="inlineStr">
        <is>
          <t>Número total de pisos</t>
        </is>
      </c>
      <c r="D2" s="95" t="n"/>
      <c r="E2" s="96" t="n"/>
      <c r="F2" s="101">
        <f>COUNTA(B6:B503)</f>
        <v/>
      </c>
      <c r="G2" s="96" t="n"/>
      <c r="H2" s="19" t="n"/>
      <c r="I2" s="103" t="inlineStr">
        <is>
          <t>Pisos actius</t>
        </is>
      </c>
      <c r="J2" s="78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8" t="n"/>
      <c r="AJ2" s="121" t="n">
        <v>35000</v>
      </c>
      <c r="AK2" s="78" t="n"/>
    </row>
    <row r="3" ht="20" customHeight="1">
      <c r="B3" s="69" t="inlineStr">
        <is>
          <t>JEJE</t>
        </is>
      </c>
      <c r="C3" s="97" t="n"/>
      <c r="D3" s="97" t="n"/>
      <c r="E3" s="98" t="n"/>
      <c r="F3" s="102" t="n"/>
      <c r="G3" s="98" t="n"/>
      <c r="H3" s="19" t="n"/>
      <c r="I3" s="103" t="inlineStr">
        <is>
          <t>Pisos venuts</t>
        </is>
      </c>
      <c r="J3" s="78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8" t="n"/>
      <c r="AJ3" s="99" t="n">
        <v>2.5</v>
      </c>
      <c r="AK3" s="78" t="n"/>
      <c r="AL3" s="122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5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5" t="inlineStr">
        <is>
          <t>Data 
actualització</t>
        </is>
      </c>
      <c r="G5" s="105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5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5" t="inlineStr">
        <is>
          <t>m2
(constr)</t>
        </is>
      </c>
      <c r="R5" s="105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5" t="inlineStr">
        <is>
          <t>Jardí</t>
        </is>
      </c>
      <c r="Y5" s="105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5" t="inlineStr">
        <is>
          <t>Preu / m2</t>
        </is>
      </c>
      <c r="AF5" s="105" t="inlineStr">
        <is>
          <t>Preu / m2 / any</t>
        </is>
      </c>
      <c r="AH5" s="105" t="inlineStr">
        <is>
          <t>Preu / m2 (barri)</t>
        </is>
      </c>
      <c r="AI5" s="78" t="n"/>
      <c r="AJ5" s="105" t="inlineStr">
        <is>
          <t>Preu / m2 / any (barri)</t>
        </is>
      </c>
      <c r="AK5" s="78" t="n"/>
      <c r="AM5" s="105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3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3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2024-12-07</t>
        </is>
      </c>
      <c r="G8" s="11" t="n">
        <v>75</v>
      </c>
      <c r="H8" s="18" t="n"/>
      <c r="I8" s="123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3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3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2024-12-07</t>
        </is>
      </c>
      <c r="G11" s="11" t="n">
        <v>75</v>
      </c>
      <c r="H11" s="18" t="n"/>
      <c r="I11" s="123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2024-12-07</t>
        </is>
      </c>
      <c r="G12" s="11" t="n">
        <v>75</v>
      </c>
      <c r="H12" s="19" t="n"/>
      <c r="I12" s="123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3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2024-12-07</t>
        </is>
      </c>
      <c r="G14" s="11" t="n">
        <v>75</v>
      </c>
      <c r="H14" s="19" t="n"/>
      <c r="I14" s="123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3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2024-12-07</t>
        </is>
      </c>
      <c r="G16" s="11" t="n">
        <v>75</v>
      </c>
      <c r="H16" s="19" t="n"/>
      <c r="I16" s="123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2024-12-07</t>
        </is>
      </c>
      <c r="G17" s="11" t="n">
        <v>75</v>
      </c>
      <c r="H17" s="19" t="n"/>
      <c r="I17" s="123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2024-12-07</t>
        </is>
      </c>
      <c r="G18" s="11" t="n">
        <v>75</v>
      </c>
      <c r="H18" s="18" t="n"/>
      <c r="I18" s="123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2024-12-07</t>
        </is>
      </c>
      <c r="G19" s="11" t="n">
        <v>75</v>
      </c>
      <c r="H19" s="19" t="n"/>
      <c r="I19" s="123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2024-12-07</t>
        </is>
      </c>
      <c r="G20" s="11" t="n">
        <v>75</v>
      </c>
      <c r="H20" s="19" t="n"/>
      <c r="I20" s="123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2024-12-07</t>
        </is>
      </c>
      <c r="G21" s="11" t="n">
        <v>75</v>
      </c>
      <c r="H21" s="18" t="n"/>
      <c r="I21" s="123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2024-12-07</t>
        </is>
      </c>
      <c r="G22" s="11" t="n">
        <v>75</v>
      </c>
      <c r="H22" s="19" t="n"/>
      <c r="I22" s="123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2024-12-07</t>
        </is>
      </c>
      <c r="G23" s="11" t="n">
        <v>75</v>
      </c>
      <c r="H23" s="19" t="n"/>
      <c r="I23" s="123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2024-12-07</t>
        </is>
      </c>
      <c r="G24" s="11" t="n">
        <v>75</v>
      </c>
      <c r="H24" s="18" t="n"/>
      <c r="I24" s="123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2024-12-07</t>
        </is>
      </c>
      <c r="G25" s="11" t="n">
        <v>75</v>
      </c>
      <c r="H25" s="19" t="n"/>
      <c r="I25" s="123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2024-12-07</t>
        </is>
      </c>
      <c r="G26" s="11" t="n">
        <v>75</v>
      </c>
      <c r="H26" s="19" t="n"/>
      <c r="I26" s="123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2024-12-07</t>
        </is>
      </c>
      <c r="G27" s="11" t="n">
        <v>75</v>
      </c>
      <c r="H27" s="18" t="n"/>
      <c r="I27" s="123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2024-12-07</t>
        </is>
      </c>
      <c r="G28" s="11" t="n">
        <v>75</v>
      </c>
      <c r="H28" s="19" t="n"/>
      <c r="I28" s="123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3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2024-12-07</t>
        </is>
      </c>
      <c r="G30" s="11" t="n">
        <v>75</v>
      </c>
      <c r="H30" s="18" t="n"/>
      <c r="I30" s="123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2024-12-07</t>
        </is>
      </c>
      <c r="G31" s="11" t="n">
        <v>75</v>
      </c>
      <c r="H31" s="19" t="n"/>
      <c r="I31" s="123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2024-12-07</t>
        </is>
      </c>
      <c r="G32" s="11" t="n">
        <v>75</v>
      </c>
      <c r="H32" s="19" t="n"/>
      <c r="I32" s="123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3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4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3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3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4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2024-12-07</t>
        </is>
      </c>
      <c r="G36" s="60" t="n">
        <v>75</v>
      </c>
      <c r="H36" s="18" t="n"/>
      <c r="I36" s="123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2024-12-07</t>
        </is>
      </c>
      <c r="G37" s="11" t="n">
        <v>75</v>
      </c>
      <c r="H37" s="19" t="n"/>
      <c r="I37" s="123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2024-12-07</t>
        </is>
      </c>
      <c r="G38" s="11" t="n">
        <v>75</v>
      </c>
      <c r="H38" s="19" t="n"/>
      <c r="I38" s="123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2024-12-07</t>
        </is>
      </c>
      <c r="G39" s="11" t="n">
        <v>75</v>
      </c>
      <c r="H39" s="18" t="n"/>
      <c r="I39" s="123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2024-12-07</t>
        </is>
      </c>
      <c r="G40" s="11" t="n">
        <v>75</v>
      </c>
      <c r="H40" s="19" t="n"/>
      <c r="I40" s="123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3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2024-12-07</t>
        </is>
      </c>
      <c r="G42" s="11" t="n">
        <v>73</v>
      </c>
      <c r="H42" s="18" t="n"/>
      <c r="I42" s="123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3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3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2024-12-07</t>
        </is>
      </c>
      <c r="G45" s="11" t="n">
        <v>73</v>
      </c>
      <c r="H45" s="18" t="n"/>
      <c r="I45" s="123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2024-12-07</t>
        </is>
      </c>
      <c r="G46" s="11" t="n">
        <v>73</v>
      </c>
      <c r="H46" s="19" t="n"/>
      <c r="I46" s="123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2024-12-07</t>
        </is>
      </c>
      <c r="G47" s="11" t="n">
        <v>73</v>
      </c>
      <c r="H47" s="19" t="n"/>
      <c r="I47" s="123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3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4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3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4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2024-12-07</t>
        </is>
      </c>
      <c r="G50" s="11" t="n">
        <v>67</v>
      </c>
      <c r="H50" s="19" t="n"/>
      <c r="I50" s="123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2024-12-07</t>
        </is>
      </c>
      <c r="G51" s="11" t="n">
        <v>65</v>
      </c>
      <c r="H51" s="19" t="n"/>
      <c r="I51" s="123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3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4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3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3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2024-12-07</t>
        </is>
      </c>
      <c r="G55" s="11" t="n">
        <v>46</v>
      </c>
      <c r="H55" s="18" t="n"/>
      <c r="I55" s="123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2024-12-07</t>
        </is>
      </c>
      <c r="G56" s="11" t="n">
        <v>46</v>
      </c>
      <c r="H56" s="19" t="n"/>
      <c r="I56" s="123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3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4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3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3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3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2024-12-07</t>
        </is>
      </c>
      <c r="G61" s="11" t="n">
        <v>25</v>
      </c>
      <c r="H61" s="19" t="n"/>
      <c r="I61" s="123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2024-12-07</t>
        </is>
      </c>
      <c r="G62" s="11" t="n">
        <v>22</v>
      </c>
      <c r="H62" s="18" t="n"/>
      <c r="I62" s="123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2024-12-07</t>
        </is>
      </c>
      <c r="G63" s="11" t="n">
        <v>19</v>
      </c>
      <c r="H63" s="19" t="n"/>
      <c r="I63" s="123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6" t="inlineStr">
        <is>
          <t>Actiu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2024-12-07</t>
        </is>
      </c>
      <c r="G64" s="11" t="n">
        <v>16</v>
      </c>
      <c r="H64" s="19" t="inlineStr"/>
      <c r="I64" s="123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5" t="inlineStr">
        <is>
          <t>Aqui</t>
        </is>
      </c>
      <c r="AD64" s="19" t="inlineStr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6" t="inlineStr">
        <is>
          <t>Actiu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2024-12-07</t>
        </is>
      </c>
      <c r="G65" s="11" t="n">
        <v>15</v>
      </c>
      <c r="H65" s="18" t="inlineStr"/>
      <c r="I65" s="123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125" t="inlineStr">
        <is>
          <t>Aqui</t>
        </is>
      </c>
      <c r="AD65" s="18" t="inlineStr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6" t="inlineStr">
        <is>
          <t>Actiu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2024-12-07</t>
        </is>
      </c>
      <c r="G66" s="11" t="n">
        <v>15</v>
      </c>
      <c r="H66" s="19" t="inlineStr"/>
      <c r="I66" s="123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125" t="inlineStr">
        <is>
          <t>Aqui</t>
        </is>
      </c>
      <c r="AD66" s="19" t="inlineStr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2024-12-07</t>
        </is>
      </c>
      <c r="G67" s="11" t="n">
        <v>15</v>
      </c>
      <c r="H67" s="19" t="inlineStr"/>
      <c r="I67" s="123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125" t="inlineStr">
        <is>
          <t>Aqui</t>
        </is>
      </c>
      <c r="AD67" s="19" t="inlineStr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2024-12-07</t>
        </is>
      </c>
      <c r="G68" s="11" t="n">
        <v>12</v>
      </c>
      <c r="H68" s="18" t="inlineStr"/>
      <c r="I68" s="123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125" t="inlineStr">
        <is>
          <t>Aqui</t>
        </is>
      </c>
      <c r="AD68" s="18" t="inlineStr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6" t="inlineStr">
        <is>
          <t>Actiu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2024-12-07</t>
        </is>
      </c>
      <c r="G69" s="11" t="n">
        <v>5</v>
      </c>
      <c r="H69" s="19" t="inlineStr"/>
      <c r="I69" s="123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125" t="inlineStr">
        <is>
          <t>Aqui</t>
        </is>
      </c>
      <c r="AD69" s="19" t="inlineStr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3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14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3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14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3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14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3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14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3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14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3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14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3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14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3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14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3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14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3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14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3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14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3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14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3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3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3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3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3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3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3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3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3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3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3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3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3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3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3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3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3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3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3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3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3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3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3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3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3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3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3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3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3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3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3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3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3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3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3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3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3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3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3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3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3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3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3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3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3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3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3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3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3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3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3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3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3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3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3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3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3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3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3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3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3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3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3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3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3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3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3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3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3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3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3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3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3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3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3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3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3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3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3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3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3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3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3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3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3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3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3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3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3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3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3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3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3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3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3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3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3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3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3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3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3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3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3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3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3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3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3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3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3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3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3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3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3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3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3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3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3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3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3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3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3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3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3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3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3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3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3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3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3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3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3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3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3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3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3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3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3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3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3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3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3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3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3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3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3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3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3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3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3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3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3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3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3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3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3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3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3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3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3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3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3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3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3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3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3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3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3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3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3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3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3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3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3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3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3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3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3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3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3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3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3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3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3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3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3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3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3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3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3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3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3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3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3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3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3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3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3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3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3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3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3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3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3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3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3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3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3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3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3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3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3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3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3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3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3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3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3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3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3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3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3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3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3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3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3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3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3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3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3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3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3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3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3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3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3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3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3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3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3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3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3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3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3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3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3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3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3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3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3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3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3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3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3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3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3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3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3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3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3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3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3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3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3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3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3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3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3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3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3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3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3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3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3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3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3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3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3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3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3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3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3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3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3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3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3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3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3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3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3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3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3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3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3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3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3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3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3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3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3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3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3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3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3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3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3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3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3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3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3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3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3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3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3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3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3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3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3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3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3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3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3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3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3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3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3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3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3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3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3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3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3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3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3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3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3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3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3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3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3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3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3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3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3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3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3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3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3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3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3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3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3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3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3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3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3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3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3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3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3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3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3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3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3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3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3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3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3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3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3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3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3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3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3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3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3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3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3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3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3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3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3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3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3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3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3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3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3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3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3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3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3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3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3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3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3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3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3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3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3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3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3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3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3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3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3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3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3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3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3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3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3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3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3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3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3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3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3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3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3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3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3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3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5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5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3" operator="containsText" dxfId="5" text="No">
      <formula>NOT(ISERROR(SEARCH("No",T50)))</formula>
    </cfRule>
    <cfRule type="containsText" priority="64" operator="containsText" dxfId="4" text="Si">
      <formula>NOT(ISERROR(SEARCH("Si",T50)))</formula>
    </cfRule>
  </conditionalFormatting>
  <conditionalFormatting sqref="T51 X51:AB51">
    <cfRule type="containsText" priority="39" operator="containsText" dxfId="5" text="No">
      <formula>NOT(ISERROR(SEARCH("No",T51)))</formula>
    </cfRule>
    <cfRule type="containsText" priority="40" operator="containsText" dxfId="4" text="Si">
      <formula>NOT(ISERROR(SEARCH("Si",T51)))</formula>
    </cfRule>
  </conditionalFormatting>
  <conditionalFormatting sqref="T52 X52:AB52">
    <cfRule type="containsText" priority="15" operator="containsText" dxfId="5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Text" priority="65" operator="containsText" dxfId="8" stopIfTrue="1" text="Aqui">
      <formula>NOT(ISERROR(SEARCH("Aqui",AC50)))</formula>
    </cfRule>
    <cfRule type="containsBlanks" priority="66" dxfId="8" stopIfTrue="1">
      <formula>LEN(TRIM(AC50))=0</formula>
    </cfRule>
  </conditionalFormatting>
  <conditionalFormatting sqref="AC51">
    <cfRule type="containsText" priority="41" operator="containsText" dxfId="8" stopIfTrue="1" text="Aqui">
      <formula>NOT(ISERROR(SEARCH("Aqui",AC51)))</formula>
    </cfRule>
    <cfRule type="containsBlanks" priority="42" dxfId="8" stopIfTrue="1">
      <formula>LEN(TRIM(AC51))=0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6" dxfId="4">
      <formula>$AI6="↓"</formula>
    </cfRule>
    <cfRule type="expression" priority="7" dxfId="5">
      <formula>$AI6="↑"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4" dxfId="5" stopIfTrue="1">
      <formula>$AI6="↓"</formula>
    </cfRule>
    <cfRule type="expression" priority="5" dxfId="4" stopIfTrue="1">
      <formula>$AI6="↑"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AC63">
    <cfRule type="expression" priority="388" dxfId="0" stopIfTrue="1">
      <formula>$B64="Venut"</formula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2024-12-07T21:08:31Z</dcterms:modified>
  <cp:lastModifiedBy>Aleix Borrella Colomé</cp:lastModifiedBy>
</cp:coreProperties>
</file>