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CLASES\2021-1\progra web\Proyecto2\"/>
    </mc:Choice>
  </mc:AlternateContent>
  <xr:revisionPtr revIDLastSave="0" documentId="13_ncr:1_{45C573F8-3D8B-4564-BA0D-D40A96548E7D}" xr6:coauthVersionLast="47" xr6:coauthVersionMax="47" xr10:uidLastSave="{00000000-0000-0000-0000-000000000000}"/>
  <bookViews>
    <workbookView xWindow="-120" yWindow="-120" windowWidth="29040" windowHeight="15840" activeTab="2" xr2:uid="{00000000-000D-0000-FFFF-FFFF00000000}"/>
  </bookViews>
  <sheets>
    <sheet name="instrucciones" sheetId="1" r:id="rId1"/>
    <sheet name="hitos" sheetId="2" r:id="rId2"/>
    <sheet name="evaluación" sheetId="3" r:id="rId3"/>
    <sheet name="historias" sheetId="4" r:id="rId4"/>
  </sheets>
  <definedNames>
    <definedName name="_xlnm._FilterDatabase" localSheetId="3" hidden="1">historias!$A$1:$K$122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1" i="4" l="1"/>
  <c r="C90" i="4"/>
  <c r="C89" i="4"/>
  <c r="C88" i="4"/>
  <c r="C87" i="4"/>
  <c r="C86" i="4"/>
  <c r="C85" i="4"/>
  <c r="C84" i="4"/>
  <c r="C83" i="4"/>
  <c r="C82" i="4"/>
  <c r="C81" i="4"/>
  <c r="C80" i="4"/>
  <c r="C79" i="4"/>
  <c r="C78" i="4"/>
  <c r="C77" i="4"/>
  <c r="J75" i="4"/>
  <c r="C75" i="4"/>
  <c r="J74" i="4"/>
  <c r="C74" i="4"/>
  <c r="J73" i="4"/>
  <c r="C73" i="4"/>
  <c r="J72" i="4"/>
  <c r="C72" i="4"/>
  <c r="J71" i="4"/>
  <c r="C71" i="4"/>
  <c r="J70" i="4"/>
  <c r="C70" i="4"/>
  <c r="J69" i="4"/>
  <c r="C69" i="4"/>
  <c r="J68" i="4"/>
  <c r="C68" i="4"/>
  <c r="J67" i="4"/>
  <c r="C67" i="4"/>
  <c r="J66" i="4"/>
  <c r="C66" i="4"/>
  <c r="J65" i="4"/>
  <c r="C65" i="4"/>
  <c r="J64" i="4"/>
  <c r="C64" i="4"/>
  <c r="J63" i="4"/>
  <c r="C63" i="4"/>
  <c r="J62" i="4"/>
  <c r="C62" i="4"/>
  <c r="J61" i="4"/>
  <c r="C61" i="4"/>
  <c r="J60" i="4"/>
  <c r="C60" i="4"/>
  <c r="J59" i="4"/>
  <c r="C59" i="4"/>
  <c r="J58" i="4"/>
  <c r="C58" i="4"/>
  <c r="J57" i="4"/>
  <c r="C57" i="4"/>
  <c r="J56" i="4"/>
  <c r="C56" i="4"/>
  <c r="J55" i="4"/>
  <c r="C55" i="4"/>
  <c r="J54" i="4"/>
  <c r="C54" i="4"/>
  <c r="J53" i="4"/>
  <c r="C53" i="4"/>
  <c r="J52" i="4"/>
  <c r="C52" i="4"/>
  <c r="J51" i="4"/>
  <c r="C51" i="4"/>
  <c r="J50" i="4"/>
  <c r="C50" i="4"/>
  <c r="J49" i="4"/>
  <c r="C49" i="4"/>
  <c r="J48" i="4"/>
  <c r="C48" i="4"/>
  <c r="J47" i="4"/>
  <c r="C47" i="4"/>
  <c r="J46" i="4"/>
  <c r="C46" i="4"/>
  <c r="J45" i="4"/>
  <c r="C45" i="4"/>
  <c r="J44" i="4"/>
  <c r="C44" i="4"/>
  <c r="J43" i="4"/>
  <c r="C43" i="4"/>
  <c r="J42" i="4"/>
  <c r="C42" i="4"/>
  <c r="J41" i="4"/>
  <c r="C41" i="4"/>
  <c r="J40" i="4"/>
  <c r="C40" i="4"/>
  <c r="J39" i="4"/>
  <c r="C39" i="4"/>
  <c r="J38" i="4"/>
  <c r="C38" i="4"/>
  <c r="J37" i="4"/>
  <c r="C37" i="4"/>
  <c r="J36" i="4"/>
  <c r="C36" i="4"/>
  <c r="J35" i="4"/>
  <c r="C35" i="4"/>
  <c r="J34" i="4"/>
  <c r="C34" i="4"/>
  <c r="J33" i="4"/>
  <c r="C33" i="4"/>
  <c r="J32" i="4"/>
  <c r="C32" i="4"/>
  <c r="J31" i="4"/>
  <c r="C31" i="4"/>
  <c r="J30" i="4"/>
  <c r="C30" i="4"/>
  <c r="J29" i="4"/>
  <c r="C29" i="4"/>
  <c r="J28" i="4"/>
  <c r="C28" i="4"/>
  <c r="J27" i="4"/>
  <c r="C27" i="4"/>
  <c r="J26" i="4"/>
  <c r="C26" i="4"/>
  <c r="J25" i="4"/>
  <c r="C25" i="4"/>
  <c r="J24" i="4"/>
  <c r="C24" i="4"/>
  <c r="J23" i="4"/>
  <c r="C23" i="4"/>
  <c r="J22" i="4"/>
  <c r="C22" i="4"/>
  <c r="J21" i="4"/>
  <c r="C21" i="4"/>
  <c r="J20" i="4"/>
  <c r="C20" i="4"/>
  <c r="J19" i="4"/>
  <c r="C19" i="4"/>
  <c r="J18" i="4"/>
  <c r="C18" i="4"/>
  <c r="J17" i="4"/>
  <c r="C17" i="4"/>
  <c r="J16" i="4"/>
  <c r="C16" i="4"/>
  <c r="J15" i="4"/>
  <c r="C15" i="4"/>
  <c r="J14" i="4"/>
  <c r="C14" i="4"/>
  <c r="J13" i="4"/>
  <c r="C13" i="4"/>
  <c r="J12" i="4"/>
  <c r="C12" i="4"/>
  <c r="J11" i="4"/>
  <c r="C11" i="4"/>
  <c r="J10" i="4"/>
  <c r="C10" i="4"/>
  <c r="J9" i="4"/>
  <c r="C9" i="4"/>
  <c r="J8" i="4"/>
  <c r="C8" i="4"/>
  <c r="J7" i="4"/>
  <c r="C7" i="4"/>
  <c r="J6" i="4"/>
  <c r="C6" i="4"/>
  <c r="J5" i="4"/>
  <c r="C5" i="4"/>
  <c r="J4" i="4"/>
  <c r="C4" i="4"/>
  <c r="J3" i="4"/>
  <c r="C3" i="4"/>
  <c r="J2" i="4"/>
  <c r="C2" i="4"/>
  <c r="B68" i="3"/>
  <c r="B67" i="3"/>
  <c r="B66" i="3"/>
  <c r="B65" i="3"/>
  <c r="B64" i="3"/>
  <c r="B63" i="3"/>
  <c r="B62" i="3"/>
  <c r="B61" i="3"/>
  <c r="B60" i="3"/>
  <c r="F54" i="3"/>
  <c r="G54" i="3" s="1"/>
  <c r="D54" i="3"/>
  <c r="D53" i="3"/>
  <c r="D52" i="3"/>
  <c r="D44" i="3"/>
  <c r="D30" i="3"/>
  <c r="J29" i="3"/>
  <c r="I29" i="3"/>
  <c r="H29" i="3"/>
  <c r="G29" i="3"/>
  <c r="F29" i="3"/>
  <c r="D29" i="3"/>
  <c r="J28" i="3"/>
  <c r="I28" i="3"/>
  <c r="H28" i="3"/>
  <c r="G28" i="3"/>
  <c r="F28" i="3"/>
  <c r="D28" i="3"/>
  <c r="E21" i="3"/>
  <c r="D21" i="3"/>
  <c r="A21" i="3"/>
  <c r="E20" i="3"/>
  <c r="D20" i="3"/>
  <c r="A20" i="3"/>
  <c r="E19" i="3"/>
  <c r="D19" i="3"/>
  <c r="A19" i="3"/>
  <c r="E18" i="3"/>
  <c r="D18" i="3"/>
  <c r="A18" i="3"/>
  <c r="E17" i="3"/>
  <c r="D17" i="3"/>
  <c r="A17" i="3"/>
  <c r="E16" i="3"/>
  <c r="D16" i="3"/>
  <c r="A16" i="3"/>
  <c r="E15" i="3"/>
  <c r="D15" i="3"/>
  <c r="A15" i="3"/>
  <c r="E14" i="3"/>
  <c r="D14" i="3"/>
  <c r="E12" i="3"/>
  <c r="D7" i="3"/>
  <c r="D6" i="3"/>
  <c r="D5" i="3"/>
  <c r="D4" i="3"/>
  <c r="D3" i="3"/>
  <c r="D2" i="3"/>
  <c r="E1" i="3"/>
  <c r="B5" i="2"/>
  <c r="B6" i="2" s="1"/>
  <c r="B7" i="2" s="1"/>
  <c r="B8" i="2" s="1"/>
  <c r="D4" i="2"/>
  <c r="D5" i="2" s="1"/>
  <c r="D6" i="2" s="1"/>
  <c r="D7" i="2" s="1"/>
  <c r="D9" i="2" s="1"/>
  <c r="E9" i="2" s="1"/>
  <c r="C4" i="2"/>
  <c r="E4" i="2" s="1"/>
  <c r="B4" i="2"/>
  <c r="D3" i="2"/>
  <c r="G2" i="2"/>
  <c r="E2" i="2"/>
  <c r="F3" i="2" s="1"/>
  <c r="G3" i="2" s="1"/>
  <c r="G16" i="3" l="1"/>
  <c r="H17" i="3"/>
  <c r="I18" i="3"/>
  <c r="I19" i="3"/>
  <c r="G14" i="3"/>
  <c r="H15" i="3"/>
  <c r="I16" i="3"/>
  <c r="J17" i="3"/>
  <c r="K17" i="3" s="1"/>
  <c r="G15" i="3"/>
  <c r="J18" i="3"/>
  <c r="K18" i="3" s="1"/>
  <c r="H14" i="3"/>
  <c r="I15" i="3"/>
  <c r="J16" i="3"/>
  <c r="K16" i="3" s="1"/>
  <c r="G20" i="3"/>
  <c r="I14" i="3"/>
  <c r="J15" i="3"/>
  <c r="K15" i="3" s="1"/>
  <c r="H20" i="3"/>
  <c r="I21" i="3"/>
  <c r="H16" i="3"/>
  <c r="J21" i="3"/>
  <c r="K21" i="3" s="1"/>
  <c r="G19" i="3"/>
  <c r="I20" i="3"/>
  <c r="I17" i="3"/>
  <c r="J14" i="3"/>
  <c r="G18" i="3"/>
  <c r="H19" i="3"/>
  <c r="E13" i="3"/>
  <c r="G17" i="3"/>
  <c r="H18" i="3"/>
  <c r="D8" i="3"/>
  <c r="E8" i="3" s="1"/>
  <c r="E22" i="3"/>
  <c r="J20" i="3"/>
  <c r="K20" i="3" s="1"/>
  <c r="J19" i="3"/>
  <c r="K19" i="3" s="1"/>
  <c r="D22" i="3"/>
  <c r="D9" i="3"/>
  <c r="E9" i="3" s="1"/>
  <c r="G21" i="3"/>
  <c r="H21" i="3"/>
  <c r="F4" i="2"/>
  <c r="G4" i="2" s="1"/>
  <c r="E5" i="2"/>
  <c r="C5" i="2"/>
  <c r="C6" i="2" s="1"/>
  <c r="C7" i="2" s="1"/>
  <c r="C8" i="2" s="1"/>
  <c r="F63" i="3" l="1"/>
  <c r="C16" i="1"/>
  <c r="G62" i="3"/>
  <c r="G63" i="3"/>
  <c r="I22" i="3"/>
  <c r="F62" i="3"/>
  <c r="F64" i="3"/>
  <c r="F14" i="3"/>
  <c r="F15" i="3"/>
  <c r="F18" i="3"/>
  <c r="G61" i="3"/>
  <c r="G66" i="3"/>
  <c r="F17" i="3"/>
  <c r="G64" i="3"/>
  <c r="F16" i="3"/>
  <c r="F61" i="3"/>
  <c r="H22" i="3"/>
  <c r="G22" i="3"/>
  <c r="C15" i="1"/>
  <c r="H60" i="3"/>
  <c r="F21" i="3"/>
  <c r="F66" i="3"/>
  <c r="G67" i="3"/>
  <c r="G65" i="3"/>
  <c r="J22" i="3"/>
  <c r="K22" i="3" s="1"/>
  <c r="F20" i="3"/>
  <c r="F65" i="3"/>
  <c r="F67" i="3"/>
  <c r="F19" i="3"/>
  <c r="E6" i="2"/>
  <c r="F5" i="2"/>
  <c r="G5" i="2" s="1"/>
  <c r="F22" i="3" l="1"/>
  <c r="H66" i="3"/>
  <c r="I66" i="3" s="1"/>
  <c r="K66" i="3" s="1"/>
  <c r="H62" i="3"/>
  <c r="I62" i="3" s="1"/>
  <c r="K62" i="3" s="1"/>
  <c r="H67" i="3"/>
  <c r="I67" i="3" s="1"/>
  <c r="K67" i="3" s="1"/>
  <c r="H63" i="3"/>
  <c r="I63" i="3" s="1"/>
  <c r="K63" i="3" s="1"/>
  <c r="H61" i="3"/>
  <c r="I61" i="3" s="1"/>
  <c r="K61" i="3" s="1"/>
  <c r="H64" i="3"/>
  <c r="I64" i="3" s="1"/>
  <c r="K64" i="3" s="1"/>
  <c r="H65" i="3"/>
  <c r="I65" i="3" s="1"/>
  <c r="K65" i="3" s="1"/>
  <c r="D37" i="3"/>
  <c r="F52" i="3" s="1"/>
  <c r="G37" i="3"/>
  <c r="F53" i="3" s="1"/>
  <c r="G53" i="3" s="1"/>
  <c r="E7" i="2"/>
  <c r="F6" i="2"/>
  <c r="G6" i="2" s="1"/>
  <c r="G52" i="3" l="1"/>
  <c r="F56" i="3"/>
  <c r="F7" i="2"/>
  <c r="G7" i="2" s="1"/>
  <c r="E8" i="2"/>
  <c r="F8" i="2" l="1"/>
  <c r="G8" i="2" s="1"/>
  <c r="F9" i="2"/>
  <c r="G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0"/>
            <color rgb="FF000000"/>
            <rFont val="Arial"/>
          </rPr>
          <t>Fibonacci:
0.5
1
2
3
5
8
13</t>
        </r>
      </text>
    </comment>
    <comment ref="J1" authorId="0" shapeId="0" xr:uid="{00000000-0006-0000-0300-000002000000}">
      <text>
        <r>
          <rPr>
            <sz val="10"/>
            <color rgb="FF000000"/>
            <rFont val="Arial"/>
          </rPr>
          <t>Calificación:
0 (vacío)=Incompleto
1 En progreso
2 Por corregir
3 Por mejorar
4 Realizado
También:
0 muy baja calificación
4 muy alta calificación</t>
        </r>
      </text>
    </comment>
  </commentList>
</comments>
</file>

<file path=xl/sharedStrings.xml><?xml version="1.0" encoding="utf-8"?>
<sst xmlns="http://schemas.openxmlformats.org/spreadsheetml/2006/main" count="349" uniqueCount="213">
  <si>
    <t>Proyecto final</t>
  </si>
  <si>
    <t>E-SPORT</t>
  </si>
  <si>
    <t>Integrantes</t>
  </si>
  <si>
    <t>personas por equipo</t>
  </si>
  <si>
    <t>Instrucciones</t>
  </si>
  <si>
    <t>Elaborar wireframes o mockups de las historias de usuario</t>
  </si>
  <si>
    <t>a.</t>
  </si>
  <si>
    <t>Está bien si un wireframe o mockup aplica para una o más historias</t>
  </si>
  <si>
    <t>b.</t>
  </si>
  <si>
    <t>Deben mostrarse de manera secuencial a las historias de usuario</t>
  </si>
  <si>
    <t>c.</t>
  </si>
  <si>
    <t>Indicar qué historias aplican para un wireframe o mockup</t>
  </si>
  <si>
    <t>Elaborar el modelo de datos</t>
  </si>
  <si>
    <t>Distribuir las historias de usuario equitativamente entre los integrantes</t>
  </si>
  <si>
    <t>No confundir suma de esfuerzo asignado con cantidad de historias asignadas</t>
  </si>
  <si>
    <t>No aplica para las que dicen Todos.</t>
  </si>
  <si>
    <t>Un responsable debe hacer todas las historias de un módulo</t>
  </si>
  <si>
    <t>La nota individual están en función del puntaje por cada historia asignada</t>
  </si>
  <si>
    <t>Este trabajo también sirve como base para el reporte técnico. Las historias están marcadas en celeste</t>
  </si>
  <si>
    <t>Se debe investigar tecnologías diferentes para compararlas: SQL vs NO SQL, MVC vs SPA.</t>
  </si>
  <si>
    <t>Presentar a los profesores para validar</t>
  </si>
  <si>
    <t>los wireframes o mockups</t>
  </si>
  <si>
    <t>modelo de datos</t>
  </si>
  <si>
    <t>la distribución equitativa de las historias</t>
  </si>
  <si>
    <t>Completar el trabajo</t>
  </si>
  <si>
    <t>Enviar mockups, modelo de datos, asignación de responsable, y el código fuente por BlackBoard y a tiempo</t>
  </si>
  <si>
    <t>Evaluación</t>
  </si>
  <si>
    <t>La nota individual depende de la asignación del esfuerzo y la calificación (puntaje) de esa historia.</t>
  </si>
  <si>
    <t>En la hoja historias se debe asignar los responsables (columna F). Las celdas de color amarilllo deben ser completadas</t>
  </si>
  <si>
    <t>En la fila 7 a la 10 de la hoja evaluación se muestra el resumen de lo asignado por cada responsable.</t>
  </si>
  <si>
    <t>La calificación se hace en cada historia. Ver columna J (calificación) en hoja historias</t>
  </si>
  <si>
    <t>La calificación va del 0 al 4 donde 0 es muy baja calificación y 4 es muy alta</t>
  </si>
  <si>
    <t>Esto se pondera con el esfuerzo asignado. Para ello, se usará la hoja evaluación</t>
  </si>
  <si>
    <t>En caso no se asignen todas las historias, se distribuirá aleatoria y equitativamente las historias faltantes.</t>
  </si>
  <si>
    <t>En caso no se distribuya equitativamente, se descontará puntos proporcionales a lo que se debió haber asignado</t>
  </si>
  <si>
    <t>Caso</t>
  </si>
  <si>
    <t>Semana</t>
  </si>
  <si>
    <t>Inicio</t>
  </si>
  <si>
    <t>Fin</t>
  </si>
  <si>
    <t>Fecha Hito
(23:59)</t>
  </si>
  <si>
    <t>Días
(duración)</t>
  </si>
  <si>
    <t>Días Acum.</t>
  </si>
  <si>
    <t>Hito</t>
  </si>
  <si>
    <t>Inicio del proyecto</t>
  </si>
  <si>
    <t>hoy</t>
  </si>
  <si>
    <t>Historias asignadas (Responsables)</t>
  </si>
  <si>
    <t>Mockups  v1, 
Modelo de Datos v1,
Arquitectura del proyecto v1</t>
  </si>
  <si>
    <t>Implementación al 30% del esfuerzo 
(enviar código)
(con gsheet o excel)</t>
  </si>
  <si>
    <t>Implementación al 60% del esfuerzo
(con gsheet o excel);
Despliegue (enviar URL)</t>
  </si>
  <si>
    <t>Implementación al 100% del esfuerzo
(con gsheet o excel);
Despliegue (enviar URL)</t>
  </si>
  <si>
    <t>Holgura;
Pruebas, correcciones, y mejoras;
Despliegue</t>
  </si>
  <si>
    <t>Módulos</t>
  </si>
  <si>
    <t>SEGURIDAD</t>
  </si>
  <si>
    <t>TORNEO</t>
  </si>
  <si>
    <t>FIXTURE</t>
  </si>
  <si>
    <t>MAESTROS</t>
  </si>
  <si>
    <t>Calificaciones (puntaje)</t>
  </si>
  <si>
    <t>POSICIONES</t>
  </si>
  <si>
    <t>TOTAL</t>
  </si>
  <si>
    <t>Trabajo en equipo</t>
  </si>
  <si>
    <t>TOTAL módulos</t>
  </si>
  <si>
    <t>muy mal</t>
  </si>
  <si>
    <t>mal</t>
  </si>
  <si>
    <t>regular</t>
  </si>
  <si>
    <t>bien</t>
  </si>
  <si>
    <t>muy bien</t>
  </si>
  <si>
    <t>Hrs.</t>
  </si>
  <si>
    <t>Esfuerzo</t>
  </si>
  <si>
    <t>Cumplimiento</t>
  </si>
  <si>
    <t>Responsable</t>
  </si>
  <si>
    <t>Real</t>
  </si>
  <si>
    <t>asignado</t>
  </si>
  <si>
    <t>No cumplió (0)</t>
  </si>
  <si>
    <t>Cumplió (4)</t>
  </si>
  <si>
    <t>Calidad del trabajo</t>
  </si>
  <si>
    <t>Promedio</t>
  </si>
  <si>
    <t>Incompleto</t>
  </si>
  <si>
    <t>En progreso</t>
  </si>
  <si>
    <t>Por corregir</t>
  </si>
  <si>
    <t>Por mejorar</t>
  </si>
  <si>
    <t>Realizado</t>
  </si>
  <si>
    <t>Todos</t>
  </si>
  <si>
    <t>Resultado</t>
  </si>
  <si>
    <t>RÚBRICA</t>
  </si>
  <si>
    <t>Excelente</t>
  </si>
  <si>
    <t>Bueno</t>
  </si>
  <si>
    <t>Regular</t>
  </si>
  <si>
    <t>Deficiente</t>
  </si>
  <si>
    <t>Criterios</t>
  </si>
  <si>
    <t>Trabajaron muy bien en equipo</t>
  </si>
  <si>
    <t>Trabajaron bien en equipo</t>
  </si>
  <si>
    <t>Trabajaron más o menos en equipo</t>
  </si>
  <si>
    <t>Trabajaron mal en equipo</t>
  </si>
  <si>
    <t>Trabajaron muy mal en equipo</t>
  </si>
  <si>
    <t>Fórmula para nota individual</t>
  </si>
  <si>
    <t>Cumplimiento =</t>
  </si>
  <si>
    <t>Calidad del trabajo =</t>
  </si>
  <si>
    <t>suma de esfuerzo realizado x 4</t>
  </si>
  <si>
    <t>suma producto del esfuerzo realizado por la calificación</t>
  </si>
  <si>
    <t>suma de esfuerzo asignado</t>
  </si>
  <si>
    <t>Fórmula para nota grupal</t>
  </si>
  <si>
    <t>Trabajo en equipo =</t>
  </si>
  <si>
    <t>suma de esfuerzo asignado por Todos</t>
  </si>
  <si>
    <t>Participación =</t>
  </si>
  <si>
    <t>Nota</t>
  </si>
  <si>
    <t>=</t>
  </si>
  <si>
    <t>( Cumplimiento X 0.5  +  Calidad de trabajo X 0.3  +  Trabajo en equipo x 0.2 ) X 20</t>
  </si>
  <si>
    <t>Nota final</t>
  </si>
  <si>
    <t>Nota - puntos negativos por no autoría o incorrecta distribución</t>
  </si>
  <si>
    <t>Responsables</t>
  </si>
  <si>
    <t>Calidad</t>
  </si>
  <si>
    <t>Puntos negativos por no autoría o incorrecta distribución*</t>
  </si>
  <si>
    <t>-</t>
  </si>
  <si>
    <t>* Los puntos negativos por no autoría se asignan cuando el responsable no puede sustentar fehacientemente la autoría del trabajo realizado.
   También cuando el responsable debió haber sido asignado a la cantidad promedio de puntos pero está por debajo de ese promedio.</t>
  </si>
  <si>
    <t>#</t>
  </si>
  <si>
    <t>Módulo</t>
  </si>
  <si>
    <t>Usuario</t>
  </si>
  <si>
    <t>Historia de usuario</t>
  </si>
  <si>
    <t>Hrs. Real</t>
  </si>
  <si>
    <r>
      <rPr>
        <b/>
        <sz val="8"/>
        <color theme="1"/>
        <rFont val="Arial"/>
        <family val="2"/>
      </rPr>
      <t xml:space="preserve">Status </t>
    </r>
    <r>
      <rPr>
        <b/>
        <sz val="10"/>
        <color theme="1"/>
        <rFont val="Arial"/>
        <family val="2"/>
      </rPr>
      <t>A</t>
    </r>
  </si>
  <si>
    <r>
      <rPr>
        <b/>
        <sz val="8"/>
        <color theme="1"/>
        <rFont val="Arial"/>
        <family val="2"/>
      </rPr>
      <t xml:space="preserve">Status </t>
    </r>
    <r>
      <rPr>
        <b/>
        <sz val="10"/>
        <color theme="1"/>
        <rFont val="Arial"/>
        <family val="2"/>
      </rPr>
      <t>B</t>
    </r>
  </si>
  <si>
    <t>Puntaje</t>
  </si>
  <si>
    <t>Observación</t>
  </si>
  <si>
    <t>El trabajo en equipo está distribuido equitativamente según el esfuerzo de las historias de usuario. Solo un responsable por historia excepto responsable Todos. Y solo un responsable por módulo</t>
  </si>
  <si>
    <t>El diseño visual debe estar sustentado en mockups o wireframes o bocetos presentados con anticipación. Se debe indicar qué historias aplican para un wireframe o mockup</t>
  </si>
  <si>
    <t>La estructura de base de datos debe estar sustentado en un modelo de datos tentativo presentado con anticipación. Se debe indicar las tablas principales a usar en las pantallas de los mockups</t>
  </si>
  <si>
    <t>el html no debe contener etiquetas style y el código JS debe ser no obstrusivo</t>
  </si>
  <si>
    <t>esto se verificará en todas las historias. Se descontará un punto por cada historia que no cumpla</t>
  </si>
  <si>
    <t>Sorpréndenos: dos funcionalidades sorpresas que demuestren esfuerzo realizado</t>
  </si>
  <si>
    <t>La web debe ser responsive. Debe verse bien en desktop. Debe aprovecharse bien el espacio disponible y debe verse bien los textos</t>
  </si>
  <si>
    <t>Realizar las historias del módulo SEGURIDAD, y del usuario admin en un tipo de persistencia de datos</t>
  </si>
  <si>
    <t>SQL o NO SQL</t>
  </si>
  <si>
    <t>Realizar las historias que no sean del módulo SEGURIDAD, y que no sean del usuario admin en otro tipo de persistencia de datos</t>
  </si>
  <si>
    <t>Realizar las historias del usuario espectador usando o MVC o SPA.</t>
  </si>
  <si>
    <t>SPA donde se usa AJAX</t>
  </si>
  <si>
    <t>Realizar las historias que no sean del usuario espectador usando MVC si las del usuario espectador se hicieron usando SPA, o usando SPA si las del usuario espectador se hicieron usando MVC</t>
  </si>
  <si>
    <t>Como admin, puedo
Iniciar sesión: correo electrónico y contraseña</t>
  </si>
  <si>
    <t>Debe haber un registro ingresado por base de datos para este admin</t>
  </si>
  <si>
    <t>La contraseña no debe estar almacenada en texto claro en la base de datos, es decir, debe estar encriptada</t>
  </si>
  <si>
    <t>Se puede usar md5</t>
  </si>
  <si>
    <t>Como admin, puedo
Ver menú de opciones: usuarios</t>
  </si>
  <si>
    <t>Como admin, puedo
Ver lista de usuarios: id, nombres completos, correo electrónico, rol, acción. En acción se muestra la opción Editar para cada registro</t>
  </si>
  <si>
    <t>id es un identificador autogenerado al momento de crearse un usuario</t>
  </si>
  <si>
    <t>Como admin, puedo
Ver "crear nuevo usuario" en lista de usuarios</t>
  </si>
  <si>
    <t>Como admin, puedo
Ver lista de usuarios paginada cada 5 registros. Se muestra botones para avanzar, retroceder o saltar a una página determinada</t>
  </si>
  <si>
    <t>Como admin, puedo
Filtrar la lista de usuarios por campo de búsqueda (sobre nombres completos o correo electrónico) y rol (un selector de roles)</t>
  </si>
  <si>
    <t>El campo de búsqueda filtra los datos si encuentra alguna coincidencia en nombres completos o correo electrónico. Por ejemplo, la búsqueda "@ul" muestra los usuarios con los correos "us@ulima.edu.pe", "org@ul.com", etc.</t>
  </si>
  <si>
    <t>Como admin, puedo
Crear un usuario: nombres completos, correo electrónico, rol (admin, organizador, participante líder)</t>
  </si>
  <si>
    <t>Esto genera un id de usuario internamente</t>
  </si>
  <si>
    <t>Como admin, puedo
Editar un usuario: nombres completos, correo electrónico, rol (admin, organizador, participante líder)</t>
  </si>
  <si>
    <t>No se puede editar el id de usuario</t>
  </si>
  <si>
    <t>Como admin, puedo
Ver un mensaje de error si el correo electrónico ya existe al crear o editar a un usuario. Al editar nombres o rol, sí se puede mantener el mismo correo</t>
  </si>
  <si>
    <t>Como admin, puedo
Cerrar sesión. No debe permitirse acceder a pantallas disponibles luego de iniciar sesión</t>
  </si>
  <si>
    <t>Como organizador, puedo
Iniciar sesión: correo electrónico y contraseña</t>
  </si>
  <si>
    <t>Como organizador, puedo
Ver lista de torneos: id, nombre, fecha de inicio, fecha de fin, número de participantes, acción. En acción se muestra las opciones de Editar y Organizar para cada registro</t>
  </si>
  <si>
    <t>Como organizador, puedo
Ver "crear nuevo torneo" en lista de torneos</t>
  </si>
  <si>
    <t>Como organizador, puedo
Ver lista de torneos paginada cada 5 registros. Se muestra botones para avanzar, retroceder o saltar a una página determinada</t>
  </si>
  <si>
    <t>Como organizador, puedo
Filtrar la lista de torneos por campo de búsqueda (sobre nombre).</t>
  </si>
  <si>
    <t>Como organizador, puedo
Crear un torneo: nombre, descripción, fecha de inicio, fecha de fin, máximo número de participantes, tipo de torneo ("todos contra todos"), número de partidas por día, puntajes por resultado (partida ganada, perdida o empatada)</t>
  </si>
  <si>
    <t>Como organizador, puedo
Solicitar una confirmación al momento de crear un torneo.</t>
  </si>
  <si>
    <t xml:space="preserve">Como organizador, puedo
Editar un torneo: nombre, descripción, fecha de inicio, fecha de fin, número de partidas por día, puntajes por resultado (partida ganada, perdida o empatada). Se muestra el id, máximo número de participantes y tipo del torneo pero no son editables. </t>
  </si>
  <si>
    <t>Como organizador, puedo
Ver un mensaje de error si el nombre ya existe al crear o editar a un torneo. Al editar el torneo, sí se puede mantener el mismo nombre</t>
  </si>
  <si>
    <t>Como organizador, puedo
Cerrar sesión. No debe permitirse acceder a pantallas disponibles luego de iniciar sesión</t>
  </si>
  <si>
    <t>Como participante líder, puedo
Registrarme: mis nombres, correo electrónico, contraseña, nombre de equipo.</t>
  </si>
  <si>
    <t>Se puede considerar la persistencia de datos de ambos tipos en esta historia</t>
  </si>
  <si>
    <t>Como participante líder, puedo
Ver un mensaje de error si el correo electrónico o el equipo ya existe al registrarme.</t>
  </si>
  <si>
    <t>Como participante líder, puedo
Iniciar sesión: correo electrónico y contraseña</t>
  </si>
  <si>
    <t>Como participante líder, puedo
Ver las opciones de: torneos, mi perfil, y mi equipo; luego de iniciar sesión</t>
  </si>
  <si>
    <t>Como participante líder, puedo
Actualizar mis nombres, correo electrónico y contraseña al hacer clic en "Mi Perfil"</t>
  </si>
  <si>
    <t>Como participante líder, puedo
Ver un mensaje de error si el correo electrónico ya existe al actualizar mi perfil. Al actualizar nombres o contraseña, sí se puede mantener el mismo correo</t>
  </si>
  <si>
    <t>Como participante líder, puedo
Actualizar el nombre de mi equipo y sus integrantes (nombres completos separados por comas) al hacer clic en "Mi equipo"</t>
  </si>
  <si>
    <t>Como participante líder, puedo
Ver un mensaje de error si el nombre del equipo ya existe al actualizar mi equipo. Al actualizar los integrantes, sí se puede mantener el mismo nombre de equipo</t>
  </si>
  <si>
    <t>Como participante líder, puedo
Ver lista de torneos: nombre de torneo, descripción, número de equipos registrados, número máximo de equipos, estado (abierto, en curso, cerrado), ¿inscrito? (sí, no)</t>
  </si>
  <si>
    <t>Como participante líder, puedo
Filtrar los torneos por estado: abierto, en curso, cerrado</t>
  </si>
  <si>
    <t>Como participante líder, puedo
Filtrar los torneos por inscripción: inscrito, no inscrito.</t>
  </si>
  <si>
    <t>Como participante líder, puedo
Ver un botón Inscribirnos en cada torneo donde no se ha inscrito, esté en estado abierto y el número de inscritos sea menor al número máximo de equipos. Se ve en vez de "no" en la columna ¿inscrito?</t>
  </si>
  <si>
    <t>Como participante líder, puedo
Inscribir a mi equipo al hacer clic en Inscribirnos. Se solicita una confirmación para hacerlo.</t>
  </si>
  <si>
    <t>Como participante líder, puedo
Ver un botón Ver en cada torneo donde se ha inscrito y esté en estado "abierto" o "en curso". Se ve en vez de sí en la columna ¿inscrito?</t>
  </si>
  <si>
    <t>Como organizador, puedo
Cambiar el estado de un torneo al editarlo: de abierto a "en curso" y de "en curso" a cerrado. Se pide confirmación al realizar el cambio. No es posible otra secuencia de estados</t>
  </si>
  <si>
    <t>Como organizador, puedo
Ver un mensaje de error al cambiar a estado "en curso" si el número de equipos activos inscritos son mayores a 6 y el tipo de torneo es "todos contra todos". Esto impide cambiar de estado</t>
  </si>
  <si>
    <t>Generar fixture al cambiar de estado "en curso". Se generar las rondas considerando la fecha de inicio y el número de rondas por fecha. Solo toma en cuenta equipos activos</t>
  </si>
  <si>
    <t>Considerar para la generación de fixture para torneos de todos contra todos: todas las combinaciones posibles entre equipos. Solo una partida entre los mismos contrincantes durante el torneo. Si el número es impar, considerar el caso de descanso.</t>
  </si>
  <si>
    <r>
      <rPr>
        <sz val="10"/>
        <color theme="1"/>
        <rFont val="Arial"/>
        <family val="2"/>
      </rPr>
      <t xml:space="preserve">Como organizador, puedo
Ver las opciones: Ver equipos, Ver fixture, Ver Tabla de Posiciones y Regresar; </t>
    </r>
    <r>
      <rPr>
        <u/>
        <sz val="10"/>
        <color theme="1"/>
        <rFont val="Arial"/>
        <family val="2"/>
      </rPr>
      <t>al organizar un torneo.</t>
    </r>
    <r>
      <rPr>
        <sz val="10"/>
        <color theme="1"/>
        <rFont val="Arial"/>
        <family val="2"/>
      </rPr>
      <t xml:space="preserve"> Ver fixture y Ver Tabla de Posiciones solo cuando el estado del torneo sea "en curso"</t>
    </r>
  </si>
  <si>
    <r>
      <rPr>
        <sz val="10"/>
        <color theme="1"/>
        <rFont val="Arial"/>
        <family val="2"/>
      </rPr>
      <t xml:space="preserve">Como organizador, puedo
Regresar a la lista de torneos al hacer clic en </t>
    </r>
    <r>
      <rPr>
        <u/>
        <sz val="10"/>
        <color theme="1"/>
        <rFont val="Arial"/>
        <family val="2"/>
      </rPr>
      <t>Regresar</t>
    </r>
  </si>
  <si>
    <r>
      <rPr>
        <sz val="10"/>
        <color theme="1"/>
        <rFont val="Arial"/>
        <family val="2"/>
      </rPr>
      <t xml:space="preserve">Como organizador, puedo
Ver la información del torneo: nombre, fecha de inicio, fecha de fin; </t>
    </r>
    <r>
      <rPr>
        <u/>
        <sz val="10"/>
        <color theme="1"/>
        <rFont val="Arial"/>
        <family val="2"/>
      </rPr>
      <t>al organizar un torneo</t>
    </r>
    <r>
      <rPr>
        <sz val="10"/>
        <color theme="1"/>
        <rFont val="Arial"/>
        <family val="2"/>
      </rPr>
      <t>. Esto se ve en todas las pantallas relacionadas a la organización de este torneo</t>
    </r>
  </si>
  <si>
    <r>
      <rPr>
        <sz val="10"/>
        <color theme="1"/>
        <rFont val="Arial"/>
        <family val="2"/>
      </rPr>
      <t xml:space="preserve">Como organizador, puedo
Ver la lista de equipos: nombre del equipo, opción "ver integrantes", estado (activo, inactivo); </t>
    </r>
    <r>
      <rPr>
        <u/>
        <sz val="10"/>
        <color theme="1"/>
        <rFont val="Arial"/>
        <family val="2"/>
      </rPr>
      <t>al hacer clic en Ver equipos</t>
    </r>
    <r>
      <rPr>
        <sz val="10"/>
        <color theme="1"/>
        <rFont val="Arial"/>
        <family val="2"/>
      </rPr>
      <t>. No debe haber scroll horizontal</t>
    </r>
  </si>
  <si>
    <r>
      <rPr>
        <sz val="10"/>
        <color theme="1"/>
        <rFont val="Arial"/>
        <family val="2"/>
      </rPr>
      <t xml:space="preserve">Como organizador, puedo
Mostrar los integrantes de un equipo dentro de la lista, </t>
    </r>
    <r>
      <rPr>
        <u/>
        <sz val="10"/>
        <color theme="1"/>
        <rFont val="Arial"/>
        <family val="2"/>
      </rPr>
      <t>al hacer clic en "ver integrantes"</t>
    </r>
    <r>
      <rPr>
        <sz val="10"/>
        <color theme="1"/>
        <rFont val="Arial"/>
        <family val="2"/>
      </rPr>
      <t>. La opción cambia a "ocultar integrantes"</t>
    </r>
  </si>
  <si>
    <r>
      <rPr>
        <sz val="10"/>
        <color theme="1"/>
        <rFont val="Arial"/>
        <family val="2"/>
      </rPr>
      <t xml:space="preserve">Como organizador, puedo
Ocultar los integrantes de un equipo dentro de la lista, </t>
    </r>
    <r>
      <rPr>
        <u/>
        <sz val="10"/>
        <color theme="1"/>
        <rFont val="Arial"/>
        <family val="2"/>
      </rPr>
      <t>al hacer clic en "ocultar integrantes"</t>
    </r>
    <r>
      <rPr>
        <sz val="10"/>
        <color theme="1"/>
        <rFont val="Arial"/>
        <family val="2"/>
      </rPr>
      <t>. La opción cambia a "ver integrantes"</t>
    </r>
  </si>
  <si>
    <t>Como organizador, puedo
Editar el estado de un equipo (activo, inactivo) sin que la lista desaparezca</t>
  </si>
  <si>
    <r>
      <rPr>
        <sz val="10"/>
        <color theme="1"/>
        <rFont val="Arial"/>
        <family val="2"/>
      </rPr>
      <t xml:space="preserve">Como organizador, puedo
Ver todas las rondas del torneo. Cada ronda muestra: su número correlativo, la fecha, un ordinal de la ronda dentro de esa fecha, y las partidas. Esto ocurre </t>
    </r>
    <r>
      <rPr>
        <u/>
        <sz val="10"/>
        <color theme="1"/>
        <rFont val="Arial"/>
        <family val="2"/>
      </rPr>
      <t>al hacer clic en Ver fixture</t>
    </r>
  </si>
  <si>
    <r>
      <rPr>
        <sz val="10"/>
        <color theme="1"/>
        <rFont val="Arial"/>
        <family val="2"/>
      </rPr>
      <t xml:space="preserve">Como organizador, puedo
Ver en </t>
    </r>
    <r>
      <rPr>
        <u/>
        <sz val="10"/>
        <color theme="1"/>
        <rFont val="Arial"/>
        <family val="2"/>
      </rPr>
      <t>cada partida</t>
    </r>
    <r>
      <rPr>
        <sz val="10"/>
        <color theme="1"/>
        <rFont val="Arial"/>
        <family val="2"/>
      </rPr>
      <t>: nombres de equipos, y un selector para el ganador</t>
    </r>
  </si>
  <si>
    <t>Como organizador, puedo
Guardar quién ganó en cada partida en el fixture. Se muestra una mensaje si se guardó correctamente</t>
  </si>
  <si>
    <r>
      <rPr>
        <sz val="10"/>
        <color theme="1"/>
        <rFont val="Arial"/>
        <family val="2"/>
      </rPr>
      <t xml:space="preserve">Como organizador, puedo
Ver la Tabla de Posiciones al hacer clic en </t>
    </r>
    <r>
      <rPr>
        <u/>
        <sz val="10"/>
        <color theme="1"/>
        <rFont val="Arial"/>
        <family val="2"/>
      </rPr>
      <t>Ver Tabla de Posiciones</t>
    </r>
  </si>
  <si>
    <t>Como organizador, puedo
Ver la Tabla de Posiciones de un torneo de "todos contra todos" como una matriz del número de equipos al cuadrado con letras en la primera fila y con letras y los nombres de equipos en la primera columna. Los puntajes en la matriz son según los resultados de las partidas, caso contrario, un guión. Mostrar una columna para el total de puntos.</t>
  </si>
  <si>
    <r>
      <rPr>
        <sz val="10"/>
        <color theme="1"/>
        <rFont val="Arial"/>
        <family val="2"/>
      </rPr>
      <t xml:space="preserve">Como participante líder, puedo
Ver las opciones de: fixture y tabla de Tabla de Posiciones al hacer clic en </t>
    </r>
    <r>
      <rPr>
        <u/>
        <sz val="10"/>
        <color theme="1"/>
        <rFont val="Arial"/>
        <family val="2"/>
      </rPr>
      <t>Ver de un torneo</t>
    </r>
  </si>
  <si>
    <t>Como participante líder, puedo
Ver la Tabla de Posiciones de un torneo de "todos contra todos" como una matriz del número de equipos al cuadrado con letras en la primera fila y con letras y los nombres de equipos en la primera columna. Los puntajes en la matriz son según los resultados de las partidas, caso contrario, un guión. Mostrar una columna para el total de puntos.</t>
  </si>
  <si>
    <r>
      <rPr>
        <sz val="10"/>
        <color theme="1"/>
        <rFont val="Arial"/>
        <family val="2"/>
      </rPr>
      <t xml:space="preserve">Como participante líder, puedo
Ver todas las rondas del torneo. Cada ronda muestra: su número correlativo, la fecha, un ordinal de la ronda dentro de esa fecha, y las partidas. Esto ocurre </t>
    </r>
    <r>
      <rPr>
        <u/>
        <sz val="10"/>
        <color theme="1"/>
        <rFont val="Arial"/>
        <family val="2"/>
      </rPr>
      <t>al hacer clic en Ver fixture</t>
    </r>
  </si>
  <si>
    <r>
      <rPr>
        <sz val="10"/>
        <color theme="1"/>
        <rFont val="Arial"/>
        <family val="2"/>
      </rPr>
      <t xml:space="preserve">Como participante líder, puedo
Ver en </t>
    </r>
    <r>
      <rPr>
        <u/>
        <sz val="10"/>
        <color theme="1"/>
        <rFont val="Arial"/>
        <family val="2"/>
      </rPr>
      <t>cada partida</t>
    </r>
    <r>
      <rPr>
        <sz val="10"/>
        <color theme="1"/>
        <rFont val="Arial"/>
        <family val="2"/>
      </rPr>
      <t>: nombres de equipos</t>
    </r>
  </si>
  <si>
    <t>Como participante líder, puedo
Cerrar sesión. No debe permitirse acceder a pantallas disponibles luego de iniciar sesión</t>
  </si>
  <si>
    <t>Como espectador, puedo
Ver la lista de torneos en curso: nombre de torneo, descripción, número de equipos registrados</t>
  </si>
  <si>
    <t>Como espectador, puedo
Ver un botón Fixture y Tabla de Posiciones en cada torneo</t>
  </si>
  <si>
    <r>
      <rPr>
        <sz val="10"/>
        <color theme="1"/>
        <rFont val="Arial"/>
        <family val="2"/>
      </rPr>
      <t xml:space="preserve">Como espectador, puedo
Ver todas las rondas del torneo. Cada ronda muestra: su número correlativo, la fecha, un ordinal de la ronda dentro de esa fecha, y las partidas. Esto ocurre </t>
    </r>
    <r>
      <rPr>
        <u/>
        <sz val="10"/>
        <color theme="1"/>
        <rFont val="Arial"/>
        <family val="2"/>
      </rPr>
      <t>al hacer clic en Ver fixture</t>
    </r>
  </si>
  <si>
    <r>
      <rPr>
        <sz val="10"/>
        <color theme="1"/>
        <rFont val="Arial"/>
        <family val="2"/>
      </rPr>
      <t xml:space="preserve">Como espectador, puedo
Ver en </t>
    </r>
    <r>
      <rPr>
        <u/>
        <sz val="10"/>
        <color theme="1"/>
        <rFont val="Arial"/>
        <family val="2"/>
      </rPr>
      <t>cada partida</t>
    </r>
    <r>
      <rPr>
        <sz val="10"/>
        <color theme="1"/>
        <rFont val="Arial"/>
        <family val="2"/>
      </rPr>
      <t>: nombres de equipos</t>
    </r>
  </si>
  <si>
    <t>Como espectador, puedo
Ver la Tabla de Posiciones de un torneo de "todos contra todos" como una matriz del número de equipos al cuadrado con letras en la primera fila y con letras y los nombres de equipos en la primera columna. Los puntajes en la matriz son según los resultados de las partidas, caso contrario, un guión. Mostrar una columna para el total de puntos.</t>
  </si>
  <si>
    <t>Probar funcionamiento de todo el sistema</t>
  </si>
  <si>
    <t>Desplegar en nube</t>
  </si>
  <si>
    <t>Subir a blackboard correctamente y a tiempo</t>
  </si>
  <si>
    <t>Eldrick</t>
  </si>
  <si>
    <t>Alejandro</t>
  </si>
  <si>
    <t>Vanessa</t>
  </si>
  <si>
    <t>Rodrigo</t>
  </si>
  <si>
    <t>Mateo</t>
  </si>
  <si>
    <t>Miguel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</si>
</sst>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5" formatCode="dddd&quot;, &quot;d&quot;/&quot;m"/>
    <numFmt numFmtId="166" formatCode="d/m/yyyy"/>
    <numFmt numFmtId="167" formatCode="0.0"/>
  </numFmts>
  <fonts count="16" x14ac:knownFonts="1">
    <font>
      <sz val="10"/>
      <color rgb="FF000000"/>
      <name val="Arial"/>
    </font>
    <font>
      <b/>
      <sz val="10"/>
      <color theme="1"/>
      <name val="Arial"/>
      <family val="2"/>
    </font>
    <font>
      <sz val="10"/>
      <color theme="1"/>
      <name val="Arial"/>
      <family val="2"/>
    </font>
    <font>
      <sz val="10"/>
      <color rgb="FF000000"/>
      <name val="Roboto"/>
    </font>
    <font>
      <sz val="10"/>
      <color rgb="FF000000"/>
      <name val="Arial"/>
      <family val="2"/>
    </font>
    <font>
      <b/>
      <sz val="10"/>
      <name val="Arial"/>
      <family val="2"/>
    </font>
    <font>
      <sz val="11"/>
      <color theme="1"/>
      <name val="Arial"/>
      <family val="2"/>
    </font>
    <font>
      <strike/>
      <sz val="11"/>
      <name val="Arial"/>
      <family val="2"/>
    </font>
    <font>
      <sz val="10"/>
      <name val="Arial"/>
      <family val="2"/>
    </font>
    <font>
      <strike/>
      <u/>
      <sz val="11"/>
      <name val="Arial"/>
      <family val="2"/>
    </font>
    <font>
      <sz val="11"/>
      <name val="Arial"/>
      <family val="2"/>
    </font>
    <font>
      <sz val="10"/>
      <color rgb="FF999999"/>
      <name val="Arial"/>
      <family val="2"/>
    </font>
    <font>
      <b/>
      <sz val="10"/>
      <color rgb="FF000000"/>
      <name val="Arial"/>
      <family val="2"/>
    </font>
    <font>
      <i/>
      <sz val="10"/>
      <color theme="1"/>
      <name val="Arial"/>
      <family val="2"/>
    </font>
    <font>
      <b/>
      <sz val="8"/>
      <color theme="1"/>
      <name val="Arial"/>
      <family val="2"/>
    </font>
    <font>
      <u/>
      <sz val="10"/>
      <color theme="1"/>
      <name val="Arial"/>
      <family val="2"/>
    </font>
  </fonts>
  <fills count="11">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00FFFF"/>
        <bgColor rgb="FF00FFFF"/>
      </patternFill>
    </fill>
    <fill>
      <patternFill patternType="solid">
        <fgColor rgb="FFB6D7A8"/>
        <bgColor rgb="FFB6D7A8"/>
      </patternFill>
    </fill>
    <fill>
      <patternFill patternType="solid">
        <fgColor rgb="FFFCE5CD"/>
        <bgColor rgb="FFFCE5CD"/>
      </patternFill>
    </fill>
    <fill>
      <patternFill patternType="solid">
        <fgColor rgb="FFFFF2CC"/>
        <bgColor rgb="FFFFF2CC"/>
      </patternFill>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666666"/>
      </bottom>
      <diagonal/>
    </border>
    <border>
      <left/>
      <right/>
      <top/>
      <bottom style="thin">
        <color rgb="FF666666"/>
      </bottom>
      <diagonal/>
    </border>
    <border>
      <left/>
      <right style="thin">
        <color rgb="FF000000"/>
      </right>
      <top/>
      <bottom style="thin">
        <color rgb="FF666666"/>
      </bottom>
      <diagonal/>
    </border>
    <border>
      <left style="thin">
        <color rgb="FF000000"/>
      </left>
      <right/>
      <top style="thin">
        <color rgb="FF666666"/>
      </top>
      <bottom style="thin">
        <color rgb="FF666666"/>
      </bottom>
      <diagonal/>
    </border>
    <border>
      <left/>
      <right/>
      <top style="thin">
        <color rgb="FF666666"/>
      </top>
      <bottom style="thin">
        <color rgb="FF666666"/>
      </bottom>
      <diagonal/>
    </border>
    <border>
      <left/>
      <right style="thin">
        <color rgb="FF000000"/>
      </right>
      <top style="thin">
        <color rgb="FF666666"/>
      </top>
      <bottom style="thin">
        <color rgb="FF666666"/>
      </bottom>
      <diagonal/>
    </border>
    <border>
      <left/>
      <right style="thin">
        <color rgb="FF000000"/>
      </right>
      <top style="thin">
        <color rgb="FF666666"/>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48">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4" fillId="2" borderId="0" xfId="0" applyFont="1" applyFill="1" applyAlignment="1">
      <alignment horizontal="left"/>
    </xf>
    <xf numFmtId="0" fontId="2" fillId="0" borderId="0" xfId="0" applyFont="1" applyAlignment="1"/>
    <xf numFmtId="0" fontId="3" fillId="0" borderId="0" xfId="0" applyFont="1" applyAlignment="1"/>
    <xf numFmtId="0" fontId="1" fillId="0" borderId="0" xfId="0" applyFont="1" applyAlignment="1">
      <alignment horizont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164" fontId="2" fillId="0" borderId="0" xfId="0" applyNumberFormat="1" applyFont="1" applyAlignment="1">
      <alignment horizontal="center" vertical="center" wrapText="1"/>
    </xf>
    <xf numFmtId="165" fontId="2" fillId="0" borderId="4" xfId="0" applyNumberFormat="1" applyFont="1" applyBorder="1" applyAlignment="1">
      <alignment horizontal="right" vertical="center" wrapText="1"/>
    </xf>
    <xf numFmtId="0" fontId="6" fillId="0" borderId="0" xfId="0" applyFont="1" applyAlignment="1">
      <alignment horizontal="center" vertical="center" wrapText="1"/>
    </xf>
    <xf numFmtId="0" fontId="7" fillId="0" borderId="5" xfId="0" applyFont="1" applyBorder="1" applyAlignment="1">
      <alignment horizontal="center" vertical="center" wrapText="1"/>
    </xf>
    <xf numFmtId="0" fontId="2"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164" fontId="2" fillId="0" borderId="8" xfId="0" applyNumberFormat="1" applyFont="1" applyBorder="1" applyAlignment="1">
      <alignment horizontal="center" vertical="center" wrapText="1"/>
    </xf>
    <xf numFmtId="165" fontId="8" fillId="0" borderId="6" xfId="0" applyNumberFormat="1" applyFont="1" applyBorder="1" applyAlignment="1">
      <alignment horizontal="right" vertical="center" wrapText="1"/>
    </xf>
    <xf numFmtId="0" fontId="2" fillId="0" borderId="7" xfId="0" applyFont="1" applyBorder="1" applyAlignment="1">
      <alignment horizontal="center" vertical="center" wrapText="1"/>
    </xf>
    <xf numFmtId="0" fontId="6" fillId="0" borderId="7" xfId="0" applyFont="1" applyBorder="1" applyAlignment="1">
      <alignment horizontal="center" vertical="center" wrapText="1"/>
    </xf>
    <xf numFmtId="0" fontId="9" fillId="0" borderId="8" xfId="0" applyFont="1" applyBorder="1" applyAlignment="1">
      <alignment horizontal="center" vertical="center" wrapText="1"/>
    </xf>
    <xf numFmtId="0" fontId="2" fillId="0" borderId="4" xfId="0" applyFont="1" applyBorder="1" applyAlignment="1">
      <alignment horizontal="center" vertical="center" wrapText="1"/>
    </xf>
    <xf numFmtId="164" fontId="2" fillId="0" borderId="0" xfId="0" applyNumberFormat="1" applyFont="1" applyAlignment="1">
      <alignment horizontal="center" vertical="center" wrapText="1"/>
    </xf>
    <xf numFmtId="164" fontId="2" fillId="0" borderId="5" xfId="0" applyNumberFormat="1" applyFont="1" applyBorder="1" applyAlignment="1">
      <alignment horizontal="center" vertical="center" wrapText="1"/>
    </xf>
    <xf numFmtId="0" fontId="6" fillId="0" borderId="0" xfId="0" applyFont="1" applyAlignment="1">
      <alignment horizontal="center" vertical="center" wrapText="1"/>
    </xf>
    <xf numFmtId="0" fontId="6" fillId="0" borderId="5"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10"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165" fontId="2" fillId="0" borderId="9" xfId="0" applyNumberFormat="1" applyFont="1" applyBorder="1" applyAlignment="1">
      <alignment horizontal="right" vertical="center" wrapText="1"/>
    </xf>
    <xf numFmtId="0" fontId="2"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2" fillId="0" borderId="5" xfId="0" applyFont="1" applyBorder="1"/>
    <xf numFmtId="0" fontId="10" fillId="0" borderId="12" xfId="0" applyFont="1" applyBorder="1" applyAlignment="1">
      <alignment horizontal="center" vertical="center" wrapText="1"/>
    </xf>
    <xf numFmtId="0" fontId="2" fillId="0" borderId="13" xfId="0" applyFont="1" applyBorder="1"/>
    <xf numFmtId="166" fontId="2" fillId="0" borderId="14" xfId="0" applyNumberFormat="1" applyFont="1" applyBorder="1"/>
    <xf numFmtId="164" fontId="2" fillId="0" borderId="15" xfId="0" applyNumberFormat="1" applyFont="1" applyBorder="1" applyAlignment="1">
      <alignment horizontal="center" vertical="center" wrapText="1"/>
    </xf>
    <xf numFmtId="165" fontId="2" fillId="0" borderId="13" xfId="0" applyNumberFormat="1" applyFont="1" applyBorder="1" applyAlignment="1">
      <alignment horizontal="righ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 fillId="0" borderId="0" xfId="0" applyFont="1" applyAlignment="1">
      <alignment horizontal="center" vertical="center"/>
    </xf>
    <xf numFmtId="0" fontId="2" fillId="0" borderId="16" xfId="0" applyFont="1" applyBorder="1" applyAlignment="1">
      <alignment horizontal="center"/>
    </xf>
    <xf numFmtId="0" fontId="2" fillId="0" borderId="16" xfId="0" applyFont="1" applyBorder="1" applyAlignment="1"/>
    <xf numFmtId="0" fontId="2" fillId="0" borderId="16" xfId="0" applyFont="1" applyBorder="1"/>
    <xf numFmtId="0" fontId="2" fillId="0" borderId="16" xfId="0" applyFont="1" applyBorder="1" applyAlignment="1">
      <alignment horizontal="center" vertical="center"/>
    </xf>
    <xf numFmtId="0" fontId="2" fillId="0" borderId="16" xfId="0" applyFont="1" applyBorder="1" applyAlignment="1">
      <alignment horizontal="center" vertical="center" wrapText="1"/>
    </xf>
    <xf numFmtId="0" fontId="1" fillId="0" borderId="0" xfId="0" applyFont="1" applyAlignment="1">
      <alignment horizontal="left"/>
    </xf>
    <xf numFmtId="0" fontId="4" fillId="0" borderId="0" xfId="0" applyFont="1" applyAlignment="1">
      <alignment horizontal="center"/>
    </xf>
    <xf numFmtId="0" fontId="2" fillId="3" borderId="16" xfId="0" applyFont="1" applyFill="1" applyBorder="1" applyAlignment="1">
      <alignment horizontal="center"/>
    </xf>
    <xf numFmtId="167" fontId="11" fillId="0" borderId="0" xfId="0" applyNumberFormat="1" applyFont="1" applyAlignment="1">
      <alignment horizontal="center" vertical="center"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1" fillId="4" borderId="15" xfId="0" applyFont="1" applyFill="1" applyBorder="1" applyAlignment="1">
      <alignment horizontal="center"/>
    </xf>
    <xf numFmtId="0" fontId="11" fillId="0" borderId="0" xfId="0" applyFont="1" applyAlignment="1"/>
    <xf numFmtId="1" fontId="11" fillId="0" borderId="0" xfId="0" applyNumberFormat="1" applyFont="1" applyAlignment="1">
      <alignment horizontal="center" vertical="center" wrapText="1"/>
    </xf>
    <xf numFmtId="0" fontId="2" fillId="4" borderId="16" xfId="0" applyFont="1" applyFill="1" applyBorder="1" applyAlignment="1">
      <alignment horizontal="center"/>
    </xf>
    <xf numFmtId="0" fontId="1" fillId="0" borderId="0" xfId="0" applyFont="1" applyAlignment="1">
      <alignment horizontal="center" vertical="center" wrapText="1"/>
    </xf>
    <xf numFmtId="0" fontId="12" fillId="2" borderId="0" xfId="0" applyFont="1" applyFill="1" applyAlignment="1">
      <alignment horizontal="center"/>
    </xf>
    <xf numFmtId="0" fontId="1" fillId="5" borderId="13" xfId="0" applyFont="1" applyFill="1" applyBorder="1" applyAlignment="1">
      <alignment horizontal="center"/>
    </xf>
    <xf numFmtId="0" fontId="2" fillId="5" borderId="14" xfId="0" applyFont="1" applyFill="1" applyBorder="1" applyAlignment="1"/>
    <xf numFmtId="0" fontId="4" fillId="5" borderId="14" xfId="0" applyFont="1" applyFill="1" applyBorder="1" applyAlignment="1">
      <alignment horizontal="center"/>
    </xf>
    <xf numFmtId="0" fontId="4" fillId="5" borderId="0" xfId="0" applyFont="1" applyFill="1" applyAlignment="1">
      <alignment horizontal="center"/>
    </xf>
    <xf numFmtId="0" fontId="2" fillId="5" borderId="5" xfId="0" applyFont="1" applyFill="1" applyBorder="1" applyAlignment="1"/>
    <xf numFmtId="0" fontId="2" fillId="5" borderId="17" xfId="0" applyFont="1" applyFill="1" applyBorder="1" applyAlignment="1">
      <alignment horizontal="center"/>
    </xf>
    <xf numFmtId="0" fontId="2" fillId="5" borderId="18" xfId="0" applyFont="1" applyFill="1" applyBorder="1" applyAlignment="1"/>
    <xf numFmtId="0" fontId="4" fillId="5" borderId="19" xfId="0" applyFont="1" applyFill="1" applyBorder="1" applyAlignment="1">
      <alignment horizontal="center"/>
    </xf>
    <xf numFmtId="0" fontId="4" fillId="5" borderId="18" xfId="0" applyFont="1" applyFill="1" applyBorder="1" applyAlignment="1">
      <alignment horizontal="center"/>
    </xf>
    <xf numFmtId="0" fontId="2" fillId="5" borderId="19" xfId="0" applyFont="1" applyFill="1" applyBorder="1" applyAlignment="1"/>
    <xf numFmtId="0" fontId="2" fillId="0" borderId="0" xfId="0" applyFont="1" applyAlignment="1">
      <alignment horizontal="center"/>
    </xf>
    <xf numFmtId="0" fontId="2" fillId="0" borderId="16" xfId="0" applyFont="1" applyBorder="1" applyAlignment="1">
      <alignment horizontal="center"/>
    </xf>
    <xf numFmtId="0" fontId="1"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13" fillId="3" borderId="0" xfId="0" applyFont="1" applyFill="1" applyAlignment="1">
      <alignment horizontal="center"/>
    </xf>
    <xf numFmtId="0" fontId="1" fillId="3" borderId="0" xfId="0" applyFont="1" applyFill="1" applyAlignment="1">
      <alignment horizontal="center"/>
    </xf>
    <xf numFmtId="0" fontId="1" fillId="3" borderId="0" xfId="0" applyFont="1" applyFill="1" applyAlignment="1">
      <alignment horizontal="center" vertical="center" wrapText="1"/>
    </xf>
    <xf numFmtId="0" fontId="13" fillId="3" borderId="0" xfId="0" applyFont="1" applyFill="1" applyAlignment="1">
      <alignment horizontal="center" vertical="center" wrapText="1"/>
    </xf>
    <xf numFmtId="0" fontId="2" fillId="6" borderId="20" xfId="0" applyFont="1" applyFill="1" applyBorder="1" applyAlignment="1">
      <alignment horizontal="center" vertical="center"/>
    </xf>
    <xf numFmtId="0" fontId="2" fillId="0" borderId="16" xfId="0" applyFont="1" applyBorder="1" applyAlignment="1">
      <alignment horizontal="center"/>
    </xf>
    <xf numFmtId="0" fontId="2" fillId="0" borderId="1" xfId="0" applyFont="1" applyBorder="1" applyAlignment="1">
      <alignment horizontal="center"/>
    </xf>
    <xf numFmtId="0" fontId="2" fillId="0" borderId="0" xfId="0" applyFont="1"/>
    <xf numFmtId="0" fontId="8" fillId="7" borderId="0" xfId="0" applyFont="1" applyFill="1" applyAlignment="1">
      <alignment horizontal="center"/>
    </xf>
    <xf numFmtId="10" fontId="2" fillId="0" borderId="0" xfId="0" applyNumberFormat="1" applyFont="1"/>
    <xf numFmtId="0" fontId="2" fillId="7" borderId="0" xfId="0" applyFont="1" applyFill="1" applyAlignment="1">
      <alignment horizontal="center"/>
    </xf>
    <xf numFmtId="0" fontId="1" fillId="0" borderId="0" xfId="0" applyFont="1" applyAlignment="1">
      <alignment horizontal="right"/>
    </xf>
    <xf numFmtId="167" fontId="1" fillId="0" borderId="0" xfId="0" applyNumberFormat="1" applyFont="1" applyAlignment="1">
      <alignment horizontal="center"/>
    </xf>
    <xf numFmtId="0" fontId="1" fillId="0" borderId="0" xfId="0" applyFont="1" applyAlignment="1">
      <alignment horizontal="center"/>
    </xf>
    <xf numFmtId="9" fontId="2" fillId="0" borderId="0" xfId="0" applyNumberFormat="1" applyFont="1" applyAlignment="1"/>
    <xf numFmtId="0" fontId="1" fillId="0" borderId="0" xfId="0" applyFont="1" applyAlignment="1">
      <alignment horizontal="center" vertical="center"/>
    </xf>
    <xf numFmtId="0" fontId="2" fillId="0" borderId="16" xfId="0" applyFont="1" applyBorder="1" applyAlignment="1">
      <alignment horizontal="center" wrapText="1"/>
    </xf>
    <xf numFmtId="0" fontId="2" fillId="0" borderId="16" xfId="0" applyFont="1" applyBorder="1" applyAlignment="1">
      <alignment horizontal="center" wrapText="1"/>
    </xf>
    <xf numFmtId="0" fontId="2" fillId="0" borderId="14" xfId="0" applyFont="1" applyBorder="1"/>
    <xf numFmtId="0" fontId="2" fillId="0" borderId="14" xfId="0" applyFont="1" applyBorder="1" applyAlignment="1">
      <alignment horizontal="center"/>
    </xf>
    <xf numFmtId="0" fontId="4" fillId="2" borderId="0" xfId="0" applyFont="1" applyFill="1" applyAlignment="1">
      <alignment horizontal="center"/>
    </xf>
    <xf numFmtId="167" fontId="2" fillId="0" borderId="0" xfId="0" applyNumberFormat="1" applyFont="1" applyAlignment="1">
      <alignment horizontal="center"/>
    </xf>
    <xf numFmtId="167" fontId="2" fillId="0" borderId="16" xfId="0" applyNumberFormat="1" applyFont="1" applyBorder="1" applyAlignment="1">
      <alignment horizontal="center"/>
    </xf>
    <xf numFmtId="167" fontId="2" fillId="0" borderId="14" xfId="0" applyNumberFormat="1" applyFont="1" applyBorder="1" applyAlignment="1">
      <alignment horizontal="center"/>
    </xf>
    <xf numFmtId="0" fontId="2" fillId="0" borderId="0" xfId="0" quotePrefix="1" applyFont="1" applyAlignment="1">
      <alignment horizontal="right"/>
    </xf>
    <xf numFmtId="0" fontId="2" fillId="0" borderId="14" xfId="0" quotePrefix="1" applyFont="1" applyBorder="1" applyAlignment="1"/>
    <xf numFmtId="0" fontId="2" fillId="0" borderId="14" xfId="0" applyFont="1" applyBorder="1" applyAlignment="1"/>
    <xf numFmtId="0" fontId="2" fillId="0" borderId="0" xfId="0" applyFont="1" applyAlignment="1">
      <alignment horizontal="center"/>
    </xf>
    <xf numFmtId="0" fontId="2" fillId="0" borderId="0" xfId="0" quotePrefix="1" applyFont="1" applyAlignment="1"/>
    <xf numFmtId="167" fontId="2" fillId="0" borderId="0" xfId="0" applyNumberFormat="1" applyFont="1"/>
    <xf numFmtId="167" fontId="2" fillId="0" borderId="16" xfId="0" applyNumberFormat="1" applyFont="1" applyBorder="1"/>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1" fillId="0" borderId="2" xfId="0" applyFont="1" applyBorder="1" applyAlignment="1">
      <alignment horizontal="center" vertical="center"/>
    </xf>
    <xf numFmtId="0" fontId="1" fillId="0" borderId="21" xfId="0" applyFont="1" applyBorder="1" applyAlignment="1">
      <alignment horizontal="center" vertical="center"/>
    </xf>
    <xf numFmtId="0" fontId="1" fillId="0" borderId="16" xfId="0" applyFont="1" applyBorder="1" applyAlignment="1">
      <alignment horizontal="center" vertical="center" wrapText="1"/>
    </xf>
    <xf numFmtId="0" fontId="2" fillId="0" borderId="4" xfId="0" applyFont="1" applyBorder="1"/>
    <xf numFmtId="167" fontId="2" fillId="0" borderId="17" xfId="0" applyNumberFormat="1" applyFont="1" applyBorder="1" applyAlignment="1">
      <alignment horizontal="center"/>
    </xf>
    <xf numFmtId="167" fontId="2" fillId="0" borderId="18" xfId="0" applyNumberFormat="1" applyFont="1" applyBorder="1" applyAlignment="1">
      <alignment horizontal="center"/>
    </xf>
    <xf numFmtId="167" fontId="2" fillId="0" borderId="18" xfId="0" applyNumberFormat="1" applyFont="1" applyBorder="1" applyAlignment="1">
      <alignment horizontal="center"/>
    </xf>
    <xf numFmtId="167" fontId="2" fillId="0" borderId="21" xfId="0" applyNumberFormat="1" applyFont="1" applyBorder="1" applyAlignment="1">
      <alignment horizontal="center"/>
    </xf>
    <xf numFmtId="0" fontId="2" fillId="0" borderId="22" xfId="0" applyFont="1" applyBorder="1" applyAlignment="1">
      <alignment horizontal="center"/>
    </xf>
    <xf numFmtId="0" fontId="2" fillId="0" borderId="21" xfId="0" applyFont="1" applyBorder="1" applyAlignment="1">
      <alignment horizontal="center"/>
    </xf>
    <xf numFmtId="0" fontId="2" fillId="8" borderId="4" xfId="0" applyFont="1" applyFill="1" applyBorder="1"/>
    <xf numFmtId="167" fontId="2" fillId="0" borderId="4" xfId="0" applyNumberFormat="1" applyFont="1" applyBorder="1" applyAlignment="1">
      <alignment horizontal="center"/>
    </xf>
    <xf numFmtId="167" fontId="2" fillId="0" borderId="0" xfId="0" applyNumberFormat="1" applyFont="1" applyAlignment="1">
      <alignment horizontal="center"/>
    </xf>
    <xf numFmtId="167" fontId="2" fillId="0" borderId="22" xfId="0" applyNumberFormat="1" applyFont="1" applyBorder="1" applyAlignment="1">
      <alignment horizontal="center"/>
    </xf>
    <xf numFmtId="0" fontId="2" fillId="9" borderId="22" xfId="0" applyFont="1" applyFill="1" applyBorder="1" applyAlignment="1">
      <alignment horizontal="center"/>
    </xf>
    <xf numFmtId="167" fontId="2" fillId="8" borderId="22" xfId="0" applyNumberFormat="1" applyFont="1" applyFill="1" applyBorder="1" applyAlignment="1">
      <alignment horizontal="center"/>
    </xf>
    <xf numFmtId="167" fontId="2" fillId="0" borderId="13" xfId="0" applyNumberFormat="1" applyFont="1" applyBorder="1" applyAlignment="1">
      <alignment horizontal="center"/>
    </xf>
    <xf numFmtId="167" fontId="2" fillId="0" borderId="14" xfId="0" applyNumberFormat="1" applyFont="1" applyBorder="1" applyAlignment="1">
      <alignment horizontal="center"/>
    </xf>
    <xf numFmtId="167" fontId="2" fillId="0" borderId="20" xfId="0" applyNumberFormat="1" applyFont="1" applyBorder="1" applyAlignment="1">
      <alignment horizontal="center"/>
    </xf>
    <xf numFmtId="0" fontId="2" fillId="0" borderId="20" xfId="0" applyFont="1" applyBorder="1" applyAlignment="1">
      <alignment horizontal="center"/>
    </xf>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horizontal="right" vertical="center"/>
    </xf>
    <xf numFmtId="0" fontId="2" fillId="0" borderId="0" xfId="0" applyFont="1" applyAlignment="1">
      <alignment vertical="top" wrapText="1"/>
    </xf>
    <xf numFmtId="0" fontId="2" fillId="9" borderId="0" xfId="0" applyFont="1" applyFill="1" applyAlignment="1">
      <alignment horizontal="center" vertical="center" wrapText="1"/>
    </xf>
    <xf numFmtId="0" fontId="2" fillId="3" borderId="0" xfId="0" applyFont="1" applyFill="1" applyAlignment="1">
      <alignment horizontal="center" vertical="center" wrapText="1"/>
    </xf>
    <xf numFmtId="0" fontId="2" fillId="10" borderId="0" xfId="0" applyFont="1" applyFill="1" applyAlignment="1">
      <alignment vertical="top" wrapText="1"/>
    </xf>
    <xf numFmtId="0" fontId="8" fillId="7" borderId="0" xfId="0" applyFont="1" applyFill="1" applyAlignment="1">
      <alignment horizontal="center" vertical="center"/>
    </xf>
    <xf numFmtId="0" fontId="2" fillId="0" borderId="0" xfId="0" applyFont="1" applyAlignment="1">
      <alignment vertical="top" wrapText="1"/>
    </xf>
    <xf numFmtId="0" fontId="2" fillId="9" borderId="0" xfId="0" applyFont="1" applyFill="1" applyAlignment="1">
      <alignment vertical="top" wrapText="1"/>
    </xf>
    <xf numFmtId="0" fontId="2" fillId="7" borderId="0" xfId="0" applyFont="1" applyFill="1" applyAlignment="1">
      <alignment horizontal="center" vertical="center"/>
    </xf>
    <xf numFmtId="0" fontId="2" fillId="0" borderId="0" xfId="0" applyFont="1" applyAlignment="1">
      <alignment horizontal="right"/>
    </xf>
    <xf numFmtId="0" fontId="2" fillId="0" borderId="0" xfId="0" applyFont="1" applyAlignment="1">
      <alignment horizontal="center" wrapText="1"/>
    </xf>
    <xf numFmtId="0" fontId="2" fillId="0" borderId="0" xfId="0" applyFont="1" applyAlignment="1">
      <alignment vertical="top" wrapText="1"/>
    </xf>
    <xf numFmtId="0" fontId="2" fillId="0" borderId="0" xfId="0" applyFont="1" applyAlignment="1">
      <alignment horizontal="right"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43</xdr:row>
      <xdr:rowOff>190500</xdr:rowOff>
    </xdr:from>
    <xdr:ext cx="5314950" cy="9620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26200" y="147525"/>
          <a:ext cx="5291400" cy="944100"/>
        </a:xfrm>
        <a:prstGeom prst="rect">
          <a:avLst/>
        </a:prstGeom>
        <a:solidFill>
          <a:srgbClr val="FFFFFF"/>
        </a:solidFill>
        <a:ln w="9525" cap="flat" cmpd="sng">
          <a:solidFill>
            <a:srgbClr val="000000"/>
          </a:solidFill>
          <a:prstDash val="solid"/>
          <a:round/>
          <a:headEnd type="none" w="sm" len="sm"/>
          <a:tailEnd type="none" w="sm" len="sm"/>
        </a:ln>
      </xdr:spPr>
      <xdr:txBody>
        <a:bodyPr spcFirstLastPara="1" wrap="square" lIns="91425" tIns="91425" rIns="91425" bIns="91425" anchor="t" anchorCtr="0">
          <a:noAutofit/>
        </a:bodyPr>
        <a:lstStyle/>
        <a:p>
          <a:pPr marL="0" lvl="0" indent="0" algn="l" rtl="0">
            <a:spcBef>
              <a:spcPts val="0"/>
            </a:spcBef>
            <a:spcAft>
              <a:spcPts val="0"/>
            </a:spcAft>
            <a:buNone/>
          </a:pPr>
          <a:r>
            <a:rPr lang="en-US" sz="1000"/>
            <a:t>Plataforma para la administración de torneos. Solo se considera un tipo de torneo: todos contra todos. </a:t>
          </a:r>
          <a:endParaRPr sz="1000"/>
        </a:p>
      </xdr:txBody>
    </xdr:sp>
    <xdr:clientData fLocksWithSheet="0"/>
  </xdr:oneCellAnchor>
  <xdr:oneCellAnchor>
    <xdr:from>
      <xdr:col>6</xdr:col>
      <xdr:colOff>85725</xdr:colOff>
      <xdr:row>28</xdr:row>
      <xdr:rowOff>57150</xdr:rowOff>
    </xdr:from>
    <xdr:ext cx="2152650" cy="10382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34</xdr:row>
      <xdr:rowOff>104775</xdr:rowOff>
    </xdr:from>
    <xdr:ext cx="2047875" cy="962025"/>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4"/>
  <sheetViews>
    <sheetView workbookViewId="0"/>
  </sheetViews>
  <sheetFormatPr baseColWidth="10" defaultColWidth="14.42578125" defaultRowHeight="15.75" customHeight="1" x14ac:dyDescent="0.2"/>
  <cols>
    <col min="1" max="1" width="3.85546875" customWidth="1"/>
    <col min="2" max="2" width="3" customWidth="1"/>
    <col min="3" max="3" width="3.7109375" customWidth="1"/>
    <col min="4" max="4" width="64.85546875" customWidth="1"/>
  </cols>
  <sheetData>
    <row r="1" spans="1:4" x14ac:dyDescent="0.2">
      <c r="A1" s="1" t="s">
        <v>0</v>
      </c>
    </row>
    <row r="2" spans="1:4" x14ac:dyDescent="0.2">
      <c r="D2" s="1" t="s">
        <v>1</v>
      </c>
    </row>
    <row r="4" spans="1:4" x14ac:dyDescent="0.2">
      <c r="A4" s="1" t="s">
        <v>2</v>
      </c>
    </row>
    <row r="5" spans="1:4" x14ac:dyDescent="0.2">
      <c r="B5" s="2">
        <v>6</v>
      </c>
      <c r="C5" s="2" t="s">
        <v>3</v>
      </c>
    </row>
    <row r="6" spans="1:4" x14ac:dyDescent="0.2">
      <c r="B6" s="2">
        <v>7</v>
      </c>
      <c r="C6" s="2" t="s">
        <v>3</v>
      </c>
    </row>
    <row r="7" spans="1:4" x14ac:dyDescent="0.2">
      <c r="A7" s="1"/>
    </row>
    <row r="8" spans="1:4" x14ac:dyDescent="0.2">
      <c r="A8" s="1" t="s">
        <v>4</v>
      </c>
    </row>
    <row r="9" spans="1:4" x14ac:dyDescent="0.2">
      <c r="B9" s="2">
        <v>1</v>
      </c>
      <c r="C9" s="2" t="s">
        <v>5</v>
      </c>
    </row>
    <row r="10" spans="1:4" x14ac:dyDescent="0.2">
      <c r="C10" s="2" t="s">
        <v>6</v>
      </c>
      <c r="D10" s="2" t="s">
        <v>7</v>
      </c>
    </row>
    <row r="11" spans="1:4" x14ac:dyDescent="0.2">
      <c r="C11" s="2" t="s">
        <v>8</v>
      </c>
      <c r="D11" s="2" t="s">
        <v>9</v>
      </c>
    </row>
    <row r="12" spans="1:4" x14ac:dyDescent="0.2">
      <c r="C12" s="2" t="s">
        <v>10</v>
      </c>
      <c r="D12" s="2" t="s">
        <v>11</v>
      </c>
    </row>
    <row r="13" spans="1:4" x14ac:dyDescent="0.2">
      <c r="B13" s="2">
        <v>2</v>
      </c>
      <c r="C13" s="2" t="s">
        <v>12</v>
      </c>
    </row>
    <row r="14" spans="1:4" x14ac:dyDescent="0.2">
      <c r="B14" s="2">
        <v>3</v>
      </c>
      <c r="C14" s="2" t="s">
        <v>13</v>
      </c>
    </row>
    <row r="15" spans="1:4" x14ac:dyDescent="0.2">
      <c r="B15" s="2"/>
      <c r="C15" s="2" t="str">
        <f>"Para un equipo de " &amp;B5  &amp;", "&amp;CEILING(evaluación!$D$8/B5,1) &amp;" puntos de esfuerzo por integrante"</f>
        <v>Para un equipo de 6, 13 puntos de esfuerzo por integrante</v>
      </c>
    </row>
    <row r="16" spans="1:4" x14ac:dyDescent="0.2">
      <c r="B16" s="2"/>
      <c r="C16" s="2" t="str">
        <f>"Para un equipo de " &amp;B6  &amp;", "&amp;CEILING(evaluación!$D$8/B6,1) &amp;" puntos de esfuerzo por integrante"</f>
        <v>Para un equipo de 7, 11 puntos de esfuerzo por integrante</v>
      </c>
    </row>
    <row r="17" spans="1:4" x14ac:dyDescent="0.2">
      <c r="B17" s="2"/>
      <c r="C17" s="2" t="s">
        <v>14</v>
      </c>
    </row>
    <row r="18" spans="1:4" x14ac:dyDescent="0.2">
      <c r="B18" s="2"/>
      <c r="C18" s="2" t="s">
        <v>15</v>
      </c>
    </row>
    <row r="19" spans="1:4" x14ac:dyDescent="0.2">
      <c r="B19" s="2"/>
      <c r="C19" s="2" t="s">
        <v>16</v>
      </c>
    </row>
    <row r="20" spans="1:4" x14ac:dyDescent="0.2">
      <c r="B20" s="2"/>
      <c r="C20" s="2" t="s">
        <v>17</v>
      </c>
    </row>
    <row r="21" spans="1:4" x14ac:dyDescent="0.2">
      <c r="B21" s="2">
        <v>4</v>
      </c>
      <c r="C21" s="2" t="s">
        <v>18</v>
      </c>
    </row>
    <row r="22" spans="1:4" x14ac:dyDescent="0.2">
      <c r="B22" s="2"/>
      <c r="C22" s="2" t="s">
        <v>19</v>
      </c>
    </row>
    <row r="23" spans="1:4" x14ac:dyDescent="0.2">
      <c r="B23" s="2">
        <v>5</v>
      </c>
      <c r="C23" s="2" t="s">
        <v>20</v>
      </c>
    </row>
    <row r="24" spans="1:4" x14ac:dyDescent="0.2">
      <c r="B24" s="2"/>
      <c r="C24" s="2" t="s">
        <v>6</v>
      </c>
      <c r="D24" s="3" t="s">
        <v>21</v>
      </c>
    </row>
    <row r="25" spans="1:4" x14ac:dyDescent="0.2">
      <c r="C25" s="2" t="s">
        <v>8</v>
      </c>
      <c r="D25" s="2" t="s">
        <v>22</v>
      </c>
    </row>
    <row r="26" spans="1:4" x14ac:dyDescent="0.2">
      <c r="B26" s="2"/>
      <c r="C26" s="2" t="s">
        <v>10</v>
      </c>
      <c r="D26" s="2" t="s">
        <v>23</v>
      </c>
    </row>
    <row r="27" spans="1:4" x14ac:dyDescent="0.2">
      <c r="B27" s="2">
        <v>6</v>
      </c>
      <c r="C27" s="2" t="s">
        <v>24</v>
      </c>
    </row>
    <row r="28" spans="1:4" x14ac:dyDescent="0.2">
      <c r="B28" s="2">
        <v>7</v>
      </c>
      <c r="C28" s="4" t="s">
        <v>25</v>
      </c>
    </row>
    <row r="30" spans="1:4" x14ac:dyDescent="0.2">
      <c r="A30" s="1" t="s">
        <v>26</v>
      </c>
    </row>
    <row r="31" spans="1:4" x14ac:dyDescent="0.2">
      <c r="A31" s="2"/>
      <c r="B31" s="2" t="s">
        <v>27</v>
      </c>
    </row>
    <row r="32" spans="1:4" x14ac:dyDescent="0.2">
      <c r="A32" s="2"/>
      <c r="B32" s="2" t="s">
        <v>28</v>
      </c>
    </row>
    <row r="33" spans="1:2" x14ac:dyDescent="0.2">
      <c r="A33" s="2"/>
    </row>
    <row r="34" spans="1:2" x14ac:dyDescent="0.2">
      <c r="A34" s="2"/>
      <c r="B34" s="2" t="s">
        <v>29</v>
      </c>
    </row>
    <row r="35" spans="1:2" x14ac:dyDescent="0.2">
      <c r="A35" s="2"/>
    </row>
    <row r="36" spans="1:2" x14ac:dyDescent="0.2">
      <c r="A36" s="2"/>
      <c r="B36" s="2" t="s">
        <v>30</v>
      </c>
    </row>
    <row r="37" spans="1:2" x14ac:dyDescent="0.2">
      <c r="A37" s="2"/>
      <c r="B37" s="2" t="s">
        <v>31</v>
      </c>
    </row>
    <row r="38" spans="1:2" x14ac:dyDescent="0.2">
      <c r="A38" s="2"/>
      <c r="B38" s="2" t="s">
        <v>32</v>
      </c>
    </row>
    <row r="39" spans="1:2" x14ac:dyDescent="0.2">
      <c r="A39" s="2"/>
      <c r="B39" s="5"/>
    </row>
    <row r="40" spans="1:2" x14ac:dyDescent="0.2">
      <c r="A40" s="2"/>
      <c r="B40" s="6"/>
    </row>
    <row r="41" spans="1:2" x14ac:dyDescent="0.2">
      <c r="A41" s="2"/>
      <c r="B41" s="2" t="s">
        <v>33</v>
      </c>
    </row>
    <row r="42" spans="1:2" x14ac:dyDescent="0.2">
      <c r="A42" s="2"/>
      <c r="B42" s="2" t="s">
        <v>34</v>
      </c>
    </row>
    <row r="43" spans="1:2" x14ac:dyDescent="0.2">
      <c r="A43" s="2"/>
    </row>
    <row r="44" spans="1:2" x14ac:dyDescent="0.2">
      <c r="A44" s="2" t="s">
        <v>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9"/>
  <sheetViews>
    <sheetView workbookViewId="0">
      <selection activeCell="E4" sqref="E4"/>
    </sheetView>
  </sheetViews>
  <sheetFormatPr baseColWidth="10" defaultColWidth="14.42578125" defaultRowHeight="15.75" customHeight="1" x14ac:dyDescent="0.2"/>
  <cols>
    <col min="1" max="1" width="4.28515625" customWidth="1"/>
    <col min="2" max="2" width="9.5703125" customWidth="1"/>
    <col min="3" max="4" width="8" customWidth="1"/>
    <col min="5" max="5" width="13" customWidth="1"/>
    <col min="6" max="6" width="15.42578125" customWidth="1"/>
    <col min="7" max="7" width="14.140625" customWidth="1"/>
    <col min="8" max="8" width="37.7109375" customWidth="1"/>
    <col min="9" max="9" width="6.140625" customWidth="1"/>
  </cols>
  <sheetData>
    <row r="1" spans="1:8" x14ac:dyDescent="0.2">
      <c r="A1" s="7"/>
      <c r="B1" s="8" t="s">
        <v>36</v>
      </c>
      <c r="C1" s="9" t="s">
        <v>37</v>
      </c>
      <c r="D1" s="10" t="s">
        <v>38</v>
      </c>
      <c r="E1" s="8" t="s">
        <v>39</v>
      </c>
      <c r="F1" s="9" t="s">
        <v>40</v>
      </c>
      <c r="G1" s="9" t="s">
        <v>41</v>
      </c>
      <c r="H1" s="10" t="s">
        <v>42</v>
      </c>
    </row>
    <row r="2" spans="1:8" x14ac:dyDescent="0.2">
      <c r="A2" s="11"/>
      <c r="B2" s="12">
        <v>9</v>
      </c>
      <c r="C2" s="13">
        <v>44347</v>
      </c>
      <c r="E2" s="14">
        <f>C2+2</f>
        <v>44349</v>
      </c>
      <c r="F2" s="11">
        <v>0</v>
      </c>
      <c r="G2" s="15">
        <f>F2</f>
        <v>0</v>
      </c>
      <c r="H2" s="16" t="s">
        <v>43</v>
      </c>
    </row>
    <row r="3" spans="1:8" x14ac:dyDescent="0.2">
      <c r="A3" s="17"/>
      <c r="B3" s="18"/>
      <c r="C3" s="19"/>
      <c r="D3" s="20">
        <f>C2+6</f>
        <v>44353</v>
      </c>
      <c r="E3" s="21">
        <v>44351</v>
      </c>
      <c r="F3" s="22">
        <f t="shared" ref="F3:F9" si="0">E3-E2</f>
        <v>2</v>
      </c>
      <c r="G3" s="23">
        <f t="shared" ref="G3:G9" si="1">F3+G2</f>
        <v>2</v>
      </c>
      <c r="H3" s="24" t="s">
        <v>44</v>
      </c>
    </row>
    <row r="4" spans="1:8" x14ac:dyDescent="0.2">
      <c r="A4" s="17"/>
      <c r="B4" s="25">
        <f>B2+1</f>
        <v>10</v>
      </c>
      <c r="C4" s="26">
        <f>C2+7</f>
        <v>44354</v>
      </c>
      <c r="D4" s="27">
        <f>D3+7</f>
        <v>44360</v>
      </c>
      <c r="E4" s="14">
        <f>C4</f>
        <v>44354</v>
      </c>
      <c r="F4" s="11">
        <f t="shared" si="0"/>
        <v>3</v>
      </c>
      <c r="G4" s="28">
        <f t="shared" si="1"/>
        <v>5</v>
      </c>
      <c r="H4" s="29" t="s">
        <v>45</v>
      </c>
    </row>
    <row r="5" spans="1:8" x14ac:dyDescent="0.2">
      <c r="A5" s="17"/>
      <c r="B5" s="30">
        <f t="shared" ref="B5:B8" si="2">B4+1</f>
        <v>11</v>
      </c>
      <c r="C5" s="31">
        <f t="shared" ref="C5:E5" si="3">C4+7</f>
        <v>44361</v>
      </c>
      <c r="D5" s="32">
        <f t="shared" si="3"/>
        <v>44367</v>
      </c>
      <c r="E5" s="33">
        <f t="shared" si="3"/>
        <v>44361</v>
      </c>
      <c r="F5" s="34">
        <f t="shared" si="0"/>
        <v>7</v>
      </c>
      <c r="G5" s="35">
        <f t="shared" si="1"/>
        <v>12</v>
      </c>
      <c r="H5" s="36" t="s">
        <v>46</v>
      </c>
    </row>
    <row r="6" spans="1:8" x14ac:dyDescent="0.2">
      <c r="A6" s="17"/>
      <c r="B6" s="30">
        <f t="shared" si="2"/>
        <v>12</v>
      </c>
      <c r="C6" s="31">
        <f t="shared" ref="C6:E6" si="4">C5+7</f>
        <v>44368</v>
      </c>
      <c r="D6" s="32">
        <f t="shared" si="4"/>
        <v>44374</v>
      </c>
      <c r="E6" s="33">
        <f t="shared" si="4"/>
        <v>44368</v>
      </c>
      <c r="F6" s="34">
        <f t="shared" si="0"/>
        <v>7</v>
      </c>
      <c r="G6" s="35">
        <f t="shared" si="1"/>
        <v>19</v>
      </c>
      <c r="H6" s="36" t="s">
        <v>47</v>
      </c>
    </row>
    <row r="7" spans="1:8" x14ac:dyDescent="0.2">
      <c r="A7" s="17"/>
      <c r="B7" s="30">
        <f t="shared" si="2"/>
        <v>13</v>
      </c>
      <c r="C7" s="31">
        <f t="shared" ref="C7:E7" si="5">C6+7</f>
        <v>44375</v>
      </c>
      <c r="D7" s="32">
        <f t="shared" si="5"/>
        <v>44381</v>
      </c>
      <c r="E7" s="33">
        <f t="shared" si="5"/>
        <v>44375</v>
      </c>
      <c r="F7" s="34">
        <f t="shared" si="0"/>
        <v>7</v>
      </c>
      <c r="G7" s="35">
        <f t="shared" si="1"/>
        <v>26</v>
      </c>
      <c r="H7" s="36" t="s">
        <v>48</v>
      </c>
    </row>
    <row r="8" spans="1:8" x14ac:dyDescent="0.2">
      <c r="A8" s="17"/>
      <c r="B8" s="25">
        <f t="shared" si="2"/>
        <v>14</v>
      </c>
      <c r="C8" s="26">
        <f>C7+7</f>
        <v>44382</v>
      </c>
      <c r="D8" s="37"/>
      <c r="E8" s="14">
        <f>E7+7</f>
        <v>44382</v>
      </c>
      <c r="F8" s="11">
        <f t="shared" si="0"/>
        <v>7</v>
      </c>
      <c r="G8" s="28">
        <f t="shared" si="1"/>
        <v>33</v>
      </c>
      <c r="H8" s="38" t="s">
        <v>49</v>
      </c>
    </row>
    <row r="9" spans="1:8" x14ac:dyDescent="0.2">
      <c r="B9" s="39"/>
      <c r="C9" s="40"/>
      <c r="D9" s="41">
        <f>D7+7</f>
        <v>44388</v>
      </c>
      <c r="E9" s="42">
        <f>D9</f>
        <v>44388</v>
      </c>
      <c r="F9" s="43">
        <f t="shared" si="0"/>
        <v>6</v>
      </c>
      <c r="G9" s="44">
        <f t="shared" si="1"/>
        <v>39</v>
      </c>
      <c r="H9" s="4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83"/>
  <sheetViews>
    <sheetView showGridLines="0" tabSelected="1" workbookViewId="0">
      <selection activeCell="K27" sqref="K27"/>
    </sheetView>
  </sheetViews>
  <sheetFormatPr baseColWidth="10" defaultColWidth="14.42578125" defaultRowHeight="15.75" customHeight="1" x14ac:dyDescent="0.2"/>
  <cols>
    <col min="1" max="1" width="2.42578125" customWidth="1"/>
    <col min="2" max="2" width="16.28515625" customWidth="1"/>
    <col min="3" max="3" width="8.5703125" hidden="1" customWidth="1"/>
    <col min="4" max="4" width="9.7109375" customWidth="1"/>
    <col min="5" max="5" width="13.85546875" customWidth="1"/>
    <col min="6" max="8" width="20.140625" customWidth="1"/>
    <col min="9" max="10" width="20.7109375" customWidth="1"/>
    <col min="11" max="11" width="12.5703125" customWidth="1"/>
    <col min="12" max="12" width="10.42578125" customWidth="1"/>
  </cols>
  <sheetData>
    <row r="1" spans="1:12" ht="12.75" x14ac:dyDescent="0.2">
      <c r="A1" s="1" t="s">
        <v>51</v>
      </c>
      <c r="B1" s="1"/>
      <c r="C1" s="2"/>
      <c r="D1" s="2"/>
      <c r="E1" s="46">
        <f>4*6+2*7</f>
        <v>38</v>
      </c>
      <c r="K1" s="7"/>
    </row>
    <row r="2" spans="1:12" ht="12.75" x14ac:dyDescent="0.2">
      <c r="A2" s="2"/>
      <c r="B2" s="47"/>
      <c r="C2" s="48"/>
      <c r="D2" s="49">
        <f>SUMIFS(historias!$E$2:$E$127,historias!$B$2:$B$127,"",historias!$F$2:$F$127,"&lt;&gt;Todos")</f>
        <v>29.5</v>
      </c>
      <c r="E2" s="46"/>
      <c r="L2" s="11"/>
    </row>
    <row r="3" spans="1:12" ht="12.75" x14ac:dyDescent="0.2">
      <c r="A3" s="2"/>
      <c r="B3" s="50" t="s">
        <v>52</v>
      </c>
      <c r="C3" s="48"/>
      <c r="D3" s="49">
        <f>SUMIFS(historias!$E$2:$E$127,historias!$B$2:$B$127,B3)</f>
        <v>7</v>
      </c>
      <c r="E3" s="11"/>
      <c r="L3" s="11"/>
    </row>
    <row r="4" spans="1:12" ht="12.75" x14ac:dyDescent="0.2">
      <c r="A4" s="2"/>
      <c r="B4" s="51" t="s">
        <v>53</v>
      </c>
      <c r="C4" s="48"/>
      <c r="D4" s="49">
        <f>SUMIFS(historias!$E$2:$E$127,historias!$B$2:$B$127,B4)</f>
        <v>12</v>
      </c>
      <c r="E4" s="11"/>
      <c r="L4" s="11"/>
    </row>
    <row r="5" spans="1:12" ht="12.75" x14ac:dyDescent="0.2">
      <c r="A5" s="2"/>
      <c r="B5" s="47" t="s">
        <v>54</v>
      </c>
      <c r="C5" s="48"/>
      <c r="D5" s="49">
        <f>SUMIFS(historias!$E$2:$E$127,historias!$B$2:$B$127,B5)</f>
        <v>10.25</v>
      </c>
      <c r="E5" s="11"/>
      <c r="L5" s="11"/>
    </row>
    <row r="6" spans="1:12" ht="12.75" x14ac:dyDescent="0.2">
      <c r="A6" s="2"/>
      <c r="B6" s="50" t="s">
        <v>55</v>
      </c>
      <c r="C6" s="48"/>
      <c r="D6" s="49">
        <f>SUMIFS(historias!$E$2:$E$127,historias!$B$2:$B$127,B6)</f>
        <v>12</v>
      </c>
      <c r="E6" s="11"/>
      <c r="F6" s="52" t="s">
        <v>56</v>
      </c>
      <c r="G6" s="2"/>
      <c r="H6" s="53"/>
      <c r="I6" s="2"/>
      <c r="J6" s="2"/>
      <c r="L6" s="46"/>
    </row>
    <row r="7" spans="1:12" ht="12.75" x14ac:dyDescent="0.2">
      <c r="A7" s="2"/>
      <c r="B7" s="51" t="s">
        <v>57</v>
      </c>
      <c r="C7" s="48"/>
      <c r="D7" s="49">
        <f>SUMIFS(historias!$E$2:$E$127,historias!$B$2:$B$127,B7)</f>
        <v>4.5</v>
      </c>
      <c r="E7" s="11"/>
      <c r="F7" s="54">
        <v>0</v>
      </c>
      <c r="G7" s="54">
        <v>1</v>
      </c>
      <c r="H7" s="54">
        <v>2</v>
      </c>
      <c r="I7" s="54">
        <v>3</v>
      </c>
      <c r="J7" s="54">
        <v>4</v>
      </c>
      <c r="L7" s="46"/>
    </row>
    <row r="8" spans="1:12" ht="12.75" x14ac:dyDescent="0.2">
      <c r="A8" s="2"/>
      <c r="B8" s="2" t="s">
        <v>58</v>
      </c>
      <c r="C8" s="2"/>
      <c r="D8" s="2">
        <f>SUM(D2:D7)</f>
        <v>75.25</v>
      </c>
      <c r="E8" s="55">
        <f>D8/6</f>
        <v>12.541666666666666</v>
      </c>
      <c r="F8" s="56" t="s">
        <v>59</v>
      </c>
      <c r="G8" s="57"/>
      <c r="H8" s="57"/>
      <c r="I8" s="57"/>
      <c r="J8" s="58"/>
      <c r="L8" s="46"/>
    </row>
    <row r="9" spans="1:12" ht="12.75" x14ac:dyDescent="0.2">
      <c r="B9" s="59" t="s">
        <v>60</v>
      </c>
      <c r="C9" s="59"/>
      <c r="D9" s="59">
        <f>SUM(D3:D7)</f>
        <v>45.75</v>
      </c>
      <c r="E9" s="60">
        <f>D9/6</f>
        <v>7.625</v>
      </c>
      <c r="F9" s="61" t="s">
        <v>61</v>
      </c>
      <c r="G9" s="61" t="s">
        <v>62</v>
      </c>
      <c r="H9" s="61" t="s">
        <v>63</v>
      </c>
      <c r="I9" s="61" t="s">
        <v>64</v>
      </c>
      <c r="J9" s="61" t="s">
        <v>65</v>
      </c>
      <c r="L9" s="46"/>
    </row>
    <row r="10" spans="1:12" ht="12.75" x14ac:dyDescent="0.2">
      <c r="D10" s="62" t="s">
        <v>66</v>
      </c>
      <c r="E10" s="63" t="s">
        <v>67</v>
      </c>
      <c r="F10" s="64" t="s">
        <v>68</v>
      </c>
      <c r="G10" s="65"/>
      <c r="H10" s="66"/>
      <c r="I10" s="67"/>
      <c r="J10" s="68"/>
      <c r="L10" s="46"/>
    </row>
    <row r="11" spans="1:12" ht="12.75" x14ac:dyDescent="0.2">
      <c r="B11" s="7" t="s">
        <v>69</v>
      </c>
      <c r="C11" s="7"/>
      <c r="D11" s="63" t="s">
        <v>70</v>
      </c>
      <c r="E11" s="62" t="s">
        <v>71</v>
      </c>
      <c r="F11" s="69" t="s">
        <v>72</v>
      </c>
      <c r="G11" s="70"/>
      <c r="H11" s="71"/>
      <c r="I11" s="72" t="s">
        <v>73</v>
      </c>
      <c r="J11" s="73"/>
      <c r="L11" s="46"/>
    </row>
    <row r="12" spans="1:12" ht="12.75" x14ac:dyDescent="0.2">
      <c r="B12" s="74" t="s">
        <v>58</v>
      </c>
      <c r="E12" s="75">
        <f>SUM(historias!$E$2:$E$231)</f>
        <v>102.25</v>
      </c>
      <c r="F12" s="76" t="s">
        <v>74</v>
      </c>
      <c r="G12" s="77"/>
      <c r="H12" s="77"/>
      <c r="I12" s="77"/>
      <c r="J12" s="78"/>
      <c r="L12" s="46"/>
    </row>
    <row r="13" spans="1:12" ht="12.75" x14ac:dyDescent="0.2">
      <c r="B13" s="79" t="s">
        <v>75</v>
      </c>
      <c r="C13" s="80"/>
      <c r="D13" s="81"/>
      <c r="E13" s="82">
        <f>IFERROR(ROUND((E12-E14)/COUNTA(B15:B21),0),"")</f>
        <v>13</v>
      </c>
      <c r="F13" s="83" t="s">
        <v>76</v>
      </c>
      <c r="G13" s="83" t="s">
        <v>77</v>
      </c>
      <c r="H13" s="83" t="s">
        <v>78</v>
      </c>
      <c r="I13" s="83" t="s">
        <v>79</v>
      </c>
      <c r="J13" s="83" t="s">
        <v>80</v>
      </c>
      <c r="L13" s="46"/>
    </row>
    <row r="14" spans="1:12" ht="12.75" x14ac:dyDescent="0.2">
      <c r="B14" s="46" t="s">
        <v>81</v>
      </c>
      <c r="D14" s="84">
        <f>SUMIFS(historias!$F$2:$F$248,historias!$E$2:$E$248,$B14)</f>
        <v>0</v>
      </c>
      <c r="E14" s="85">
        <f>SUMIFS(historias!$E$2:$E$241,historias!$F$2:$F$241,$B14)</f>
        <v>27</v>
      </c>
      <c r="F14" s="75">
        <f t="shared" ref="F14:F21" si="0">E14-SUM(G14:J14)</f>
        <v>27</v>
      </c>
      <c r="G14" s="75">
        <f>SUMIFS(historias!$E$2:$E$228,historias!$J$2:$J$228,G$7,historias!$F$2:$F$228,$B14)</f>
        <v>0</v>
      </c>
      <c r="H14" s="75">
        <f>SUMIFS(historias!$E$2:$E$228,historias!$J$2:$J$228,H$7,historias!$F$2:$F$228,$B14)</f>
        <v>0</v>
      </c>
      <c r="I14" s="75">
        <f>SUMIFS(historias!$E$2:$E$228,historias!$J$2:$J$228,I$7,historias!$F$2:$F$228,$B14)</f>
        <v>0</v>
      </c>
      <c r="J14" s="75">
        <f>SUMIFS(historias!$E$2:$E$228,historias!$J$2:$J$228,J$7,historias!$F$2:$F$228,$B14)</f>
        <v>0</v>
      </c>
      <c r="L14" s="46"/>
    </row>
    <row r="15" spans="1:12" ht="12.75" x14ac:dyDescent="0.2">
      <c r="A15" s="86" t="e">
        <f ca="1">COUNTUNIQUEIFS(historias!$B$1:$B$123,historias!$F$1:$F$123,B15)</f>
        <v>#NAME?</v>
      </c>
      <c r="B15" s="87" t="s">
        <v>207</v>
      </c>
      <c r="D15" s="84">
        <f>SUMIFS(historias!$F$2:$F$248,historias!$E$2:$E$248,$B15)</f>
        <v>0</v>
      </c>
      <c r="E15" s="75">
        <f>SUMIFS(historias!$E$2:$E$241,historias!$F$2:$F$241,$B15)</f>
        <v>12.5</v>
      </c>
      <c r="F15" s="75">
        <f t="shared" si="0"/>
        <v>12.5</v>
      </c>
      <c r="G15" s="75">
        <f>SUMIFS(historias!$E$2:$E$228,historias!$J$2:$J$228,G$7,historias!$F$2:$F$228,$B15)</f>
        <v>0</v>
      </c>
      <c r="H15" s="75">
        <f>SUMIFS(historias!$E$2:$E$228,historias!$J$2:$J$228,H$7,historias!$F$2:$F$228,$B15)</f>
        <v>0</v>
      </c>
      <c r="I15" s="75">
        <f>SUMIFS(historias!$E$2:$E$228,historias!$J$2:$J$228,I$7,historias!$F$2:$F$228,$B15)</f>
        <v>0</v>
      </c>
      <c r="J15" s="75">
        <f>SUMIFS(historias!$E$2:$E$228,historias!$J$2:$J$228,J$7,historias!$F$2:$F$228,$B15)</f>
        <v>0</v>
      </c>
      <c r="K15" s="88">
        <f t="shared" ref="K15:K22" si="1">IFERROR(J15/E15,0)</f>
        <v>0</v>
      </c>
      <c r="L15" s="46"/>
    </row>
    <row r="16" spans="1:12" ht="12.75" x14ac:dyDescent="0.2">
      <c r="A16" s="86" t="e">
        <f ca="1">COUNTUNIQUEIFS(historias!$B$1:$B$123,historias!$F$1:$F$123,B16)</f>
        <v>#NAME?</v>
      </c>
      <c r="B16" s="87" t="s">
        <v>208</v>
      </c>
      <c r="D16" s="84">
        <f>SUMIFS(historias!$F$2:$F$248,historias!$E$2:$E$248,$B16)</f>
        <v>0</v>
      </c>
      <c r="E16" s="75">
        <f>SUMIFS(historias!$E$2:$E$241,historias!$F$2:$F$241,$B16)</f>
        <v>12.5</v>
      </c>
      <c r="F16" s="75">
        <f t="shared" si="0"/>
        <v>12.5</v>
      </c>
      <c r="G16" s="75">
        <f>SUMIFS(historias!$E$2:$E$228,historias!$J$2:$J$228,G$7,historias!$F$2:$F$228,$B16)</f>
        <v>0</v>
      </c>
      <c r="H16" s="75">
        <f>SUMIFS(historias!$E$2:$E$228,historias!$J$2:$J$228,H$7,historias!$F$2:$F$228,$B16)</f>
        <v>0</v>
      </c>
      <c r="I16" s="75">
        <f>SUMIFS(historias!$E$2:$E$228,historias!$J$2:$J$228,I$7,historias!$F$2:$F$228,$B16)</f>
        <v>0</v>
      </c>
      <c r="J16" s="75">
        <f>SUMIFS(historias!$E$2:$E$228,historias!$J$2:$J$228,J$7,historias!$F$2:$F$228,$B16)</f>
        <v>0</v>
      </c>
      <c r="K16" s="88">
        <f t="shared" si="1"/>
        <v>0</v>
      </c>
      <c r="L16" s="46"/>
    </row>
    <row r="17" spans="1:12" ht="12.75" x14ac:dyDescent="0.2">
      <c r="A17" s="86" t="e">
        <f ca="1">COUNTUNIQUEIFS(historias!$B$1:$B$123,historias!$F$1:$F$123,B17)</f>
        <v>#NAME?</v>
      </c>
      <c r="B17" s="87" t="s">
        <v>209</v>
      </c>
      <c r="D17" s="84">
        <f>SUMIFS(historias!$F$2:$F$248,historias!$E$2:$E$248,$B17)</f>
        <v>0</v>
      </c>
      <c r="E17" s="75">
        <f>SUMIFS(historias!$E$2:$E$241,historias!$F$2:$F$241,$B17)</f>
        <v>12.5</v>
      </c>
      <c r="F17" s="75">
        <f t="shared" si="0"/>
        <v>12.5</v>
      </c>
      <c r="G17" s="75">
        <f>SUMIFS(historias!$E$2:$E$228,historias!$J$2:$J$228,G$7,historias!$F$2:$F$228,$B17)</f>
        <v>0</v>
      </c>
      <c r="H17" s="75">
        <f>SUMIFS(historias!$E$2:$E$228,historias!$J$2:$J$228,H$7,historias!$F$2:$F$228,$B17)</f>
        <v>0</v>
      </c>
      <c r="I17" s="75">
        <f>SUMIFS(historias!$E$2:$E$228,historias!$J$2:$J$228,I$7,historias!$F$2:$F$228,$B17)</f>
        <v>0</v>
      </c>
      <c r="J17" s="75">
        <f>SUMIFS(historias!$E$2:$E$228,historias!$J$2:$J$228,J$7,historias!$F$2:$F$228,$B17)</f>
        <v>0</v>
      </c>
      <c r="K17" s="88">
        <f t="shared" si="1"/>
        <v>0</v>
      </c>
      <c r="L17" s="46"/>
    </row>
    <row r="18" spans="1:12" ht="12.75" x14ac:dyDescent="0.2">
      <c r="A18" s="86" t="e">
        <f ca="1">COUNTUNIQUEIFS(historias!$B$1:$B$123,historias!$F$1:$F$123,B18)</f>
        <v>#NAME?</v>
      </c>
      <c r="B18" s="89" t="s">
        <v>210</v>
      </c>
      <c r="D18" s="84">
        <f>SUMIFS(historias!$F$2:$F$248,historias!$E$2:$E$248,$B18)</f>
        <v>0</v>
      </c>
      <c r="E18" s="75">
        <f>SUMIFS(historias!$E$2:$E$241,historias!$F$2:$F$241,$B18)</f>
        <v>12.75</v>
      </c>
      <c r="F18" s="75">
        <f t="shared" si="0"/>
        <v>12.75</v>
      </c>
      <c r="G18" s="75">
        <f>SUMIFS(historias!$E$2:$E$228,historias!$J$2:$J$228,G$7,historias!$F$2:$F$228,$B18)</f>
        <v>0</v>
      </c>
      <c r="H18" s="75">
        <f>SUMIFS(historias!$E$2:$E$228,historias!$J$2:$J$228,H$7,historias!$F$2:$F$228,$B18)</f>
        <v>0</v>
      </c>
      <c r="I18" s="75">
        <f>SUMIFS(historias!$E$2:$E$228,historias!$J$2:$J$228,I$7,historias!$F$2:$F$228,$B18)</f>
        <v>0</v>
      </c>
      <c r="J18" s="75">
        <f>SUMIFS(historias!$E$2:$E$228,historias!$J$2:$J$228,J$7,historias!$F$2:$F$228,$B18)</f>
        <v>0</v>
      </c>
      <c r="K18" s="88">
        <f t="shared" si="1"/>
        <v>0</v>
      </c>
      <c r="L18" s="46"/>
    </row>
    <row r="19" spans="1:12" ht="12.75" x14ac:dyDescent="0.2">
      <c r="A19" s="86" t="e">
        <f ca="1">COUNTUNIQUEIFS(historias!$B$1:$B$123,historias!$F$1:$F$123,B19)</f>
        <v>#NAME?</v>
      </c>
      <c r="B19" s="89" t="s">
        <v>211</v>
      </c>
      <c r="D19" s="84">
        <f>SUMIFS(historias!$F$2:$F$248,historias!$E$2:$E$248,$B19)</f>
        <v>0</v>
      </c>
      <c r="E19" s="75">
        <f>SUMIFS(historias!$E$2:$E$241,historias!$F$2:$F$241,$B19)</f>
        <v>12.5</v>
      </c>
      <c r="F19" s="75">
        <f t="shared" si="0"/>
        <v>12.5</v>
      </c>
      <c r="G19" s="75">
        <f>SUMIFS(historias!$E$2:$E$228,historias!$J$2:$J$228,G$7,historias!$F$2:$F$228,$B19)</f>
        <v>0</v>
      </c>
      <c r="H19" s="75">
        <f>SUMIFS(historias!$E$2:$E$228,historias!$J$2:$J$228,H$7,historias!$F$2:$F$228,$B19)</f>
        <v>0</v>
      </c>
      <c r="I19" s="75">
        <f>SUMIFS(historias!$E$2:$E$228,historias!$J$2:$J$228,I$7,historias!$F$2:$F$228,$B19)</f>
        <v>0</v>
      </c>
      <c r="J19" s="75">
        <f>SUMIFS(historias!$E$2:$E$228,historias!$J$2:$J$228,J$7,historias!$F$2:$F$228,$B19)</f>
        <v>0</v>
      </c>
      <c r="K19" s="88">
        <f t="shared" si="1"/>
        <v>0</v>
      </c>
      <c r="L19" s="46"/>
    </row>
    <row r="20" spans="1:12" ht="12.75" x14ac:dyDescent="0.2">
      <c r="A20" s="86" t="e">
        <f ca="1">COUNTUNIQUEIFS(historias!$B$1:$B$123,historias!$F$1:$F$123,B20)</f>
        <v>#NAME?</v>
      </c>
      <c r="B20" s="89" t="s">
        <v>212</v>
      </c>
      <c r="D20" s="84">
        <f>SUMIFS(historias!$F$2:$F$248,historias!$E$2:$E$248,$B20)</f>
        <v>0</v>
      </c>
      <c r="E20" s="75">
        <f>SUMIFS(historias!$E$2:$E$241,historias!$F$2:$F$241,$B20)</f>
        <v>12.5</v>
      </c>
      <c r="F20" s="75">
        <f t="shared" si="0"/>
        <v>12.5</v>
      </c>
      <c r="G20" s="75">
        <f>SUMIFS(historias!$E$2:$E$228,historias!$J$2:$J$228,G$7,historias!$F$2:$F$228,$B20)</f>
        <v>0</v>
      </c>
      <c r="H20" s="75">
        <f>SUMIFS(historias!$E$2:$E$228,historias!$J$2:$J$228,H$7,historias!$F$2:$F$228,$B20)</f>
        <v>0</v>
      </c>
      <c r="I20" s="75">
        <f>SUMIFS(historias!$E$2:$E$228,historias!$J$2:$J$228,I$7,historias!$F$2:$F$228,$B20)</f>
        <v>0</v>
      </c>
      <c r="J20" s="75">
        <f>SUMIFS(historias!$E$2:$E$228,historias!$J$2:$J$228,J$7,historias!$F$2:$F$228,$B20)</f>
        <v>0</v>
      </c>
      <c r="K20" s="88">
        <f t="shared" si="1"/>
        <v>0</v>
      </c>
      <c r="L20" s="46"/>
    </row>
    <row r="21" spans="1:12" ht="12.75" x14ac:dyDescent="0.2">
      <c r="A21" s="86" t="e">
        <f ca="1">COUNTUNIQUEIFS(historias!$B$1:$B$123,historias!$F$1:$F$123,B21)</f>
        <v>#NAME?</v>
      </c>
      <c r="B21" s="89"/>
      <c r="D21" s="84">
        <f>SUMIFS(historias!$F$2:$F$248,historias!$E$2:$E$248,$B21)</f>
        <v>0</v>
      </c>
      <c r="E21" s="75">
        <f>SUMIFS(historias!$E$2:$E$241,historias!$F$2:$F$241,$B21)</f>
        <v>0</v>
      </c>
      <c r="F21" s="75">
        <f t="shared" si="0"/>
        <v>0</v>
      </c>
      <c r="G21" s="75">
        <f>SUMIFS(historias!$E$2:$E$228,historias!$J$2:$J$228,G$7,historias!$F$2:$F$228,$B21)</f>
        <v>0</v>
      </c>
      <c r="H21" s="75">
        <f>SUMIFS(historias!$E$2:$E$228,historias!$J$2:$J$228,H$7,historias!$F$2:$F$228,$B21)</f>
        <v>0</v>
      </c>
      <c r="I21" s="75">
        <f>SUMIFS(historias!$E$2:$E$228,historias!$J$2:$J$228,I$7,historias!$F$2:$F$228,$B21)</f>
        <v>0</v>
      </c>
      <c r="J21" s="75">
        <f>SUMIFS(historias!$E$2:$E$228,historias!$J$2:$J$228,J$7,historias!$F$2:$F$228,$B21)</f>
        <v>0</v>
      </c>
      <c r="K21" s="88">
        <f t="shared" si="1"/>
        <v>0</v>
      </c>
      <c r="L21" s="46"/>
    </row>
    <row r="22" spans="1:12" ht="12.75" x14ac:dyDescent="0.2">
      <c r="A22" s="74"/>
      <c r="B22" s="90" t="s">
        <v>82</v>
      </c>
      <c r="D22" s="75">
        <f t="shared" ref="D22:J22" si="2">SUM(D14:D21)</f>
        <v>0</v>
      </c>
      <c r="E22" s="75">
        <f t="shared" si="2"/>
        <v>102.25</v>
      </c>
      <c r="F22" s="75">
        <f t="shared" si="2"/>
        <v>102.25</v>
      </c>
      <c r="G22" s="75">
        <f t="shared" si="2"/>
        <v>0</v>
      </c>
      <c r="H22" s="75">
        <f t="shared" si="2"/>
        <v>0</v>
      </c>
      <c r="I22" s="75">
        <f t="shared" si="2"/>
        <v>0</v>
      </c>
      <c r="J22" s="75">
        <f t="shared" si="2"/>
        <v>0</v>
      </c>
      <c r="K22" s="88">
        <f t="shared" si="1"/>
        <v>0</v>
      </c>
      <c r="L22" s="46"/>
    </row>
    <row r="23" spans="1:12" ht="9" customHeight="1" x14ac:dyDescent="0.2">
      <c r="L23" s="46"/>
    </row>
    <row r="24" spans="1:12" ht="12.75" x14ac:dyDescent="0.2">
      <c r="A24" s="1"/>
      <c r="B24" s="1" t="s">
        <v>83</v>
      </c>
      <c r="F24" s="7"/>
      <c r="G24" s="7"/>
      <c r="H24" s="7"/>
      <c r="I24" s="7"/>
      <c r="J24" s="7"/>
      <c r="L24" s="11"/>
    </row>
    <row r="25" spans="1:12" ht="12.75" hidden="1" x14ac:dyDescent="0.2">
      <c r="A25" s="1"/>
      <c r="F25" s="7" t="s">
        <v>84</v>
      </c>
      <c r="G25" s="7" t="s">
        <v>85</v>
      </c>
      <c r="H25" s="7" t="s">
        <v>86</v>
      </c>
      <c r="I25" s="7" t="s">
        <v>87</v>
      </c>
      <c r="J25" s="7" t="s">
        <v>76</v>
      </c>
      <c r="L25" s="11"/>
    </row>
    <row r="26" spans="1:12" ht="12.75" x14ac:dyDescent="0.2">
      <c r="A26" s="2"/>
      <c r="B26" s="2" t="s">
        <v>88</v>
      </c>
      <c r="F26" s="91">
        <v>4</v>
      </c>
      <c r="G26" s="91">
        <v>3</v>
      </c>
      <c r="H26" s="91">
        <v>2</v>
      </c>
      <c r="I26" s="91">
        <v>1</v>
      </c>
      <c r="J26" s="91">
        <v>0</v>
      </c>
      <c r="L26" s="11"/>
    </row>
    <row r="27" spans="1:12" ht="12.75" x14ac:dyDescent="0.2">
      <c r="A27" s="92"/>
      <c r="B27" s="92"/>
      <c r="C27" s="93"/>
      <c r="F27" s="7" t="s">
        <v>84</v>
      </c>
      <c r="G27" s="7" t="s">
        <v>85</v>
      </c>
      <c r="H27" s="7" t="s">
        <v>86</v>
      </c>
      <c r="I27" s="7" t="s">
        <v>87</v>
      </c>
      <c r="J27" s="7" t="s">
        <v>76</v>
      </c>
      <c r="L27" s="11"/>
    </row>
    <row r="28" spans="1:12" ht="38.25" x14ac:dyDescent="0.2">
      <c r="A28" s="92"/>
      <c r="C28" s="93">
        <v>0.5</v>
      </c>
      <c r="D28" s="94" t="str">
        <f>"Cumplimiento"&amp;CHAR(10)&amp;"("&amp;($C$28*100)&amp;"%)"</f>
        <v>Cumplimiento
(50%)</v>
      </c>
      <c r="F28" s="95" t="str">
        <f>"Cumple con hasta el "&amp;(100 * F26 /$F$26)&amp;"% del esfuerzo asignado"</f>
        <v>Cumple con hasta el 100% del esfuerzo asignado</v>
      </c>
      <c r="G28" s="95" t="str">
        <f t="shared" ref="G28:I28" si="3">"Cumple con más del "&amp;(100 * G26 /$F$26)&amp;"% del esfuerzo asignado"</f>
        <v>Cumple con más del 75% del esfuerzo asignado</v>
      </c>
      <c r="H28" s="95" t="str">
        <f t="shared" si="3"/>
        <v>Cumple con más del 50% del esfuerzo asignado</v>
      </c>
      <c r="I28" s="95" t="str">
        <f t="shared" si="3"/>
        <v>Cumple con más del 25% del esfuerzo asignado</v>
      </c>
      <c r="J28" s="95" t="str">
        <f>"Cumple con menos del "&amp;(100 * I26 /$F$26)&amp;"% del esfuerzo asignado"</f>
        <v>Cumple con menos del 25% del esfuerzo asignado</v>
      </c>
      <c r="L28" s="11"/>
    </row>
    <row r="29" spans="1:12" ht="63.75" x14ac:dyDescent="0.2">
      <c r="A29" s="92"/>
      <c r="C29" s="93">
        <v>0.3</v>
      </c>
      <c r="D29" s="94" t="str">
        <f>"Calidad de trabajo"&amp;CHAR(10)&amp;"("&amp;($C$29*100)&amp;"%)"</f>
        <v>Calidad de trabajo
(30%)</v>
      </c>
      <c r="F29" s="96" t="str">
        <f t="shared" ref="F29:J29" si="4">"Alcanza un promedio ponderado en puntos de esfuerzo realizado según calidad del trabajo hasta "&amp;F26</f>
        <v>Alcanza un promedio ponderado en puntos de esfuerzo realizado según calidad del trabajo hasta 4</v>
      </c>
      <c r="G29" s="96" t="str">
        <f t="shared" si="4"/>
        <v>Alcanza un promedio ponderado en puntos de esfuerzo realizado según calidad del trabajo hasta 3</v>
      </c>
      <c r="H29" s="96" t="str">
        <f t="shared" si="4"/>
        <v>Alcanza un promedio ponderado en puntos de esfuerzo realizado según calidad del trabajo hasta 2</v>
      </c>
      <c r="I29" s="96" t="str">
        <f t="shared" si="4"/>
        <v>Alcanza un promedio ponderado en puntos de esfuerzo realizado según calidad del trabajo hasta 1</v>
      </c>
      <c r="J29" s="96" t="str">
        <f t="shared" si="4"/>
        <v>Alcanza un promedio ponderado en puntos de esfuerzo realizado según calidad del trabajo hasta 0</v>
      </c>
      <c r="L29" s="11"/>
    </row>
    <row r="30" spans="1:12" ht="25.5" x14ac:dyDescent="0.2">
      <c r="C30" s="93">
        <v>0.2</v>
      </c>
      <c r="D30" s="94" t="str">
        <f>"Trabajo en equipo"&amp;CHAR(10)&amp;"("&amp;($C$30*100)&amp;"%)"</f>
        <v>Trabajo en equipo
(20%)</v>
      </c>
      <c r="F30" s="51" t="s">
        <v>89</v>
      </c>
      <c r="G30" s="51" t="s">
        <v>90</v>
      </c>
      <c r="H30" s="51" t="s">
        <v>91</v>
      </c>
      <c r="I30" s="51" t="s">
        <v>92</v>
      </c>
      <c r="J30" s="51" t="s">
        <v>93</v>
      </c>
      <c r="L30" s="11"/>
    </row>
    <row r="31" spans="1:12" ht="12.75" x14ac:dyDescent="0.2">
      <c r="L31" s="11"/>
    </row>
    <row r="32" spans="1:12" ht="12.75" x14ac:dyDescent="0.2">
      <c r="A32" s="1"/>
      <c r="B32" s="1" t="s">
        <v>94</v>
      </c>
      <c r="L32" s="11"/>
    </row>
    <row r="33" spans="1:12" ht="12.75" x14ac:dyDescent="0.2">
      <c r="A33" s="2"/>
      <c r="B33" s="2" t="s">
        <v>95</v>
      </c>
      <c r="G33" s="2" t="s">
        <v>96</v>
      </c>
      <c r="H33" s="7"/>
      <c r="I33" s="7"/>
      <c r="L33" s="11"/>
    </row>
    <row r="34" spans="1:12" ht="12.75" x14ac:dyDescent="0.2">
      <c r="B34" s="97"/>
      <c r="C34" s="98"/>
      <c r="D34" s="98" t="s">
        <v>97</v>
      </c>
      <c r="E34" s="97"/>
      <c r="F34" s="7"/>
      <c r="G34" s="97"/>
      <c r="H34" s="98" t="s">
        <v>98</v>
      </c>
      <c r="I34" s="97"/>
      <c r="L34" s="11"/>
    </row>
    <row r="35" spans="1:12" ht="12.75" x14ac:dyDescent="0.2">
      <c r="C35" s="99"/>
      <c r="D35" s="99" t="s">
        <v>99</v>
      </c>
      <c r="F35" s="7"/>
      <c r="H35" s="2" t="s">
        <v>99</v>
      </c>
      <c r="L35" s="46"/>
    </row>
    <row r="36" spans="1:12" ht="12.75" hidden="1" x14ac:dyDescent="0.2">
      <c r="A36" s="2"/>
      <c r="B36" s="2"/>
      <c r="E36" s="7"/>
      <c r="F36" s="7"/>
      <c r="G36" s="7"/>
      <c r="H36" s="7"/>
      <c r="I36" s="7"/>
      <c r="L36" s="46"/>
    </row>
    <row r="37" spans="1:12" ht="12.75" hidden="1" x14ac:dyDescent="0.2">
      <c r="A37" s="1"/>
      <c r="B37" s="2" t="s">
        <v>95</v>
      </c>
      <c r="C37" s="100"/>
      <c r="D37" s="101">
        <f>IFERROR(SUM(I22:J22)/E22*$J$7,0)</f>
        <v>0</v>
      </c>
      <c r="E37" s="7"/>
      <c r="F37" s="2" t="s">
        <v>96</v>
      </c>
      <c r="G37" s="101">
        <f>IFERROR(SUMPRODUCT($G$7:$J$7,G22:J22)/E22,0)</f>
        <v>0</v>
      </c>
      <c r="H37" s="7"/>
      <c r="I37" s="7"/>
      <c r="L37" s="46"/>
    </row>
    <row r="38" spans="1:12" ht="12.75" x14ac:dyDescent="0.2">
      <c r="A38" s="1"/>
      <c r="B38" s="2"/>
      <c r="C38" s="100"/>
      <c r="D38" s="100"/>
      <c r="E38" s="7"/>
      <c r="F38" s="2"/>
      <c r="G38" s="100"/>
      <c r="H38" s="7"/>
      <c r="I38" s="7"/>
      <c r="L38" s="46"/>
    </row>
    <row r="39" spans="1:12" ht="12.75" x14ac:dyDescent="0.2">
      <c r="A39" s="1"/>
      <c r="B39" s="1" t="s">
        <v>100</v>
      </c>
      <c r="C39" s="100"/>
      <c r="F39" s="2"/>
      <c r="G39" s="100"/>
      <c r="H39" s="7"/>
      <c r="I39" s="7"/>
      <c r="L39" s="46"/>
    </row>
    <row r="40" spans="1:12" ht="12.75" x14ac:dyDescent="0.2">
      <c r="A40" s="1"/>
      <c r="B40" s="2" t="s">
        <v>101</v>
      </c>
      <c r="C40" s="100"/>
      <c r="F40" s="2"/>
      <c r="G40" s="100"/>
      <c r="H40" s="7"/>
      <c r="I40" s="7"/>
      <c r="L40" s="46"/>
    </row>
    <row r="41" spans="1:12" ht="12.75" x14ac:dyDescent="0.2">
      <c r="A41" s="1"/>
      <c r="D41" s="97"/>
      <c r="E41" s="102"/>
      <c r="F41" s="98" t="s">
        <v>98</v>
      </c>
      <c r="G41" s="97"/>
      <c r="H41" s="7"/>
      <c r="I41" s="7"/>
      <c r="L41" s="11"/>
    </row>
    <row r="42" spans="1:12" ht="12.75" x14ac:dyDescent="0.2">
      <c r="A42" s="1"/>
      <c r="E42" s="100"/>
      <c r="F42" s="99" t="s">
        <v>102</v>
      </c>
      <c r="H42" s="7"/>
      <c r="I42" s="7"/>
      <c r="L42" s="11"/>
    </row>
    <row r="43" spans="1:12" ht="12.75" hidden="1" x14ac:dyDescent="0.2">
      <c r="A43" s="1"/>
      <c r="B43" s="1"/>
      <c r="E43" s="7"/>
      <c r="F43" s="7"/>
      <c r="G43" s="7"/>
      <c r="H43" s="7"/>
      <c r="I43" s="7"/>
      <c r="L43" s="11"/>
    </row>
    <row r="44" spans="1:12" ht="12.75" hidden="1" x14ac:dyDescent="0.2">
      <c r="A44" s="1"/>
      <c r="B44" s="2" t="s">
        <v>103</v>
      </c>
      <c r="C44" s="100"/>
      <c r="D44" s="101">
        <f>IFERROR(SUM(I36:J36)/E36*$J$7,0)</f>
        <v>0</v>
      </c>
      <c r="E44" s="7"/>
      <c r="F44" s="7"/>
      <c r="G44" s="7"/>
      <c r="H44" s="7"/>
      <c r="I44" s="7"/>
      <c r="L44" s="46"/>
    </row>
    <row r="45" spans="1:12" ht="12.75" x14ac:dyDescent="0.2">
      <c r="A45" s="1"/>
      <c r="B45" s="1"/>
      <c r="E45" s="7"/>
      <c r="F45" s="7"/>
      <c r="G45" s="7"/>
      <c r="H45" s="7"/>
      <c r="I45" s="7"/>
      <c r="L45" s="46"/>
    </row>
    <row r="46" spans="1:12" ht="12.75" x14ac:dyDescent="0.2">
      <c r="B46" s="1" t="s">
        <v>104</v>
      </c>
      <c r="L46" s="46"/>
    </row>
    <row r="47" spans="1:12" ht="12.75" x14ac:dyDescent="0.2">
      <c r="B47" s="1"/>
      <c r="D47" s="2" t="s">
        <v>104</v>
      </c>
      <c r="E47" s="103" t="s">
        <v>105</v>
      </c>
      <c r="F47" s="104" t="s">
        <v>106</v>
      </c>
      <c r="G47" s="105"/>
      <c r="H47" s="97"/>
      <c r="I47" s="97"/>
      <c r="L47" s="46"/>
    </row>
    <row r="48" spans="1:12" ht="12.75" x14ac:dyDescent="0.2">
      <c r="B48" s="1"/>
      <c r="D48" s="2"/>
      <c r="E48" s="2"/>
      <c r="F48" s="2"/>
      <c r="G48" s="2">
        <v>4</v>
      </c>
      <c r="L48" s="46"/>
    </row>
    <row r="49" spans="2:12" ht="12.75" x14ac:dyDescent="0.2">
      <c r="B49" s="1" t="s">
        <v>107</v>
      </c>
      <c r="D49" s="2"/>
      <c r="E49" s="2"/>
      <c r="F49" s="2"/>
      <c r="G49" s="2"/>
      <c r="L49" s="106"/>
    </row>
    <row r="50" spans="2:12" ht="12.75" x14ac:dyDescent="0.2">
      <c r="B50" s="1"/>
      <c r="D50" s="74" t="s">
        <v>107</v>
      </c>
      <c r="E50" s="103" t="s">
        <v>105</v>
      </c>
      <c r="F50" s="107" t="s">
        <v>108</v>
      </c>
      <c r="G50" s="2"/>
      <c r="L50" s="74"/>
    </row>
    <row r="51" spans="2:12" ht="12.75" x14ac:dyDescent="0.2">
      <c r="B51" s="1"/>
      <c r="L51" s="74"/>
    </row>
    <row r="52" spans="2:12" ht="12.75" hidden="1" x14ac:dyDescent="0.2">
      <c r="D52" s="92" t="str">
        <f>"Cumplimiento "&amp;"("&amp;($C$28*100)&amp;"%)"</f>
        <v>Cumplimiento (50%)</v>
      </c>
      <c r="F52" s="108">
        <f>ROUND(D37,1)</f>
        <v>0</v>
      </c>
      <c r="G52" s="86" t="str">
        <f t="shared" ref="G52:G54" si="5">HLOOKUP(ROUND(F52,0),$F$26:$J$27,2,0)</f>
        <v>Incompleto</v>
      </c>
      <c r="L52" s="74"/>
    </row>
    <row r="53" spans="2:12" ht="12.75" hidden="1" x14ac:dyDescent="0.2">
      <c r="D53" s="92" t="str">
        <f>"Calidad de trabajo "&amp;"("&amp;($C$29*100)&amp;"%)"</f>
        <v>Calidad de trabajo (30%)</v>
      </c>
      <c r="F53" s="108">
        <f>ROUND(G37,1)</f>
        <v>0</v>
      </c>
      <c r="G53" s="86" t="str">
        <f t="shared" si="5"/>
        <v>Incompleto</v>
      </c>
      <c r="L53" s="46"/>
    </row>
    <row r="54" spans="2:12" ht="12.75" hidden="1" x14ac:dyDescent="0.2">
      <c r="D54" s="94" t="str">
        <f>"Participación en el trabajo grupal "&amp;"("&amp;($C$30*100)&amp;"%)"</f>
        <v>Participación en el trabajo grupal (20%)</v>
      </c>
      <c r="F54" s="108">
        <f>ROUND(G45,1)</f>
        <v>0</v>
      </c>
      <c r="G54" s="86" t="str">
        <f t="shared" si="5"/>
        <v>Incompleto</v>
      </c>
      <c r="L54" s="46"/>
    </row>
    <row r="55" spans="2:12" ht="12.75" hidden="1" x14ac:dyDescent="0.2">
      <c r="D55" s="1"/>
      <c r="F55" s="108"/>
      <c r="L55" s="46"/>
    </row>
    <row r="56" spans="2:12" ht="12.75" hidden="1" x14ac:dyDescent="0.2">
      <c r="D56" s="1" t="s">
        <v>107</v>
      </c>
      <c r="F56" s="109">
        <f>AVERAGE(F52:F54)/4*20</f>
        <v>0</v>
      </c>
      <c r="L56" s="46"/>
    </row>
    <row r="57" spans="2:12" ht="12.75" x14ac:dyDescent="0.2">
      <c r="L57" s="46"/>
    </row>
    <row r="58" spans="2:12" ht="12.75" x14ac:dyDescent="0.2">
      <c r="I58" s="2">
        <v>20</v>
      </c>
      <c r="L58" s="46"/>
    </row>
    <row r="59" spans="2:12" ht="51" x14ac:dyDescent="0.2">
      <c r="B59" s="110" t="s">
        <v>109</v>
      </c>
      <c r="C59" s="111"/>
      <c r="D59" s="111"/>
      <c r="E59" s="111"/>
      <c r="F59" s="110" t="s">
        <v>68</v>
      </c>
      <c r="G59" s="112" t="s">
        <v>110</v>
      </c>
      <c r="H59" s="112" t="s">
        <v>59</v>
      </c>
      <c r="I59" s="113" t="s">
        <v>104</v>
      </c>
      <c r="J59" s="114" t="s">
        <v>111</v>
      </c>
      <c r="K59" s="113" t="s">
        <v>107</v>
      </c>
      <c r="L59" s="46"/>
    </row>
    <row r="60" spans="2:12" ht="12.75" x14ac:dyDescent="0.2">
      <c r="B60" s="115" t="str">
        <f t="shared" ref="B60:B65" si="6">B14</f>
        <v>Todos</v>
      </c>
      <c r="F60" s="116" t="s">
        <v>112</v>
      </c>
      <c r="G60" s="117" t="s">
        <v>112</v>
      </c>
      <c r="H60" s="118">
        <f>IFERROR(SUMPRODUCT($G$7:$J$7,G14:J14)/E14,0)</f>
        <v>0</v>
      </c>
      <c r="I60" s="119" t="s">
        <v>112</v>
      </c>
      <c r="J60" s="120" t="s">
        <v>112</v>
      </c>
      <c r="K60" s="121" t="s">
        <v>112</v>
      </c>
      <c r="L60" s="46"/>
    </row>
    <row r="61" spans="2:12" ht="12.75" x14ac:dyDescent="0.2">
      <c r="B61" s="122" t="str">
        <f t="shared" si="6"/>
        <v>Eldrick</v>
      </c>
      <c r="F61" s="123">
        <f t="shared" ref="F61:F65" si="7">IFERROR(SUM(I15:J15)/E15*$J$7,0)</f>
        <v>0</v>
      </c>
      <c r="G61" s="124">
        <f t="shared" ref="G61:G65" si="8">IFERROR(SUMPRODUCT($G$7:$J$7,G15:J15)/E15,0)</f>
        <v>0</v>
      </c>
      <c r="H61" s="124">
        <f t="shared" ref="H61:H67" si="9">$H$60</f>
        <v>0</v>
      </c>
      <c r="I61" s="125">
        <f t="shared" ref="I61:I67" si="10">ROUND(($C$28*F61+$C$29*G61+$C$30*H61)/4*$I$58,0)</f>
        <v>0</v>
      </c>
      <c r="J61" s="126"/>
      <c r="K61" s="127">
        <f t="shared" ref="K61:K67" si="11">I61-J61</f>
        <v>0</v>
      </c>
      <c r="L61" s="46"/>
    </row>
    <row r="62" spans="2:12" ht="12.75" x14ac:dyDescent="0.2">
      <c r="B62" s="122" t="str">
        <f t="shared" si="6"/>
        <v>Alejandro</v>
      </c>
      <c r="F62" s="123">
        <f t="shared" si="7"/>
        <v>0</v>
      </c>
      <c r="G62" s="124">
        <f t="shared" si="8"/>
        <v>0</v>
      </c>
      <c r="H62" s="124">
        <f t="shared" si="9"/>
        <v>0</v>
      </c>
      <c r="I62" s="125">
        <f t="shared" si="10"/>
        <v>0</v>
      </c>
      <c r="J62" s="126"/>
      <c r="K62" s="127">
        <f t="shared" si="11"/>
        <v>0</v>
      </c>
      <c r="L62" s="46"/>
    </row>
    <row r="63" spans="2:12" ht="12.75" x14ac:dyDescent="0.2">
      <c r="B63" s="122" t="str">
        <f t="shared" si="6"/>
        <v>Vanessa</v>
      </c>
      <c r="F63" s="123">
        <f t="shared" si="7"/>
        <v>0</v>
      </c>
      <c r="G63" s="124">
        <f t="shared" si="8"/>
        <v>0</v>
      </c>
      <c r="H63" s="124">
        <f t="shared" si="9"/>
        <v>0</v>
      </c>
      <c r="I63" s="125">
        <f t="shared" si="10"/>
        <v>0</v>
      </c>
      <c r="J63" s="126"/>
      <c r="K63" s="127">
        <f t="shared" si="11"/>
        <v>0</v>
      </c>
      <c r="L63" s="46"/>
    </row>
    <row r="64" spans="2:12" ht="12.75" x14ac:dyDescent="0.2">
      <c r="B64" s="122" t="str">
        <f t="shared" si="6"/>
        <v>Rodrigo</v>
      </c>
      <c r="F64" s="123">
        <f t="shared" si="7"/>
        <v>0</v>
      </c>
      <c r="G64" s="124">
        <f t="shared" si="8"/>
        <v>0</v>
      </c>
      <c r="H64" s="124">
        <f t="shared" si="9"/>
        <v>0</v>
      </c>
      <c r="I64" s="125">
        <f t="shared" si="10"/>
        <v>0</v>
      </c>
      <c r="J64" s="126"/>
      <c r="K64" s="127">
        <f t="shared" si="11"/>
        <v>0</v>
      </c>
      <c r="L64" s="46"/>
    </row>
    <row r="65" spans="2:12" ht="12.75" x14ac:dyDescent="0.2">
      <c r="B65" s="122" t="str">
        <f t="shared" si="6"/>
        <v>Mateo</v>
      </c>
      <c r="F65" s="123">
        <f t="shared" si="7"/>
        <v>0</v>
      </c>
      <c r="G65" s="124">
        <f t="shared" si="8"/>
        <v>0</v>
      </c>
      <c r="H65" s="124">
        <f t="shared" si="9"/>
        <v>0</v>
      </c>
      <c r="I65" s="125">
        <f t="shared" si="10"/>
        <v>0</v>
      </c>
      <c r="J65" s="126"/>
      <c r="K65" s="127">
        <f t="shared" si="11"/>
        <v>0</v>
      </c>
      <c r="L65" s="46"/>
    </row>
    <row r="66" spans="2:12" ht="12.75" x14ac:dyDescent="0.2">
      <c r="B66" s="122" t="str">
        <f t="shared" ref="B66:B68" si="12">B19</f>
        <v>Mateo</v>
      </c>
      <c r="F66" s="123">
        <f t="shared" ref="F66:F67" si="13">IFERROR(SUM(I19:J19)/E19*$J$7,0)</f>
        <v>0</v>
      </c>
      <c r="G66" s="124">
        <f t="shared" ref="G66:G67" si="14">IFERROR(SUMPRODUCT($G$7:$J$7,G19:J19)/E19,0)</f>
        <v>0</v>
      </c>
      <c r="H66" s="124">
        <f t="shared" si="9"/>
        <v>0</v>
      </c>
      <c r="I66" s="125">
        <f t="shared" si="10"/>
        <v>0</v>
      </c>
      <c r="J66" s="126"/>
      <c r="K66" s="127">
        <f t="shared" si="11"/>
        <v>0</v>
      </c>
      <c r="L66" s="46"/>
    </row>
    <row r="67" spans="2:12" ht="12.75" x14ac:dyDescent="0.2">
      <c r="B67" s="122" t="str">
        <f t="shared" si="12"/>
        <v>Miguel</v>
      </c>
      <c r="F67" s="123">
        <f t="shared" si="13"/>
        <v>0</v>
      </c>
      <c r="G67" s="124">
        <f t="shared" si="14"/>
        <v>0</v>
      </c>
      <c r="H67" s="124">
        <f t="shared" si="9"/>
        <v>0</v>
      </c>
      <c r="I67" s="125">
        <f t="shared" si="10"/>
        <v>0</v>
      </c>
      <c r="J67" s="126"/>
      <c r="K67" s="127">
        <f t="shared" si="11"/>
        <v>0</v>
      </c>
      <c r="L67" s="46"/>
    </row>
    <row r="68" spans="2:12" ht="12.75" x14ac:dyDescent="0.2">
      <c r="B68" s="39">
        <f t="shared" si="12"/>
        <v>0</v>
      </c>
      <c r="C68" s="97"/>
      <c r="D68" s="97"/>
      <c r="E68" s="97"/>
      <c r="F68" s="128"/>
      <c r="G68" s="129"/>
      <c r="H68" s="129"/>
      <c r="I68" s="130"/>
      <c r="J68" s="131"/>
      <c r="K68" s="131"/>
      <c r="L68" s="46"/>
    </row>
    <row r="69" spans="2:12" ht="12.75" x14ac:dyDescent="0.2">
      <c r="L69" s="11"/>
    </row>
    <row r="70" spans="2:12" ht="12.75" x14ac:dyDescent="0.2">
      <c r="B70" s="2" t="s">
        <v>113</v>
      </c>
      <c r="L70" s="11"/>
    </row>
    <row r="71" spans="2:12" ht="12.75" x14ac:dyDescent="0.2">
      <c r="L71" s="46"/>
    </row>
    <row r="72" spans="2:12" ht="12.75" x14ac:dyDescent="0.2">
      <c r="L72" s="11"/>
    </row>
    <row r="73" spans="2:12" ht="12.75" x14ac:dyDescent="0.2">
      <c r="L73" s="11"/>
    </row>
    <row r="74" spans="2:12" ht="12.75" x14ac:dyDescent="0.2">
      <c r="L74" s="46"/>
    </row>
    <row r="75" spans="2:12" ht="12.75" x14ac:dyDescent="0.2">
      <c r="L75" s="46"/>
    </row>
    <row r="76" spans="2:12" ht="12.75" x14ac:dyDescent="0.2">
      <c r="L76" s="46"/>
    </row>
    <row r="77" spans="2:12" ht="12.75" x14ac:dyDescent="0.2">
      <c r="D77" s="11"/>
      <c r="L77" s="11"/>
    </row>
    <row r="78" spans="2:12" ht="12.75" x14ac:dyDescent="0.2">
      <c r="D78" s="46"/>
      <c r="L78" s="11"/>
    </row>
    <row r="79" spans="2:12" ht="12.75" x14ac:dyDescent="0.2">
      <c r="D79" s="46"/>
      <c r="L79" s="46"/>
    </row>
    <row r="80" spans="2:12" ht="12.75" x14ac:dyDescent="0.2">
      <c r="D80" s="11"/>
      <c r="L80" s="46"/>
    </row>
    <row r="81" spans="4:12" ht="12.75" x14ac:dyDescent="0.2">
      <c r="D81" s="74"/>
      <c r="L81" s="46"/>
    </row>
    <row r="82" spans="4:12" ht="12.75" x14ac:dyDescent="0.2">
      <c r="D82" s="46"/>
    </row>
    <row r="83" spans="4:12" ht="12.75" x14ac:dyDescent="0.2">
      <c r="D8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K997"/>
  <sheetViews>
    <sheetView zoomScale="115" zoomScaleNormal="115" workbookViewId="0">
      <pane ySplit="1" topLeftCell="A39" activePane="bottomLeft" state="frozen"/>
      <selection pane="bottomLeft" activeCell="F31" sqref="F31:F122"/>
    </sheetView>
  </sheetViews>
  <sheetFormatPr baseColWidth="10" defaultColWidth="14.42578125" defaultRowHeight="15.75" customHeight="1" x14ac:dyDescent="0.2"/>
  <cols>
    <col min="1" max="1" width="3.140625" customWidth="1"/>
    <col min="2" max="2" width="13.85546875" customWidth="1"/>
    <col min="3" max="3" width="11.140625" customWidth="1"/>
    <col min="4" max="4" width="49.140625" customWidth="1"/>
    <col min="5" max="5" width="9.28515625" customWidth="1"/>
    <col min="6" max="6" width="12.7109375" customWidth="1"/>
    <col min="7" max="7" width="9.28515625" hidden="1" customWidth="1"/>
    <col min="8" max="9" width="8.85546875" customWidth="1"/>
    <col min="10" max="10" width="11.7109375" customWidth="1"/>
    <col min="11" max="11" width="71.42578125" customWidth="1"/>
  </cols>
  <sheetData>
    <row r="1" spans="1:11" ht="24.75" customHeight="1" x14ac:dyDescent="0.2">
      <c r="A1" s="132" t="s">
        <v>114</v>
      </c>
      <c r="B1" s="133" t="s">
        <v>115</v>
      </c>
      <c r="C1" s="94" t="s">
        <v>116</v>
      </c>
      <c r="D1" s="133" t="s">
        <v>117</v>
      </c>
      <c r="E1" s="133" t="s">
        <v>67</v>
      </c>
      <c r="F1" s="133" t="s">
        <v>69</v>
      </c>
      <c r="G1" s="94" t="s">
        <v>118</v>
      </c>
      <c r="H1" s="133" t="s">
        <v>119</v>
      </c>
      <c r="I1" s="133" t="s">
        <v>120</v>
      </c>
      <c r="J1" s="11" t="s">
        <v>121</v>
      </c>
      <c r="K1" s="134" t="s">
        <v>122</v>
      </c>
    </row>
    <row r="2" spans="1:11" ht="51" hidden="1" x14ac:dyDescent="0.2">
      <c r="A2" s="135">
        <v>2</v>
      </c>
      <c r="B2" s="11"/>
      <c r="C2" s="11" t="str">
        <f t="shared" ref="C2:C75" si="0">IF(ISBLANK(D2),"",IF(LEFT(D2,5)="Como ",IFERROR(MID(D2, 6, FIND(",",D2)-6),"spike"), "spike"))</f>
        <v>spike</v>
      </c>
      <c r="D2" s="136" t="s">
        <v>123</v>
      </c>
      <c r="E2" s="11">
        <v>3</v>
      </c>
      <c r="F2" s="46" t="s">
        <v>81</v>
      </c>
      <c r="G2" s="17"/>
      <c r="H2" s="137"/>
      <c r="I2" s="137"/>
      <c r="J2" s="138" t="str">
        <f t="shared" ref="J2:J75" si="1">IFERROR(ROUND(AVERAGE(H2:I2),0),"")</f>
        <v/>
      </c>
      <c r="K2" s="136"/>
    </row>
    <row r="3" spans="1:11" ht="57" hidden="1" customHeight="1" x14ac:dyDescent="0.2">
      <c r="A3" s="135">
        <v>3</v>
      </c>
      <c r="B3" s="11"/>
      <c r="C3" s="11" t="str">
        <f t="shared" si="0"/>
        <v>spike</v>
      </c>
      <c r="D3" s="136" t="s">
        <v>124</v>
      </c>
      <c r="E3" s="11">
        <v>3</v>
      </c>
      <c r="F3" s="46" t="s">
        <v>81</v>
      </c>
      <c r="G3" s="17"/>
      <c r="H3" s="137"/>
      <c r="I3" s="137"/>
      <c r="J3" s="138" t="str">
        <f t="shared" si="1"/>
        <v/>
      </c>
      <c r="K3" s="136"/>
    </row>
    <row r="4" spans="1:11" ht="57" hidden="1" customHeight="1" x14ac:dyDescent="0.2">
      <c r="A4" s="135">
        <v>4</v>
      </c>
      <c r="B4" s="11"/>
      <c r="C4" s="11" t="str">
        <f t="shared" si="0"/>
        <v>spike</v>
      </c>
      <c r="D4" s="136" t="s">
        <v>125</v>
      </c>
      <c r="E4" s="11">
        <v>3</v>
      </c>
      <c r="F4" s="46" t="s">
        <v>81</v>
      </c>
      <c r="G4" s="17"/>
      <c r="H4" s="137"/>
      <c r="I4" s="137"/>
      <c r="J4" s="138" t="str">
        <f t="shared" si="1"/>
        <v/>
      </c>
      <c r="K4" s="136"/>
    </row>
    <row r="5" spans="1:11" ht="57" hidden="1" customHeight="1" x14ac:dyDescent="0.2">
      <c r="A5" s="135">
        <v>5</v>
      </c>
      <c r="B5" s="46"/>
      <c r="C5" s="11" t="str">
        <f t="shared" si="0"/>
        <v>spike</v>
      </c>
      <c r="D5" s="136" t="s">
        <v>126</v>
      </c>
      <c r="E5" s="11">
        <v>1</v>
      </c>
      <c r="F5" s="46" t="s">
        <v>81</v>
      </c>
      <c r="G5" s="17"/>
      <c r="H5" s="137"/>
      <c r="I5" s="137"/>
      <c r="J5" s="138" t="str">
        <f t="shared" si="1"/>
        <v/>
      </c>
      <c r="K5" s="136" t="s">
        <v>127</v>
      </c>
    </row>
    <row r="6" spans="1:11" ht="57" hidden="1" customHeight="1" x14ac:dyDescent="0.2">
      <c r="A6" s="135">
        <v>6</v>
      </c>
      <c r="B6" s="46"/>
      <c r="C6" s="11" t="str">
        <f t="shared" si="0"/>
        <v>spike</v>
      </c>
      <c r="D6" s="136" t="s">
        <v>128</v>
      </c>
      <c r="E6" s="11">
        <v>3</v>
      </c>
      <c r="F6" s="46" t="s">
        <v>81</v>
      </c>
      <c r="G6" s="17"/>
      <c r="H6" s="137"/>
      <c r="I6" s="137"/>
      <c r="J6" s="138" t="str">
        <f t="shared" si="1"/>
        <v/>
      </c>
      <c r="K6" s="136"/>
    </row>
    <row r="7" spans="1:11" ht="57" hidden="1" customHeight="1" x14ac:dyDescent="0.2">
      <c r="A7" s="135">
        <v>7</v>
      </c>
      <c r="B7" s="46"/>
      <c r="C7" s="11" t="str">
        <f t="shared" si="0"/>
        <v>spike</v>
      </c>
      <c r="D7" s="136" t="s">
        <v>129</v>
      </c>
      <c r="E7" s="11">
        <v>3</v>
      </c>
      <c r="F7" s="46" t="s">
        <v>81</v>
      </c>
      <c r="G7" s="17"/>
      <c r="H7" s="137"/>
      <c r="I7" s="137"/>
      <c r="J7" s="138" t="str">
        <f t="shared" si="1"/>
        <v/>
      </c>
      <c r="K7" s="136" t="s">
        <v>127</v>
      </c>
    </row>
    <row r="8" spans="1:11" ht="57" hidden="1" customHeight="1" x14ac:dyDescent="0.2">
      <c r="A8" s="135">
        <v>8</v>
      </c>
      <c r="B8" s="46"/>
      <c r="C8" s="11" t="str">
        <f t="shared" si="0"/>
        <v>spike</v>
      </c>
      <c r="D8" s="139" t="s">
        <v>130</v>
      </c>
      <c r="E8" s="11">
        <v>1</v>
      </c>
      <c r="F8" s="46" t="s">
        <v>81</v>
      </c>
      <c r="G8" s="17"/>
      <c r="H8" s="137"/>
      <c r="I8" s="137"/>
      <c r="J8" s="138" t="str">
        <f t="shared" si="1"/>
        <v/>
      </c>
      <c r="K8" s="136" t="s">
        <v>131</v>
      </c>
    </row>
    <row r="9" spans="1:11" ht="57" hidden="1" customHeight="1" x14ac:dyDescent="0.2">
      <c r="A9" s="135">
        <v>9</v>
      </c>
      <c r="B9" s="46"/>
      <c r="C9" s="11" t="str">
        <f t="shared" si="0"/>
        <v>spike</v>
      </c>
      <c r="D9" s="139" t="s">
        <v>132</v>
      </c>
      <c r="E9" s="11">
        <v>1</v>
      </c>
      <c r="F9" s="46" t="s">
        <v>81</v>
      </c>
      <c r="G9" s="17"/>
      <c r="H9" s="137"/>
      <c r="I9" s="137"/>
      <c r="J9" s="138" t="str">
        <f t="shared" si="1"/>
        <v/>
      </c>
      <c r="K9" s="136" t="s">
        <v>131</v>
      </c>
    </row>
    <row r="10" spans="1:11" ht="57" hidden="1" customHeight="1" x14ac:dyDescent="0.2">
      <c r="A10" s="135">
        <v>10</v>
      </c>
      <c r="B10" s="46"/>
      <c r="C10" s="11" t="str">
        <f t="shared" si="0"/>
        <v>spike</v>
      </c>
      <c r="D10" s="139" t="s">
        <v>133</v>
      </c>
      <c r="E10" s="11">
        <v>1</v>
      </c>
      <c r="F10" s="46" t="s">
        <v>81</v>
      </c>
      <c r="G10" s="17"/>
      <c r="H10" s="137"/>
      <c r="I10" s="137"/>
      <c r="J10" s="138" t="str">
        <f t="shared" si="1"/>
        <v/>
      </c>
      <c r="K10" s="136" t="s">
        <v>134</v>
      </c>
    </row>
    <row r="11" spans="1:11" ht="57" hidden="1" customHeight="1" x14ac:dyDescent="0.2">
      <c r="A11" s="135">
        <v>11</v>
      </c>
      <c r="B11" s="46"/>
      <c r="C11" s="11" t="str">
        <f t="shared" si="0"/>
        <v>spike</v>
      </c>
      <c r="D11" s="139" t="s">
        <v>135</v>
      </c>
      <c r="E11" s="11">
        <v>1</v>
      </c>
      <c r="F11" s="46" t="s">
        <v>81</v>
      </c>
      <c r="G11" s="17"/>
      <c r="H11" s="137"/>
      <c r="I11" s="137"/>
      <c r="J11" s="138" t="str">
        <f t="shared" si="1"/>
        <v/>
      </c>
      <c r="K11" s="136"/>
    </row>
    <row r="12" spans="1:11" ht="57" hidden="1" customHeight="1" x14ac:dyDescent="0.2">
      <c r="A12" s="135">
        <v>12</v>
      </c>
      <c r="B12" s="46" t="s">
        <v>52</v>
      </c>
      <c r="C12" s="11" t="str">
        <f t="shared" si="0"/>
        <v>admin</v>
      </c>
      <c r="D12" s="136" t="s">
        <v>136</v>
      </c>
      <c r="E12" s="11">
        <v>2</v>
      </c>
      <c r="F12" s="140" t="s">
        <v>207</v>
      </c>
      <c r="G12" s="17"/>
      <c r="H12" s="137"/>
      <c r="I12" s="137"/>
      <c r="J12" s="138" t="str">
        <f t="shared" si="1"/>
        <v/>
      </c>
      <c r="K12" s="136" t="s">
        <v>137</v>
      </c>
    </row>
    <row r="13" spans="1:11" ht="57" hidden="1" customHeight="1" x14ac:dyDescent="0.2">
      <c r="A13" s="135">
        <v>15</v>
      </c>
      <c r="B13" s="46" t="s">
        <v>52</v>
      </c>
      <c r="C13" s="11" t="str">
        <f t="shared" si="0"/>
        <v>spike</v>
      </c>
      <c r="D13" s="136" t="s">
        <v>138</v>
      </c>
      <c r="E13" s="11">
        <v>1.5</v>
      </c>
      <c r="F13" s="140" t="s">
        <v>207</v>
      </c>
      <c r="G13" s="17"/>
      <c r="H13" s="137"/>
      <c r="I13" s="137"/>
      <c r="J13" s="138" t="str">
        <f t="shared" si="1"/>
        <v/>
      </c>
      <c r="K13" s="141" t="s">
        <v>139</v>
      </c>
    </row>
    <row r="14" spans="1:11" ht="57" hidden="1" customHeight="1" x14ac:dyDescent="0.2">
      <c r="A14" s="135">
        <v>16</v>
      </c>
      <c r="B14" s="46"/>
      <c r="C14" s="11" t="str">
        <f t="shared" si="0"/>
        <v>admin</v>
      </c>
      <c r="D14" s="142" t="s">
        <v>140</v>
      </c>
      <c r="E14" s="11">
        <v>0.5</v>
      </c>
      <c r="F14" s="140" t="s">
        <v>207</v>
      </c>
      <c r="G14" s="17"/>
      <c r="H14" s="137"/>
      <c r="I14" s="137"/>
      <c r="J14" s="138" t="str">
        <f t="shared" si="1"/>
        <v/>
      </c>
      <c r="K14" s="141"/>
    </row>
    <row r="15" spans="1:11" ht="57" hidden="1" customHeight="1" x14ac:dyDescent="0.2">
      <c r="A15" s="135">
        <v>17</v>
      </c>
      <c r="B15" s="46" t="s">
        <v>55</v>
      </c>
      <c r="C15" s="11" t="str">
        <f t="shared" si="0"/>
        <v>admin</v>
      </c>
      <c r="D15" s="136" t="s">
        <v>141</v>
      </c>
      <c r="E15" s="11">
        <v>3</v>
      </c>
      <c r="F15" s="143" t="s">
        <v>208</v>
      </c>
      <c r="G15" s="17"/>
      <c r="H15" s="137"/>
      <c r="I15" s="137"/>
      <c r="J15" s="138" t="str">
        <f t="shared" si="1"/>
        <v/>
      </c>
      <c r="K15" s="136" t="s">
        <v>142</v>
      </c>
    </row>
    <row r="16" spans="1:11" ht="57" hidden="1" customHeight="1" x14ac:dyDescent="0.2">
      <c r="A16" s="135">
        <v>18</v>
      </c>
      <c r="B16" s="46"/>
      <c r="C16" s="11" t="str">
        <f t="shared" si="0"/>
        <v>admin</v>
      </c>
      <c r="D16" s="136" t="s">
        <v>143</v>
      </c>
      <c r="E16" s="11">
        <v>0.5</v>
      </c>
      <c r="F16" s="140" t="s">
        <v>207</v>
      </c>
      <c r="G16" s="17"/>
      <c r="H16" s="137"/>
      <c r="I16" s="137"/>
      <c r="J16" s="138" t="str">
        <f t="shared" si="1"/>
        <v/>
      </c>
      <c r="K16" s="136"/>
    </row>
    <row r="17" spans="1:11" ht="64.5" hidden="1" customHeight="1" x14ac:dyDescent="0.2">
      <c r="A17" s="135">
        <v>19</v>
      </c>
      <c r="B17" s="46" t="s">
        <v>55</v>
      </c>
      <c r="C17" s="11" t="str">
        <f t="shared" si="0"/>
        <v>admin</v>
      </c>
      <c r="D17" s="136" t="s">
        <v>144</v>
      </c>
      <c r="E17" s="11">
        <v>2</v>
      </c>
      <c r="F17" s="143" t="s">
        <v>208</v>
      </c>
      <c r="G17" s="17"/>
      <c r="H17" s="137"/>
      <c r="I17" s="137"/>
      <c r="J17" s="138" t="str">
        <f t="shared" si="1"/>
        <v/>
      </c>
      <c r="K17" s="136"/>
    </row>
    <row r="18" spans="1:11" ht="57" hidden="1" customHeight="1" x14ac:dyDescent="0.2">
      <c r="A18" s="135">
        <v>20</v>
      </c>
      <c r="B18" s="46" t="s">
        <v>55</v>
      </c>
      <c r="C18" s="11" t="str">
        <f t="shared" si="0"/>
        <v>admin</v>
      </c>
      <c r="D18" s="136" t="s">
        <v>145</v>
      </c>
      <c r="E18" s="11">
        <v>2</v>
      </c>
      <c r="F18" s="143" t="s">
        <v>208</v>
      </c>
      <c r="G18" s="17"/>
      <c r="H18" s="137"/>
      <c r="I18" s="137"/>
      <c r="J18" s="138" t="str">
        <f t="shared" si="1"/>
        <v/>
      </c>
      <c r="K18" s="136" t="s">
        <v>146</v>
      </c>
    </row>
    <row r="19" spans="1:11" ht="57" hidden="1" customHeight="1" x14ac:dyDescent="0.2">
      <c r="A19" s="135">
        <v>21</v>
      </c>
      <c r="B19" s="46" t="s">
        <v>55</v>
      </c>
      <c r="C19" s="11" t="str">
        <f t="shared" si="0"/>
        <v>admin</v>
      </c>
      <c r="D19" s="136" t="s">
        <v>147</v>
      </c>
      <c r="E19" s="11">
        <v>2</v>
      </c>
      <c r="F19" s="143" t="s">
        <v>208</v>
      </c>
      <c r="G19" s="17"/>
      <c r="H19" s="137"/>
      <c r="I19" s="137"/>
      <c r="J19" s="138" t="str">
        <f t="shared" si="1"/>
        <v/>
      </c>
      <c r="K19" s="136" t="s">
        <v>148</v>
      </c>
    </row>
    <row r="20" spans="1:11" ht="57" hidden="1" customHeight="1" x14ac:dyDescent="0.2">
      <c r="A20" s="135">
        <v>22</v>
      </c>
      <c r="B20" s="46" t="s">
        <v>55</v>
      </c>
      <c r="C20" s="11" t="str">
        <f t="shared" si="0"/>
        <v>admin</v>
      </c>
      <c r="D20" s="136" t="s">
        <v>149</v>
      </c>
      <c r="E20" s="11">
        <v>2</v>
      </c>
      <c r="F20" s="143" t="s">
        <v>208</v>
      </c>
      <c r="G20" s="17"/>
      <c r="H20" s="137"/>
      <c r="I20" s="137"/>
      <c r="J20" s="138" t="str">
        <f t="shared" si="1"/>
        <v/>
      </c>
      <c r="K20" s="136" t="s">
        <v>150</v>
      </c>
    </row>
    <row r="21" spans="1:11" ht="57" hidden="1" customHeight="1" x14ac:dyDescent="0.2">
      <c r="A21" s="135">
        <v>23</v>
      </c>
      <c r="B21" s="46"/>
      <c r="C21" s="11" t="str">
        <f t="shared" si="0"/>
        <v>admin</v>
      </c>
      <c r="D21" s="136" t="s">
        <v>151</v>
      </c>
      <c r="E21" s="11">
        <v>1</v>
      </c>
      <c r="F21" s="140" t="s">
        <v>207</v>
      </c>
      <c r="G21" s="17"/>
      <c r="H21" s="137"/>
      <c r="I21" s="137"/>
      <c r="J21" s="138" t="str">
        <f t="shared" si="1"/>
        <v/>
      </c>
      <c r="K21" s="136"/>
    </row>
    <row r="22" spans="1:11" ht="38.25" hidden="1" x14ac:dyDescent="0.2">
      <c r="A22" s="135">
        <v>24</v>
      </c>
      <c r="B22" s="46" t="s">
        <v>52</v>
      </c>
      <c r="C22" s="11" t="str">
        <f t="shared" si="0"/>
        <v>admin</v>
      </c>
      <c r="D22" s="136" t="s">
        <v>152</v>
      </c>
      <c r="E22" s="11">
        <v>0.5</v>
      </c>
      <c r="F22" s="140" t="s">
        <v>207</v>
      </c>
      <c r="G22" s="17"/>
      <c r="H22" s="137"/>
      <c r="I22" s="137"/>
      <c r="J22" s="138" t="str">
        <f t="shared" si="1"/>
        <v/>
      </c>
      <c r="K22" s="136"/>
    </row>
    <row r="23" spans="1:11" ht="25.5" hidden="1" x14ac:dyDescent="0.2">
      <c r="A23" s="135">
        <v>25</v>
      </c>
      <c r="B23" s="46" t="s">
        <v>52</v>
      </c>
      <c r="C23" s="11" t="str">
        <f t="shared" si="0"/>
        <v>organizador</v>
      </c>
      <c r="D23" s="136" t="s">
        <v>153</v>
      </c>
      <c r="E23" s="11">
        <v>1.5</v>
      </c>
      <c r="F23" s="140" t="s">
        <v>207</v>
      </c>
      <c r="G23" s="17"/>
      <c r="H23" s="137"/>
      <c r="I23" s="137"/>
      <c r="J23" s="138" t="str">
        <f t="shared" si="1"/>
        <v/>
      </c>
      <c r="K23" s="136"/>
    </row>
    <row r="24" spans="1:11" ht="63.75" hidden="1" x14ac:dyDescent="0.2">
      <c r="A24" s="135">
        <v>26</v>
      </c>
      <c r="B24" s="11" t="s">
        <v>53</v>
      </c>
      <c r="C24" s="11" t="str">
        <f t="shared" si="0"/>
        <v>organizador</v>
      </c>
      <c r="D24" s="142" t="s">
        <v>154</v>
      </c>
      <c r="E24" s="11">
        <v>3</v>
      </c>
      <c r="F24" s="143" t="s">
        <v>211</v>
      </c>
      <c r="G24" s="17"/>
      <c r="H24" s="137"/>
      <c r="I24" s="137"/>
      <c r="J24" s="138" t="str">
        <f t="shared" si="1"/>
        <v/>
      </c>
      <c r="K24" s="136"/>
    </row>
    <row r="25" spans="1:11" ht="57" hidden="1" customHeight="1" x14ac:dyDescent="0.2">
      <c r="A25" s="135">
        <v>27</v>
      </c>
      <c r="B25" s="11"/>
      <c r="C25" s="11" t="str">
        <f t="shared" si="0"/>
        <v>organizador</v>
      </c>
      <c r="D25" s="136" t="s">
        <v>155</v>
      </c>
      <c r="E25" s="11">
        <v>0.5</v>
      </c>
      <c r="F25" s="143" t="s">
        <v>207</v>
      </c>
      <c r="G25" s="17"/>
      <c r="H25" s="137"/>
      <c r="I25" s="137"/>
      <c r="J25" s="138" t="str">
        <f t="shared" si="1"/>
        <v/>
      </c>
      <c r="K25" s="136"/>
    </row>
    <row r="26" spans="1:11" ht="60.75" hidden="1" customHeight="1" x14ac:dyDescent="0.2">
      <c r="A26" s="135">
        <v>28</v>
      </c>
      <c r="B26" s="11" t="s">
        <v>53</v>
      </c>
      <c r="C26" s="11" t="str">
        <f t="shared" si="0"/>
        <v>organizador</v>
      </c>
      <c r="D26" s="136" t="s">
        <v>156</v>
      </c>
      <c r="E26" s="11">
        <v>2</v>
      </c>
      <c r="F26" s="143" t="s">
        <v>211</v>
      </c>
      <c r="G26" s="17"/>
      <c r="H26" s="137"/>
      <c r="I26" s="137"/>
      <c r="J26" s="138" t="str">
        <f t="shared" si="1"/>
        <v/>
      </c>
      <c r="K26" s="136"/>
    </row>
    <row r="27" spans="1:11" ht="60.75" hidden="1" customHeight="1" x14ac:dyDescent="0.2">
      <c r="A27" s="135">
        <v>29</v>
      </c>
      <c r="B27" s="11" t="s">
        <v>53</v>
      </c>
      <c r="C27" s="11" t="str">
        <f t="shared" si="0"/>
        <v>organizador</v>
      </c>
      <c r="D27" s="136" t="s">
        <v>157</v>
      </c>
      <c r="E27" s="11">
        <v>2</v>
      </c>
      <c r="F27" s="143" t="s">
        <v>211</v>
      </c>
      <c r="G27" s="17"/>
      <c r="H27" s="137"/>
      <c r="I27" s="137"/>
      <c r="J27" s="138" t="str">
        <f t="shared" si="1"/>
        <v/>
      </c>
      <c r="K27" s="136"/>
    </row>
    <row r="28" spans="1:11" ht="76.5" hidden="1" x14ac:dyDescent="0.2">
      <c r="A28" s="135">
        <v>30</v>
      </c>
      <c r="B28" s="11"/>
      <c r="C28" s="11" t="str">
        <f t="shared" si="0"/>
        <v>organizador</v>
      </c>
      <c r="D28" s="136" t="s">
        <v>158</v>
      </c>
      <c r="E28" s="11">
        <v>2</v>
      </c>
      <c r="F28" s="143" t="s">
        <v>207</v>
      </c>
      <c r="G28" s="17"/>
      <c r="H28" s="137"/>
      <c r="I28" s="137"/>
      <c r="J28" s="138" t="str">
        <f t="shared" si="1"/>
        <v/>
      </c>
      <c r="K28" s="136"/>
    </row>
    <row r="29" spans="1:11" ht="38.25" hidden="1" x14ac:dyDescent="0.2">
      <c r="A29" s="135">
        <v>31</v>
      </c>
      <c r="B29" s="11"/>
      <c r="C29" s="11" t="str">
        <f t="shared" si="0"/>
        <v>organizador</v>
      </c>
      <c r="D29" s="136" t="s">
        <v>159</v>
      </c>
      <c r="E29" s="11">
        <v>0.5</v>
      </c>
      <c r="F29" s="143" t="s">
        <v>207</v>
      </c>
      <c r="G29" s="17"/>
      <c r="H29" s="137"/>
      <c r="I29" s="137"/>
      <c r="J29" s="138" t="str">
        <f t="shared" si="1"/>
        <v/>
      </c>
      <c r="K29" s="136"/>
    </row>
    <row r="30" spans="1:11" ht="76.5" hidden="1" x14ac:dyDescent="0.2">
      <c r="A30" s="135">
        <v>32</v>
      </c>
      <c r="B30" s="11"/>
      <c r="C30" s="11" t="str">
        <f t="shared" si="0"/>
        <v>organizador</v>
      </c>
      <c r="D30" s="136" t="s">
        <v>160</v>
      </c>
      <c r="E30" s="11">
        <v>2</v>
      </c>
      <c r="F30" s="143" t="s">
        <v>210</v>
      </c>
      <c r="G30" s="17"/>
      <c r="H30" s="137"/>
      <c r="I30" s="137"/>
      <c r="J30" s="138" t="str">
        <f t="shared" si="1"/>
        <v/>
      </c>
      <c r="K30" s="136"/>
    </row>
    <row r="31" spans="1:11" ht="60.75" customHeight="1" x14ac:dyDescent="0.2">
      <c r="A31" s="135">
        <v>33</v>
      </c>
      <c r="B31" s="11"/>
      <c r="C31" s="11" t="str">
        <f t="shared" si="0"/>
        <v>organizador</v>
      </c>
      <c r="D31" s="136" t="s">
        <v>161</v>
      </c>
      <c r="E31" s="11">
        <v>1</v>
      </c>
      <c r="F31" s="143" t="s">
        <v>212</v>
      </c>
      <c r="G31" s="17"/>
      <c r="H31" s="137"/>
      <c r="I31" s="137"/>
      <c r="J31" s="138" t="str">
        <f t="shared" si="1"/>
        <v/>
      </c>
      <c r="K31" s="136"/>
    </row>
    <row r="32" spans="1:11" ht="60.75" hidden="1" customHeight="1" x14ac:dyDescent="0.2">
      <c r="A32" s="135">
        <v>34</v>
      </c>
      <c r="B32" s="11" t="s">
        <v>52</v>
      </c>
      <c r="C32" s="11" t="str">
        <f t="shared" si="0"/>
        <v>organizador</v>
      </c>
      <c r="D32" s="136" t="s">
        <v>162</v>
      </c>
      <c r="E32" s="11">
        <v>0.5</v>
      </c>
      <c r="F32" s="143" t="s">
        <v>207</v>
      </c>
      <c r="G32" s="17"/>
      <c r="H32" s="137"/>
      <c r="I32" s="137"/>
      <c r="J32" s="138" t="str">
        <f t="shared" si="1"/>
        <v/>
      </c>
      <c r="K32" s="136"/>
    </row>
    <row r="33" spans="1:11" ht="60.75" customHeight="1" x14ac:dyDescent="0.2">
      <c r="A33" s="135">
        <v>35</v>
      </c>
      <c r="B33" s="11"/>
      <c r="C33" s="11" t="str">
        <f t="shared" si="0"/>
        <v>participante líder</v>
      </c>
      <c r="D33" s="136" t="s">
        <v>163</v>
      </c>
      <c r="E33" s="11">
        <v>2</v>
      </c>
      <c r="F33" s="143" t="s">
        <v>212</v>
      </c>
      <c r="G33" s="17"/>
      <c r="H33" s="137"/>
      <c r="I33" s="137"/>
      <c r="J33" s="138" t="str">
        <f t="shared" si="1"/>
        <v/>
      </c>
      <c r="K33" s="136" t="s">
        <v>164</v>
      </c>
    </row>
    <row r="34" spans="1:11" ht="60.75" hidden="1" customHeight="1" x14ac:dyDescent="0.2">
      <c r="A34" s="135">
        <v>36</v>
      </c>
      <c r="B34" s="11"/>
      <c r="C34" s="11" t="str">
        <f t="shared" si="0"/>
        <v>participante líder</v>
      </c>
      <c r="D34" s="136" t="s">
        <v>165</v>
      </c>
      <c r="E34" s="11">
        <v>0.5</v>
      </c>
      <c r="F34" s="143" t="s">
        <v>209</v>
      </c>
      <c r="G34" s="17"/>
      <c r="H34" s="137"/>
      <c r="I34" s="137"/>
      <c r="J34" s="138" t="str">
        <f t="shared" si="1"/>
        <v/>
      </c>
      <c r="K34" s="136"/>
    </row>
    <row r="35" spans="1:11" ht="60.75" hidden="1" customHeight="1" x14ac:dyDescent="0.2">
      <c r="A35" s="135">
        <v>37</v>
      </c>
      <c r="B35" s="46" t="s">
        <v>52</v>
      </c>
      <c r="C35" s="11" t="str">
        <f t="shared" si="0"/>
        <v>participante líder</v>
      </c>
      <c r="D35" s="136" t="s">
        <v>166</v>
      </c>
      <c r="E35" s="11">
        <v>0.5</v>
      </c>
      <c r="F35" s="143" t="s">
        <v>207</v>
      </c>
      <c r="G35" s="17"/>
      <c r="H35" s="137"/>
      <c r="I35" s="137"/>
      <c r="J35" s="138" t="str">
        <f t="shared" si="1"/>
        <v/>
      </c>
      <c r="K35" s="136"/>
    </row>
    <row r="36" spans="1:11" ht="65.25" customHeight="1" x14ac:dyDescent="0.2">
      <c r="A36" s="135">
        <v>38</v>
      </c>
      <c r="B36" s="46"/>
      <c r="C36" s="11" t="str">
        <f t="shared" si="0"/>
        <v>participante líder</v>
      </c>
      <c r="D36" s="142" t="s">
        <v>167</v>
      </c>
      <c r="E36" s="11">
        <v>0.5</v>
      </c>
      <c r="F36" s="143" t="s">
        <v>212</v>
      </c>
      <c r="G36" s="17"/>
      <c r="H36" s="137"/>
      <c r="I36" s="137"/>
      <c r="J36" s="138" t="str">
        <f t="shared" si="1"/>
        <v/>
      </c>
      <c r="K36" s="136"/>
    </row>
    <row r="37" spans="1:11" ht="64.5" customHeight="1" x14ac:dyDescent="0.2">
      <c r="A37" s="135">
        <v>39</v>
      </c>
      <c r="B37" s="46"/>
      <c r="C37" s="11" t="str">
        <f t="shared" si="0"/>
        <v>participante líder</v>
      </c>
      <c r="D37" s="136" t="s">
        <v>168</v>
      </c>
      <c r="E37" s="11">
        <v>1.5</v>
      </c>
      <c r="F37" s="143" t="s">
        <v>212</v>
      </c>
      <c r="G37" s="17"/>
      <c r="H37" s="137"/>
      <c r="I37" s="137"/>
      <c r="J37" s="138" t="str">
        <f t="shared" si="1"/>
        <v/>
      </c>
      <c r="K37" s="136"/>
    </row>
    <row r="38" spans="1:11" ht="51" x14ac:dyDescent="0.2">
      <c r="A38" s="135">
        <v>40</v>
      </c>
      <c r="B38" s="46"/>
      <c r="C38" s="11" t="str">
        <f t="shared" si="0"/>
        <v>participante líder</v>
      </c>
      <c r="D38" s="136" t="s">
        <v>169</v>
      </c>
      <c r="E38" s="11">
        <v>0.5</v>
      </c>
      <c r="F38" s="143" t="s">
        <v>212</v>
      </c>
      <c r="G38" s="17"/>
      <c r="H38" s="137"/>
      <c r="I38" s="137"/>
      <c r="J38" s="138" t="str">
        <f t="shared" si="1"/>
        <v/>
      </c>
      <c r="K38" s="136"/>
    </row>
    <row r="39" spans="1:11" ht="60.75" customHeight="1" x14ac:dyDescent="0.2">
      <c r="A39" s="135">
        <v>41</v>
      </c>
      <c r="B39" s="46"/>
      <c r="C39" s="11" t="str">
        <f t="shared" si="0"/>
        <v>participante líder</v>
      </c>
      <c r="D39" s="136" t="s">
        <v>170</v>
      </c>
      <c r="E39" s="11">
        <v>1.5</v>
      </c>
      <c r="F39" s="143" t="s">
        <v>212</v>
      </c>
      <c r="G39" s="17"/>
      <c r="H39" s="137"/>
      <c r="I39" s="137"/>
      <c r="J39" s="138" t="str">
        <f t="shared" si="1"/>
        <v/>
      </c>
      <c r="K39" s="136"/>
    </row>
    <row r="40" spans="1:11" ht="63.75" x14ac:dyDescent="0.2">
      <c r="A40" s="135">
        <v>42</v>
      </c>
      <c r="B40" s="46"/>
      <c r="C40" s="11" t="str">
        <f t="shared" si="0"/>
        <v>participante líder</v>
      </c>
      <c r="D40" s="136" t="s">
        <v>171</v>
      </c>
      <c r="E40" s="11">
        <v>0.5</v>
      </c>
      <c r="F40" s="143" t="s">
        <v>212</v>
      </c>
      <c r="G40" s="17"/>
      <c r="H40" s="137"/>
      <c r="I40" s="137"/>
      <c r="J40" s="138" t="str">
        <f t="shared" si="1"/>
        <v/>
      </c>
      <c r="K40" s="136"/>
    </row>
    <row r="41" spans="1:11" ht="63.75" hidden="1" x14ac:dyDescent="0.2">
      <c r="A41" s="135">
        <v>43</v>
      </c>
      <c r="B41" s="11" t="s">
        <v>53</v>
      </c>
      <c r="C41" s="11" t="str">
        <f t="shared" si="0"/>
        <v>participante líder</v>
      </c>
      <c r="D41" s="136" t="s">
        <v>172</v>
      </c>
      <c r="E41" s="11">
        <v>2</v>
      </c>
      <c r="F41" s="143" t="s">
        <v>211</v>
      </c>
      <c r="G41" s="17"/>
      <c r="H41" s="137"/>
      <c r="I41" s="137"/>
      <c r="J41" s="138" t="str">
        <f t="shared" si="1"/>
        <v/>
      </c>
      <c r="K41" s="136"/>
    </row>
    <row r="42" spans="1:11" ht="60.75" hidden="1" customHeight="1" x14ac:dyDescent="0.2">
      <c r="A42" s="135">
        <v>44</v>
      </c>
      <c r="B42" s="11" t="s">
        <v>53</v>
      </c>
      <c r="C42" s="11" t="str">
        <f t="shared" si="0"/>
        <v>participante líder</v>
      </c>
      <c r="D42" s="136" t="s">
        <v>173</v>
      </c>
      <c r="E42" s="11">
        <v>1</v>
      </c>
      <c r="F42" s="143" t="s">
        <v>211</v>
      </c>
      <c r="G42" s="17"/>
      <c r="H42" s="137"/>
      <c r="I42" s="137"/>
      <c r="J42" s="138" t="str">
        <f t="shared" si="1"/>
        <v/>
      </c>
      <c r="K42" s="136"/>
    </row>
    <row r="43" spans="1:11" ht="60.75" hidden="1" customHeight="1" x14ac:dyDescent="0.2">
      <c r="A43" s="135">
        <v>45</v>
      </c>
      <c r="B43" s="11" t="s">
        <v>53</v>
      </c>
      <c r="C43" s="11" t="str">
        <f t="shared" si="0"/>
        <v>participante líder</v>
      </c>
      <c r="D43" s="136" t="s">
        <v>174</v>
      </c>
      <c r="E43" s="11">
        <v>1</v>
      </c>
      <c r="F43" s="143" t="s">
        <v>211</v>
      </c>
      <c r="G43" s="17"/>
      <c r="H43" s="137"/>
      <c r="I43" s="137"/>
      <c r="J43" s="138" t="str">
        <f t="shared" si="1"/>
        <v/>
      </c>
      <c r="K43" s="136"/>
    </row>
    <row r="44" spans="1:11" ht="63.75" x14ac:dyDescent="0.2">
      <c r="A44" s="135">
        <v>46</v>
      </c>
      <c r="B44" s="46"/>
      <c r="C44" s="11" t="str">
        <f t="shared" si="0"/>
        <v>participante líder</v>
      </c>
      <c r="D44" s="136" t="s">
        <v>175</v>
      </c>
      <c r="E44" s="11">
        <v>1</v>
      </c>
      <c r="F44" s="143" t="s">
        <v>212</v>
      </c>
      <c r="G44" s="17"/>
      <c r="H44" s="137"/>
      <c r="I44" s="137"/>
      <c r="J44" s="138" t="str">
        <f t="shared" si="1"/>
        <v/>
      </c>
      <c r="K44" s="136"/>
    </row>
    <row r="45" spans="1:11" ht="38.25" x14ac:dyDescent="0.2">
      <c r="A45" s="135">
        <v>47</v>
      </c>
      <c r="B45" s="46"/>
      <c r="C45" s="11" t="str">
        <f t="shared" si="0"/>
        <v>participante líder</v>
      </c>
      <c r="D45" s="136" t="s">
        <v>176</v>
      </c>
      <c r="E45" s="11">
        <v>1</v>
      </c>
      <c r="F45" s="143" t="s">
        <v>212</v>
      </c>
      <c r="G45" s="17"/>
      <c r="H45" s="137"/>
      <c r="I45" s="137"/>
      <c r="J45" s="138" t="str">
        <f t="shared" si="1"/>
        <v/>
      </c>
      <c r="K45" s="136"/>
    </row>
    <row r="46" spans="1:11" ht="51" hidden="1" x14ac:dyDescent="0.2">
      <c r="A46" s="135">
        <v>48</v>
      </c>
      <c r="B46" s="46"/>
      <c r="C46" s="11" t="str">
        <f t="shared" si="0"/>
        <v>participante líder</v>
      </c>
      <c r="D46" s="136" t="s">
        <v>177</v>
      </c>
      <c r="E46" s="11">
        <v>1</v>
      </c>
      <c r="F46" s="143" t="s">
        <v>209</v>
      </c>
      <c r="G46" s="17"/>
      <c r="H46" s="137"/>
      <c r="I46" s="137"/>
      <c r="J46" s="138" t="str">
        <f t="shared" si="1"/>
        <v/>
      </c>
      <c r="K46" s="136"/>
    </row>
    <row r="47" spans="1:11" ht="63.75" hidden="1" x14ac:dyDescent="0.2">
      <c r="A47" s="135">
        <v>49</v>
      </c>
      <c r="B47" s="46"/>
      <c r="C47" s="11" t="str">
        <f t="shared" si="0"/>
        <v>organizador</v>
      </c>
      <c r="D47" s="136" t="s">
        <v>178</v>
      </c>
      <c r="E47" s="11">
        <v>2</v>
      </c>
      <c r="F47" s="143" t="s">
        <v>209</v>
      </c>
      <c r="G47" s="17"/>
      <c r="H47" s="137"/>
      <c r="I47" s="137"/>
      <c r="J47" s="138" t="str">
        <f t="shared" si="1"/>
        <v/>
      </c>
      <c r="K47" s="136"/>
    </row>
    <row r="48" spans="1:11" ht="63.75" x14ac:dyDescent="0.2">
      <c r="A48" s="144">
        <v>51</v>
      </c>
      <c r="B48" s="106"/>
      <c r="C48" s="145" t="str">
        <f t="shared" si="0"/>
        <v>organizador</v>
      </c>
      <c r="D48" s="136" t="s">
        <v>179</v>
      </c>
      <c r="E48" s="11">
        <v>1</v>
      </c>
      <c r="F48" s="143" t="s">
        <v>212</v>
      </c>
      <c r="G48" s="17"/>
      <c r="H48" s="137"/>
      <c r="I48" s="137"/>
      <c r="J48" s="138" t="str">
        <f t="shared" si="1"/>
        <v/>
      </c>
      <c r="K48" s="136"/>
    </row>
    <row r="49" spans="1:11" ht="51" hidden="1" x14ac:dyDescent="0.2">
      <c r="A49" s="144">
        <v>52</v>
      </c>
      <c r="B49" s="46" t="s">
        <v>54</v>
      </c>
      <c r="C49" s="145" t="str">
        <f t="shared" si="0"/>
        <v>spike</v>
      </c>
      <c r="D49" s="136" t="s">
        <v>180</v>
      </c>
      <c r="E49" s="11">
        <v>4</v>
      </c>
      <c r="F49" s="143" t="s">
        <v>210</v>
      </c>
      <c r="G49" s="17"/>
      <c r="H49" s="137"/>
      <c r="I49" s="137"/>
      <c r="J49" s="138" t="str">
        <f t="shared" si="1"/>
        <v/>
      </c>
      <c r="K49" s="136"/>
    </row>
    <row r="50" spans="1:11" ht="63.75" hidden="1" x14ac:dyDescent="0.2">
      <c r="A50" s="135">
        <v>54</v>
      </c>
      <c r="B50" s="46" t="s">
        <v>54</v>
      </c>
      <c r="C50" s="11" t="str">
        <f t="shared" si="0"/>
        <v>spike</v>
      </c>
      <c r="D50" s="136" t="s">
        <v>181</v>
      </c>
      <c r="E50" s="11">
        <v>4</v>
      </c>
      <c r="F50" s="143" t="s">
        <v>210</v>
      </c>
      <c r="G50" s="17"/>
      <c r="H50" s="137"/>
      <c r="I50" s="137"/>
      <c r="J50" s="138" t="str">
        <f t="shared" si="1"/>
        <v/>
      </c>
      <c r="K50" s="136"/>
    </row>
    <row r="51" spans="1:11" ht="63.75" hidden="1" x14ac:dyDescent="0.2">
      <c r="A51" s="135">
        <v>55</v>
      </c>
      <c r="B51" s="46"/>
      <c r="C51" s="11" t="str">
        <f t="shared" si="0"/>
        <v>organizador</v>
      </c>
      <c r="D51" s="142" t="s">
        <v>182</v>
      </c>
      <c r="E51" s="11">
        <v>1.5</v>
      </c>
      <c r="F51" s="143" t="s">
        <v>209</v>
      </c>
      <c r="G51" s="17"/>
      <c r="H51" s="137"/>
      <c r="I51" s="137"/>
      <c r="J51" s="138" t="str">
        <f t="shared" si="1"/>
        <v/>
      </c>
      <c r="K51" s="136"/>
    </row>
    <row r="52" spans="1:11" ht="60.75" hidden="1" customHeight="1" x14ac:dyDescent="0.2">
      <c r="A52" s="135">
        <v>56</v>
      </c>
      <c r="B52" s="46"/>
      <c r="C52" s="11" t="str">
        <f t="shared" si="0"/>
        <v>organizador</v>
      </c>
      <c r="D52" s="136" t="s">
        <v>183</v>
      </c>
      <c r="E52" s="11">
        <v>0.5</v>
      </c>
      <c r="F52" s="143" t="s">
        <v>207</v>
      </c>
      <c r="G52" s="17"/>
      <c r="H52" s="137"/>
      <c r="I52" s="137"/>
      <c r="J52" s="138" t="str">
        <f t="shared" si="1"/>
        <v/>
      </c>
      <c r="K52" s="136"/>
    </row>
    <row r="53" spans="1:11" ht="60.75" customHeight="1" x14ac:dyDescent="0.2">
      <c r="A53" s="135">
        <v>57</v>
      </c>
      <c r="B53" s="46"/>
      <c r="C53" s="11" t="str">
        <f t="shared" si="0"/>
        <v>organizador</v>
      </c>
      <c r="D53" s="136" t="s">
        <v>184</v>
      </c>
      <c r="E53" s="11">
        <v>1</v>
      </c>
      <c r="F53" s="143" t="s">
        <v>212</v>
      </c>
      <c r="G53" s="17"/>
      <c r="H53" s="137"/>
      <c r="I53" s="137"/>
      <c r="J53" s="138" t="str">
        <f t="shared" si="1"/>
        <v/>
      </c>
      <c r="K53" s="136"/>
    </row>
    <row r="54" spans="1:11" ht="57" customHeight="1" x14ac:dyDescent="0.2">
      <c r="A54" s="135">
        <v>58</v>
      </c>
      <c r="B54" s="46"/>
      <c r="C54" s="11" t="str">
        <f t="shared" si="0"/>
        <v>organizador</v>
      </c>
      <c r="D54" s="136" t="s">
        <v>185</v>
      </c>
      <c r="E54" s="11">
        <v>1</v>
      </c>
      <c r="F54" s="143" t="s">
        <v>212</v>
      </c>
      <c r="G54" s="17"/>
      <c r="H54" s="137"/>
      <c r="I54" s="137"/>
      <c r="J54" s="138" t="str">
        <f t="shared" si="1"/>
        <v/>
      </c>
      <c r="K54" s="136"/>
    </row>
    <row r="55" spans="1:11" ht="57" hidden="1" customHeight="1" x14ac:dyDescent="0.2">
      <c r="A55" s="135">
        <v>59</v>
      </c>
      <c r="B55" s="46"/>
      <c r="C55" s="11" t="str">
        <f t="shared" si="0"/>
        <v>organizador</v>
      </c>
      <c r="D55" s="136" t="s">
        <v>186</v>
      </c>
      <c r="E55" s="11">
        <v>0.5</v>
      </c>
      <c r="F55" s="143" t="s">
        <v>211</v>
      </c>
      <c r="G55" s="17"/>
      <c r="H55" s="137"/>
      <c r="I55" s="137"/>
      <c r="J55" s="138" t="str">
        <f t="shared" si="1"/>
        <v/>
      </c>
      <c r="K55" s="136"/>
    </row>
    <row r="56" spans="1:11" ht="57" hidden="1" customHeight="1" x14ac:dyDescent="0.2">
      <c r="A56" s="135">
        <v>60</v>
      </c>
      <c r="B56" s="46"/>
      <c r="C56" s="11" t="str">
        <f t="shared" si="0"/>
        <v>organizador</v>
      </c>
      <c r="D56" s="136" t="s">
        <v>187</v>
      </c>
      <c r="E56" s="11">
        <v>0.5</v>
      </c>
      <c r="F56" s="143" t="s">
        <v>208</v>
      </c>
      <c r="G56" s="17"/>
      <c r="H56" s="137"/>
      <c r="I56" s="137"/>
      <c r="J56" s="138" t="str">
        <f t="shared" si="1"/>
        <v/>
      </c>
      <c r="K56" s="136"/>
    </row>
    <row r="57" spans="1:11" ht="57" hidden="1" customHeight="1" x14ac:dyDescent="0.2">
      <c r="A57" s="135">
        <v>61</v>
      </c>
      <c r="B57" s="46" t="s">
        <v>55</v>
      </c>
      <c r="C57" s="11" t="str">
        <f t="shared" si="0"/>
        <v>organizador</v>
      </c>
      <c r="D57" s="136" t="s">
        <v>188</v>
      </c>
      <c r="E57" s="11">
        <v>1</v>
      </c>
      <c r="F57" s="143" t="s">
        <v>208</v>
      </c>
      <c r="G57" s="17"/>
      <c r="H57" s="137"/>
      <c r="I57" s="137"/>
      <c r="J57" s="138" t="str">
        <f t="shared" si="1"/>
        <v/>
      </c>
      <c r="K57" s="136"/>
    </row>
    <row r="58" spans="1:11" ht="63.75" hidden="1" x14ac:dyDescent="0.2">
      <c r="A58" s="135">
        <v>62</v>
      </c>
      <c r="B58" s="46" t="s">
        <v>54</v>
      </c>
      <c r="C58" s="11" t="str">
        <f t="shared" si="0"/>
        <v>organizador</v>
      </c>
      <c r="D58" s="136" t="s">
        <v>189</v>
      </c>
      <c r="E58" s="11">
        <v>0.5</v>
      </c>
      <c r="F58" s="143" t="s">
        <v>210</v>
      </c>
      <c r="G58" s="17"/>
      <c r="H58" s="137"/>
      <c r="I58" s="137"/>
      <c r="J58" s="138" t="str">
        <f t="shared" si="1"/>
        <v/>
      </c>
      <c r="K58" s="136"/>
    </row>
    <row r="59" spans="1:11" ht="57" hidden="1" customHeight="1" x14ac:dyDescent="0.2">
      <c r="A59" s="135">
        <v>64</v>
      </c>
      <c r="B59" s="46" t="s">
        <v>54</v>
      </c>
      <c r="C59" s="11" t="str">
        <f t="shared" si="0"/>
        <v>organizador</v>
      </c>
      <c r="D59" s="136" t="s">
        <v>190</v>
      </c>
      <c r="E59" s="11">
        <v>0.25</v>
      </c>
      <c r="F59" s="143" t="s">
        <v>210</v>
      </c>
      <c r="G59" s="17"/>
      <c r="H59" s="137"/>
      <c r="I59" s="137"/>
      <c r="J59" s="138" t="str">
        <f t="shared" si="1"/>
        <v/>
      </c>
      <c r="K59" s="136"/>
    </row>
    <row r="60" spans="1:11" ht="57" hidden="1" customHeight="1" x14ac:dyDescent="0.2">
      <c r="A60" s="135">
        <v>65</v>
      </c>
      <c r="B60" s="46"/>
      <c r="C60" s="11" t="str">
        <f t="shared" si="0"/>
        <v>organizador</v>
      </c>
      <c r="D60" s="136" t="s">
        <v>191</v>
      </c>
      <c r="E60" s="11">
        <v>2</v>
      </c>
      <c r="F60" s="143" t="s">
        <v>209</v>
      </c>
      <c r="G60" s="17"/>
      <c r="H60" s="137"/>
      <c r="I60" s="137"/>
      <c r="J60" s="138" t="str">
        <f t="shared" si="1"/>
        <v/>
      </c>
      <c r="K60" s="136"/>
    </row>
    <row r="61" spans="1:11" ht="54.75" hidden="1" customHeight="1" x14ac:dyDescent="0.2">
      <c r="A61" s="135">
        <v>68</v>
      </c>
      <c r="B61" s="46"/>
      <c r="C61" s="11" t="str">
        <f t="shared" si="0"/>
        <v>organizador</v>
      </c>
      <c r="D61" s="136" t="s">
        <v>192</v>
      </c>
      <c r="E61" s="11">
        <v>0.5</v>
      </c>
      <c r="F61" s="143" t="s">
        <v>210</v>
      </c>
      <c r="G61" s="17"/>
      <c r="H61" s="137"/>
      <c r="I61" s="137"/>
      <c r="J61" s="138" t="str">
        <f t="shared" si="1"/>
        <v/>
      </c>
      <c r="K61" s="136"/>
    </row>
    <row r="62" spans="1:11" ht="102" hidden="1" x14ac:dyDescent="0.2">
      <c r="A62" s="135">
        <v>69</v>
      </c>
      <c r="B62" s="11" t="s">
        <v>57</v>
      </c>
      <c r="C62" s="11" t="str">
        <f t="shared" si="0"/>
        <v>organizador</v>
      </c>
      <c r="D62" s="136" t="s">
        <v>193</v>
      </c>
      <c r="E62" s="11">
        <v>1.5</v>
      </c>
      <c r="F62" s="143" t="s">
        <v>209</v>
      </c>
      <c r="G62" s="17"/>
      <c r="H62" s="137"/>
      <c r="I62" s="137"/>
      <c r="J62" s="138" t="str">
        <f t="shared" si="1"/>
        <v/>
      </c>
      <c r="K62" s="136"/>
    </row>
    <row r="63" spans="1:11" ht="54.75" hidden="1" customHeight="1" x14ac:dyDescent="0.2">
      <c r="A63" s="135">
        <v>71</v>
      </c>
      <c r="B63" s="46"/>
      <c r="C63" s="11" t="str">
        <f t="shared" si="0"/>
        <v>participante líder</v>
      </c>
      <c r="D63" s="142" t="s">
        <v>194</v>
      </c>
      <c r="E63" s="11">
        <v>0.5</v>
      </c>
      <c r="F63" s="143" t="s">
        <v>209</v>
      </c>
      <c r="G63" s="17"/>
      <c r="H63" s="137"/>
      <c r="I63" s="137"/>
      <c r="J63" s="138" t="str">
        <f t="shared" si="1"/>
        <v/>
      </c>
      <c r="K63" s="136"/>
    </row>
    <row r="64" spans="1:11" ht="102" hidden="1" x14ac:dyDescent="0.2">
      <c r="A64" s="135">
        <v>72</v>
      </c>
      <c r="B64" s="11" t="s">
        <v>57</v>
      </c>
      <c r="C64" s="11" t="str">
        <f t="shared" si="0"/>
        <v>participante líder</v>
      </c>
      <c r="D64" s="136" t="s">
        <v>195</v>
      </c>
      <c r="E64" s="11">
        <v>1.5</v>
      </c>
      <c r="F64" s="143" t="s">
        <v>209</v>
      </c>
      <c r="G64" s="17"/>
      <c r="H64" s="137"/>
      <c r="I64" s="137"/>
      <c r="J64" s="138" t="str">
        <f t="shared" si="1"/>
        <v/>
      </c>
      <c r="K64" s="136"/>
    </row>
    <row r="65" spans="1:11" ht="63.75" hidden="1" x14ac:dyDescent="0.2">
      <c r="A65" s="135">
        <v>73</v>
      </c>
      <c r="B65" s="11" t="s">
        <v>54</v>
      </c>
      <c r="C65" s="11" t="str">
        <f t="shared" si="0"/>
        <v>participante líder</v>
      </c>
      <c r="D65" s="136" t="s">
        <v>196</v>
      </c>
      <c r="E65" s="11">
        <v>0.5</v>
      </c>
      <c r="F65" s="143" t="s">
        <v>210</v>
      </c>
      <c r="G65" s="17"/>
      <c r="H65" s="137"/>
      <c r="I65" s="137"/>
      <c r="J65" s="138" t="str">
        <f t="shared" si="1"/>
        <v/>
      </c>
      <c r="K65" s="136"/>
    </row>
    <row r="66" spans="1:11" ht="25.5" hidden="1" x14ac:dyDescent="0.2">
      <c r="A66" s="135">
        <v>75</v>
      </c>
      <c r="B66" s="11" t="s">
        <v>54</v>
      </c>
      <c r="C66" s="11" t="str">
        <f t="shared" si="0"/>
        <v>participante líder</v>
      </c>
      <c r="D66" s="136" t="s">
        <v>197</v>
      </c>
      <c r="E66" s="11">
        <v>0.25</v>
      </c>
      <c r="F66" s="143" t="s">
        <v>210</v>
      </c>
      <c r="G66" s="17"/>
      <c r="H66" s="137"/>
      <c r="I66" s="137"/>
      <c r="J66" s="138" t="str">
        <f t="shared" si="1"/>
        <v/>
      </c>
      <c r="K66" s="136"/>
    </row>
    <row r="67" spans="1:11" ht="54.75" hidden="1" customHeight="1" x14ac:dyDescent="0.2">
      <c r="A67" s="135">
        <v>77</v>
      </c>
      <c r="B67" s="46" t="s">
        <v>52</v>
      </c>
      <c r="C67" s="11" t="str">
        <f t="shared" si="0"/>
        <v>participante líder</v>
      </c>
      <c r="D67" s="136" t="s">
        <v>198</v>
      </c>
      <c r="E67" s="11">
        <v>0.5</v>
      </c>
      <c r="F67" s="143" t="s">
        <v>207</v>
      </c>
      <c r="G67" s="17"/>
      <c r="H67" s="137"/>
      <c r="I67" s="137"/>
      <c r="J67" s="138" t="str">
        <f t="shared" si="1"/>
        <v/>
      </c>
      <c r="K67" s="136"/>
    </row>
    <row r="68" spans="1:11" ht="54.75" hidden="1" customHeight="1" x14ac:dyDescent="0.2">
      <c r="A68" s="135">
        <v>78</v>
      </c>
      <c r="B68" s="46" t="s">
        <v>53</v>
      </c>
      <c r="C68" s="11" t="str">
        <f t="shared" si="0"/>
        <v>espectador</v>
      </c>
      <c r="D68" s="136" t="s">
        <v>199</v>
      </c>
      <c r="E68" s="11">
        <v>1</v>
      </c>
      <c r="F68" s="143" t="s">
        <v>211</v>
      </c>
      <c r="G68" s="17"/>
      <c r="H68" s="137"/>
      <c r="I68" s="137"/>
      <c r="J68" s="138" t="str">
        <f t="shared" si="1"/>
        <v/>
      </c>
      <c r="K68" s="136"/>
    </row>
    <row r="69" spans="1:11" ht="54.75" hidden="1" customHeight="1" x14ac:dyDescent="0.2">
      <c r="A69" s="135">
        <v>79</v>
      </c>
      <c r="B69" s="46"/>
      <c r="C69" s="11" t="str">
        <f t="shared" si="0"/>
        <v>espectador</v>
      </c>
      <c r="D69" s="136" t="s">
        <v>200</v>
      </c>
      <c r="E69" s="11">
        <v>0.5</v>
      </c>
      <c r="F69" s="143" t="s">
        <v>209</v>
      </c>
      <c r="G69" s="17"/>
      <c r="H69" s="137"/>
      <c r="I69" s="137"/>
      <c r="J69" s="138" t="str">
        <f t="shared" si="1"/>
        <v/>
      </c>
      <c r="K69" s="136"/>
    </row>
    <row r="70" spans="1:11" ht="63.75" hidden="1" x14ac:dyDescent="0.2">
      <c r="A70" s="135">
        <v>80</v>
      </c>
      <c r="B70" s="11" t="s">
        <v>54</v>
      </c>
      <c r="C70" s="11" t="str">
        <f t="shared" si="0"/>
        <v>espectador</v>
      </c>
      <c r="D70" s="136" t="s">
        <v>201</v>
      </c>
      <c r="E70" s="11">
        <v>0.5</v>
      </c>
      <c r="F70" s="143" t="s">
        <v>210</v>
      </c>
      <c r="G70" s="17"/>
      <c r="H70" s="137"/>
      <c r="I70" s="137"/>
      <c r="J70" s="138" t="str">
        <f t="shared" si="1"/>
        <v/>
      </c>
      <c r="K70" s="136"/>
    </row>
    <row r="71" spans="1:11" ht="25.5" hidden="1" x14ac:dyDescent="0.2">
      <c r="A71" s="135">
        <v>82</v>
      </c>
      <c r="B71" s="11" t="s">
        <v>54</v>
      </c>
      <c r="C71" s="11" t="str">
        <f t="shared" si="0"/>
        <v>espectador</v>
      </c>
      <c r="D71" s="136" t="s">
        <v>202</v>
      </c>
      <c r="E71" s="11">
        <v>0.25</v>
      </c>
      <c r="F71" s="143" t="s">
        <v>210</v>
      </c>
      <c r="G71" s="17"/>
      <c r="H71" s="137"/>
      <c r="I71" s="137"/>
      <c r="J71" s="138" t="str">
        <f t="shared" si="1"/>
        <v/>
      </c>
      <c r="K71" s="136"/>
    </row>
    <row r="72" spans="1:11" ht="102" hidden="1" x14ac:dyDescent="0.2">
      <c r="A72" s="135">
        <v>83</v>
      </c>
      <c r="B72" s="11" t="s">
        <v>57</v>
      </c>
      <c r="C72" s="11" t="str">
        <f t="shared" si="0"/>
        <v>espectador</v>
      </c>
      <c r="D72" s="136" t="s">
        <v>203</v>
      </c>
      <c r="E72" s="11">
        <v>1.5</v>
      </c>
      <c r="F72" s="143" t="s">
        <v>209</v>
      </c>
      <c r="G72" s="17"/>
      <c r="H72" s="137"/>
      <c r="I72" s="137"/>
      <c r="J72" s="138" t="str">
        <f t="shared" si="1"/>
        <v/>
      </c>
      <c r="K72" s="136"/>
    </row>
    <row r="73" spans="1:11" ht="57" hidden="1" customHeight="1" x14ac:dyDescent="0.2">
      <c r="A73" s="135">
        <v>85</v>
      </c>
      <c r="B73" s="46"/>
      <c r="C73" s="11" t="str">
        <f t="shared" si="0"/>
        <v>spike</v>
      </c>
      <c r="D73" s="136" t="s">
        <v>204</v>
      </c>
      <c r="E73" s="11">
        <v>0</v>
      </c>
      <c r="F73" s="46" t="s">
        <v>81</v>
      </c>
      <c r="G73" s="17"/>
      <c r="H73" s="137"/>
      <c r="I73" s="137"/>
      <c r="J73" s="138" t="str">
        <f t="shared" si="1"/>
        <v/>
      </c>
      <c r="K73" s="136"/>
    </row>
    <row r="74" spans="1:11" ht="66.75" hidden="1" customHeight="1" x14ac:dyDescent="0.2">
      <c r="A74" s="135">
        <v>86</v>
      </c>
      <c r="B74" s="46"/>
      <c r="C74" s="11" t="str">
        <f t="shared" si="0"/>
        <v>spike</v>
      </c>
      <c r="D74" s="146" t="s">
        <v>205</v>
      </c>
      <c r="E74" s="11">
        <v>5</v>
      </c>
      <c r="F74" s="46" t="s">
        <v>81</v>
      </c>
      <c r="G74" s="17"/>
      <c r="H74" s="137"/>
      <c r="I74" s="137"/>
      <c r="J74" s="138" t="str">
        <f t="shared" si="1"/>
        <v/>
      </c>
      <c r="K74" s="136"/>
    </row>
    <row r="75" spans="1:11" ht="57" hidden="1" customHeight="1" x14ac:dyDescent="0.2">
      <c r="A75" s="135">
        <v>87</v>
      </c>
      <c r="B75" s="46"/>
      <c r="C75" s="11" t="str">
        <f t="shared" si="0"/>
        <v>spike</v>
      </c>
      <c r="D75" s="136" t="s">
        <v>206</v>
      </c>
      <c r="E75" s="11">
        <v>2</v>
      </c>
      <c r="F75" s="46" t="s">
        <v>81</v>
      </c>
      <c r="G75" s="17"/>
      <c r="H75" s="137"/>
      <c r="I75" s="137"/>
      <c r="J75" s="138" t="str">
        <f t="shared" si="1"/>
        <v/>
      </c>
      <c r="K75" s="136"/>
    </row>
    <row r="76" spans="1:11" ht="12.75" hidden="1" x14ac:dyDescent="0.2">
      <c r="A76" s="135">
        <v>88</v>
      </c>
      <c r="B76" s="46"/>
      <c r="C76" s="11"/>
      <c r="D76" s="11"/>
      <c r="E76" s="11"/>
      <c r="F76" s="46"/>
      <c r="G76" s="17"/>
      <c r="H76" s="11"/>
      <c r="I76" s="11"/>
      <c r="J76" s="11"/>
      <c r="K76" s="136"/>
    </row>
    <row r="77" spans="1:11" ht="57" hidden="1" customHeight="1" x14ac:dyDescent="0.2">
      <c r="A77" s="135">
        <v>89</v>
      </c>
      <c r="B77" s="46"/>
      <c r="C77" s="11" t="str">
        <f t="shared" ref="C77:C91" si="2">IF(ISBLANK(D77),"",IFERROR(MID(D77, 6, FIND(",",D77)-6),"spike"))</f>
        <v/>
      </c>
      <c r="D77" s="136"/>
      <c r="E77" s="11"/>
      <c r="F77" s="46"/>
      <c r="G77" s="17"/>
      <c r="H77" s="11"/>
      <c r="I77" s="11"/>
      <c r="J77" s="11"/>
      <c r="K77" s="136"/>
    </row>
    <row r="78" spans="1:11" ht="57" hidden="1" customHeight="1" x14ac:dyDescent="0.2">
      <c r="A78" s="135">
        <v>90</v>
      </c>
      <c r="B78" s="46"/>
      <c r="C78" s="11" t="str">
        <f t="shared" si="2"/>
        <v/>
      </c>
      <c r="D78" s="136"/>
      <c r="E78" s="11"/>
      <c r="F78" s="46"/>
      <c r="G78" s="17"/>
      <c r="H78" s="11"/>
      <c r="I78" s="11"/>
      <c r="J78" s="11"/>
      <c r="K78" s="136"/>
    </row>
    <row r="79" spans="1:11" ht="57" hidden="1" customHeight="1" x14ac:dyDescent="0.2">
      <c r="A79" s="135">
        <v>91</v>
      </c>
      <c r="B79" s="46"/>
      <c r="C79" s="11" t="str">
        <f t="shared" si="2"/>
        <v/>
      </c>
      <c r="D79" s="136"/>
      <c r="E79" s="11"/>
      <c r="F79" s="46"/>
      <c r="G79" s="17"/>
      <c r="H79" s="11"/>
      <c r="I79" s="11"/>
      <c r="J79" s="11"/>
      <c r="K79" s="136"/>
    </row>
    <row r="80" spans="1:11" ht="57" hidden="1" customHeight="1" x14ac:dyDescent="0.2">
      <c r="A80" s="135">
        <v>92</v>
      </c>
      <c r="B80" s="46"/>
      <c r="C80" s="11" t="str">
        <f t="shared" si="2"/>
        <v/>
      </c>
      <c r="D80" s="136"/>
      <c r="E80" s="11"/>
      <c r="F80" s="46"/>
      <c r="G80" s="17"/>
      <c r="H80" s="11"/>
      <c r="I80" s="11"/>
      <c r="J80" s="11"/>
      <c r="K80" s="136"/>
    </row>
    <row r="81" spans="1:11" ht="57" hidden="1" customHeight="1" x14ac:dyDescent="0.2">
      <c r="A81" s="135">
        <v>93</v>
      </c>
      <c r="B81" s="46"/>
      <c r="C81" s="11" t="str">
        <f t="shared" si="2"/>
        <v/>
      </c>
      <c r="D81" s="136"/>
      <c r="E81" s="11"/>
      <c r="F81" s="46"/>
      <c r="G81" s="17"/>
      <c r="H81" s="11"/>
      <c r="I81" s="11"/>
      <c r="J81" s="11"/>
      <c r="K81" s="136"/>
    </row>
    <row r="82" spans="1:11" ht="57" hidden="1" customHeight="1" x14ac:dyDescent="0.2">
      <c r="A82" s="135">
        <v>94</v>
      </c>
      <c r="B82" s="46"/>
      <c r="C82" s="11" t="str">
        <f t="shared" si="2"/>
        <v/>
      </c>
      <c r="D82" s="136"/>
      <c r="E82" s="11"/>
      <c r="F82" s="46"/>
      <c r="G82" s="17"/>
      <c r="H82" s="11"/>
      <c r="I82" s="11"/>
      <c r="J82" s="11"/>
      <c r="K82" s="136"/>
    </row>
    <row r="83" spans="1:11" ht="57" hidden="1" customHeight="1" x14ac:dyDescent="0.2">
      <c r="A83" s="135">
        <v>95</v>
      </c>
      <c r="B83" s="46"/>
      <c r="C83" s="11" t="str">
        <f t="shared" si="2"/>
        <v/>
      </c>
      <c r="D83" s="136"/>
      <c r="E83" s="11"/>
      <c r="F83" s="46"/>
      <c r="G83" s="17"/>
      <c r="H83" s="11"/>
      <c r="I83" s="11"/>
      <c r="J83" s="11"/>
      <c r="K83" s="136"/>
    </row>
    <row r="84" spans="1:11" ht="57" hidden="1" customHeight="1" x14ac:dyDescent="0.2">
      <c r="A84" s="135">
        <v>96</v>
      </c>
      <c r="B84" s="46"/>
      <c r="C84" s="11" t="str">
        <f t="shared" si="2"/>
        <v/>
      </c>
      <c r="D84" s="136"/>
      <c r="E84" s="11"/>
      <c r="F84" s="46"/>
      <c r="G84" s="17"/>
      <c r="H84" s="11"/>
      <c r="I84" s="11"/>
      <c r="J84" s="11"/>
      <c r="K84" s="136"/>
    </row>
    <row r="85" spans="1:11" ht="57" hidden="1" customHeight="1" x14ac:dyDescent="0.2">
      <c r="A85" s="135">
        <v>97</v>
      </c>
      <c r="B85" s="46"/>
      <c r="C85" s="11" t="str">
        <f t="shared" si="2"/>
        <v/>
      </c>
      <c r="D85" s="136"/>
      <c r="E85" s="11"/>
      <c r="F85" s="46"/>
      <c r="G85" s="17"/>
      <c r="H85" s="11"/>
      <c r="I85" s="11"/>
      <c r="J85" s="11"/>
      <c r="K85" s="136"/>
    </row>
    <row r="86" spans="1:11" ht="57" hidden="1" customHeight="1" x14ac:dyDescent="0.2">
      <c r="A86" s="135">
        <v>98</v>
      </c>
      <c r="B86" s="46"/>
      <c r="C86" s="11" t="str">
        <f t="shared" si="2"/>
        <v/>
      </c>
      <c r="D86" s="136"/>
      <c r="E86" s="11"/>
      <c r="F86" s="46"/>
      <c r="G86" s="17"/>
      <c r="H86" s="11"/>
      <c r="I86" s="11"/>
      <c r="J86" s="11"/>
      <c r="K86" s="136"/>
    </row>
    <row r="87" spans="1:11" ht="57" hidden="1" customHeight="1" x14ac:dyDescent="0.2">
      <c r="A87" s="135">
        <v>99</v>
      </c>
      <c r="B87" s="46"/>
      <c r="C87" s="11" t="str">
        <f t="shared" si="2"/>
        <v/>
      </c>
      <c r="D87" s="136"/>
      <c r="E87" s="11"/>
      <c r="F87" s="46"/>
      <c r="G87" s="17"/>
      <c r="H87" s="11"/>
      <c r="I87" s="11"/>
      <c r="J87" s="11"/>
      <c r="K87" s="136"/>
    </row>
    <row r="88" spans="1:11" ht="57" hidden="1" customHeight="1" x14ac:dyDescent="0.2">
      <c r="A88" s="135">
        <v>100</v>
      </c>
      <c r="B88" s="46"/>
      <c r="C88" s="11" t="str">
        <f t="shared" si="2"/>
        <v/>
      </c>
      <c r="D88" s="136"/>
      <c r="E88" s="11"/>
      <c r="F88" s="46"/>
      <c r="G88" s="17"/>
      <c r="H88" s="11"/>
      <c r="I88" s="11"/>
      <c r="J88" s="11"/>
      <c r="K88" s="136"/>
    </row>
    <row r="89" spans="1:11" ht="57" hidden="1" customHeight="1" x14ac:dyDescent="0.2">
      <c r="A89" s="135">
        <v>101</v>
      </c>
      <c r="B89" s="46"/>
      <c r="C89" s="11" t="str">
        <f t="shared" si="2"/>
        <v/>
      </c>
      <c r="D89" s="136"/>
      <c r="E89" s="11"/>
      <c r="F89" s="46"/>
      <c r="G89" s="17"/>
      <c r="H89" s="11"/>
      <c r="I89" s="11"/>
      <c r="J89" s="11"/>
      <c r="K89" s="136"/>
    </row>
    <row r="90" spans="1:11" ht="57" hidden="1" customHeight="1" x14ac:dyDescent="0.2">
      <c r="A90" s="135">
        <v>102</v>
      </c>
      <c r="B90" s="46"/>
      <c r="C90" s="11" t="str">
        <f t="shared" si="2"/>
        <v/>
      </c>
      <c r="D90" s="136"/>
      <c r="E90" s="11"/>
      <c r="F90" s="46"/>
      <c r="G90" s="17"/>
      <c r="H90" s="11"/>
      <c r="I90" s="11"/>
      <c r="J90" s="11"/>
      <c r="K90" s="136"/>
    </row>
    <row r="91" spans="1:11" ht="57" hidden="1" customHeight="1" x14ac:dyDescent="0.2">
      <c r="A91" s="135">
        <v>103</v>
      </c>
      <c r="B91" s="46"/>
      <c r="C91" s="11" t="str">
        <f t="shared" si="2"/>
        <v/>
      </c>
      <c r="D91" s="136"/>
      <c r="E91" s="11"/>
      <c r="F91" s="46"/>
      <c r="G91" s="17"/>
      <c r="H91" s="11"/>
      <c r="I91" s="11"/>
      <c r="J91" s="11"/>
      <c r="K91" s="136"/>
    </row>
    <row r="92" spans="1:11" ht="57" hidden="1" customHeight="1" x14ac:dyDescent="0.2">
      <c r="A92" s="135">
        <v>104</v>
      </c>
      <c r="B92" s="46"/>
      <c r="E92" s="11"/>
      <c r="F92" s="46"/>
      <c r="G92" s="17"/>
      <c r="H92" s="11"/>
      <c r="I92" s="11"/>
      <c r="J92" s="11"/>
      <c r="K92" s="136"/>
    </row>
    <row r="93" spans="1:11" ht="12.75" hidden="1" x14ac:dyDescent="0.2">
      <c r="A93" s="135">
        <v>105</v>
      </c>
      <c r="F93" s="46"/>
      <c r="K93" s="136"/>
    </row>
    <row r="94" spans="1:11" ht="12.75" hidden="1" x14ac:dyDescent="0.2">
      <c r="A94" s="135">
        <v>106</v>
      </c>
      <c r="F94" s="46"/>
      <c r="K94" s="136"/>
    </row>
    <row r="95" spans="1:11" ht="12.75" hidden="1" x14ac:dyDescent="0.2">
      <c r="A95" s="135">
        <v>107</v>
      </c>
      <c r="F95" s="46"/>
      <c r="K95" s="136"/>
    </row>
    <row r="96" spans="1:11" ht="12.75" hidden="1" x14ac:dyDescent="0.2">
      <c r="A96" s="135">
        <v>108</v>
      </c>
      <c r="F96" s="46"/>
      <c r="K96" s="136"/>
    </row>
    <row r="97" spans="1:11" ht="12.75" hidden="1" x14ac:dyDescent="0.2">
      <c r="A97" s="135">
        <v>109</v>
      </c>
      <c r="F97" s="46"/>
      <c r="K97" s="136"/>
    </row>
    <row r="98" spans="1:11" ht="12.75" hidden="1" x14ac:dyDescent="0.2">
      <c r="A98" s="135">
        <v>110</v>
      </c>
      <c r="F98" s="46"/>
      <c r="K98" s="136"/>
    </row>
    <row r="99" spans="1:11" ht="12.75" hidden="1" x14ac:dyDescent="0.2">
      <c r="A99" s="135">
        <v>111</v>
      </c>
      <c r="F99" s="46"/>
      <c r="K99" s="136"/>
    </row>
    <row r="100" spans="1:11" ht="12.75" hidden="1" x14ac:dyDescent="0.2">
      <c r="A100" s="135">
        <v>112</v>
      </c>
      <c r="F100" s="46"/>
      <c r="K100" s="136"/>
    </row>
    <row r="101" spans="1:11" ht="12.75" hidden="1" x14ac:dyDescent="0.2">
      <c r="A101" s="135">
        <v>113</v>
      </c>
      <c r="F101" s="46"/>
      <c r="K101" s="136"/>
    </row>
    <row r="102" spans="1:11" ht="12.75" hidden="1" x14ac:dyDescent="0.2">
      <c r="A102" s="135">
        <v>114</v>
      </c>
      <c r="F102" s="46"/>
      <c r="K102" s="136"/>
    </row>
    <row r="103" spans="1:11" ht="12.75" hidden="1" x14ac:dyDescent="0.2">
      <c r="A103" s="135">
        <v>115</v>
      </c>
      <c r="F103" s="46"/>
      <c r="K103" s="136"/>
    </row>
    <row r="104" spans="1:11" ht="12.75" hidden="1" x14ac:dyDescent="0.2">
      <c r="A104" s="135">
        <v>116</v>
      </c>
      <c r="F104" s="46"/>
      <c r="K104" s="136"/>
    </row>
    <row r="105" spans="1:11" ht="12.75" hidden="1" x14ac:dyDescent="0.2">
      <c r="A105" s="135">
        <v>117</v>
      </c>
      <c r="F105" s="46"/>
      <c r="K105" s="136"/>
    </row>
    <row r="106" spans="1:11" ht="12.75" hidden="1" x14ac:dyDescent="0.2">
      <c r="A106" s="135">
        <v>118</v>
      </c>
      <c r="F106" s="46"/>
      <c r="K106" s="136"/>
    </row>
    <row r="107" spans="1:11" ht="12.75" hidden="1" x14ac:dyDescent="0.2">
      <c r="A107" s="135">
        <v>119</v>
      </c>
      <c r="F107" s="46"/>
      <c r="K107" s="136"/>
    </row>
    <row r="108" spans="1:11" ht="12.75" hidden="1" x14ac:dyDescent="0.2">
      <c r="A108" s="135">
        <v>120</v>
      </c>
      <c r="F108" s="46"/>
      <c r="K108" s="136"/>
    </row>
    <row r="109" spans="1:11" ht="12.75" hidden="1" x14ac:dyDescent="0.2">
      <c r="A109" s="135">
        <v>121</v>
      </c>
      <c r="F109" s="46"/>
      <c r="K109" s="136"/>
    </row>
    <row r="110" spans="1:11" ht="12.75" hidden="1" x14ac:dyDescent="0.2">
      <c r="A110" s="135">
        <v>122</v>
      </c>
      <c r="F110" s="46"/>
      <c r="K110" s="136"/>
    </row>
    <row r="111" spans="1:11" ht="12.75" hidden="1" x14ac:dyDescent="0.2">
      <c r="A111" s="135">
        <v>123</v>
      </c>
      <c r="F111" s="46"/>
      <c r="K111" s="136"/>
    </row>
    <row r="112" spans="1:11" ht="12.75" hidden="1" x14ac:dyDescent="0.2">
      <c r="A112" s="135">
        <v>124</v>
      </c>
      <c r="F112" s="46"/>
      <c r="K112" s="136"/>
    </row>
    <row r="113" spans="1:6" ht="12.75" hidden="1" x14ac:dyDescent="0.2">
      <c r="A113" s="135">
        <v>125</v>
      </c>
      <c r="F113" s="46"/>
    </row>
    <row r="114" spans="1:6" ht="12.75" hidden="1" x14ac:dyDescent="0.2">
      <c r="A114" s="135">
        <v>126</v>
      </c>
      <c r="F114" s="46"/>
    </row>
    <row r="115" spans="1:6" ht="12.75" hidden="1" x14ac:dyDescent="0.2">
      <c r="A115" s="135">
        <v>127</v>
      </c>
      <c r="F115" s="46"/>
    </row>
    <row r="116" spans="1:6" ht="12.75" hidden="1" x14ac:dyDescent="0.2">
      <c r="A116" s="135">
        <v>128</v>
      </c>
      <c r="F116" s="46"/>
    </row>
    <row r="117" spans="1:6" ht="12.75" hidden="1" x14ac:dyDescent="0.2">
      <c r="A117" s="135">
        <v>129</v>
      </c>
      <c r="F117" s="46"/>
    </row>
    <row r="118" spans="1:6" ht="12.75" hidden="1" x14ac:dyDescent="0.2">
      <c r="A118" s="135">
        <v>130</v>
      </c>
      <c r="F118" s="46"/>
    </row>
    <row r="119" spans="1:6" ht="12.75" hidden="1" x14ac:dyDescent="0.2">
      <c r="A119" s="135">
        <v>131</v>
      </c>
      <c r="F119" s="46"/>
    </row>
    <row r="120" spans="1:6" ht="12.75" hidden="1" x14ac:dyDescent="0.2">
      <c r="A120" s="135">
        <v>132</v>
      </c>
      <c r="F120" s="46"/>
    </row>
    <row r="121" spans="1:6" ht="12.75" hidden="1" x14ac:dyDescent="0.2">
      <c r="A121" s="135">
        <v>133</v>
      </c>
      <c r="F121" s="46"/>
    </row>
    <row r="122" spans="1:6" ht="12.75" hidden="1" x14ac:dyDescent="0.2">
      <c r="A122" s="135">
        <v>133</v>
      </c>
      <c r="F122" s="46"/>
    </row>
    <row r="123" spans="1:6" ht="12.75" x14ac:dyDescent="0.2">
      <c r="A123" s="147"/>
      <c r="F123" s="46"/>
    </row>
    <row r="124" spans="1:6" ht="12.75" x14ac:dyDescent="0.2">
      <c r="A124" s="147"/>
      <c r="F124" s="46"/>
    </row>
    <row r="125" spans="1:6" ht="12.75" x14ac:dyDescent="0.2">
      <c r="A125" s="147"/>
      <c r="F125" s="46"/>
    </row>
    <row r="126" spans="1:6" ht="12.75" x14ac:dyDescent="0.2">
      <c r="A126" s="147"/>
      <c r="F126" s="46"/>
    </row>
    <row r="127" spans="1:6" ht="12.75" x14ac:dyDescent="0.2">
      <c r="A127" s="147"/>
      <c r="F127" s="46"/>
    </row>
    <row r="128" spans="1:6" ht="12.75" x14ac:dyDescent="0.2">
      <c r="A128" s="147"/>
      <c r="F128" s="46"/>
    </row>
    <row r="129" spans="1:6" ht="12.75" x14ac:dyDescent="0.2">
      <c r="A129" s="147"/>
      <c r="F129" s="46"/>
    </row>
    <row r="130" spans="1:6" ht="12.75" x14ac:dyDescent="0.2">
      <c r="A130" s="147"/>
      <c r="F130" s="46"/>
    </row>
    <row r="131" spans="1:6" ht="12.75" x14ac:dyDescent="0.2">
      <c r="A131" s="147"/>
      <c r="F131" s="46"/>
    </row>
    <row r="132" spans="1:6" ht="12.75" x14ac:dyDescent="0.2">
      <c r="A132" s="147"/>
      <c r="F132" s="46"/>
    </row>
    <row r="133" spans="1:6" ht="12.75" x14ac:dyDescent="0.2">
      <c r="A133" s="147"/>
      <c r="F133" s="46"/>
    </row>
    <row r="134" spans="1:6" ht="12.75" x14ac:dyDescent="0.2">
      <c r="A134" s="147"/>
      <c r="F134" s="46"/>
    </row>
    <row r="135" spans="1:6" ht="12.75" x14ac:dyDescent="0.2">
      <c r="A135" s="147"/>
      <c r="F135" s="46"/>
    </row>
    <row r="136" spans="1:6" ht="12.75" x14ac:dyDescent="0.2">
      <c r="A136" s="147"/>
      <c r="F136" s="46"/>
    </row>
    <row r="137" spans="1:6" ht="12.75" x14ac:dyDescent="0.2">
      <c r="A137" s="147"/>
      <c r="F137" s="46"/>
    </row>
    <row r="138" spans="1:6" ht="12.75" x14ac:dyDescent="0.2">
      <c r="A138" s="147"/>
      <c r="F138" s="46"/>
    </row>
    <row r="139" spans="1:6" ht="12.75" x14ac:dyDescent="0.2">
      <c r="A139" s="147"/>
      <c r="F139" s="46"/>
    </row>
    <row r="140" spans="1:6" ht="12.75" x14ac:dyDescent="0.2">
      <c r="A140" s="147"/>
      <c r="F140" s="46"/>
    </row>
    <row r="141" spans="1:6" ht="12.75" x14ac:dyDescent="0.2">
      <c r="A141" s="147"/>
      <c r="F141" s="46"/>
    </row>
    <row r="142" spans="1:6" ht="12.75" x14ac:dyDescent="0.2">
      <c r="A142" s="147"/>
      <c r="F142" s="46"/>
    </row>
    <row r="143" spans="1:6" ht="12.75" x14ac:dyDescent="0.2">
      <c r="A143" s="147"/>
      <c r="F143" s="46"/>
    </row>
    <row r="144" spans="1:6" ht="12.75" x14ac:dyDescent="0.2">
      <c r="A144" s="147"/>
      <c r="F144" s="46"/>
    </row>
    <row r="145" spans="1:6" ht="12.75" x14ac:dyDescent="0.2">
      <c r="A145" s="147"/>
      <c r="F145" s="46"/>
    </row>
    <row r="146" spans="1:6" ht="12.75" x14ac:dyDescent="0.2">
      <c r="A146" s="147"/>
      <c r="F146" s="46"/>
    </row>
    <row r="147" spans="1:6" ht="12.75" x14ac:dyDescent="0.2">
      <c r="A147" s="147"/>
      <c r="F147" s="46"/>
    </row>
    <row r="148" spans="1:6" ht="12.75" x14ac:dyDescent="0.2">
      <c r="A148" s="147"/>
      <c r="F148" s="46"/>
    </row>
    <row r="149" spans="1:6" ht="12.75" x14ac:dyDescent="0.2">
      <c r="A149" s="147"/>
      <c r="F149" s="46"/>
    </row>
    <row r="150" spans="1:6" ht="12.75" x14ac:dyDescent="0.2">
      <c r="A150" s="147"/>
      <c r="F150" s="46"/>
    </row>
    <row r="151" spans="1:6" ht="12.75" x14ac:dyDescent="0.2">
      <c r="A151" s="147"/>
      <c r="F151" s="46"/>
    </row>
    <row r="152" spans="1:6" ht="12.75" x14ac:dyDescent="0.2">
      <c r="A152" s="147"/>
      <c r="F152" s="46"/>
    </row>
    <row r="153" spans="1:6" ht="12.75" x14ac:dyDescent="0.2">
      <c r="A153" s="147"/>
      <c r="F153" s="46"/>
    </row>
    <row r="154" spans="1:6" ht="12.75" x14ac:dyDescent="0.2">
      <c r="A154" s="147"/>
      <c r="F154" s="46"/>
    </row>
    <row r="155" spans="1:6" ht="12.75" x14ac:dyDescent="0.2">
      <c r="A155" s="147"/>
      <c r="F155" s="46"/>
    </row>
    <row r="156" spans="1:6" ht="12.75" x14ac:dyDescent="0.2">
      <c r="A156" s="147"/>
      <c r="F156" s="46"/>
    </row>
    <row r="157" spans="1:6" ht="12.75" x14ac:dyDescent="0.2">
      <c r="A157" s="147"/>
      <c r="F157" s="46"/>
    </row>
    <row r="158" spans="1:6" ht="12.75" x14ac:dyDescent="0.2">
      <c r="A158" s="147"/>
      <c r="F158" s="46"/>
    </row>
    <row r="159" spans="1:6" ht="12.75" x14ac:dyDescent="0.2">
      <c r="A159" s="147"/>
      <c r="F159" s="46"/>
    </row>
    <row r="160" spans="1:6" ht="12.75" x14ac:dyDescent="0.2">
      <c r="A160" s="147"/>
      <c r="F160" s="46"/>
    </row>
    <row r="161" spans="1:6" ht="12.75" x14ac:dyDescent="0.2">
      <c r="A161" s="147"/>
      <c r="F161" s="46"/>
    </row>
    <row r="162" spans="1:6" ht="12.75" x14ac:dyDescent="0.2">
      <c r="A162" s="147"/>
      <c r="F162" s="46"/>
    </row>
    <row r="163" spans="1:6" ht="12.75" x14ac:dyDescent="0.2">
      <c r="A163" s="147"/>
      <c r="F163" s="46"/>
    </row>
    <row r="164" spans="1:6" ht="12.75" x14ac:dyDescent="0.2">
      <c r="A164" s="147"/>
      <c r="F164" s="46"/>
    </row>
    <row r="165" spans="1:6" ht="12.75" x14ac:dyDescent="0.2">
      <c r="A165" s="147"/>
      <c r="F165" s="46"/>
    </row>
    <row r="166" spans="1:6" ht="12.75" x14ac:dyDescent="0.2">
      <c r="A166" s="147"/>
      <c r="F166" s="46"/>
    </row>
    <row r="167" spans="1:6" ht="12.75" x14ac:dyDescent="0.2">
      <c r="A167" s="147"/>
      <c r="F167" s="46"/>
    </row>
    <row r="168" spans="1:6" ht="12.75" x14ac:dyDescent="0.2">
      <c r="A168" s="147"/>
      <c r="F168" s="46"/>
    </row>
    <row r="169" spans="1:6" ht="12.75" x14ac:dyDescent="0.2">
      <c r="A169" s="147"/>
      <c r="F169" s="46"/>
    </row>
    <row r="170" spans="1:6" ht="12.75" x14ac:dyDescent="0.2">
      <c r="A170" s="147"/>
      <c r="F170" s="46"/>
    </row>
    <row r="171" spans="1:6" ht="12.75" x14ac:dyDescent="0.2">
      <c r="A171" s="147"/>
      <c r="F171" s="46"/>
    </row>
    <row r="172" spans="1:6" ht="12.75" x14ac:dyDescent="0.2">
      <c r="A172" s="147"/>
      <c r="F172" s="46"/>
    </row>
    <row r="173" spans="1:6" ht="12.75" x14ac:dyDescent="0.2">
      <c r="A173" s="147"/>
    </row>
    <row r="174" spans="1:6" ht="12.75" x14ac:dyDescent="0.2">
      <c r="A174" s="147"/>
    </row>
    <row r="175" spans="1:6" ht="12.75" x14ac:dyDescent="0.2">
      <c r="A175" s="147"/>
    </row>
    <row r="176" spans="1:6" ht="12.75" x14ac:dyDescent="0.2">
      <c r="A176" s="147"/>
    </row>
    <row r="177" spans="1:1" ht="12.75" x14ac:dyDescent="0.2">
      <c r="A177" s="147"/>
    </row>
    <row r="178" spans="1:1" ht="12.75" x14ac:dyDescent="0.2">
      <c r="A178" s="147"/>
    </row>
    <row r="179" spans="1:1" ht="12.75" x14ac:dyDescent="0.2">
      <c r="A179" s="147"/>
    </row>
    <row r="180" spans="1:1" ht="12.75" x14ac:dyDescent="0.2">
      <c r="A180" s="147"/>
    </row>
    <row r="181" spans="1:1" ht="12.75" x14ac:dyDescent="0.2">
      <c r="A181" s="147"/>
    </row>
    <row r="182" spans="1:1" ht="12.75" x14ac:dyDescent="0.2">
      <c r="A182" s="147"/>
    </row>
    <row r="183" spans="1:1" ht="12.75" x14ac:dyDescent="0.2">
      <c r="A183" s="147"/>
    </row>
    <row r="184" spans="1:1" ht="12.75" x14ac:dyDescent="0.2">
      <c r="A184" s="147"/>
    </row>
    <row r="185" spans="1:1" ht="12.75" x14ac:dyDescent="0.2">
      <c r="A185" s="147"/>
    </row>
    <row r="186" spans="1:1" ht="12.75" x14ac:dyDescent="0.2">
      <c r="A186" s="147"/>
    </row>
    <row r="187" spans="1:1" ht="12.75" x14ac:dyDescent="0.2">
      <c r="A187" s="147"/>
    </row>
    <row r="188" spans="1:1" ht="12.75" x14ac:dyDescent="0.2">
      <c r="A188" s="147"/>
    </row>
    <row r="189" spans="1:1" ht="12.75" x14ac:dyDescent="0.2">
      <c r="A189" s="147"/>
    </row>
    <row r="190" spans="1:1" ht="12.75" x14ac:dyDescent="0.2">
      <c r="A190" s="147"/>
    </row>
    <row r="191" spans="1:1" ht="12.75" x14ac:dyDescent="0.2">
      <c r="A191" s="147"/>
    </row>
    <row r="192" spans="1:1" ht="12.75" x14ac:dyDescent="0.2">
      <c r="A192" s="147"/>
    </row>
    <row r="193" spans="1:1" ht="12.75" x14ac:dyDescent="0.2">
      <c r="A193" s="147"/>
    </row>
    <row r="194" spans="1:1" ht="12.75" x14ac:dyDescent="0.2">
      <c r="A194" s="147"/>
    </row>
    <row r="195" spans="1:1" ht="12.75" x14ac:dyDescent="0.2">
      <c r="A195" s="147"/>
    </row>
    <row r="196" spans="1:1" ht="12.75" x14ac:dyDescent="0.2">
      <c r="A196" s="147"/>
    </row>
    <row r="197" spans="1:1" ht="12.75" x14ac:dyDescent="0.2">
      <c r="A197" s="147"/>
    </row>
    <row r="198" spans="1:1" ht="12.75" x14ac:dyDescent="0.2">
      <c r="A198" s="147"/>
    </row>
    <row r="199" spans="1:1" ht="12.75" x14ac:dyDescent="0.2">
      <c r="A199" s="147"/>
    </row>
    <row r="200" spans="1:1" ht="12.75" x14ac:dyDescent="0.2">
      <c r="A200" s="147"/>
    </row>
    <row r="201" spans="1:1" ht="12.75" x14ac:dyDescent="0.2">
      <c r="A201" s="147"/>
    </row>
    <row r="202" spans="1:1" ht="12.75" x14ac:dyDescent="0.2">
      <c r="A202" s="147"/>
    </row>
    <row r="203" spans="1:1" ht="12.75" x14ac:dyDescent="0.2">
      <c r="A203" s="147"/>
    </row>
    <row r="204" spans="1:1" ht="12.75" x14ac:dyDescent="0.2">
      <c r="A204" s="147"/>
    </row>
    <row r="205" spans="1:1" ht="12.75" x14ac:dyDescent="0.2">
      <c r="A205" s="147"/>
    </row>
    <row r="206" spans="1:1" ht="12.75" x14ac:dyDescent="0.2">
      <c r="A206" s="147"/>
    </row>
    <row r="207" spans="1:1" ht="12.75" x14ac:dyDescent="0.2">
      <c r="A207" s="147"/>
    </row>
    <row r="208" spans="1:1" ht="12.75" x14ac:dyDescent="0.2">
      <c r="A208" s="147"/>
    </row>
    <row r="209" spans="1:1" ht="12.75" x14ac:dyDescent="0.2">
      <c r="A209" s="147"/>
    </row>
    <row r="210" spans="1:1" ht="12.75" x14ac:dyDescent="0.2">
      <c r="A210" s="147"/>
    </row>
    <row r="211" spans="1:1" ht="12.75" x14ac:dyDescent="0.2">
      <c r="A211" s="147"/>
    </row>
    <row r="212" spans="1:1" ht="12.75" x14ac:dyDescent="0.2">
      <c r="A212" s="147"/>
    </row>
    <row r="213" spans="1:1" ht="12.75" x14ac:dyDescent="0.2">
      <c r="A213" s="147"/>
    </row>
    <row r="214" spans="1:1" ht="12.75" x14ac:dyDescent="0.2">
      <c r="A214" s="147"/>
    </row>
    <row r="215" spans="1:1" ht="12.75" x14ac:dyDescent="0.2">
      <c r="A215" s="147"/>
    </row>
    <row r="216" spans="1:1" ht="12.75" x14ac:dyDescent="0.2">
      <c r="A216" s="147"/>
    </row>
    <row r="217" spans="1:1" ht="12.75" x14ac:dyDescent="0.2">
      <c r="A217" s="147"/>
    </row>
    <row r="218" spans="1:1" ht="12.75" x14ac:dyDescent="0.2">
      <c r="A218" s="147"/>
    </row>
    <row r="219" spans="1:1" ht="12.75" x14ac:dyDescent="0.2">
      <c r="A219" s="147"/>
    </row>
    <row r="220" spans="1:1" ht="12.75" x14ac:dyDescent="0.2">
      <c r="A220" s="147"/>
    </row>
    <row r="221" spans="1:1" ht="12.75" x14ac:dyDescent="0.2">
      <c r="A221" s="147"/>
    </row>
    <row r="222" spans="1:1" ht="12.75" x14ac:dyDescent="0.2">
      <c r="A222" s="147"/>
    </row>
    <row r="223" spans="1:1" ht="12.75" x14ac:dyDescent="0.2">
      <c r="A223" s="147"/>
    </row>
    <row r="224" spans="1:1" ht="12.75" x14ac:dyDescent="0.2">
      <c r="A224" s="147"/>
    </row>
    <row r="225" spans="1:1" ht="12.75" x14ac:dyDescent="0.2">
      <c r="A225" s="147"/>
    </row>
    <row r="226" spans="1:1" ht="12.75" x14ac:dyDescent="0.2">
      <c r="A226" s="147"/>
    </row>
    <row r="227" spans="1:1" ht="12.75" x14ac:dyDescent="0.2">
      <c r="A227" s="147"/>
    </row>
    <row r="228" spans="1:1" ht="12.75" x14ac:dyDescent="0.2">
      <c r="A228" s="147"/>
    </row>
    <row r="229" spans="1:1" ht="12.75" x14ac:dyDescent="0.2">
      <c r="A229" s="147"/>
    </row>
    <row r="230" spans="1:1" ht="12.75" x14ac:dyDescent="0.2">
      <c r="A230" s="147"/>
    </row>
    <row r="231" spans="1:1" ht="12.75" x14ac:dyDescent="0.2">
      <c r="A231" s="147"/>
    </row>
    <row r="232" spans="1:1" ht="12.75" x14ac:dyDescent="0.2">
      <c r="A232" s="147"/>
    </row>
    <row r="233" spans="1:1" ht="12.75" x14ac:dyDescent="0.2">
      <c r="A233" s="147"/>
    </row>
    <row r="234" spans="1:1" ht="12.75" x14ac:dyDescent="0.2">
      <c r="A234" s="147"/>
    </row>
    <row r="235" spans="1:1" ht="12.75" x14ac:dyDescent="0.2">
      <c r="A235" s="147"/>
    </row>
    <row r="236" spans="1:1" ht="12.75" x14ac:dyDescent="0.2">
      <c r="A236" s="147"/>
    </row>
    <row r="237" spans="1:1" ht="12.75" x14ac:dyDescent="0.2">
      <c r="A237" s="147"/>
    </row>
    <row r="238" spans="1:1" ht="12.75" x14ac:dyDescent="0.2">
      <c r="A238" s="147"/>
    </row>
    <row r="239" spans="1:1" ht="12.75" x14ac:dyDescent="0.2">
      <c r="A239" s="147"/>
    </row>
    <row r="240" spans="1:1" ht="12.75" x14ac:dyDescent="0.2">
      <c r="A240" s="147"/>
    </row>
    <row r="241" spans="1:1" ht="12.75" x14ac:dyDescent="0.2">
      <c r="A241" s="147"/>
    </row>
    <row r="242" spans="1:1" ht="12.75" x14ac:dyDescent="0.2">
      <c r="A242" s="147"/>
    </row>
    <row r="243" spans="1:1" ht="12.75" x14ac:dyDescent="0.2">
      <c r="A243" s="147"/>
    </row>
    <row r="244" spans="1:1" ht="12.75" x14ac:dyDescent="0.2">
      <c r="A244" s="147"/>
    </row>
    <row r="245" spans="1:1" ht="12.75" x14ac:dyDescent="0.2">
      <c r="A245" s="147"/>
    </row>
    <row r="246" spans="1:1" ht="12.75" x14ac:dyDescent="0.2">
      <c r="A246" s="147"/>
    </row>
    <row r="247" spans="1:1" ht="12.75" x14ac:dyDescent="0.2">
      <c r="A247" s="147"/>
    </row>
    <row r="248" spans="1:1" ht="12.75" x14ac:dyDescent="0.2">
      <c r="A248" s="147"/>
    </row>
    <row r="249" spans="1:1" ht="12.75" x14ac:dyDescent="0.2">
      <c r="A249" s="147"/>
    </row>
    <row r="250" spans="1:1" ht="12.75" x14ac:dyDescent="0.2">
      <c r="A250" s="147"/>
    </row>
    <row r="251" spans="1:1" ht="12.75" x14ac:dyDescent="0.2">
      <c r="A251" s="147"/>
    </row>
    <row r="252" spans="1:1" ht="12.75" x14ac:dyDescent="0.2">
      <c r="A252" s="147"/>
    </row>
    <row r="253" spans="1:1" ht="12.75" x14ac:dyDescent="0.2">
      <c r="A253" s="147"/>
    </row>
    <row r="254" spans="1:1" ht="12.75" x14ac:dyDescent="0.2">
      <c r="A254" s="147"/>
    </row>
    <row r="255" spans="1:1" ht="12.75" x14ac:dyDescent="0.2">
      <c r="A255" s="147"/>
    </row>
    <row r="256" spans="1:1" ht="12.75" x14ac:dyDescent="0.2">
      <c r="A256" s="147"/>
    </row>
    <row r="257" spans="1:1" ht="12.75" x14ac:dyDescent="0.2">
      <c r="A257" s="147"/>
    </row>
    <row r="258" spans="1:1" ht="12.75" x14ac:dyDescent="0.2">
      <c r="A258" s="147"/>
    </row>
    <row r="259" spans="1:1" ht="12.75" x14ac:dyDescent="0.2">
      <c r="A259" s="147"/>
    </row>
    <row r="260" spans="1:1" ht="12.75" x14ac:dyDescent="0.2">
      <c r="A260" s="147"/>
    </row>
    <row r="261" spans="1:1" ht="12.75" x14ac:dyDescent="0.2">
      <c r="A261" s="147"/>
    </row>
    <row r="262" spans="1:1" ht="12.75" x14ac:dyDescent="0.2">
      <c r="A262" s="147"/>
    </row>
    <row r="263" spans="1:1" ht="12.75" x14ac:dyDescent="0.2">
      <c r="A263" s="147"/>
    </row>
    <row r="264" spans="1:1" ht="12.75" x14ac:dyDescent="0.2">
      <c r="A264" s="147"/>
    </row>
    <row r="265" spans="1:1" ht="12.75" x14ac:dyDescent="0.2">
      <c r="A265" s="147"/>
    </row>
    <row r="266" spans="1:1" ht="12.75" x14ac:dyDescent="0.2">
      <c r="A266" s="147"/>
    </row>
    <row r="267" spans="1:1" ht="12.75" x14ac:dyDescent="0.2">
      <c r="A267" s="147"/>
    </row>
    <row r="268" spans="1:1" ht="12.75" x14ac:dyDescent="0.2">
      <c r="A268" s="147"/>
    </row>
    <row r="269" spans="1:1" ht="12.75" x14ac:dyDescent="0.2">
      <c r="A269" s="147"/>
    </row>
    <row r="270" spans="1:1" ht="12.75" x14ac:dyDescent="0.2">
      <c r="A270" s="147"/>
    </row>
    <row r="271" spans="1:1" ht="12.75" x14ac:dyDescent="0.2">
      <c r="A271" s="147"/>
    </row>
    <row r="272" spans="1:1" ht="12.75" x14ac:dyDescent="0.2">
      <c r="A272" s="147"/>
    </row>
    <row r="273" spans="1:1" ht="12.75" x14ac:dyDescent="0.2">
      <c r="A273" s="147"/>
    </row>
    <row r="274" spans="1:1" ht="12.75" x14ac:dyDescent="0.2">
      <c r="A274" s="147"/>
    </row>
    <row r="275" spans="1:1" ht="12.75" x14ac:dyDescent="0.2">
      <c r="A275" s="147"/>
    </row>
    <row r="276" spans="1:1" ht="12.75" x14ac:dyDescent="0.2">
      <c r="A276" s="147"/>
    </row>
    <row r="277" spans="1:1" ht="12.75" x14ac:dyDescent="0.2">
      <c r="A277" s="147"/>
    </row>
    <row r="278" spans="1:1" ht="12.75" x14ac:dyDescent="0.2">
      <c r="A278" s="147"/>
    </row>
    <row r="279" spans="1:1" ht="12.75" x14ac:dyDescent="0.2">
      <c r="A279" s="147"/>
    </row>
    <row r="280" spans="1:1" ht="12.75" x14ac:dyDescent="0.2">
      <c r="A280" s="147"/>
    </row>
    <row r="281" spans="1:1" ht="12.75" x14ac:dyDescent="0.2">
      <c r="A281" s="147"/>
    </row>
    <row r="282" spans="1:1" ht="12.75" x14ac:dyDescent="0.2">
      <c r="A282" s="147"/>
    </row>
    <row r="283" spans="1:1" ht="12.75" x14ac:dyDescent="0.2">
      <c r="A283" s="147"/>
    </row>
    <row r="284" spans="1:1" ht="12.75" x14ac:dyDescent="0.2">
      <c r="A284" s="147"/>
    </row>
    <row r="285" spans="1:1" ht="12.75" x14ac:dyDescent="0.2">
      <c r="A285" s="147"/>
    </row>
    <row r="286" spans="1:1" ht="12.75" x14ac:dyDescent="0.2">
      <c r="A286" s="147"/>
    </row>
    <row r="287" spans="1:1" ht="12.75" x14ac:dyDescent="0.2">
      <c r="A287" s="147"/>
    </row>
    <row r="288" spans="1:1" ht="12.75" x14ac:dyDescent="0.2">
      <c r="A288" s="147"/>
    </row>
    <row r="289" spans="1:1" ht="12.75" x14ac:dyDescent="0.2">
      <c r="A289" s="147"/>
    </row>
    <row r="290" spans="1:1" ht="12.75" x14ac:dyDescent="0.2">
      <c r="A290" s="147"/>
    </row>
    <row r="291" spans="1:1" ht="12.75" x14ac:dyDescent="0.2">
      <c r="A291" s="147"/>
    </row>
    <row r="292" spans="1:1" ht="12.75" x14ac:dyDescent="0.2">
      <c r="A292" s="147"/>
    </row>
    <row r="293" spans="1:1" ht="12.75" x14ac:dyDescent="0.2">
      <c r="A293" s="147"/>
    </row>
    <row r="294" spans="1:1" ht="12.75" x14ac:dyDescent="0.2">
      <c r="A294" s="147"/>
    </row>
    <row r="295" spans="1:1" ht="12.75" x14ac:dyDescent="0.2">
      <c r="A295" s="147"/>
    </row>
    <row r="296" spans="1:1" ht="12.75" x14ac:dyDescent="0.2">
      <c r="A296" s="147"/>
    </row>
    <row r="297" spans="1:1" ht="12.75" x14ac:dyDescent="0.2">
      <c r="A297" s="147"/>
    </row>
    <row r="298" spans="1:1" ht="12.75" x14ac:dyDescent="0.2">
      <c r="A298" s="147"/>
    </row>
    <row r="299" spans="1:1" ht="12.75" x14ac:dyDescent="0.2">
      <c r="A299" s="147"/>
    </row>
    <row r="300" spans="1:1" ht="12.75" x14ac:dyDescent="0.2">
      <c r="A300" s="147"/>
    </row>
    <row r="301" spans="1:1" ht="12.75" x14ac:dyDescent="0.2">
      <c r="A301" s="147"/>
    </row>
    <row r="302" spans="1:1" ht="12.75" x14ac:dyDescent="0.2">
      <c r="A302" s="147"/>
    </row>
    <row r="303" spans="1:1" ht="12.75" x14ac:dyDescent="0.2">
      <c r="A303" s="147"/>
    </row>
    <row r="304" spans="1:1" ht="12.75" x14ac:dyDescent="0.2">
      <c r="A304" s="147"/>
    </row>
    <row r="305" spans="1:1" ht="12.75" x14ac:dyDescent="0.2">
      <c r="A305" s="147"/>
    </row>
    <row r="306" spans="1:1" ht="12.75" x14ac:dyDescent="0.2">
      <c r="A306" s="147"/>
    </row>
    <row r="307" spans="1:1" ht="12.75" x14ac:dyDescent="0.2">
      <c r="A307" s="147"/>
    </row>
    <row r="308" spans="1:1" ht="12.75" x14ac:dyDescent="0.2">
      <c r="A308" s="147"/>
    </row>
    <row r="309" spans="1:1" ht="12.75" x14ac:dyDescent="0.2">
      <c r="A309" s="147"/>
    </row>
    <row r="310" spans="1:1" ht="12.75" x14ac:dyDescent="0.2">
      <c r="A310" s="147"/>
    </row>
    <row r="311" spans="1:1" ht="12.75" x14ac:dyDescent="0.2">
      <c r="A311" s="147"/>
    </row>
    <row r="312" spans="1:1" ht="12.75" x14ac:dyDescent="0.2">
      <c r="A312" s="147"/>
    </row>
    <row r="313" spans="1:1" ht="12.75" x14ac:dyDescent="0.2">
      <c r="A313" s="147"/>
    </row>
    <row r="314" spans="1:1" ht="12.75" x14ac:dyDescent="0.2">
      <c r="A314" s="147"/>
    </row>
    <row r="315" spans="1:1" ht="12.75" x14ac:dyDescent="0.2">
      <c r="A315" s="147"/>
    </row>
    <row r="316" spans="1:1" ht="12.75" x14ac:dyDescent="0.2">
      <c r="A316" s="147"/>
    </row>
    <row r="317" spans="1:1" ht="12.75" x14ac:dyDescent="0.2">
      <c r="A317" s="147"/>
    </row>
    <row r="318" spans="1:1" ht="12.75" x14ac:dyDescent="0.2">
      <c r="A318" s="147"/>
    </row>
    <row r="319" spans="1:1" ht="12.75" x14ac:dyDescent="0.2">
      <c r="A319" s="147"/>
    </row>
    <row r="320" spans="1:1" ht="12.75" x14ac:dyDescent="0.2">
      <c r="A320" s="147"/>
    </row>
    <row r="321" spans="1:1" ht="12.75" x14ac:dyDescent="0.2">
      <c r="A321" s="147"/>
    </row>
    <row r="322" spans="1:1" ht="12.75" x14ac:dyDescent="0.2">
      <c r="A322" s="147"/>
    </row>
    <row r="323" spans="1:1" ht="12.75" x14ac:dyDescent="0.2">
      <c r="A323" s="147"/>
    </row>
    <row r="324" spans="1:1" ht="12.75" x14ac:dyDescent="0.2">
      <c r="A324" s="147"/>
    </row>
    <row r="325" spans="1:1" ht="12.75" x14ac:dyDescent="0.2">
      <c r="A325" s="147"/>
    </row>
    <row r="326" spans="1:1" ht="12.75" x14ac:dyDescent="0.2">
      <c r="A326" s="147"/>
    </row>
    <row r="327" spans="1:1" ht="12.75" x14ac:dyDescent="0.2">
      <c r="A327" s="147"/>
    </row>
    <row r="328" spans="1:1" ht="12.75" x14ac:dyDescent="0.2">
      <c r="A328" s="147"/>
    </row>
    <row r="329" spans="1:1" ht="12.75" x14ac:dyDescent="0.2">
      <c r="A329" s="147"/>
    </row>
    <row r="330" spans="1:1" ht="12.75" x14ac:dyDescent="0.2">
      <c r="A330" s="147"/>
    </row>
    <row r="331" spans="1:1" ht="12.75" x14ac:dyDescent="0.2">
      <c r="A331" s="147"/>
    </row>
    <row r="332" spans="1:1" ht="12.75" x14ac:dyDescent="0.2">
      <c r="A332" s="147"/>
    </row>
    <row r="333" spans="1:1" ht="12.75" x14ac:dyDescent="0.2">
      <c r="A333" s="147"/>
    </row>
    <row r="334" spans="1:1" ht="12.75" x14ac:dyDescent="0.2">
      <c r="A334" s="147"/>
    </row>
    <row r="335" spans="1:1" ht="12.75" x14ac:dyDescent="0.2">
      <c r="A335" s="147"/>
    </row>
    <row r="336" spans="1:1" ht="12.75" x14ac:dyDescent="0.2">
      <c r="A336" s="147"/>
    </row>
    <row r="337" spans="1:1" ht="12.75" x14ac:dyDescent="0.2">
      <c r="A337" s="147"/>
    </row>
    <row r="338" spans="1:1" ht="12.75" x14ac:dyDescent="0.2">
      <c r="A338" s="147"/>
    </row>
    <row r="339" spans="1:1" ht="12.75" x14ac:dyDescent="0.2">
      <c r="A339" s="147"/>
    </row>
    <row r="340" spans="1:1" ht="12.75" x14ac:dyDescent="0.2">
      <c r="A340" s="147"/>
    </row>
    <row r="341" spans="1:1" ht="12.75" x14ac:dyDescent="0.2">
      <c r="A341" s="147"/>
    </row>
    <row r="342" spans="1:1" ht="12.75" x14ac:dyDescent="0.2">
      <c r="A342" s="147"/>
    </row>
    <row r="343" spans="1:1" ht="12.75" x14ac:dyDescent="0.2">
      <c r="A343" s="147"/>
    </row>
    <row r="344" spans="1:1" ht="12.75" x14ac:dyDescent="0.2">
      <c r="A344" s="147"/>
    </row>
    <row r="345" spans="1:1" ht="12.75" x14ac:dyDescent="0.2">
      <c r="A345" s="147"/>
    </row>
    <row r="346" spans="1:1" ht="12.75" x14ac:dyDescent="0.2">
      <c r="A346" s="147"/>
    </row>
    <row r="347" spans="1:1" ht="12.75" x14ac:dyDescent="0.2">
      <c r="A347" s="147"/>
    </row>
    <row r="348" spans="1:1" ht="12.75" x14ac:dyDescent="0.2">
      <c r="A348" s="147"/>
    </row>
    <row r="349" spans="1:1" ht="12.75" x14ac:dyDescent="0.2">
      <c r="A349" s="147"/>
    </row>
    <row r="350" spans="1:1" ht="12.75" x14ac:dyDescent="0.2">
      <c r="A350" s="147"/>
    </row>
    <row r="351" spans="1:1" ht="12.75" x14ac:dyDescent="0.2">
      <c r="A351" s="147"/>
    </row>
    <row r="352" spans="1:1" ht="12.75" x14ac:dyDescent="0.2">
      <c r="A352" s="147"/>
    </row>
    <row r="353" spans="1:1" ht="12.75" x14ac:dyDescent="0.2">
      <c r="A353" s="147"/>
    </row>
    <row r="354" spans="1:1" ht="12.75" x14ac:dyDescent="0.2">
      <c r="A354" s="147"/>
    </row>
    <row r="355" spans="1:1" ht="12.75" x14ac:dyDescent="0.2">
      <c r="A355" s="147"/>
    </row>
    <row r="356" spans="1:1" ht="12.75" x14ac:dyDescent="0.2">
      <c r="A356" s="147"/>
    </row>
    <row r="357" spans="1:1" ht="12.75" x14ac:dyDescent="0.2">
      <c r="A357" s="147"/>
    </row>
    <row r="358" spans="1:1" ht="12.75" x14ac:dyDescent="0.2">
      <c r="A358" s="147"/>
    </row>
    <row r="359" spans="1:1" ht="12.75" x14ac:dyDescent="0.2">
      <c r="A359" s="147"/>
    </row>
    <row r="360" spans="1:1" ht="12.75" x14ac:dyDescent="0.2">
      <c r="A360" s="147"/>
    </row>
    <row r="361" spans="1:1" ht="12.75" x14ac:dyDescent="0.2">
      <c r="A361" s="147"/>
    </row>
    <row r="362" spans="1:1" ht="12.75" x14ac:dyDescent="0.2">
      <c r="A362" s="147"/>
    </row>
    <row r="363" spans="1:1" ht="12.75" x14ac:dyDescent="0.2">
      <c r="A363" s="147"/>
    </row>
    <row r="364" spans="1:1" ht="12.75" x14ac:dyDescent="0.2">
      <c r="A364" s="147"/>
    </row>
    <row r="365" spans="1:1" ht="12.75" x14ac:dyDescent="0.2">
      <c r="A365" s="147"/>
    </row>
    <row r="366" spans="1:1" ht="12.75" x14ac:dyDescent="0.2">
      <c r="A366" s="147"/>
    </row>
    <row r="367" spans="1:1" ht="12.75" x14ac:dyDescent="0.2">
      <c r="A367" s="147"/>
    </row>
    <row r="368" spans="1:1" ht="12.75" x14ac:dyDescent="0.2">
      <c r="A368" s="147"/>
    </row>
    <row r="369" spans="1:1" ht="12.75" x14ac:dyDescent="0.2">
      <c r="A369" s="147"/>
    </row>
    <row r="370" spans="1:1" ht="12.75" x14ac:dyDescent="0.2">
      <c r="A370" s="147"/>
    </row>
    <row r="371" spans="1:1" ht="12.75" x14ac:dyDescent="0.2">
      <c r="A371" s="147"/>
    </row>
    <row r="372" spans="1:1" ht="12.75" x14ac:dyDescent="0.2">
      <c r="A372" s="147"/>
    </row>
    <row r="373" spans="1:1" ht="12.75" x14ac:dyDescent="0.2">
      <c r="A373" s="147"/>
    </row>
    <row r="374" spans="1:1" ht="12.75" x14ac:dyDescent="0.2">
      <c r="A374" s="147"/>
    </row>
    <row r="375" spans="1:1" ht="12.75" x14ac:dyDescent="0.2">
      <c r="A375" s="147"/>
    </row>
    <row r="376" spans="1:1" ht="12.75" x14ac:dyDescent="0.2">
      <c r="A376" s="147"/>
    </row>
    <row r="377" spans="1:1" ht="12.75" x14ac:dyDescent="0.2">
      <c r="A377" s="147"/>
    </row>
    <row r="378" spans="1:1" ht="12.75" x14ac:dyDescent="0.2">
      <c r="A378" s="147"/>
    </row>
    <row r="379" spans="1:1" ht="12.75" x14ac:dyDescent="0.2">
      <c r="A379" s="147"/>
    </row>
    <row r="380" spans="1:1" ht="12.75" x14ac:dyDescent="0.2">
      <c r="A380" s="147"/>
    </row>
    <row r="381" spans="1:1" ht="12.75" x14ac:dyDescent="0.2">
      <c r="A381" s="147"/>
    </row>
    <row r="382" spans="1:1" ht="12.75" x14ac:dyDescent="0.2">
      <c r="A382" s="147"/>
    </row>
    <row r="383" spans="1:1" ht="12.75" x14ac:dyDescent="0.2">
      <c r="A383" s="147"/>
    </row>
    <row r="384" spans="1:1" ht="12.75" x14ac:dyDescent="0.2">
      <c r="A384" s="147"/>
    </row>
    <row r="385" spans="1:1" ht="12.75" x14ac:dyDescent="0.2">
      <c r="A385" s="147"/>
    </row>
    <row r="386" spans="1:1" ht="12.75" x14ac:dyDescent="0.2">
      <c r="A386" s="147"/>
    </row>
    <row r="387" spans="1:1" ht="12.75" x14ac:dyDescent="0.2">
      <c r="A387" s="147"/>
    </row>
    <row r="388" spans="1:1" ht="12.75" x14ac:dyDescent="0.2">
      <c r="A388" s="147"/>
    </row>
    <row r="389" spans="1:1" ht="12.75" x14ac:dyDescent="0.2">
      <c r="A389" s="147"/>
    </row>
    <row r="390" spans="1:1" ht="12.75" x14ac:dyDescent="0.2">
      <c r="A390" s="147"/>
    </row>
    <row r="391" spans="1:1" ht="12.75" x14ac:dyDescent="0.2">
      <c r="A391" s="147"/>
    </row>
    <row r="392" spans="1:1" ht="12.75" x14ac:dyDescent="0.2">
      <c r="A392" s="147"/>
    </row>
    <row r="393" spans="1:1" ht="12.75" x14ac:dyDescent="0.2">
      <c r="A393" s="147"/>
    </row>
    <row r="394" spans="1:1" ht="12.75" x14ac:dyDescent="0.2">
      <c r="A394" s="147"/>
    </row>
    <row r="395" spans="1:1" ht="12.75" x14ac:dyDescent="0.2">
      <c r="A395" s="147"/>
    </row>
    <row r="396" spans="1:1" ht="12.75" x14ac:dyDescent="0.2">
      <c r="A396" s="147"/>
    </row>
    <row r="397" spans="1:1" ht="12.75" x14ac:dyDescent="0.2">
      <c r="A397" s="147"/>
    </row>
    <row r="398" spans="1:1" ht="12.75" x14ac:dyDescent="0.2">
      <c r="A398" s="147"/>
    </row>
    <row r="399" spans="1:1" ht="12.75" x14ac:dyDescent="0.2">
      <c r="A399" s="147"/>
    </row>
    <row r="400" spans="1:1" ht="12.75" x14ac:dyDescent="0.2">
      <c r="A400" s="147"/>
    </row>
    <row r="401" spans="1:1" ht="12.75" x14ac:dyDescent="0.2">
      <c r="A401" s="147"/>
    </row>
    <row r="402" spans="1:1" ht="12.75" x14ac:dyDescent="0.2">
      <c r="A402" s="147"/>
    </row>
    <row r="403" spans="1:1" ht="12.75" x14ac:dyDescent="0.2">
      <c r="A403" s="147"/>
    </row>
    <row r="404" spans="1:1" ht="12.75" x14ac:dyDescent="0.2">
      <c r="A404" s="147"/>
    </row>
    <row r="405" spans="1:1" ht="12.75" x14ac:dyDescent="0.2">
      <c r="A405" s="147"/>
    </row>
    <row r="406" spans="1:1" ht="12.75" x14ac:dyDescent="0.2">
      <c r="A406" s="147"/>
    </row>
    <row r="407" spans="1:1" ht="12.75" x14ac:dyDescent="0.2">
      <c r="A407" s="147"/>
    </row>
    <row r="408" spans="1:1" ht="12.75" x14ac:dyDescent="0.2">
      <c r="A408" s="147"/>
    </row>
    <row r="409" spans="1:1" ht="12.75" x14ac:dyDescent="0.2">
      <c r="A409" s="147"/>
    </row>
    <row r="410" spans="1:1" ht="12.75" x14ac:dyDescent="0.2">
      <c r="A410" s="147"/>
    </row>
    <row r="411" spans="1:1" ht="12.75" x14ac:dyDescent="0.2">
      <c r="A411" s="147"/>
    </row>
    <row r="412" spans="1:1" ht="12.75" x14ac:dyDescent="0.2">
      <c r="A412" s="147"/>
    </row>
    <row r="413" spans="1:1" ht="12.75" x14ac:dyDescent="0.2">
      <c r="A413" s="147"/>
    </row>
    <row r="414" spans="1:1" ht="12.75" x14ac:dyDescent="0.2">
      <c r="A414" s="147"/>
    </row>
    <row r="415" spans="1:1" ht="12.75" x14ac:dyDescent="0.2">
      <c r="A415" s="147"/>
    </row>
    <row r="416" spans="1:1" ht="12.75" x14ac:dyDescent="0.2">
      <c r="A416" s="147"/>
    </row>
    <row r="417" spans="1:1" ht="12.75" x14ac:dyDescent="0.2">
      <c r="A417" s="147"/>
    </row>
    <row r="418" spans="1:1" ht="12.75" x14ac:dyDescent="0.2">
      <c r="A418" s="147"/>
    </row>
    <row r="419" spans="1:1" ht="12.75" x14ac:dyDescent="0.2">
      <c r="A419" s="147"/>
    </row>
    <row r="420" spans="1:1" ht="12.75" x14ac:dyDescent="0.2">
      <c r="A420" s="147"/>
    </row>
    <row r="421" spans="1:1" ht="12.75" x14ac:dyDescent="0.2">
      <c r="A421" s="147"/>
    </row>
    <row r="422" spans="1:1" ht="12.75" x14ac:dyDescent="0.2">
      <c r="A422" s="147"/>
    </row>
    <row r="423" spans="1:1" ht="12.75" x14ac:dyDescent="0.2">
      <c r="A423" s="147"/>
    </row>
    <row r="424" spans="1:1" ht="12.75" x14ac:dyDescent="0.2">
      <c r="A424" s="147"/>
    </row>
    <row r="425" spans="1:1" ht="12.75" x14ac:dyDescent="0.2">
      <c r="A425" s="147"/>
    </row>
    <row r="426" spans="1:1" ht="12.75" x14ac:dyDescent="0.2">
      <c r="A426" s="147"/>
    </row>
    <row r="427" spans="1:1" ht="12.75" x14ac:dyDescent="0.2">
      <c r="A427" s="147"/>
    </row>
    <row r="428" spans="1:1" ht="12.75" x14ac:dyDescent="0.2">
      <c r="A428" s="147"/>
    </row>
    <row r="429" spans="1:1" ht="12.75" x14ac:dyDescent="0.2">
      <c r="A429" s="147"/>
    </row>
    <row r="430" spans="1:1" ht="12.75" x14ac:dyDescent="0.2">
      <c r="A430" s="147"/>
    </row>
    <row r="431" spans="1:1" ht="12.75" x14ac:dyDescent="0.2">
      <c r="A431" s="147"/>
    </row>
    <row r="432" spans="1:1" ht="12.75" x14ac:dyDescent="0.2">
      <c r="A432" s="147"/>
    </row>
    <row r="433" spans="1:1" ht="12.75" x14ac:dyDescent="0.2">
      <c r="A433" s="147"/>
    </row>
    <row r="434" spans="1:1" ht="12.75" x14ac:dyDescent="0.2">
      <c r="A434" s="147"/>
    </row>
    <row r="435" spans="1:1" ht="12.75" x14ac:dyDescent="0.2">
      <c r="A435" s="147"/>
    </row>
    <row r="436" spans="1:1" ht="12.75" x14ac:dyDescent="0.2">
      <c r="A436" s="147"/>
    </row>
    <row r="437" spans="1:1" ht="12.75" x14ac:dyDescent="0.2">
      <c r="A437" s="147"/>
    </row>
    <row r="438" spans="1:1" ht="12.75" x14ac:dyDescent="0.2">
      <c r="A438" s="147"/>
    </row>
    <row r="439" spans="1:1" ht="12.75" x14ac:dyDescent="0.2">
      <c r="A439" s="147"/>
    </row>
    <row r="440" spans="1:1" ht="12.75" x14ac:dyDescent="0.2">
      <c r="A440" s="147"/>
    </row>
    <row r="441" spans="1:1" ht="12.75" x14ac:dyDescent="0.2">
      <c r="A441" s="147"/>
    </row>
    <row r="442" spans="1:1" ht="12.75" x14ac:dyDescent="0.2">
      <c r="A442" s="147"/>
    </row>
    <row r="443" spans="1:1" ht="12.75" x14ac:dyDescent="0.2">
      <c r="A443" s="147"/>
    </row>
    <row r="444" spans="1:1" ht="12.75" x14ac:dyDescent="0.2">
      <c r="A444" s="147"/>
    </row>
    <row r="445" spans="1:1" ht="12.75" x14ac:dyDescent="0.2">
      <c r="A445" s="147"/>
    </row>
    <row r="446" spans="1:1" ht="12.75" x14ac:dyDescent="0.2">
      <c r="A446" s="147"/>
    </row>
    <row r="447" spans="1:1" ht="12.75" x14ac:dyDescent="0.2">
      <c r="A447" s="147"/>
    </row>
    <row r="448" spans="1:1" ht="12.75" x14ac:dyDescent="0.2">
      <c r="A448" s="147"/>
    </row>
    <row r="449" spans="1:1" ht="12.75" x14ac:dyDescent="0.2">
      <c r="A449" s="147"/>
    </row>
    <row r="450" spans="1:1" ht="12.75" x14ac:dyDescent="0.2">
      <c r="A450" s="147"/>
    </row>
    <row r="451" spans="1:1" ht="12.75" x14ac:dyDescent="0.2">
      <c r="A451" s="147"/>
    </row>
    <row r="452" spans="1:1" ht="12.75" x14ac:dyDescent="0.2">
      <c r="A452" s="147"/>
    </row>
    <row r="453" spans="1:1" ht="12.75" x14ac:dyDescent="0.2">
      <c r="A453" s="147"/>
    </row>
    <row r="454" spans="1:1" ht="12.75" x14ac:dyDescent="0.2">
      <c r="A454" s="147"/>
    </row>
    <row r="455" spans="1:1" ht="12.75" x14ac:dyDescent="0.2">
      <c r="A455" s="147"/>
    </row>
    <row r="456" spans="1:1" ht="12.75" x14ac:dyDescent="0.2">
      <c r="A456" s="147"/>
    </row>
    <row r="457" spans="1:1" ht="12.75" x14ac:dyDescent="0.2">
      <c r="A457" s="147"/>
    </row>
    <row r="458" spans="1:1" ht="12.75" x14ac:dyDescent="0.2">
      <c r="A458" s="147"/>
    </row>
    <row r="459" spans="1:1" ht="12.75" x14ac:dyDescent="0.2">
      <c r="A459" s="147"/>
    </row>
    <row r="460" spans="1:1" ht="12.75" x14ac:dyDescent="0.2">
      <c r="A460" s="147"/>
    </row>
    <row r="461" spans="1:1" ht="12.75" x14ac:dyDescent="0.2">
      <c r="A461" s="147"/>
    </row>
    <row r="462" spans="1:1" ht="12.75" x14ac:dyDescent="0.2">
      <c r="A462" s="147"/>
    </row>
    <row r="463" spans="1:1" ht="12.75" x14ac:dyDescent="0.2">
      <c r="A463" s="147"/>
    </row>
    <row r="464" spans="1:1" ht="12.75" x14ac:dyDescent="0.2">
      <c r="A464" s="147"/>
    </row>
    <row r="465" spans="1:1" ht="12.75" x14ac:dyDescent="0.2">
      <c r="A465" s="147"/>
    </row>
    <row r="466" spans="1:1" ht="12.75" x14ac:dyDescent="0.2">
      <c r="A466" s="147"/>
    </row>
    <row r="467" spans="1:1" ht="12.75" x14ac:dyDescent="0.2">
      <c r="A467" s="147"/>
    </row>
    <row r="468" spans="1:1" ht="12.75" x14ac:dyDescent="0.2">
      <c r="A468" s="147"/>
    </row>
    <row r="469" spans="1:1" ht="12.75" x14ac:dyDescent="0.2">
      <c r="A469" s="147"/>
    </row>
    <row r="470" spans="1:1" ht="12.75" x14ac:dyDescent="0.2">
      <c r="A470" s="147"/>
    </row>
    <row r="471" spans="1:1" ht="12.75" x14ac:dyDescent="0.2">
      <c r="A471" s="147"/>
    </row>
    <row r="472" spans="1:1" ht="12.75" x14ac:dyDescent="0.2">
      <c r="A472" s="147"/>
    </row>
    <row r="473" spans="1:1" ht="12.75" x14ac:dyDescent="0.2">
      <c r="A473" s="147"/>
    </row>
    <row r="474" spans="1:1" ht="12.75" x14ac:dyDescent="0.2">
      <c r="A474" s="147"/>
    </row>
    <row r="475" spans="1:1" ht="12.75" x14ac:dyDescent="0.2">
      <c r="A475" s="147"/>
    </row>
    <row r="476" spans="1:1" ht="12.75" x14ac:dyDescent="0.2">
      <c r="A476" s="147"/>
    </row>
    <row r="477" spans="1:1" ht="12.75" x14ac:dyDescent="0.2">
      <c r="A477" s="147"/>
    </row>
    <row r="478" spans="1:1" ht="12.75" x14ac:dyDescent="0.2">
      <c r="A478" s="147"/>
    </row>
    <row r="479" spans="1:1" ht="12.75" x14ac:dyDescent="0.2">
      <c r="A479" s="147"/>
    </row>
    <row r="480" spans="1:1" ht="12.75" x14ac:dyDescent="0.2">
      <c r="A480" s="147"/>
    </row>
    <row r="481" spans="1:1" ht="12.75" x14ac:dyDescent="0.2">
      <c r="A481" s="147"/>
    </row>
    <row r="482" spans="1:1" ht="12.75" x14ac:dyDescent="0.2">
      <c r="A482" s="147"/>
    </row>
    <row r="483" spans="1:1" ht="12.75" x14ac:dyDescent="0.2">
      <c r="A483" s="147"/>
    </row>
    <row r="484" spans="1:1" ht="12.75" x14ac:dyDescent="0.2">
      <c r="A484" s="147"/>
    </row>
    <row r="485" spans="1:1" ht="12.75" x14ac:dyDescent="0.2">
      <c r="A485" s="147"/>
    </row>
    <row r="486" spans="1:1" ht="12.75" x14ac:dyDescent="0.2">
      <c r="A486" s="147"/>
    </row>
    <row r="487" spans="1:1" ht="12.75" x14ac:dyDescent="0.2">
      <c r="A487" s="147"/>
    </row>
    <row r="488" spans="1:1" ht="12.75" x14ac:dyDescent="0.2">
      <c r="A488" s="147"/>
    </row>
    <row r="489" spans="1:1" ht="12.75" x14ac:dyDescent="0.2">
      <c r="A489" s="147"/>
    </row>
    <row r="490" spans="1:1" ht="12.75" x14ac:dyDescent="0.2">
      <c r="A490" s="147"/>
    </row>
    <row r="491" spans="1:1" ht="12.75" x14ac:dyDescent="0.2">
      <c r="A491" s="147"/>
    </row>
    <row r="492" spans="1:1" ht="12.75" x14ac:dyDescent="0.2">
      <c r="A492" s="147"/>
    </row>
    <row r="493" spans="1:1" ht="12.75" x14ac:dyDescent="0.2">
      <c r="A493" s="147"/>
    </row>
    <row r="494" spans="1:1" ht="12.75" x14ac:dyDescent="0.2">
      <c r="A494" s="147"/>
    </row>
    <row r="495" spans="1:1" ht="12.75" x14ac:dyDescent="0.2">
      <c r="A495" s="147"/>
    </row>
    <row r="496" spans="1:1" ht="12.75" x14ac:dyDescent="0.2">
      <c r="A496" s="147"/>
    </row>
    <row r="497" spans="1:1" ht="12.75" x14ac:dyDescent="0.2">
      <c r="A497" s="147"/>
    </row>
    <row r="498" spans="1:1" ht="12.75" x14ac:dyDescent="0.2">
      <c r="A498" s="147"/>
    </row>
    <row r="499" spans="1:1" ht="12.75" x14ac:dyDescent="0.2">
      <c r="A499" s="147"/>
    </row>
    <row r="500" spans="1:1" ht="12.75" x14ac:dyDescent="0.2">
      <c r="A500" s="147"/>
    </row>
    <row r="501" spans="1:1" ht="12.75" x14ac:dyDescent="0.2">
      <c r="A501" s="147"/>
    </row>
    <row r="502" spans="1:1" ht="12.75" x14ac:dyDescent="0.2">
      <c r="A502" s="147"/>
    </row>
    <row r="503" spans="1:1" ht="12.75" x14ac:dyDescent="0.2">
      <c r="A503" s="147"/>
    </row>
    <row r="504" spans="1:1" ht="12.75" x14ac:dyDescent="0.2">
      <c r="A504" s="147"/>
    </row>
    <row r="505" spans="1:1" ht="12.75" x14ac:dyDescent="0.2">
      <c r="A505" s="147"/>
    </row>
    <row r="506" spans="1:1" ht="12.75" x14ac:dyDescent="0.2">
      <c r="A506" s="147"/>
    </row>
    <row r="507" spans="1:1" ht="12.75" x14ac:dyDescent="0.2">
      <c r="A507" s="147"/>
    </row>
    <row r="508" spans="1:1" ht="12.75" x14ac:dyDescent="0.2">
      <c r="A508" s="147"/>
    </row>
    <row r="509" spans="1:1" ht="12.75" x14ac:dyDescent="0.2">
      <c r="A509" s="147"/>
    </row>
    <row r="510" spans="1:1" ht="12.75" x14ac:dyDescent="0.2">
      <c r="A510" s="147"/>
    </row>
    <row r="511" spans="1:1" ht="12.75" x14ac:dyDescent="0.2">
      <c r="A511" s="147"/>
    </row>
    <row r="512" spans="1:1" ht="12.75" x14ac:dyDescent="0.2">
      <c r="A512" s="147"/>
    </row>
    <row r="513" spans="1:1" ht="12.75" x14ac:dyDescent="0.2">
      <c r="A513" s="147"/>
    </row>
    <row r="514" spans="1:1" ht="12.75" x14ac:dyDescent="0.2">
      <c r="A514" s="147"/>
    </row>
    <row r="515" spans="1:1" ht="12.75" x14ac:dyDescent="0.2">
      <c r="A515" s="147"/>
    </row>
    <row r="516" spans="1:1" ht="12.75" x14ac:dyDescent="0.2">
      <c r="A516" s="147"/>
    </row>
    <row r="517" spans="1:1" ht="12.75" x14ac:dyDescent="0.2">
      <c r="A517" s="147"/>
    </row>
    <row r="518" spans="1:1" ht="12.75" x14ac:dyDescent="0.2">
      <c r="A518" s="147"/>
    </row>
    <row r="519" spans="1:1" ht="12.75" x14ac:dyDescent="0.2">
      <c r="A519" s="147"/>
    </row>
    <row r="520" spans="1:1" ht="12.75" x14ac:dyDescent="0.2">
      <c r="A520" s="147"/>
    </row>
    <row r="521" spans="1:1" ht="12.75" x14ac:dyDescent="0.2">
      <c r="A521" s="147"/>
    </row>
    <row r="522" spans="1:1" ht="12.75" x14ac:dyDescent="0.2">
      <c r="A522" s="147"/>
    </row>
    <row r="523" spans="1:1" ht="12.75" x14ac:dyDescent="0.2">
      <c r="A523" s="147"/>
    </row>
    <row r="524" spans="1:1" ht="12.75" x14ac:dyDescent="0.2">
      <c r="A524" s="147"/>
    </row>
    <row r="525" spans="1:1" ht="12.75" x14ac:dyDescent="0.2">
      <c r="A525" s="147"/>
    </row>
    <row r="526" spans="1:1" ht="12.75" x14ac:dyDescent="0.2">
      <c r="A526" s="147"/>
    </row>
    <row r="527" spans="1:1" ht="12.75" x14ac:dyDescent="0.2">
      <c r="A527" s="147"/>
    </row>
    <row r="528" spans="1:1" ht="12.75" x14ac:dyDescent="0.2">
      <c r="A528" s="147"/>
    </row>
    <row r="529" spans="1:1" ht="12.75" x14ac:dyDescent="0.2">
      <c r="A529" s="147"/>
    </row>
    <row r="530" spans="1:1" ht="12.75" x14ac:dyDescent="0.2">
      <c r="A530" s="147"/>
    </row>
    <row r="531" spans="1:1" ht="12.75" x14ac:dyDescent="0.2">
      <c r="A531" s="147"/>
    </row>
    <row r="532" spans="1:1" ht="12.75" x14ac:dyDescent="0.2">
      <c r="A532" s="147"/>
    </row>
    <row r="533" spans="1:1" ht="12.75" x14ac:dyDescent="0.2">
      <c r="A533" s="147"/>
    </row>
    <row r="534" spans="1:1" ht="12.75" x14ac:dyDescent="0.2">
      <c r="A534" s="147"/>
    </row>
    <row r="535" spans="1:1" ht="12.75" x14ac:dyDescent="0.2">
      <c r="A535" s="147"/>
    </row>
    <row r="536" spans="1:1" ht="12.75" x14ac:dyDescent="0.2">
      <c r="A536" s="147"/>
    </row>
    <row r="537" spans="1:1" ht="12.75" x14ac:dyDescent="0.2">
      <c r="A537" s="147"/>
    </row>
    <row r="538" spans="1:1" ht="12.75" x14ac:dyDescent="0.2">
      <c r="A538" s="147"/>
    </row>
    <row r="539" spans="1:1" ht="12.75" x14ac:dyDescent="0.2">
      <c r="A539" s="147"/>
    </row>
    <row r="540" spans="1:1" ht="12.75" x14ac:dyDescent="0.2">
      <c r="A540" s="147"/>
    </row>
    <row r="541" spans="1:1" ht="12.75" x14ac:dyDescent="0.2">
      <c r="A541" s="147"/>
    </row>
    <row r="542" spans="1:1" ht="12.75" x14ac:dyDescent="0.2">
      <c r="A542" s="147"/>
    </row>
    <row r="543" spans="1:1" ht="12.75" x14ac:dyDescent="0.2">
      <c r="A543" s="147"/>
    </row>
    <row r="544" spans="1:1" ht="12.75" x14ac:dyDescent="0.2">
      <c r="A544" s="147"/>
    </row>
    <row r="545" spans="1:1" ht="12.75" x14ac:dyDescent="0.2">
      <c r="A545" s="147"/>
    </row>
    <row r="546" spans="1:1" ht="12.75" x14ac:dyDescent="0.2">
      <c r="A546" s="147"/>
    </row>
    <row r="547" spans="1:1" ht="12.75" x14ac:dyDescent="0.2">
      <c r="A547" s="147"/>
    </row>
    <row r="548" spans="1:1" ht="12.75" x14ac:dyDescent="0.2">
      <c r="A548" s="147"/>
    </row>
    <row r="549" spans="1:1" ht="12.75" x14ac:dyDescent="0.2">
      <c r="A549" s="147"/>
    </row>
    <row r="550" spans="1:1" ht="12.75" x14ac:dyDescent="0.2">
      <c r="A550" s="147"/>
    </row>
    <row r="551" spans="1:1" ht="12.75" x14ac:dyDescent="0.2">
      <c r="A551" s="147"/>
    </row>
    <row r="552" spans="1:1" ht="12.75" x14ac:dyDescent="0.2">
      <c r="A552" s="147"/>
    </row>
    <row r="553" spans="1:1" ht="12.75" x14ac:dyDescent="0.2">
      <c r="A553" s="147"/>
    </row>
    <row r="554" spans="1:1" ht="12.75" x14ac:dyDescent="0.2">
      <c r="A554" s="147"/>
    </row>
    <row r="555" spans="1:1" ht="12.75" x14ac:dyDescent="0.2">
      <c r="A555" s="147"/>
    </row>
    <row r="556" spans="1:1" ht="12.75" x14ac:dyDescent="0.2">
      <c r="A556" s="147"/>
    </row>
    <row r="557" spans="1:1" ht="12.75" x14ac:dyDescent="0.2">
      <c r="A557" s="147"/>
    </row>
    <row r="558" spans="1:1" ht="12.75" x14ac:dyDescent="0.2">
      <c r="A558" s="147"/>
    </row>
    <row r="559" spans="1:1" ht="12.75" x14ac:dyDescent="0.2">
      <c r="A559" s="147"/>
    </row>
    <row r="560" spans="1:1" ht="12.75" x14ac:dyDescent="0.2">
      <c r="A560" s="147"/>
    </row>
    <row r="561" spans="1:1" ht="12.75" x14ac:dyDescent="0.2">
      <c r="A561" s="147"/>
    </row>
    <row r="562" spans="1:1" ht="12.75" x14ac:dyDescent="0.2">
      <c r="A562" s="147"/>
    </row>
    <row r="563" spans="1:1" ht="12.75" x14ac:dyDescent="0.2">
      <c r="A563" s="147"/>
    </row>
    <row r="564" spans="1:1" ht="12.75" x14ac:dyDescent="0.2">
      <c r="A564" s="147"/>
    </row>
    <row r="565" spans="1:1" ht="12.75" x14ac:dyDescent="0.2">
      <c r="A565" s="147"/>
    </row>
    <row r="566" spans="1:1" ht="12.75" x14ac:dyDescent="0.2">
      <c r="A566" s="147"/>
    </row>
    <row r="567" spans="1:1" ht="12.75" x14ac:dyDescent="0.2">
      <c r="A567" s="147"/>
    </row>
    <row r="568" spans="1:1" ht="12.75" x14ac:dyDescent="0.2">
      <c r="A568" s="147"/>
    </row>
    <row r="569" spans="1:1" ht="12.75" x14ac:dyDescent="0.2">
      <c r="A569" s="147"/>
    </row>
    <row r="570" spans="1:1" ht="12.75" x14ac:dyDescent="0.2">
      <c r="A570" s="147"/>
    </row>
    <row r="571" spans="1:1" ht="12.75" x14ac:dyDescent="0.2">
      <c r="A571" s="147"/>
    </row>
    <row r="572" spans="1:1" ht="12.75" x14ac:dyDescent="0.2">
      <c r="A572" s="147"/>
    </row>
    <row r="573" spans="1:1" ht="12.75" x14ac:dyDescent="0.2">
      <c r="A573" s="147"/>
    </row>
    <row r="574" spans="1:1" ht="12.75" x14ac:dyDescent="0.2">
      <c r="A574" s="147"/>
    </row>
    <row r="575" spans="1:1" ht="12.75" x14ac:dyDescent="0.2">
      <c r="A575" s="147"/>
    </row>
    <row r="576" spans="1:1" ht="12.75" x14ac:dyDescent="0.2">
      <c r="A576" s="147"/>
    </row>
    <row r="577" spans="1:1" ht="12.75" x14ac:dyDescent="0.2">
      <c r="A577" s="147"/>
    </row>
    <row r="578" spans="1:1" ht="12.75" x14ac:dyDescent="0.2">
      <c r="A578" s="147"/>
    </row>
    <row r="579" spans="1:1" ht="12.75" x14ac:dyDescent="0.2">
      <c r="A579" s="147"/>
    </row>
    <row r="580" spans="1:1" ht="12.75" x14ac:dyDescent="0.2">
      <c r="A580" s="147"/>
    </row>
    <row r="581" spans="1:1" ht="12.75" x14ac:dyDescent="0.2">
      <c r="A581" s="147"/>
    </row>
    <row r="582" spans="1:1" ht="12.75" x14ac:dyDescent="0.2">
      <c r="A582" s="147"/>
    </row>
    <row r="583" spans="1:1" ht="12.75" x14ac:dyDescent="0.2">
      <c r="A583" s="147"/>
    </row>
    <row r="584" spans="1:1" ht="12.75" x14ac:dyDescent="0.2">
      <c r="A584" s="147"/>
    </row>
    <row r="585" spans="1:1" ht="12.75" x14ac:dyDescent="0.2">
      <c r="A585" s="147"/>
    </row>
    <row r="586" spans="1:1" ht="12.75" x14ac:dyDescent="0.2">
      <c r="A586" s="147"/>
    </row>
    <row r="587" spans="1:1" ht="12.75" x14ac:dyDescent="0.2">
      <c r="A587" s="147"/>
    </row>
    <row r="588" spans="1:1" ht="12.75" x14ac:dyDescent="0.2">
      <c r="A588" s="147"/>
    </row>
    <row r="589" spans="1:1" ht="12.75" x14ac:dyDescent="0.2">
      <c r="A589" s="147"/>
    </row>
    <row r="590" spans="1:1" ht="12.75" x14ac:dyDescent="0.2">
      <c r="A590" s="147"/>
    </row>
    <row r="591" spans="1:1" ht="12.75" x14ac:dyDescent="0.2">
      <c r="A591" s="147"/>
    </row>
    <row r="592" spans="1:1" ht="12.75" x14ac:dyDescent="0.2">
      <c r="A592" s="147"/>
    </row>
    <row r="593" spans="1:1" ht="12.75" x14ac:dyDescent="0.2">
      <c r="A593" s="147"/>
    </row>
    <row r="594" spans="1:1" ht="12.75" x14ac:dyDescent="0.2">
      <c r="A594" s="147"/>
    </row>
    <row r="595" spans="1:1" ht="12.75" x14ac:dyDescent="0.2">
      <c r="A595" s="147"/>
    </row>
    <row r="596" spans="1:1" ht="12.75" x14ac:dyDescent="0.2">
      <c r="A596" s="147"/>
    </row>
    <row r="597" spans="1:1" ht="12.75" x14ac:dyDescent="0.2">
      <c r="A597" s="147"/>
    </row>
    <row r="598" spans="1:1" ht="12.75" x14ac:dyDescent="0.2">
      <c r="A598" s="147"/>
    </row>
    <row r="599" spans="1:1" ht="12.75" x14ac:dyDescent="0.2">
      <c r="A599" s="147"/>
    </row>
    <row r="600" spans="1:1" ht="12.75" x14ac:dyDescent="0.2">
      <c r="A600" s="147"/>
    </row>
    <row r="601" spans="1:1" ht="12.75" x14ac:dyDescent="0.2">
      <c r="A601" s="147"/>
    </row>
    <row r="602" spans="1:1" ht="12.75" x14ac:dyDescent="0.2">
      <c r="A602" s="147"/>
    </row>
    <row r="603" spans="1:1" ht="12.75" x14ac:dyDescent="0.2">
      <c r="A603" s="147"/>
    </row>
    <row r="604" spans="1:1" ht="12.75" x14ac:dyDescent="0.2">
      <c r="A604" s="147"/>
    </row>
    <row r="605" spans="1:1" ht="12.75" x14ac:dyDescent="0.2">
      <c r="A605" s="147"/>
    </row>
    <row r="606" spans="1:1" ht="12.75" x14ac:dyDescent="0.2">
      <c r="A606" s="147"/>
    </row>
    <row r="607" spans="1:1" ht="12.75" x14ac:dyDescent="0.2">
      <c r="A607" s="147"/>
    </row>
    <row r="608" spans="1:1" ht="12.75" x14ac:dyDescent="0.2">
      <c r="A608" s="147"/>
    </row>
    <row r="609" spans="1:1" ht="12.75" x14ac:dyDescent="0.2">
      <c r="A609" s="147"/>
    </row>
    <row r="610" spans="1:1" ht="12.75" x14ac:dyDescent="0.2">
      <c r="A610" s="147"/>
    </row>
    <row r="611" spans="1:1" ht="12.75" x14ac:dyDescent="0.2">
      <c r="A611" s="147"/>
    </row>
    <row r="612" spans="1:1" ht="12.75" x14ac:dyDescent="0.2">
      <c r="A612" s="147"/>
    </row>
    <row r="613" spans="1:1" ht="12.75" x14ac:dyDescent="0.2">
      <c r="A613" s="147"/>
    </row>
    <row r="614" spans="1:1" ht="12.75" x14ac:dyDescent="0.2">
      <c r="A614" s="147"/>
    </row>
    <row r="615" spans="1:1" ht="12.75" x14ac:dyDescent="0.2">
      <c r="A615" s="147"/>
    </row>
    <row r="616" spans="1:1" ht="12.75" x14ac:dyDescent="0.2">
      <c r="A616" s="147"/>
    </row>
    <row r="617" spans="1:1" ht="12.75" x14ac:dyDescent="0.2">
      <c r="A617" s="147"/>
    </row>
    <row r="618" spans="1:1" ht="12.75" x14ac:dyDescent="0.2">
      <c r="A618" s="147"/>
    </row>
    <row r="619" spans="1:1" ht="12.75" x14ac:dyDescent="0.2">
      <c r="A619" s="147"/>
    </row>
    <row r="620" spans="1:1" ht="12.75" x14ac:dyDescent="0.2">
      <c r="A620" s="147"/>
    </row>
    <row r="621" spans="1:1" ht="12.75" x14ac:dyDescent="0.2">
      <c r="A621" s="147"/>
    </row>
    <row r="622" spans="1:1" ht="12.75" x14ac:dyDescent="0.2">
      <c r="A622" s="147"/>
    </row>
    <row r="623" spans="1:1" ht="12.75" x14ac:dyDescent="0.2">
      <c r="A623" s="147"/>
    </row>
    <row r="624" spans="1:1" ht="12.75" x14ac:dyDescent="0.2">
      <c r="A624" s="147"/>
    </row>
    <row r="625" spans="1:1" ht="12.75" x14ac:dyDescent="0.2">
      <c r="A625" s="147"/>
    </row>
    <row r="626" spans="1:1" ht="12.75" x14ac:dyDescent="0.2">
      <c r="A626" s="147"/>
    </row>
    <row r="627" spans="1:1" ht="12.75" x14ac:dyDescent="0.2">
      <c r="A627" s="147"/>
    </row>
    <row r="628" spans="1:1" ht="12.75" x14ac:dyDescent="0.2">
      <c r="A628" s="147"/>
    </row>
    <row r="629" spans="1:1" ht="12.75" x14ac:dyDescent="0.2">
      <c r="A629" s="147"/>
    </row>
    <row r="630" spans="1:1" ht="12.75" x14ac:dyDescent="0.2">
      <c r="A630" s="147"/>
    </row>
    <row r="631" spans="1:1" ht="12.75" x14ac:dyDescent="0.2">
      <c r="A631" s="147"/>
    </row>
    <row r="632" spans="1:1" ht="12.75" x14ac:dyDescent="0.2">
      <c r="A632" s="147"/>
    </row>
    <row r="633" spans="1:1" ht="12.75" x14ac:dyDescent="0.2">
      <c r="A633" s="147"/>
    </row>
    <row r="634" spans="1:1" ht="12.75" x14ac:dyDescent="0.2">
      <c r="A634" s="147"/>
    </row>
    <row r="635" spans="1:1" ht="12.75" x14ac:dyDescent="0.2">
      <c r="A635" s="147"/>
    </row>
    <row r="636" spans="1:1" ht="12.75" x14ac:dyDescent="0.2">
      <c r="A636" s="147"/>
    </row>
    <row r="637" spans="1:1" ht="12.75" x14ac:dyDescent="0.2">
      <c r="A637" s="147"/>
    </row>
    <row r="638" spans="1:1" ht="12.75" x14ac:dyDescent="0.2">
      <c r="A638" s="147"/>
    </row>
    <row r="639" spans="1:1" ht="12.75" x14ac:dyDescent="0.2">
      <c r="A639" s="147"/>
    </row>
    <row r="640" spans="1:1" ht="12.75" x14ac:dyDescent="0.2">
      <c r="A640" s="147"/>
    </row>
    <row r="641" spans="1:1" ht="12.75" x14ac:dyDescent="0.2">
      <c r="A641" s="147"/>
    </row>
    <row r="642" spans="1:1" ht="12.75" x14ac:dyDescent="0.2">
      <c r="A642" s="147"/>
    </row>
    <row r="643" spans="1:1" ht="12.75" x14ac:dyDescent="0.2">
      <c r="A643" s="147"/>
    </row>
    <row r="644" spans="1:1" ht="12.75" x14ac:dyDescent="0.2">
      <c r="A644" s="147"/>
    </row>
    <row r="645" spans="1:1" ht="12.75" x14ac:dyDescent="0.2">
      <c r="A645" s="147"/>
    </row>
    <row r="646" spans="1:1" ht="12.75" x14ac:dyDescent="0.2">
      <c r="A646" s="147"/>
    </row>
    <row r="647" spans="1:1" ht="12.75" x14ac:dyDescent="0.2">
      <c r="A647" s="147"/>
    </row>
    <row r="648" spans="1:1" ht="12.75" x14ac:dyDescent="0.2">
      <c r="A648" s="147"/>
    </row>
    <row r="649" spans="1:1" ht="12.75" x14ac:dyDescent="0.2">
      <c r="A649" s="147"/>
    </row>
    <row r="650" spans="1:1" ht="12.75" x14ac:dyDescent="0.2">
      <c r="A650" s="147"/>
    </row>
    <row r="651" spans="1:1" ht="12.75" x14ac:dyDescent="0.2">
      <c r="A651" s="147"/>
    </row>
    <row r="652" spans="1:1" ht="12.75" x14ac:dyDescent="0.2">
      <c r="A652" s="147"/>
    </row>
    <row r="653" spans="1:1" ht="12.75" x14ac:dyDescent="0.2">
      <c r="A653" s="147"/>
    </row>
    <row r="654" spans="1:1" ht="12.75" x14ac:dyDescent="0.2">
      <c r="A654" s="147"/>
    </row>
    <row r="655" spans="1:1" ht="12.75" x14ac:dyDescent="0.2">
      <c r="A655" s="147"/>
    </row>
    <row r="656" spans="1:1" ht="12.75" x14ac:dyDescent="0.2">
      <c r="A656" s="147"/>
    </row>
    <row r="657" spans="1:1" ht="12.75" x14ac:dyDescent="0.2">
      <c r="A657" s="147"/>
    </row>
    <row r="658" spans="1:1" ht="12.75" x14ac:dyDescent="0.2">
      <c r="A658" s="147"/>
    </row>
    <row r="659" spans="1:1" ht="12.75" x14ac:dyDescent="0.2">
      <c r="A659" s="147"/>
    </row>
    <row r="660" spans="1:1" ht="12.75" x14ac:dyDescent="0.2">
      <c r="A660" s="147"/>
    </row>
    <row r="661" spans="1:1" ht="12.75" x14ac:dyDescent="0.2">
      <c r="A661" s="147"/>
    </row>
    <row r="662" spans="1:1" ht="12.75" x14ac:dyDescent="0.2">
      <c r="A662" s="147"/>
    </row>
    <row r="663" spans="1:1" ht="12.75" x14ac:dyDescent="0.2">
      <c r="A663" s="147"/>
    </row>
    <row r="664" spans="1:1" ht="12.75" x14ac:dyDescent="0.2">
      <c r="A664" s="147"/>
    </row>
    <row r="665" spans="1:1" ht="12.75" x14ac:dyDescent="0.2">
      <c r="A665" s="147"/>
    </row>
    <row r="666" spans="1:1" ht="12.75" x14ac:dyDescent="0.2">
      <c r="A666" s="147"/>
    </row>
    <row r="667" spans="1:1" ht="12.75" x14ac:dyDescent="0.2">
      <c r="A667" s="147"/>
    </row>
    <row r="668" spans="1:1" ht="12.75" x14ac:dyDescent="0.2">
      <c r="A668" s="147"/>
    </row>
    <row r="669" spans="1:1" ht="12.75" x14ac:dyDescent="0.2">
      <c r="A669" s="147"/>
    </row>
    <row r="670" spans="1:1" ht="12.75" x14ac:dyDescent="0.2">
      <c r="A670" s="147"/>
    </row>
    <row r="671" spans="1:1" ht="12.75" x14ac:dyDescent="0.2">
      <c r="A671" s="147"/>
    </row>
    <row r="672" spans="1:1" ht="12.75" x14ac:dyDescent="0.2">
      <c r="A672" s="147"/>
    </row>
    <row r="673" spans="1:1" ht="12.75" x14ac:dyDescent="0.2">
      <c r="A673" s="147"/>
    </row>
    <row r="674" spans="1:1" ht="12.75" x14ac:dyDescent="0.2">
      <c r="A674" s="147"/>
    </row>
    <row r="675" spans="1:1" ht="12.75" x14ac:dyDescent="0.2">
      <c r="A675" s="147"/>
    </row>
    <row r="676" spans="1:1" ht="12.75" x14ac:dyDescent="0.2">
      <c r="A676" s="147"/>
    </row>
    <row r="677" spans="1:1" ht="12.75" x14ac:dyDescent="0.2">
      <c r="A677" s="147"/>
    </row>
    <row r="678" spans="1:1" ht="12.75" x14ac:dyDescent="0.2">
      <c r="A678" s="147"/>
    </row>
    <row r="679" spans="1:1" ht="12.75" x14ac:dyDescent="0.2">
      <c r="A679" s="147"/>
    </row>
    <row r="680" spans="1:1" ht="12.75" x14ac:dyDescent="0.2">
      <c r="A680" s="147"/>
    </row>
    <row r="681" spans="1:1" ht="12.75" x14ac:dyDescent="0.2">
      <c r="A681" s="147"/>
    </row>
    <row r="682" spans="1:1" ht="12.75" x14ac:dyDescent="0.2">
      <c r="A682" s="147"/>
    </row>
    <row r="683" spans="1:1" ht="12.75" x14ac:dyDescent="0.2">
      <c r="A683" s="147"/>
    </row>
    <row r="684" spans="1:1" ht="12.75" x14ac:dyDescent="0.2">
      <c r="A684" s="147"/>
    </row>
    <row r="685" spans="1:1" ht="12.75" x14ac:dyDescent="0.2">
      <c r="A685" s="147"/>
    </row>
    <row r="686" spans="1:1" ht="12.75" x14ac:dyDescent="0.2">
      <c r="A686" s="147"/>
    </row>
    <row r="687" spans="1:1" ht="12.75" x14ac:dyDescent="0.2">
      <c r="A687" s="147"/>
    </row>
    <row r="688" spans="1:1" ht="12.75" x14ac:dyDescent="0.2">
      <c r="A688" s="147"/>
    </row>
    <row r="689" spans="1:1" ht="12.75" x14ac:dyDescent="0.2">
      <c r="A689" s="147"/>
    </row>
    <row r="690" spans="1:1" ht="12.75" x14ac:dyDescent="0.2">
      <c r="A690" s="147"/>
    </row>
    <row r="691" spans="1:1" ht="12.75" x14ac:dyDescent="0.2">
      <c r="A691" s="147"/>
    </row>
    <row r="692" spans="1:1" ht="12.75" x14ac:dyDescent="0.2">
      <c r="A692" s="147"/>
    </row>
    <row r="693" spans="1:1" ht="12.75" x14ac:dyDescent="0.2">
      <c r="A693" s="147"/>
    </row>
    <row r="694" spans="1:1" ht="12.75" x14ac:dyDescent="0.2">
      <c r="A694" s="147"/>
    </row>
    <row r="695" spans="1:1" ht="12.75" x14ac:dyDescent="0.2">
      <c r="A695" s="147"/>
    </row>
    <row r="696" spans="1:1" ht="12.75" x14ac:dyDescent="0.2">
      <c r="A696" s="147"/>
    </row>
    <row r="697" spans="1:1" ht="12.75" x14ac:dyDescent="0.2">
      <c r="A697" s="147"/>
    </row>
    <row r="698" spans="1:1" ht="12.75" x14ac:dyDescent="0.2">
      <c r="A698" s="147"/>
    </row>
    <row r="699" spans="1:1" ht="12.75" x14ac:dyDescent="0.2">
      <c r="A699" s="147"/>
    </row>
    <row r="700" spans="1:1" ht="12.75" x14ac:dyDescent="0.2">
      <c r="A700" s="147"/>
    </row>
    <row r="701" spans="1:1" ht="12.75" x14ac:dyDescent="0.2">
      <c r="A701" s="147"/>
    </row>
    <row r="702" spans="1:1" ht="12.75" x14ac:dyDescent="0.2">
      <c r="A702" s="147"/>
    </row>
    <row r="703" spans="1:1" ht="12.75" x14ac:dyDescent="0.2">
      <c r="A703" s="147"/>
    </row>
    <row r="704" spans="1:1" ht="12.75" x14ac:dyDescent="0.2">
      <c r="A704" s="147"/>
    </row>
    <row r="705" spans="1:1" ht="12.75" x14ac:dyDescent="0.2">
      <c r="A705" s="147"/>
    </row>
    <row r="706" spans="1:1" ht="12.75" x14ac:dyDescent="0.2">
      <c r="A706" s="147"/>
    </row>
    <row r="707" spans="1:1" ht="12.75" x14ac:dyDescent="0.2">
      <c r="A707" s="147"/>
    </row>
    <row r="708" spans="1:1" ht="12.75" x14ac:dyDescent="0.2">
      <c r="A708" s="147"/>
    </row>
    <row r="709" spans="1:1" ht="12.75" x14ac:dyDescent="0.2">
      <c r="A709" s="147"/>
    </row>
    <row r="710" spans="1:1" ht="12.75" x14ac:dyDescent="0.2">
      <c r="A710" s="147"/>
    </row>
    <row r="711" spans="1:1" ht="12.75" x14ac:dyDescent="0.2">
      <c r="A711" s="147"/>
    </row>
    <row r="712" spans="1:1" ht="12.75" x14ac:dyDescent="0.2">
      <c r="A712" s="147"/>
    </row>
    <row r="713" spans="1:1" ht="12.75" x14ac:dyDescent="0.2">
      <c r="A713" s="147"/>
    </row>
    <row r="714" spans="1:1" ht="12.75" x14ac:dyDescent="0.2">
      <c r="A714" s="147"/>
    </row>
    <row r="715" spans="1:1" ht="12.75" x14ac:dyDescent="0.2">
      <c r="A715" s="147"/>
    </row>
    <row r="716" spans="1:1" ht="12.75" x14ac:dyDescent="0.2">
      <c r="A716" s="147"/>
    </row>
    <row r="717" spans="1:1" ht="12.75" x14ac:dyDescent="0.2">
      <c r="A717" s="147"/>
    </row>
    <row r="718" spans="1:1" ht="12.75" x14ac:dyDescent="0.2">
      <c r="A718" s="147"/>
    </row>
    <row r="719" spans="1:1" ht="12.75" x14ac:dyDescent="0.2">
      <c r="A719" s="147"/>
    </row>
    <row r="720" spans="1:1" ht="12.75" x14ac:dyDescent="0.2">
      <c r="A720" s="147"/>
    </row>
    <row r="721" spans="1:1" ht="12.75" x14ac:dyDescent="0.2">
      <c r="A721" s="147"/>
    </row>
    <row r="722" spans="1:1" ht="12.75" x14ac:dyDescent="0.2">
      <c r="A722" s="147"/>
    </row>
    <row r="723" spans="1:1" ht="12.75" x14ac:dyDescent="0.2">
      <c r="A723" s="147"/>
    </row>
    <row r="724" spans="1:1" ht="12.75" x14ac:dyDescent="0.2">
      <c r="A724" s="147"/>
    </row>
    <row r="725" spans="1:1" ht="12.75" x14ac:dyDescent="0.2">
      <c r="A725" s="147"/>
    </row>
    <row r="726" spans="1:1" ht="12.75" x14ac:dyDescent="0.2">
      <c r="A726" s="147"/>
    </row>
    <row r="727" spans="1:1" ht="12.75" x14ac:dyDescent="0.2">
      <c r="A727" s="147"/>
    </row>
    <row r="728" spans="1:1" ht="12.75" x14ac:dyDescent="0.2">
      <c r="A728" s="147"/>
    </row>
    <row r="729" spans="1:1" ht="12.75" x14ac:dyDescent="0.2">
      <c r="A729" s="147"/>
    </row>
    <row r="730" spans="1:1" ht="12.75" x14ac:dyDescent="0.2">
      <c r="A730" s="147"/>
    </row>
    <row r="731" spans="1:1" ht="12.75" x14ac:dyDescent="0.2">
      <c r="A731" s="147"/>
    </row>
    <row r="732" spans="1:1" ht="12.75" x14ac:dyDescent="0.2">
      <c r="A732" s="147"/>
    </row>
    <row r="733" spans="1:1" ht="12.75" x14ac:dyDescent="0.2">
      <c r="A733" s="147"/>
    </row>
    <row r="734" spans="1:1" ht="12.75" x14ac:dyDescent="0.2">
      <c r="A734" s="147"/>
    </row>
    <row r="735" spans="1:1" ht="12.75" x14ac:dyDescent="0.2">
      <c r="A735" s="147"/>
    </row>
    <row r="736" spans="1:1" ht="12.75" x14ac:dyDescent="0.2">
      <c r="A736" s="147"/>
    </row>
    <row r="737" spans="1:1" ht="12.75" x14ac:dyDescent="0.2">
      <c r="A737" s="147"/>
    </row>
    <row r="738" spans="1:1" ht="12.75" x14ac:dyDescent="0.2">
      <c r="A738" s="147"/>
    </row>
    <row r="739" spans="1:1" ht="12.75" x14ac:dyDescent="0.2">
      <c r="A739" s="147"/>
    </row>
    <row r="740" spans="1:1" ht="12.75" x14ac:dyDescent="0.2">
      <c r="A740" s="147"/>
    </row>
    <row r="741" spans="1:1" ht="12.75" x14ac:dyDescent="0.2">
      <c r="A741" s="147"/>
    </row>
    <row r="742" spans="1:1" ht="12.75" x14ac:dyDescent="0.2">
      <c r="A742" s="147"/>
    </row>
    <row r="743" spans="1:1" ht="12.75" x14ac:dyDescent="0.2">
      <c r="A743" s="147"/>
    </row>
    <row r="744" spans="1:1" ht="12.75" x14ac:dyDescent="0.2">
      <c r="A744" s="147"/>
    </row>
    <row r="745" spans="1:1" ht="12.75" x14ac:dyDescent="0.2">
      <c r="A745" s="147"/>
    </row>
    <row r="746" spans="1:1" ht="12.75" x14ac:dyDescent="0.2">
      <c r="A746" s="147"/>
    </row>
    <row r="747" spans="1:1" ht="12.75" x14ac:dyDescent="0.2">
      <c r="A747" s="147"/>
    </row>
    <row r="748" spans="1:1" ht="12.75" x14ac:dyDescent="0.2">
      <c r="A748" s="147"/>
    </row>
    <row r="749" spans="1:1" ht="12.75" x14ac:dyDescent="0.2">
      <c r="A749" s="147"/>
    </row>
    <row r="750" spans="1:1" ht="12.75" x14ac:dyDescent="0.2">
      <c r="A750" s="147"/>
    </row>
    <row r="751" spans="1:1" ht="12.75" x14ac:dyDescent="0.2">
      <c r="A751" s="147"/>
    </row>
    <row r="752" spans="1:1" ht="12.75" x14ac:dyDescent="0.2">
      <c r="A752" s="147"/>
    </row>
    <row r="753" spans="1:1" ht="12.75" x14ac:dyDescent="0.2">
      <c r="A753" s="147"/>
    </row>
    <row r="754" spans="1:1" ht="12.75" x14ac:dyDescent="0.2">
      <c r="A754" s="147"/>
    </row>
    <row r="755" spans="1:1" ht="12.75" x14ac:dyDescent="0.2">
      <c r="A755" s="147"/>
    </row>
    <row r="756" spans="1:1" ht="12.75" x14ac:dyDescent="0.2">
      <c r="A756" s="147"/>
    </row>
    <row r="757" spans="1:1" ht="12.75" x14ac:dyDescent="0.2">
      <c r="A757" s="147"/>
    </row>
    <row r="758" spans="1:1" ht="12.75" x14ac:dyDescent="0.2">
      <c r="A758" s="147"/>
    </row>
    <row r="759" spans="1:1" ht="12.75" x14ac:dyDescent="0.2">
      <c r="A759" s="147"/>
    </row>
    <row r="760" spans="1:1" ht="12.75" x14ac:dyDescent="0.2">
      <c r="A760" s="147"/>
    </row>
    <row r="761" spans="1:1" ht="12.75" x14ac:dyDescent="0.2">
      <c r="A761" s="147"/>
    </row>
    <row r="762" spans="1:1" ht="12.75" x14ac:dyDescent="0.2">
      <c r="A762" s="147"/>
    </row>
    <row r="763" spans="1:1" ht="12.75" x14ac:dyDescent="0.2">
      <c r="A763" s="147"/>
    </row>
    <row r="764" spans="1:1" ht="12.75" x14ac:dyDescent="0.2">
      <c r="A764" s="147"/>
    </row>
    <row r="765" spans="1:1" ht="12.75" x14ac:dyDescent="0.2">
      <c r="A765" s="147"/>
    </row>
    <row r="766" spans="1:1" ht="12.75" x14ac:dyDescent="0.2">
      <c r="A766" s="147"/>
    </row>
    <row r="767" spans="1:1" ht="12.75" x14ac:dyDescent="0.2">
      <c r="A767" s="147"/>
    </row>
    <row r="768" spans="1:1" ht="12.75" x14ac:dyDescent="0.2">
      <c r="A768" s="147"/>
    </row>
    <row r="769" spans="1:1" ht="12.75" x14ac:dyDescent="0.2">
      <c r="A769" s="147"/>
    </row>
    <row r="770" spans="1:1" ht="12.75" x14ac:dyDescent="0.2">
      <c r="A770" s="147"/>
    </row>
    <row r="771" spans="1:1" ht="12.75" x14ac:dyDescent="0.2">
      <c r="A771" s="147"/>
    </row>
    <row r="772" spans="1:1" ht="12.75" x14ac:dyDescent="0.2">
      <c r="A772" s="147"/>
    </row>
    <row r="773" spans="1:1" ht="12.75" x14ac:dyDescent="0.2">
      <c r="A773" s="147"/>
    </row>
    <row r="774" spans="1:1" ht="12.75" x14ac:dyDescent="0.2">
      <c r="A774" s="147"/>
    </row>
    <row r="775" spans="1:1" ht="12.75" x14ac:dyDescent="0.2">
      <c r="A775" s="147"/>
    </row>
    <row r="776" spans="1:1" ht="12.75" x14ac:dyDescent="0.2">
      <c r="A776" s="147"/>
    </row>
    <row r="777" spans="1:1" ht="12.75" x14ac:dyDescent="0.2">
      <c r="A777" s="147"/>
    </row>
    <row r="778" spans="1:1" ht="12.75" x14ac:dyDescent="0.2">
      <c r="A778" s="147"/>
    </row>
    <row r="779" spans="1:1" ht="12.75" x14ac:dyDescent="0.2">
      <c r="A779" s="147"/>
    </row>
    <row r="780" spans="1:1" ht="12.75" x14ac:dyDescent="0.2">
      <c r="A780" s="147"/>
    </row>
    <row r="781" spans="1:1" ht="12.75" x14ac:dyDescent="0.2">
      <c r="A781" s="147"/>
    </row>
    <row r="782" spans="1:1" ht="12.75" x14ac:dyDescent="0.2">
      <c r="A782" s="147"/>
    </row>
    <row r="783" spans="1:1" ht="12.75" x14ac:dyDescent="0.2">
      <c r="A783" s="147"/>
    </row>
    <row r="784" spans="1:1" ht="12.75" x14ac:dyDescent="0.2">
      <c r="A784" s="147"/>
    </row>
    <row r="785" spans="1:1" ht="12.75" x14ac:dyDescent="0.2">
      <c r="A785" s="147"/>
    </row>
    <row r="786" spans="1:1" ht="12.75" x14ac:dyDescent="0.2">
      <c r="A786" s="147"/>
    </row>
    <row r="787" spans="1:1" ht="12.75" x14ac:dyDescent="0.2">
      <c r="A787" s="147"/>
    </row>
    <row r="788" spans="1:1" ht="12.75" x14ac:dyDescent="0.2">
      <c r="A788" s="147"/>
    </row>
    <row r="789" spans="1:1" ht="12.75" x14ac:dyDescent="0.2">
      <c r="A789" s="147"/>
    </row>
    <row r="790" spans="1:1" ht="12.75" x14ac:dyDescent="0.2">
      <c r="A790" s="147"/>
    </row>
    <row r="791" spans="1:1" ht="12.75" x14ac:dyDescent="0.2">
      <c r="A791" s="147"/>
    </row>
    <row r="792" spans="1:1" ht="12.75" x14ac:dyDescent="0.2">
      <c r="A792" s="147"/>
    </row>
    <row r="793" spans="1:1" ht="12.75" x14ac:dyDescent="0.2">
      <c r="A793" s="147"/>
    </row>
    <row r="794" spans="1:1" ht="12.75" x14ac:dyDescent="0.2">
      <c r="A794" s="147"/>
    </row>
    <row r="795" spans="1:1" ht="12.75" x14ac:dyDescent="0.2">
      <c r="A795" s="147"/>
    </row>
    <row r="796" spans="1:1" ht="12.75" x14ac:dyDescent="0.2">
      <c r="A796" s="147"/>
    </row>
    <row r="797" spans="1:1" ht="12.75" x14ac:dyDescent="0.2">
      <c r="A797" s="147"/>
    </row>
    <row r="798" spans="1:1" ht="12.75" x14ac:dyDescent="0.2">
      <c r="A798" s="147"/>
    </row>
    <row r="799" spans="1:1" ht="12.75" x14ac:dyDescent="0.2">
      <c r="A799" s="147"/>
    </row>
    <row r="800" spans="1:1" ht="12.75" x14ac:dyDescent="0.2">
      <c r="A800" s="147"/>
    </row>
    <row r="801" spans="1:1" ht="12.75" x14ac:dyDescent="0.2">
      <c r="A801" s="147"/>
    </row>
    <row r="802" spans="1:1" ht="12.75" x14ac:dyDescent="0.2">
      <c r="A802" s="147"/>
    </row>
    <row r="803" spans="1:1" ht="12.75" x14ac:dyDescent="0.2">
      <c r="A803" s="147"/>
    </row>
    <row r="804" spans="1:1" ht="12.75" x14ac:dyDescent="0.2">
      <c r="A804" s="147"/>
    </row>
    <row r="805" spans="1:1" ht="12.75" x14ac:dyDescent="0.2">
      <c r="A805" s="147"/>
    </row>
    <row r="806" spans="1:1" ht="12.75" x14ac:dyDescent="0.2">
      <c r="A806" s="147"/>
    </row>
    <row r="807" spans="1:1" ht="12.75" x14ac:dyDescent="0.2">
      <c r="A807" s="147"/>
    </row>
    <row r="808" spans="1:1" ht="12.75" x14ac:dyDescent="0.2">
      <c r="A808" s="147"/>
    </row>
    <row r="809" spans="1:1" ht="12.75" x14ac:dyDescent="0.2">
      <c r="A809" s="147"/>
    </row>
    <row r="810" spans="1:1" ht="12.75" x14ac:dyDescent="0.2">
      <c r="A810" s="147"/>
    </row>
    <row r="811" spans="1:1" ht="12.75" x14ac:dyDescent="0.2">
      <c r="A811" s="147"/>
    </row>
    <row r="812" spans="1:1" ht="12.75" x14ac:dyDescent="0.2">
      <c r="A812" s="147"/>
    </row>
    <row r="813" spans="1:1" ht="12.75" x14ac:dyDescent="0.2">
      <c r="A813" s="147"/>
    </row>
    <row r="814" spans="1:1" ht="12.75" x14ac:dyDescent="0.2">
      <c r="A814" s="147"/>
    </row>
    <row r="815" spans="1:1" ht="12.75" x14ac:dyDescent="0.2">
      <c r="A815" s="147"/>
    </row>
    <row r="816" spans="1:1" ht="12.75" x14ac:dyDescent="0.2">
      <c r="A816" s="147"/>
    </row>
    <row r="817" spans="1:1" ht="12.75" x14ac:dyDescent="0.2">
      <c r="A817" s="147"/>
    </row>
    <row r="818" spans="1:1" ht="12.75" x14ac:dyDescent="0.2">
      <c r="A818" s="147"/>
    </row>
    <row r="819" spans="1:1" ht="12.75" x14ac:dyDescent="0.2">
      <c r="A819" s="147"/>
    </row>
    <row r="820" spans="1:1" ht="12.75" x14ac:dyDescent="0.2">
      <c r="A820" s="147"/>
    </row>
    <row r="821" spans="1:1" ht="12.75" x14ac:dyDescent="0.2">
      <c r="A821" s="147"/>
    </row>
    <row r="822" spans="1:1" ht="12.75" x14ac:dyDescent="0.2">
      <c r="A822" s="147"/>
    </row>
    <row r="823" spans="1:1" ht="12.75" x14ac:dyDescent="0.2">
      <c r="A823" s="147"/>
    </row>
    <row r="824" spans="1:1" ht="12.75" x14ac:dyDescent="0.2">
      <c r="A824" s="147"/>
    </row>
    <row r="825" spans="1:1" ht="12.75" x14ac:dyDescent="0.2">
      <c r="A825" s="147"/>
    </row>
    <row r="826" spans="1:1" ht="12.75" x14ac:dyDescent="0.2">
      <c r="A826" s="147"/>
    </row>
    <row r="827" spans="1:1" ht="12.75" x14ac:dyDescent="0.2">
      <c r="A827" s="147"/>
    </row>
    <row r="828" spans="1:1" ht="12.75" x14ac:dyDescent="0.2">
      <c r="A828" s="147"/>
    </row>
    <row r="829" spans="1:1" ht="12.75" x14ac:dyDescent="0.2">
      <c r="A829" s="147"/>
    </row>
    <row r="830" spans="1:1" ht="12.75" x14ac:dyDescent="0.2">
      <c r="A830" s="147"/>
    </row>
    <row r="831" spans="1:1" ht="12.75" x14ac:dyDescent="0.2">
      <c r="A831" s="147"/>
    </row>
    <row r="832" spans="1:1" ht="12.75" x14ac:dyDescent="0.2">
      <c r="A832" s="147"/>
    </row>
    <row r="833" spans="1:1" ht="12.75" x14ac:dyDescent="0.2">
      <c r="A833" s="147"/>
    </row>
    <row r="834" spans="1:1" ht="12.75" x14ac:dyDescent="0.2">
      <c r="A834" s="147"/>
    </row>
    <row r="835" spans="1:1" ht="12.75" x14ac:dyDescent="0.2">
      <c r="A835" s="147"/>
    </row>
    <row r="836" spans="1:1" ht="12.75" x14ac:dyDescent="0.2">
      <c r="A836" s="147"/>
    </row>
    <row r="837" spans="1:1" ht="12.75" x14ac:dyDescent="0.2">
      <c r="A837" s="147"/>
    </row>
    <row r="838" spans="1:1" ht="12.75" x14ac:dyDescent="0.2">
      <c r="A838" s="147"/>
    </row>
    <row r="839" spans="1:1" ht="12.75" x14ac:dyDescent="0.2">
      <c r="A839" s="147"/>
    </row>
    <row r="840" spans="1:1" ht="12.75" x14ac:dyDescent="0.2">
      <c r="A840" s="147"/>
    </row>
    <row r="841" spans="1:1" ht="12.75" x14ac:dyDescent="0.2">
      <c r="A841" s="147"/>
    </row>
    <row r="842" spans="1:1" ht="12.75" x14ac:dyDescent="0.2">
      <c r="A842" s="147"/>
    </row>
    <row r="843" spans="1:1" ht="12.75" x14ac:dyDescent="0.2">
      <c r="A843" s="147"/>
    </row>
    <row r="844" spans="1:1" ht="12.75" x14ac:dyDescent="0.2">
      <c r="A844" s="147"/>
    </row>
    <row r="845" spans="1:1" ht="12.75" x14ac:dyDescent="0.2">
      <c r="A845" s="147"/>
    </row>
    <row r="846" spans="1:1" ht="12.75" x14ac:dyDescent="0.2">
      <c r="A846" s="147"/>
    </row>
    <row r="847" spans="1:1" ht="12.75" x14ac:dyDescent="0.2">
      <c r="A847" s="147"/>
    </row>
    <row r="848" spans="1:1" ht="12.75" x14ac:dyDescent="0.2">
      <c r="A848" s="147"/>
    </row>
    <row r="849" spans="1:1" ht="12.75" x14ac:dyDescent="0.2">
      <c r="A849" s="147"/>
    </row>
    <row r="850" spans="1:1" ht="12.75" x14ac:dyDescent="0.2">
      <c r="A850" s="147"/>
    </row>
    <row r="851" spans="1:1" ht="12.75" x14ac:dyDescent="0.2">
      <c r="A851" s="147"/>
    </row>
    <row r="852" spans="1:1" ht="12.75" x14ac:dyDescent="0.2">
      <c r="A852" s="147"/>
    </row>
    <row r="853" spans="1:1" ht="12.75" x14ac:dyDescent="0.2">
      <c r="A853" s="147"/>
    </row>
    <row r="854" spans="1:1" ht="12.75" x14ac:dyDescent="0.2">
      <c r="A854" s="147"/>
    </row>
    <row r="855" spans="1:1" ht="12.75" x14ac:dyDescent="0.2">
      <c r="A855" s="147"/>
    </row>
    <row r="856" spans="1:1" ht="12.75" x14ac:dyDescent="0.2">
      <c r="A856" s="147"/>
    </row>
    <row r="857" spans="1:1" ht="12.75" x14ac:dyDescent="0.2">
      <c r="A857" s="147"/>
    </row>
    <row r="858" spans="1:1" ht="12.75" x14ac:dyDescent="0.2">
      <c r="A858" s="147"/>
    </row>
    <row r="859" spans="1:1" ht="12.75" x14ac:dyDescent="0.2">
      <c r="A859" s="147"/>
    </row>
    <row r="860" spans="1:1" ht="12.75" x14ac:dyDescent="0.2">
      <c r="A860" s="147"/>
    </row>
    <row r="861" spans="1:1" ht="12.75" x14ac:dyDescent="0.2">
      <c r="A861" s="147"/>
    </row>
    <row r="862" spans="1:1" ht="12.75" x14ac:dyDescent="0.2">
      <c r="A862" s="147"/>
    </row>
    <row r="863" spans="1:1" ht="12.75" x14ac:dyDescent="0.2">
      <c r="A863" s="147"/>
    </row>
    <row r="864" spans="1:1" ht="12.75" x14ac:dyDescent="0.2">
      <c r="A864" s="147"/>
    </row>
    <row r="865" spans="1:1" ht="12.75" x14ac:dyDescent="0.2">
      <c r="A865" s="147"/>
    </row>
    <row r="866" spans="1:1" ht="12.75" x14ac:dyDescent="0.2">
      <c r="A866" s="147"/>
    </row>
    <row r="867" spans="1:1" ht="12.75" x14ac:dyDescent="0.2">
      <c r="A867" s="147"/>
    </row>
    <row r="868" spans="1:1" ht="12.75" x14ac:dyDescent="0.2">
      <c r="A868" s="147"/>
    </row>
    <row r="869" spans="1:1" ht="12.75" x14ac:dyDescent="0.2">
      <c r="A869" s="147"/>
    </row>
    <row r="870" spans="1:1" ht="12.75" x14ac:dyDescent="0.2">
      <c r="A870" s="147"/>
    </row>
    <row r="871" spans="1:1" ht="12.75" x14ac:dyDescent="0.2">
      <c r="A871" s="147"/>
    </row>
    <row r="872" spans="1:1" ht="12.75" x14ac:dyDescent="0.2">
      <c r="A872" s="147"/>
    </row>
    <row r="873" spans="1:1" ht="12.75" x14ac:dyDescent="0.2">
      <c r="A873" s="147"/>
    </row>
    <row r="874" spans="1:1" ht="12.75" x14ac:dyDescent="0.2">
      <c r="A874" s="147"/>
    </row>
    <row r="875" spans="1:1" ht="12.75" x14ac:dyDescent="0.2">
      <c r="A875" s="147"/>
    </row>
    <row r="876" spans="1:1" ht="12.75" x14ac:dyDescent="0.2">
      <c r="A876" s="147"/>
    </row>
    <row r="877" spans="1:1" ht="12.75" x14ac:dyDescent="0.2">
      <c r="A877" s="147"/>
    </row>
    <row r="878" spans="1:1" ht="12.75" x14ac:dyDescent="0.2">
      <c r="A878" s="147"/>
    </row>
    <row r="879" spans="1:1" ht="12.75" x14ac:dyDescent="0.2">
      <c r="A879" s="147"/>
    </row>
    <row r="880" spans="1:1" ht="12.75" x14ac:dyDescent="0.2">
      <c r="A880" s="147"/>
    </row>
    <row r="881" spans="1:1" ht="12.75" x14ac:dyDescent="0.2">
      <c r="A881" s="147"/>
    </row>
    <row r="882" spans="1:1" ht="12.75" x14ac:dyDescent="0.2">
      <c r="A882" s="147"/>
    </row>
    <row r="883" spans="1:1" ht="12.75" x14ac:dyDescent="0.2">
      <c r="A883" s="147"/>
    </row>
    <row r="884" spans="1:1" ht="12.75" x14ac:dyDescent="0.2">
      <c r="A884" s="147"/>
    </row>
    <row r="885" spans="1:1" ht="12.75" x14ac:dyDescent="0.2">
      <c r="A885" s="147"/>
    </row>
    <row r="886" spans="1:1" ht="12.75" x14ac:dyDescent="0.2">
      <c r="A886" s="147"/>
    </row>
    <row r="887" spans="1:1" ht="12.75" x14ac:dyDescent="0.2">
      <c r="A887" s="147"/>
    </row>
    <row r="888" spans="1:1" ht="12.75" x14ac:dyDescent="0.2">
      <c r="A888" s="147"/>
    </row>
    <row r="889" spans="1:1" ht="12.75" x14ac:dyDescent="0.2">
      <c r="A889" s="147"/>
    </row>
    <row r="890" spans="1:1" ht="12.75" x14ac:dyDescent="0.2">
      <c r="A890" s="147"/>
    </row>
    <row r="891" spans="1:1" ht="12.75" x14ac:dyDescent="0.2">
      <c r="A891" s="147"/>
    </row>
    <row r="892" spans="1:1" ht="12.75" x14ac:dyDescent="0.2">
      <c r="A892" s="147"/>
    </row>
    <row r="893" spans="1:1" ht="12.75" x14ac:dyDescent="0.2">
      <c r="A893" s="147"/>
    </row>
    <row r="894" spans="1:1" ht="12.75" x14ac:dyDescent="0.2">
      <c r="A894" s="147"/>
    </row>
    <row r="895" spans="1:1" ht="12.75" x14ac:dyDescent="0.2">
      <c r="A895" s="147"/>
    </row>
    <row r="896" spans="1:1" ht="12.75" x14ac:dyDescent="0.2">
      <c r="A896" s="147"/>
    </row>
    <row r="897" spans="1:1" ht="12.75" x14ac:dyDescent="0.2">
      <c r="A897" s="147"/>
    </row>
    <row r="898" spans="1:1" ht="12.75" x14ac:dyDescent="0.2">
      <c r="A898" s="147"/>
    </row>
    <row r="899" spans="1:1" ht="12.75" x14ac:dyDescent="0.2">
      <c r="A899" s="147"/>
    </row>
    <row r="900" spans="1:1" ht="12.75" x14ac:dyDescent="0.2">
      <c r="A900" s="147"/>
    </row>
    <row r="901" spans="1:1" ht="12.75" x14ac:dyDescent="0.2">
      <c r="A901" s="147"/>
    </row>
    <row r="902" spans="1:1" ht="12.75" x14ac:dyDescent="0.2">
      <c r="A902" s="147"/>
    </row>
    <row r="903" spans="1:1" ht="12.75" x14ac:dyDescent="0.2">
      <c r="A903" s="147"/>
    </row>
    <row r="904" spans="1:1" ht="12.75" x14ac:dyDescent="0.2">
      <c r="A904" s="147"/>
    </row>
    <row r="905" spans="1:1" ht="12.75" x14ac:dyDescent="0.2">
      <c r="A905" s="147"/>
    </row>
    <row r="906" spans="1:1" ht="12.75" x14ac:dyDescent="0.2">
      <c r="A906" s="147"/>
    </row>
    <row r="907" spans="1:1" ht="12.75" x14ac:dyDescent="0.2">
      <c r="A907" s="147"/>
    </row>
    <row r="908" spans="1:1" ht="12.75" x14ac:dyDescent="0.2">
      <c r="A908" s="147"/>
    </row>
    <row r="909" spans="1:1" ht="12.75" x14ac:dyDescent="0.2">
      <c r="A909" s="147"/>
    </row>
    <row r="910" spans="1:1" ht="12.75" x14ac:dyDescent="0.2">
      <c r="A910" s="147"/>
    </row>
    <row r="911" spans="1:1" ht="12.75" x14ac:dyDescent="0.2">
      <c r="A911" s="147"/>
    </row>
    <row r="912" spans="1:1" ht="12.75" x14ac:dyDescent="0.2">
      <c r="A912" s="147"/>
    </row>
    <row r="913" spans="1:1" ht="12.75" x14ac:dyDescent="0.2">
      <c r="A913" s="147"/>
    </row>
    <row r="914" spans="1:1" ht="12.75" x14ac:dyDescent="0.2">
      <c r="A914" s="147"/>
    </row>
    <row r="915" spans="1:1" ht="12.75" x14ac:dyDescent="0.2">
      <c r="A915" s="147"/>
    </row>
    <row r="916" spans="1:1" ht="12.75" x14ac:dyDescent="0.2">
      <c r="A916" s="147"/>
    </row>
    <row r="917" spans="1:1" ht="12.75" x14ac:dyDescent="0.2">
      <c r="A917" s="147"/>
    </row>
    <row r="918" spans="1:1" ht="12.75" x14ac:dyDescent="0.2">
      <c r="A918" s="147"/>
    </row>
    <row r="919" spans="1:1" ht="12.75" x14ac:dyDescent="0.2">
      <c r="A919" s="147"/>
    </row>
    <row r="920" spans="1:1" ht="12.75" x14ac:dyDescent="0.2">
      <c r="A920" s="147"/>
    </row>
    <row r="921" spans="1:1" ht="12.75" x14ac:dyDescent="0.2">
      <c r="A921" s="147"/>
    </row>
    <row r="922" spans="1:1" ht="12.75" x14ac:dyDescent="0.2">
      <c r="A922" s="147"/>
    </row>
    <row r="923" spans="1:1" ht="12.75" x14ac:dyDescent="0.2">
      <c r="A923" s="147"/>
    </row>
    <row r="924" spans="1:1" ht="12.75" x14ac:dyDescent="0.2">
      <c r="A924" s="147"/>
    </row>
    <row r="925" spans="1:1" ht="12.75" x14ac:dyDescent="0.2">
      <c r="A925" s="147"/>
    </row>
    <row r="926" spans="1:1" ht="12.75" x14ac:dyDescent="0.2">
      <c r="A926" s="147"/>
    </row>
    <row r="927" spans="1:1" ht="12.75" x14ac:dyDescent="0.2">
      <c r="A927" s="147"/>
    </row>
    <row r="928" spans="1:1" ht="12.75" x14ac:dyDescent="0.2">
      <c r="A928" s="147"/>
    </row>
    <row r="929" spans="1:1" ht="12.75" x14ac:dyDescent="0.2">
      <c r="A929" s="147"/>
    </row>
    <row r="930" spans="1:1" ht="12.75" x14ac:dyDescent="0.2">
      <c r="A930" s="147"/>
    </row>
    <row r="931" spans="1:1" ht="12.75" x14ac:dyDescent="0.2">
      <c r="A931" s="147"/>
    </row>
    <row r="932" spans="1:1" ht="12.75" x14ac:dyDescent="0.2">
      <c r="A932" s="147"/>
    </row>
    <row r="933" spans="1:1" ht="12.75" x14ac:dyDescent="0.2">
      <c r="A933" s="147"/>
    </row>
    <row r="934" spans="1:1" ht="12.75" x14ac:dyDescent="0.2">
      <c r="A934" s="147"/>
    </row>
    <row r="935" spans="1:1" ht="12.75" x14ac:dyDescent="0.2">
      <c r="A935" s="147"/>
    </row>
    <row r="936" spans="1:1" ht="12.75" x14ac:dyDescent="0.2">
      <c r="A936" s="147"/>
    </row>
    <row r="937" spans="1:1" ht="12.75" x14ac:dyDescent="0.2">
      <c r="A937" s="147"/>
    </row>
    <row r="938" spans="1:1" ht="12.75" x14ac:dyDescent="0.2">
      <c r="A938" s="147"/>
    </row>
    <row r="939" spans="1:1" ht="12.75" x14ac:dyDescent="0.2">
      <c r="A939" s="147"/>
    </row>
    <row r="940" spans="1:1" ht="12.75" x14ac:dyDescent="0.2">
      <c r="A940" s="147"/>
    </row>
    <row r="941" spans="1:1" ht="12.75" x14ac:dyDescent="0.2">
      <c r="A941" s="147"/>
    </row>
    <row r="942" spans="1:1" ht="12.75" x14ac:dyDescent="0.2">
      <c r="A942" s="147"/>
    </row>
    <row r="943" spans="1:1" ht="12.75" x14ac:dyDescent="0.2">
      <c r="A943" s="147"/>
    </row>
    <row r="944" spans="1:1" ht="12.75" x14ac:dyDescent="0.2">
      <c r="A944" s="147"/>
    </row>
    <row r="945" spans="1:1" ht="12.75" x14ac:dyDescent="0.2">
      <c r="A945" s="147"/>
    </row>
    <row r="946" spans="1:1" ht="12.75" x14ac:dyDescent="0.2">
      <c r="A946" s="147"/>
    </row>
    <row r="947" spans="1:1" ht="12.75" x14ac:dyDescent="0.2">
      <c r="A947" s="147"/>
    </row>
    <row r="948" spans="1:1" ht="12.75" x14ac:dyDescent="0.2">
      <c r="A948" s="147"/>
    </row>
    <row r="949" spans="1:1" ht="12.75" x14ac:dyDescent="0.2">
      <c r="A949" s="147"/>
    </row>
    <row r="950" spans="1:1" ht="12.75" x14ac:dyDescent="0.2">
      <c r="A950" s="147"/>
    </row>
    <row r="951" spans="1:1" ht="12.75" x14ac:dyDescent="0.2">
      <c r="A951" s="147"/>
    </row>
    <row r="952" spans="1:1" ht="12.75" x14ac:dyDescent="0.2">
      <c r="A952" s="147"/>
    </row>
    <row r="953" spans="1:1" ht="12.75" x14ac:dyDescent="0.2">
      <c r="A953" s="147"/>
    </row>
    <row r="954" spans="1:1" ht="12.75" x14ac:dyDescent="0.2">
      <c r="A954" s="147"/>
    </row>
    <row r="955" spans="1:1" ht="12.75" x14ac:dyDescent="0.2">
      <c r="A955" s="147"/>
    </row>
    <row r="956" spans="1:1" ht="12.75" x14ac:dyDescent="0.2">
      <c r="A956" s="147"/>
    </row>
    <row r="957" spans="1:1" ht="12.75" x14ac:dyDescent="0.2">
      <c r="A957" s="147"/>
    </row>
    <row r="958" spans="1:1" ht="12.75" x14ac:dyDescent="0.2">
      <c r="A958" s="147"/>
    </row>
    <row r="959" spans="1:1" ht="12.75" x14ac:dyDescent="0.2">
      <c r="A959" s="147"/>
    </row>
    <row r="960" spans="1:1" ht="12.75" x14ac:dyDescent="0.2">
      <c r="A960" s="147"/>
    </row>
    <row r="961" spans="1:1" ht="12.75" x14ac:dyDescent="0.2">
      <c r="A961" s="147"/>
    </row>
    <row r="962" spans="1:1" ht="12.75" x14ac:dyDescent="0.2">
      <c r="A962" s="147"/>
    </row>
    <row r="963" spans="1:1" ht="12.75" x14ac:dyDescent="0.2">
      <c r="A963" s="147"/>
    </row>
    <row r="964" spans="1:1" ht="12.75" x14ac:dyDescent="0.2">
      <c r="A964" s="147"/>
    </row>
    <row r="965" spans="1:1" ht="12.75" x14ac:dyDescent="0.2">
      <c r="A965" s="147"/>
    </row>
    <row r="966" spans="1:1" ht="12.75" x14ac:dyDescent="0.2">
      <c r="A966" s="147"/>
    </row>
    <row r="967" spans="1:1" ht="12.75" x14ac:dyDescent="0.2">
      <c r="A967" s="147"/>
    </row>
    <row r="968" spans="1:1" ht="12.75" x14ac:dyDescent="0.2">
      <c r="A968" s="147"/>
    </row>
    <row r="969" spans="1:1" ht="12.75" x14ac:dyDescent="0.2">
      <c r="A969" s="147"/>
    </row>
    <row r="970" spans="1:1" ht="12.75" x14ac:dyDescent="0.2">
      <c r="A970" s="147"/>
    </row>
    <row r="971" spans="1:1" ht="12.75" x14ac:dyDescent="0.2">
      <c r="A971" s="147"/>
    </row>
    <row r="972" spans="1:1" ht="12.75" x14ac:dyDescent="0.2">
      <c r="A972" s="147"/>
    </row>
    <row r="973" spans="1:1" ht="12.75" x14ac:dyDescent="0.2">
      <c r="A973" s="147"/>
    </row>
    <row r="974" spans="1:1" ht="12.75" x14ac:dyDescent="0.2">
      <c r="A974" s="147"/>
    </row>
    <row r="975" spans="1:1" ht="12.75" x14ac:dyDescent="0.2">
      <c r="A975" s="147"/>
    </row>
    <row r="976" spans="1:1" ht="12.75" x14ac:dyDescent="0.2">
      <c r="A976" s="147"/>
    </row>
    <row r="977" spans="1:1" ht="12.75" x14ac:dyDescent="0.2">
      <c r="A977" s="147"/>
    </row>
    <row r="978" spans="1:1" ht="12.75" x14ac:dyDescent="0.2">
      <c r="A978" s="147"/>
    </row>
    <row r="979" spans="1:1" ht="12.75" x14ac:dyDescent="0.2">
      <c r="A979" s="147"/>
    </row>
    <row r="980" spans="1:1" ht="12.75" x14ac:dyDescent="0.2">
      <c r="A980" s="147"/>
    </row>
    <row r="981" spans="1:1" ht="12.75" x14ac:dyDescent="0.2">
      <c r="A981" s="147"/>
    </row>
    <row r="982" spans="1:1" ht="12.75" x14ac:dyDescent="0.2">
      <c r="A982" s="147"/>
    </row>
    <row r="983" spans="1:1" ht="12.75" x14ac:dyDescent="0.2">
      <c r="A983" s="147"/>
    </row>
    <row r="984" spans="1:1" ht="12.75" x14ac:dyDescent="0.2">
      <c r="A984" s="147"/>
    </row>
    <row r="985" spans="1:1" ht="12.75" x14ac:dyDescent="0.2">
      <c r="A985" s="147"/>
    </row>
    <row r="986" spans="1:1" ht="12.75" x14ac:dyDescent="0.2">
      <c r="A986" s="147"/>
    </row>
    <row r="987" spans="1:1" ht="12.75" x14ac:dyDescent="0.2">
      <c r="A987" s="147"/>
    </row>
    <row r="988" spans="1:1" ht="12.75" x14ac:dyDescent="0.2">
      <c r="A988" s="147"/>
    </row>
    <row r="989" spans="1:1" ht="12.75" x14ac:dyDescent="0.2">
      <c r="A989" s="147"/>
    </row>
    <row r="990" spans="1:1" ht="12.75" x14ac:dyDescent="0.2">
      <c r="A990" s="147"/>
    </row>
    <row r="991" spans="1:1" ht="12.75" x14ac:dyDescent="0.2">
      <c r="A991" s="147"/>
    </row>
    <row r="992" spans="1:1" ht="12.75" x14ac:dyDescent="0.2">
      <c r="A992" s="147"/>
    </row>
    <row r="993" spans="1:1" ht="12.75" x14ac:dyDescent="0.2">
      <c r="A993" s="147"/>
    </row>
    <row r="994" spans="1:1" ht="12.75" x14ac:dyDescent="0.2">
      <c r="A994" s="147"/>
    </row>
    <row r="995" spans="1:1" ht="12.75" x14ac:dyDescent="0.2">
      <c r="A995" s="147"/>
    </row>
    <row r="996" spans="1:1" ht="12.75" x14ac:dyDescent="0.2">
      <c r="A996" s="147"/>
    </row>
    <row r="997" spans="1:1" ht="12.75" x14ac:dyDescent="0.2">
      <c r="A997" s="147"/>
    </row>
  </sheetData>
  <autoFilter ref="A1:K122" xr:uid="{00000000-0009-0000-0000-000003000000}">
    <filterColumn colId="1">
      <filters blank="1">
        <filter val="POSICIONES"/>
      </filters>
    </filterColumn>
    <filterColumn colId="5">
      <filters>
        <filter val="Doni"/>
      </filters>
    </filterColumn>
  </autoFilter>
  <conditionalFormatting sqref="D2:D75">
    <cfRule type="expression" dxfId="0" priority="1">
      <formula>COUNTIF(D:D,D2)&gt;1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hitos</vt:lpstr>
      <vt:lpstr>evaluación</vt:lpstr>
      <vt:lpstr>historias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cp:lastModifiedBy>
  <dcterms:modified xsi:type="dcterms:W3CDTF">2021-06-08T03:00:55Z</dcterms:modified>
</cp:coreProperties>
</file>