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4805" windowHeight="8010"/>
  </bookViews>
  <sheets>
    <sheet name="P-3" sheetId="2" r:id="rId1"/>
    <sheet name="P-4" sheetId="4" r:id="rId2"/>
  </sheets>
  <definedNames>
    <definedName name="Elements">'P-3'!$B$4:$B$6</definedName>
  </definedNames>
  <calcPr calcId="145621"/>
</workbook>
</file>

<file path=xl/calcChain.xml><?xml version="1.0" encoding="utf-8"?>
<calcChain xmlns="http://schemas.openxmlformats.org/spreadsheetml/2006/main">
  <c r="F20" i="2" l="1"/>
  <c r="C20" i="2"/>
  <c r="M14" i="2"/>
  <c r="J14" i="2"/>
  <c r="G14" i="2"/>
  <c r="D14" i="2"/>
  <c r="U58" i="2"/>
  <c r="AH137" i="4" l="1"/>
  <c r="AG137" i="4"/>
  <c r="AE137" i="4"/>
  <c r="AD137" i="4"/>
  <c r="AB137" i="4"/>
  <c r="AA137" i="4"/>
  <c r="Y137" i="4"/>
  <c r="X137" i="4"/>
  <c r="V137" i="4"/>
  <c r="U137" i="4"/>
  <c r="S137" i="4"/>
  <c r="R137" i="4"/>
  <c r="P137" i="4"/>
  <c r="O137" i="4"/>
  <c r="M137" i="4"/>
  <c r="L137" i="4"/>
  <c r="J137" i="4"/>
  <c r="I137" i="4"/>
  <c r="G137" i="4"/>
  <c r="F137" i="4"/>
  <c r="D137" i="4"/>
  <c r="C137" i="4"/>
  <c r="AH136" i="4"/>
  <c r="AG136" i="4"/>
  <c r="AE136" i="4"/>
  <c r="AD136" i="4"/>
  <c r="AB136" i="4"/>
  <c r="AA136" i="4"/>
  <c r="Y136" i="4"/>
  <c r="X136" i="4"/>
  <c r="V136" i="4"/>
  <c r="U136" i="4"/>
  <c r="S136" i="4"/>
  <c r="R136" i="4"/>
  <c r="P136" i="4"/>
  <c r="O136" i="4"/>
  <c r="M136" i="4"/>
  <c r="L136" i="4"/>
  <c r="J136" i="4"/>
  <c r="I136" i="4"/>
  <c r="G136" i="4"/>
  <c r="F136" i="4"/>
  <c r="D136" i="4"/>
  <c r="C136" i="4"/>
  <c r="AH135" i="4"/>
  <c r="AG135" i="4"/>
  <c r="AE135" i="4"/>
  <c r="AD135" i="4"/>
  <c r="AB135" i="4"/>
  <c r="AA135" i="4"/>
  <c r="Y135" i="4"/>
  <c r="X135" i="4"/>
  <c r="V135" i="4"/>
  <c r="U135" i="4"/>
  <c r="S135" i="4"/>
  <c r="R135" i="4"/>
  <c r="P135" i="4"/>
  <c r="O135" i="4"/>
  <c r="M135" i="4"/>
  <c r="L135" i="4"/>
  <c r="J135" i="4"/>
  <c r="I135" i="4"/>
  <c r="G135" i="4"/>
  <c r="F135" i="4"/>
  <c r="D135" i="4"/>
  <c r="C135" i="4"/>
  <c r="AH134" i="4"/>
  <c r="AE134" i="4"/>
  <c r="AB134" i="4"/>
  <c r="Y134" i="4"/>
  <c r="V134" i="4"/>
  <c r="S134" i="4"/>
  <c r="P134" i="4"/>
  <c r="M134" i="4"/>
  <c r="J134" i="4"/>
  <c r="G134" i="4"/>
  <c r="D134" i="4"/>
  <c r="AH133" i="4"/>
  <c r="AE133" i="4"/>
  <c r="AB133" i="4"/>
  <c r="Y133" i="4"/>
  <c r="V133" i="4"/>
  <c r="S133" i="4"/>
  <c r="P133" i="4"/>
  <c r="M133" i="4"/>
  <c r="J133" i="4"/>
  <c r="G133" i="4"/>
  <c r="D133" i="4"/>
  <c r="AH132" i="4"/>
  <c r="AE132" i="4"/>
  <c r="AB132" i="4"/>
  <c r="Y132" i="4"/>
  <c r="V132" i="4"/>
  <c r="S132" i="4"/>
  <c r="P132" i="4"/>
  <c r="M132" i="4"/>
  <c r="J132" i="4"/>
  <c r="G132" i="4"/>
  <c r="D132" i="4"/>
  <c r="AH131" i="4"/>
  <c r="AE131" i="4"/>
  <c r="AB131" i="4"/>
  <c r="Y131" i="4"/>
  <c r="V131" i="4"/>
  <c r="S131" i="4"/>
  <c r="P131" i="4"/>
  <c r="M131" i="4"/>
  <c r="J131" i="4"/>
  <c r="G131" i="4"/>
  <c r="D131" i="4"/>
  <c r="C129" i="4"/>
  <c r="AH115" i="4"/>
  <c r="AG115" i="4"/>
  <c r="AE115" i="4"/>
  <c r="AD115" i="4"/>
  <c r="AB115" i="4"/>
  <c r="AA115" i="4"/>
  <c r="Y115" i="4"/>
  <c r="X115" i="4"/>
  <c r="V115" i="4"/>
  <c r="U115" i="4"/>
  <c r="S115" i="4"/>
  <c r="R115" i="4"/>
  <c r="P115" i="4"/>
  <c r="O115" i="4"/>
  <c r="M115" i="4"/>
  <c r="L115" i="4"/>
  <c r="J115" i="4"/>
  <c r="I115" i="4"/>
  <c r="G115" i="4"/>
  <c r="F115" i="4"/>
  <c r="D115" i="4"/>
  <c r="C115" i="4"/>
  <c r="AH114" i="4"/>
  <c r="AG114" i="4"/>
  <c r="AE114" i="4"/>
  <c r="AD114" i="4"/>
  <c r="AB114" i="4"/>
  <c r="AA114" i="4"/>
  <c r="Y114" i="4"/>
  <c r="X114" i="4"/>
  <c r="V114" i="4"/>
  <c r="U114" i="4"/>
  <c r="S114" i="4"/>
  <c r="R114" i="4"/>
  <c r="P114" i="4"/>
  <c r="O114" i="4"/>
  <c r="M114" i="4"/>
  <c r="L114" i="4"/>
  <c r="J114" i="4"/>
  <c r="I114" i="4"/>
  <c r="G114" i="4"/>
  <c r="F114" i="4"/>
  <c r="D114" i="4"/>
  <c r="C114" i="4"/>
  <c r="AH113" i="4"/>
  <c r="AG113" i="4"/>
  <c r="AE113" i="4"/>
  <c r="AD113" i="4"/>
  <c r="AB113" i="4"/>
  <c r="AA113" i="4"/>
  <c r="Y113" i="4"/>
  <c r="X113" i="4"/>
  <c r="V113" i="4"/>
  <c r="U113" i="4"/>
  <c r="S113" i="4"/>
  <c r="R113" i="4"/>
  <c r="P113" i="4"/>
  <c r="O113" i="4"/>
  <c r="M113" i="4"/>
  <c r="L113" i="4"/>
  <c r="J113" i="4"/>
  <c r="I113" i="4"/>
  <c r="G113" i="4"/>
  <c r="F113" i="4"/>
  <c r="D113" i="4"/>
  <c r="C113" i="4"/>
  <c r="AH112" i="4"/>
  <c r="AG112" i="4"/>
  <c r="AE112" i="4"/>
  <c r="AD112" i="4"/>
  <c r="AB112" i="4"/>
  <c r="AA112" i="4"/>
  <c r="Y112" i="4"/>
  <c r="X112" i="4"/>
  <c r="V112" i="4"/>
  <c r="U112" i="4"/>
  <c r="S112" i="4"/>
  <c r="R112" i="4"/>
  <c r="P112" i="4"/>
  <c r="O112" i="4"/>
  <c r="M112" i="4"/>
  <c r="L112" i="4"/>
  <c r="J112" i="4"/>
  <c r="I112" i="4"/>
  <c r="G112" i="4"/>
  <c r="F112" i="4"/>
  <c r="D112" i="4"/>
  <c r="C112" i="4"/>
  <c r="AH111" i="4"/>
  <c r="AG111" i="4"/>
  <c r="AE111" i="4"/>
  <c r="AD111" i="4"/>
  <c r="AB111" i="4"/>
  <c r="AA111" i="4"/>
  <c r="Y111" i="4"/>
  <c r="X111" i="4"/>
  <c r="V111" i="4"/>
  <c r="U111" i="4"/>
  <c r="S111" i="4"/>
  <c r="R111" i="4"/>
  <c r="P111" i="4"/>
  <c r="O111" i="4"/>
  <c r="M111" i="4"/>
  <c r="L111" i="4"/>
  <c r="J111" i="4"/>
  <c r="I111" i="4"/>
  <c r="G111" i="4"/>
  <c r="F111" i="4"/>
  <c r="D111" i="4"/>
  <c r="C111" i="4"/>
  <c r="AH110" i="4"/>
  <c r="AG110" i="4"/>
  <c r="AE110" i="4"/>
  <c r="AD110" i="4"/>
  <c r="AB110" i="4"/>
  <c r="AA110" i="4"/>
  <c r="Y110" i="4"/>
  <c r="X110" i="4"/>
  <c r="V110" i="4"/>
  <c r="U110" i="4"/>
  <c r="S110" i="4"/>
  <c r="R110" i="4"/>
  <c r="P110" i="4"/>
  <c r="O110" i="4"/>
  <c r="M110" i="4"/>
  <c r="L110" i="4"/>
  <c r="J110" i="4"/>
  <c r="I110" i="4"/>
  <c r="G110" i="4"/>
  <c r="F110" i="4"/>
  <c r="D110" i="4"/>
  <c r="C110" i="4"/>
  <c r="AH109" i="4"/>
  <c r="AG109" i="4"/>
  <c r="AE109" i="4"/>
  <c r="AD109" i="4"/>
  <c r="AB109" i="4"/>
  <c r="AA109" i="4"/>
  <c r="Y109" i="4"/>
  <c r="X109" i="4"/>
  <c r="V109" i="4"/>
  <c r="U109" i="4"/>
  <c r="S109" i="4"/>
  <c r="R109" i="4"/>
  <c r="P109" i="4"/>
  <c r="O109" i="4"/>
  <c r="M109" i="4"/>
  <c r="L109" i="4"/>
  <c r="J109" i="4"/>
  <c r="I109" i="4"/>
  <c r="G109" i="4"/>
  <c r="F109" i="4"/>
  <c r="D109" i="4"/>
  <c r="C109" i="4"/>
  <c r="AH93" i="4"/>
  <c r="AG93" i="4"/>
  <c r="AE93" i="4"/>
  <c r="AD93" i="4"/>
  <c r="AB93" i="4"/>
  <c r="AA93" i="4"/>
  <c r="Y93" i="4"/>
  <c r="X93" i="4"/>
  <c r="V93" i="4"/>
  <c r="U93" i="4"/>
  <c r="S93" i="4"/>
  <c r="R93" i="4"/>
  <c r="P93" i="4"/>
  <c r="O93" i="4"/>
  <c r="M93" i="4"/>
  <c r="L93" i="4"/>
  <c r="J93" i="4"/>
  <c r="I93" i="4"/>
  <c r="G93" i="4"/>
  <c r="F93" i="4"/>
  <c r="D93" i="4"/>
  <c r="C93" i="4"/>
  <c r="AH92" i="4"/>
  <c r="AG92" i="4"/>
  <c r="AE92" i="4"/>
  <c r="AD92" i="4"/>
  <c r="AB92" i="4"/>
  <c r="AA92" i="4"/>
  <c r="Y92" i="4"/>
  <c r="X92" i="4"/>
  <c r="V92" i="4"/>
  <c r="U92" i="4"/>
  <c r="S92" i="4"/>
  <c r="R92" i="4"/>
  <c r="P92" i="4"/>
  <c r="O92" i="4"/>
  <c r="M92" i="4"/>
  <c r="L92" i="4"/>
  <c r="J92" i="4"/>
  <c r="I92" i="4"/>
  <c r="G92" i="4"/>
  <c r="F92" i="4"/>
  <c r="D92" i="4"/>
  <c r="C92" i="4"/>
  <c r="AH91" i="4"/>
  <c r="AG91" i="4"/>
  <c r="AE91" i="4"/>
  <c r="AD91" i="4"/>
  <c r="AB91" i="4"/>
  <c r="AA91" i="4"/>
  <c r="Y91" i="4"/>
  <c r="X91" i="4"/>
  <c r="V91" i="4"/>
  <c r="U91" i="4"/>
  <c r="S91" i="4"/>
  <c r="R91" i="4"/>
  <c r="P91" i="4"/>
  <c r="O91" i="4"/>
  <c r="M91" i="4"/>
  <c r="L91" i="4"/>
  <c r="J91" i="4"/>
  <c r="I91" i="4"/>
  <c r="G91" i="4"/>
  <c r="F91" i="4"/>
  <c r="D91" i="4"/>
  <c r="C91" i="4"/>
  <c r="AH90" i="4"/>
  <c r="AE90" i="4"/>
  <c r="AB90" i="4"/>
  <c r="Y90" i="4"/>
  <c r="V90" i="4"/>
  <c r="S90" i="4"/>
  <c r="R90" i="4"/>
  <c r="P90" i="4"/>
  <c r="M90" i="4"/>
  <c r="J90" i="4"/>
  <c r="AH89" i="4"/>
  <c r="AE89" i="4"/>
  <c r="AB89" i="4"/>
  <c r="Y89" i="4"/>
  <c r="V89" i="4"/>
  <c r="S89" i="4"/>
  <c r="P89" i="4"/>
  <c r="O89" i="4"/>
  <c r="M89" i="4"/>
  <c r="J89" i="4"/>
  <c r="C89" i="4"/>
  <c r="AH88" i="4"/>
  <c r="AE88" i="4"/>
  <c r="AB88" i="4"/>
  <c r="Y88" i="4"/>
  <c r="V88" i="4"/>
  <c r="S88" i="4"/>
  <c r="P88" i="4"/>
  <c r="F88" i="4"/>
  <c r="AH87" i="4"/>
  <c r="AE87" i="4"/>
  <c r="AB87" i="4"/>
  <c r="Y87" i="4"/>
  <c r="V87" i="4"/>
  <c r="U87" i="4"/>
  <c r="S87" i="4"/>
  <c r="P87" i="4"/>
  <c r="I87" i="4"/>
  <c r="C87" i="4"/>
  <c r="D85" i="4"/>
  <c r="G90" i="4" s="1"/>
  <c r="C85" i="4"/>
  <c r="AG90" i="4" s="1"/>
  <c r="AH71" i="4"/>
  <c r="AG71" i="4"/>
  <c r="AE71" i="4"/>
  <c r="AD71" i="4"/>
  <c r="AB71" i="4"/>
  <c r="AA71" i="4"/>
  <c r="Y71" i="4"/>
  <c r="X71" i="4"/>
  <c r="V71" i="4"/>
  <c r="U71" i="4"/>
  <c r="S71" i="4"/>
  <c r="R71" i="4"/>
  <c r="P71" i="4"/>
  <c r="O71" i="4"/>
  <c r="M71" i="4"/>
  <c r="L71" i="4"/>
  <c r="J71" i="4"/>
  <c r="I71" i="4"/>
  <c r="G71" i="4"/>
  <c r="F71" i="4"/>
  <c r="D71" i="4"/>
  <c r="C71" i="4"/>
  <c r="AH70" i="4"/>
  <c r="AG70" i="4"/>
  <c r="AE70" i="4"/>
  <c r="AD70" i="4"/>
  <c r="AB70" i="4"/>
  <c r="AA70" i="4"/>
  <c r="Y70" i="4"/>
  <c r="X70" i="4"/>
  <c r="V70" i="4"/>
  <c r="U70" i="4"/>
  <c r="S70" i="4"/>
  <c r="R70" i="4"/>
  <c r="P70" i="4"/>
  <c r="O70" i="4"/>
  <c r="M70" i="4"/>
  <c r="L70" i="4"/>
  <c r="J70" i="4"/>
  <c r="I70" i="4"/>
  <c r="G70" i="4"/>
  <c r="F70" i="4"/>
  <c r="D70" i="4"/>
  <c r="C70" i="4"/>
  <c r="AH69" i="4"/>
  <c r="AG69" i="4"/>
  <c r="AE69" i="4"/>
  <c r="AD69" i="4"/>
  <c r="AB69" i="4"/>
  <c r="AA69" i="4"/>
  <c r="Y69" i="4"/>
  <c r="X69" i="4"/>
  <c r="V69" i="4"/>
  <c r="U69" i="4"/>
  <c r="S69" i="4"/>
  <c r="R69" i="4"/>
  <c r="P69" i="4"/>
  <c r="O69" i="4"/>
  <c r="M69" i="4"/>
  <c r="L69" i="4"/>
  <c r="J69" i="4"/>
  <c r="I69" i="4"/>
  <c r="G69" i="4"/>
  <c r="F69" i="4"/>
  <c r="D69" i="4"/>
  <c r="C69" i="4"/>
  <c r="AH68" i="4"/>
  <c r="AE68" i="4"/>
  <c r="AB68" i="4"/>
  <c r="Y68" i="4"/>
  <c r="V68" i="4"/>
  <c r="S68" i="4"/>
  <c r="P68" i="4"/>
  <c r="AH67" i="4"/>
  <c r="AE67" i="4"/>
  <c r="AB67" i="4"/>
  <c r="Y67" i="4"/>
  <c r="V67" i="4"/>
  <c r="S67" i="4"/>
  <c r="P67" i="4"/>
  <c r="O67" i="4"/>
  <c r="AH66" i="4"/>
  <c r="AE66" i="4"/>
  <c r="AB66" i="4"/>
  <c r="Y66" i="4"/>
  <c r="X66" i="4"/>
  <c r="V66" i="4"/>
  <c r="S66" i="4"/>
  <c r="P66" i="4"/>
  <c r="AH65" i="4"/>
  <c r="AG65" i="4"/>
  <c r="AE65" i="4"/>
  <c r="AB65" i="4"/>
  <c r="Y65" i="4"/>
  <c r="V65" i="4"/>
  <c r="S65" i="4"/>
  <c r="P65" i="4"/>
  <c r="D63" i="4"/>
  <c r="M68" i="4" s="1"/>
  <c r="C63" i="4"/>
  <c r="AG68" i="4" s="1"/>
  <c r="AH49" i="4"/>
  <c r="AG49" i="4"/>
  <c r="AE49" i="4"/>
  <c r="AD49" i="4"/>
  <c r="AB49" i="4"/>
  <c r="AA49" i="4"/>
  <c r="Y49" i="4"/>
  <c r="X49" i="4"/>
  <c r="V49" i="4"/>
  <c r="U49" i="4"/>
  <c r="S49" i="4"/>
  <c r="R49" i="4"/>
  <c r="P49" i="4"/>
  <c r="O49" i="4"/>
  <c r="M49" i="4"/>
  <c r="L49" i="4"/>
  <c r="J49" i="4"/>
  <c r="I49" i="4"/>
  <c r="G49" i="4"/>
  <c r="F49" i="4"/>
  <c r="D49" i="4"/>
  <c r="C49" i="4"/>
  <c r="AH48" i="4"/>
  <c r="AG48" i="4"/>
  <c r="AE48" i="4"/>
  <c r="AD48" i="4"/>
  <c r="AB48" i="4"/>
  <c r="AA48" i="4"/>
  <c r="Y48" i="4"/>
  <c r="X48" i="4"/>
  <c r="V48" i="4"/>
  <c r="U48" i="4"/>
  <c r="S48" i="4"/>
  <c r="R48" i="4"/>
  <c r="P48" i="4"/>
  <c r="O48" i="4"/>
  <c r="M48" i="4"/>
  <c r="L48" i="4"/>
  <c r="J48" i="4"/>
  <c r="I48" i="4"/>
  <c r="G48" i="4"/>
  <c r="F48" i="4"/>
  <c r="D48" i="4"/>
  <c r="C48" i="4"/>
  <c r="AH47" i="4"/>
  <c r="AG47" i="4"/>
  <c r="AE47" i="4"/>
  <c r="AD47" i="4"/>
  <c r="AB47" i="4"/>
  <c r="AA47" i="4"/>
  <c r="Y47" i="4"/>
  <c r="X47" i="4"/>
  <c r="V47" i="4"/>
  <c r="U47" i="4"/>
  <c r="S47" i="4"/>
  <c r="R47" i="4"/>
  <c r="P47" i="4"/>
  <c r="O47" i="4"/>
  <c r="M47" i="4"/>
  <c r="L47" i="4"/>
  <c r="J47" i="4"/>
  <c r="I47" i="4"/>
  <c r="G47" i="4"/>
  <c r="F47" i="4"/>
  <c r="D47" i="4"/>
  <c r="C47" i="4"/>
  <c r="AH46" i="4"/>
  <c r="AG46" i="4"/>
  <c r="AE46" i="4"/>
  <c r="AD46" i="4"/>
  <c r="AB46" i="4"/>
  <c r="AA46" i="4"/>
  <c r="Y46" i="4"/>
  <c r="X46" i="4"/>
  <c r="V46" i="4"/>
  <c r="U46" i="4"/>
  <c r="S46" i="4"/>
  <c r="R46" i="4"/>
  <c r="P46" i="4"/>
  <c r="O46" i="4"/>
  <c r="M46" i="4"/>
  <c r="L46" i="4"/>
  <c r="J46" i="4"/>
  <c r="I46" i="4"/>
  <c r="F46" i="4"/>
  <c r="C46" i="4"/>
  <c r="AH45" i="4"/>
  <c r="AG45" i="4"/>
  <c r="AE45" i="4"/>
  <c r="AD45" i="4"/>
  <c r="AB45" i="4"/>
  <c r="AA45" i="4"/>
  <c r="Y45" i="4"/>
  <c r="X45" i="4"/>
  <c r="V45" i="4"/>
  <c r="U45" i="4"/>
  <c r="S45" i="4"/>
  <c r="R45" i="4"/>
  <c r="P45" i="4"/>
  <c r="O45" i="4"/>
  <c r="M45" i="4"/>
  <c r="L45" i="4"/>
  <c r="J45" i="4"/>
  <c r="I45" i="4"/>
  <c r="F45" i="4"/>
  <c r="C45" i="4"/>
  <c r="AH44" i="4"/>
  <c r="AG44" i="4"/>
  <c r="AE44" i="4"/>
  <c r="AD44" i="4"/>
  <c r="AB44" i="4"/>
  <c r="AA44" i="4"/>
  <c r="Y44" i="4"/>
  <c r="X44" i="4"/>
  <c r="V44" i="4"/>
  <c r="U44" i="4"/>
  <c r="S44" i="4"/>
  <c r="R44" i="4"/>
  <c r="P44" i="4"/>
  <c r="O44" i="4"/>
  <c r="L44" i="4"/>
  <c r="I44" i="4"/>
  <c r="F44" i="4"/>
  <c r="C44" i="4"/>
  <c r="AH43" i="4"/>
  <c r="AG43" i="4"/>
  <c r="AE43" i="4"/>
  <c r="AD43" i="4"/>
  <c r="AB43" i="4"/>
  <c r="AA43" i="4"/>
  <c r="Y43" i="4"/>
  <c r="X43" i="4"/>
  <c r="V43" i="4"/>
  <c r="U43" i="4"/>
  <c r="S43" i="4"/>
  <c r="R43" i="4"/>
  <c r="P43" i="4"/>
  <c r="O43" i="4"/>
  <c r="L43" i="4"/>
  <c r="I43" i="4"/>
  <c r="F43" i="4"/>
  <c r="C43" i="4"/>
  <c r="D41" i="4"/>
  <c r="G45" i="4" s="1"/>
  <c r="U37" i="4"/>
  <c r="W36" i="4"/>
  <c r="V36" i="4"/>
  <c r="U36" i="4"/>
  <c r="S36" i="4"/>
  <c r="U35" i="4"/>
  <c r="W34" i="4"/>
  <c r="V34" i="4"/>
  <c r="U34" i="4"/>
  <c r="U33" i="4"/>
  <c r="W32" i="4"/>
  <c r="U32" i="4"/>
  <c r="R32" i="4"/>
  <c r="M24" i="4"/>
  <c r="L24" i="4"/>
  <c r="J24" i="4"/>
  <c r="I24" i="4"/>
  <c r="G24" i="4"/>
  <c r="F24" i="4"/>
  <c r="D24" i="4"/>
  <c r="C24" i="4"/>
  <c r="G23" i="4"/>
  <c r="F23" i="4"/>
  <c r="D23" i="4"/>
  <c r="C23" i="4"/>
  <c r="M22" i="4"/>
  <c r="L22" i="4"/>
  <c r="J22" i="4"/>
  <c r="I22" i="4"/>
  <c r="G22" i="4"/>
  <c r="F22" i="4"/>
  <c r="D22" i="4"/>
  <c r="C22" i="4"/>
  <c r="M21" i="4"/>
  <c r="L21" i="4"/>
  <c r="J21" i="4"/>
  <c r="I21" i="4"/>
  <c r="F21" i="4"/>
  <c r="C21" i="4"/>
  <c r="F20" i="4"/>
  <c r="C20" i="4"/>
  <c r="M19" i="4"/>
  <c r="L19" i="4"/>
  <c r="J19" i="4"/>
  <c r="I19" i="4"/>
  <c r="G19" i="4"/>
  <c r="F19" i="4"/>
  <c r="D19" i="4"/>
  <c r="C19" i="4"/>
  <c r="M18" i="4"/>
  <c r="J18" i="4"/>
  <c r="I18" i="4"/>
  <c r="G18" i="4"/>
  <c r="F18" i="4"/>
  <c r="D18" i="4"/>
  <c r="G17" i="4"/>
  <c r="F17" i="4"/>
  <c r="D17" i="4"/>
  <c r="C17" i="4"/>
  <c r="I16" i="4"/>
  <c r="G16" i="4"/>
  <c r="J16" i="4" s="1"/>
  <c r="M16" i="4" s="1"/>
  <c r="F16" i="4"/>
  <c r="D16" i="4"/>
  <c r="M15" i="4"/>
  <c r="J15" i="4"/>
  <c r="I15" i="4"/>
  <c r="G15" i="4"/>
  <c r="F15" i="4"/>
  <c r="D15" i="4"/>
  <c r="M14" i="4"/>
  <c r="J14" i="4"/>
  <c r="G14" i="4"/>
  <c r="D14" i="4"/>
  <c r="M13" i="4"/>
  <c r="L13" i="4"/>
  <c r="J13" i="4"/>
  <c r="I13" i="4"/>
  <c r="G13" i="4"/>
  <c r="F13" i="4"/>
  <c r="D13" i="4"/>
  <c r="C13" i="4"/>
  <c r="M12" i="4"/>
  <c r="L12" i="4"/>
  <c r="I12" i="4"/>
  <c r="G12" i="4"/>
  <c r="F12" i="4"/>
  <c r="C12" i="4"/>
  <c r="N11" i="4"/>
  <c r="L11" i="4"/>
  <c r="K11" i="4"/>
  <c r="J11" i="4"/>
  <c r="H11" i="4"/>
  <c r="E11" i="4"/>
  <c r="C11" i="4"/>
  <c r="M10" i="4"/>
  <c r="J10" i="4"/>
  <c r="I10" i="4"/>
  <c r="G10" i="4"/>
  <c r="F10" i="4"/>
  <c r="I11" i="4" s="1"/>
  <c r="D10" i="4"/>
  <c r="M11" i="4" s="1"/>
  <c r="M9" i="4"/>
  <c r="D11" i="4" s="1"/>
  <c r="J9" i="4"/>
  <c r="G11" i="4" s="1"/>
  <c r="I9" i="4"/>
  <c r="F11" i="4" s="1"/>
  <c r="F9" i="4"/>
  <c r="E2" i="4"/>
  <c r="X32" i="2"/>
  <c r="U36" i="2"/>
  <c r="U34" i="2"/>
  <c r="U32" i="2"/>
  <c r="U37" i="2"/>
  <c r="W36" i="2"/>
  <c r="V36" i="2"/>
  <c r="S36" i="2"/>
  <c r="U35" i="2"/>
  <c r="W34" i="2"/>
  <c r="V34" i="2"/>
  <c r="U33" i="2"/>
  <c r="W32" i="2"/>
  <c r="R32" i="2"/>
  <c r="L68" i="4" l="1"/>
  <c r="C65" i="4"/>
  <c r="AA65" i="4"/>
  <c r="R66" i="4"/>
  <c r="AG67" i="4"/>
  <c r="X68" i="4"/>
  <c r="O87" i="4"/>
  <c r="L88" i="4"/>
  <c r="I89" i="4"/>
  <c r="L90" i="4"/>
  <c r="U131" i="4"/>
  <c r="I65" i="4"/>
  <c r="U65" i="4"/>
  <c r="F66" i="4"/>
  <c r="C67" i="4"/>
  <c r="AA67" i="4"/>
  <c r="R68" i="4"/>
  <c r="AG87" i="4"/>
  <c r="X88" i="4"/>
  <c r="AA89" i="4"/>
  <c r="O65" i="4"/>
  <c r="L66" i="4"/>
  <c r="AD66" i="4"/>
  <c r="I67" i="4"/>
  <c r="U67" i="4"/>
  <c r="F68" i="4"/>
  <c r="AA87" i="4"/>
  <c r="R88" i="4"/>
  <c r="U89" i="4"/>
  <c r="F90" i="4"/>
  <c r="X90" i="4"/>
  <c r="F131" i="4"/>
  <c r="L131" i="4"/>
  <c r="R131" i="4"/>
  <c r="X131" i="4"/>
  <c r="AD131" i="4"/>
  <c r="C132" i="4"/>
  <c r="I132" i="4"/>
  <c r="O132" i="4"/>
  <c r="U132" i="4"/>
  <c r="AA132" i="4"/>
  <c r="AG132" i="4"/>
  <c r="F133" i="4"/>
  <c r="L133" i="4"/>
  <c r="R133" i="4"/>
  <c r="X133" i="4"/>
  <c r="AD133" i="4"/>
  <c r="C134" i="4"/>
  <c r="I134" i="4"/>
  <c r="O134" i="4"/>
  <c r="U134" i="4"/>
  <c r="AA134" i="4"/>
  <c r="AD68" i="4"/>
  <c r="AD88" i="4"/>
  <c r="AG89" i="4"/>
  <c r="C131" i="4"/>
  <c r="I131" i="4"/>
  <c r="O131" i="4"/>
  <c r="AA131" i="4"/>
  <c r="AG131" i="4"/>
  <c r="F132" i="4"/>
  <c r="L132" i="4"/>
  <c r="R132" i="4"/>
  <c r="X132" i="4"/>
  <c r="AD132" i="4"/>
  <c r="C133" i="4"/>
  <c r="I133" i="4"/>
  <c r="O133" i="4"/>
  <c r="U133" i="4"/>
  <c r="AA133" i="4"/>
  <c r="AG133" i="4"/>
  <c r="F134" i="4"/>
  <c r="L134" i="4"/>
  <c r="R134" i="4"/>
  <c r="X134" i="4"/>
  <c r="AD134" i="4"/>
  <c r="X32" i="4"/>
  <c r="J44" i="4"/>
  <c r="M43" i="4"/>
  <c r="D44" i="4"/>
  <c r="G43" i="4"/>
  <c r="G46" i="4"/>
  <c r="D45" i="4"/>
  <c r="M44" i="4"/>
  <c r="G44" i="4"/>
  <c r="J43" i="4"/>
  <c r="D43" i="4"/>
  <c r="D46" i="4"/>
  <c r="AG134" i="4"/>
  <c r="AD90" i="4"/>
  <c r="G65" i="4"/>
  <c r="M65" i="4"/>
  <c r="D66" i="4"/>
  <c r="J66" i="4"/>
  <c r="G67" i="4"/>
  <c r="M67" i="4"/>
  <c r="D68" i="4"/>
  <c r="J68" i="4"/>
  <c r="G87" i="4"/>
  <c r="M87" i="4"/>
  <c r="D88" i="4"/>
  <c r="J88" i="4"/>
  <c r="G89" i="4"/>
  <c r="D90" i="4"/>
  <c r="D65" i="4"/>
  <c r="J65" i="4"/>
  <c r="G66" i="4"/>
  <c r="M66" i="4"/>
  <c r="D67" i="4"/>
  <c r="J67" i="4"/>
  <c r="G68" i="4"/>
  <c r="D87" i="4"/>
  <c r="J87" i="4"/>
  <c r="G88" i="4"/>
  <c r="M88" i="4"/>
  <c r="D89" i="4"/>
  <c r="F65" i="4"/>
  <c r="L65" i="4"/>
  <c r="R65" i="4"/>
  <c r="X65" i="4"/>
  <c r="AD65" i="4"/>
  <c r="C66" i="4"/>
  <c r="I66" i="4"/>
  <c r="O66" i="4"/>
  <c r="U66" i="4"/>
  <c r="AA66" i="4"/>
  <c r="AG66" i="4"/>
  <c r="F67" i="4"/>
  <c r="L67" i="4"/>
  <c r="R67" i="4"/>
  <c r="X67" i="4"/>
  <c r="AD67" i="4"/>
  <c r="C68" i="4"/>
  <c r="I68" i="4"/>
  <c r="O68" i="4"/>
  <c r="U68" i="4"/>
  <c r="AA68" i="4"/>
  <c r="F87" i="4"/>
  <c r="L87" i="4"/>
  <c r="R87" i="4"/>
  <c r="X87" i="4"/>
  <c r="AD87" i="4"/>
  <c r="C88" i="4"/>
  <c r="I88" i="4"/>
  <c r="O88" i="4"/>
  <c r="U88" i="4"/>
  <c r="AA88" i="4"/>
  <c r="AG88" i="4"/>
  <c r="F89" i="4"/>
  <c r="L89" i="4"/>
  <c r="R89" i="4"/>
  <c r="X89" i="4"/>
  <c r="AD89" i="4"/>
  <c r="C90" i="4"/>
  <c r="I90" i="4"/>
  <c r="O90" i="4"/>
  <c r="U90" i="4"/>
  <c r="AA90" i="4"/>
  <c r="L22" i="2"/>
  <c r="I22" i="2"/>
  <c r="F22" i="2"/>
  <c r="C22" i="2"/>
  <c r="I24" i="2"/>
  <c r="F24" i="2"/>
  <c r="L24" i="2"/>
  <c r="C24" i="2"/>
  <c r="F23" i="2"/>
  <c r="C23" i="2"/>
  <c r="L21" i="2"/>
  <c r="I21" i="2"/>
  <c r="F21" i="2"/>
  <c r="C21" i="2"/>
  <c r="L19" i="2"/>
  <c r="F19" i="2"/>
  <c r="I19" i="2"/>
  <c r="C19" i="2"/>
  <c r="M19" i="2"/>
  <c r="J19" i="2"/>
  <c r="G19" i="2"/>
  <c r="D19" i="2"/>
  <c r="C12" i="2"/>
  <c r="F12" i="2"/>
  <c r="G12" i="2"/>
  <c r="I12" i="2"/>
  <c r="L12" i="2"/>
  <c r="M12" i="2"/>
  <c r="C13" i="2"/>
  <c r="D13" i="2"/>
  <c r="F13" i="2"/>
  <c r="G13" i="2"/>
  <c r="I13" i="2"/>
  <c r="J13" i="2"/>
  <c r="L13" i="2"/>
  <c r="M13" i="2"/>
  <c r="D10" i="2"/>
  <c r="D15" i="2"/>
  <c r="D16" i="2"/>
  <c r="D17" i="2"/>
  <c r="D18" i="2"/>
  <c r="D22" i="2"/>
  <c r="D23" i="2"/>
  <c r="D24" i="2"/>
  <c r="D41" i="2"/>
  <c r="D45" i="2" s="1"/>
  <c r="D47" i="2"/>
  <c r="D48" i="2"/>
  <c r="D49" i="2"/>
  <c r="D63" i="2"/>
  <c r="D67" i="2" s="1"/>
  <c r="D69" i="2"/>
  <c r="D70" i="2"/>
  <c r="D71" i="2"/>
  <c r="D85" i="2"/>
  <c r="D89" i="2" s="1"/>
  <c r="D91" i="2"/>
  <c r="D92" i="2"/>
  <c r="D93" i="2"/>
  <c r="D109" i="2"/>
  <c r="D110" i="2"/>
  <c r="D111" i="2"/>
  <c r="D112" i="2"/>
  <c r="D113" i="2"/>
  <c r="D114" i="2"/>
  <c r="D115" i="2"/>
  <c r="D131" i="2"/>
  <c r="D132" i="2"/>
  <c r="D133" i="2"/>
  <c r="D134" i="2"/>
  <c r="D135" i="2"/>
  <c r="D136" i="2"/>
  <c r="D137" i="2"/>
  <c r="AH137" i="2"/>
  <c r="AE137" i="2"/>
  <c r="AB137" i="2"/>
  <c r="Y137" i="2"/>
  <c r="V137" i="2"/>
  <c r="S137" i="2"/>
  <c r="P137" i="2"/>
  <c r="M137" i="2"/>
  <c r="J137" i="2"/>
  <c r="G137" i="2"/>
  <c r="AH136" i="2"/>
  <c r="AE136" i="2"/>
  <c r="AB136" i="2"/>
  <c r="Y136" i="2"/>
  <c r="V136" i="2"/>
  <c r="S136" i="2"/>
  <c r="P136" i="2"/>
  <c r="M136" i="2"/>
  <c r="J136" i="2"/>
  <c r="G136" i="2"/>
  <c r="AH135" i="2"/>
  <c r="AE135" i="2"/>
  <c r="AB135" i="2"/>
  <c r="Y135" i="2"/>
  <c r="V135" i="2"/>
  <c r="S135" i="2"/>
  <c r="P135" i="2"/>
  <c r="M135" i="2"/>
  <c r="J135" i="2"/>
  <c r="G135" i="2"/>
  <c r="AH134" i="2"/>
  <c r="AE134" i="2"/>
  <c r="AB134" i="2"/>
  <c r="Y134" i="2"/>
  <c r="V134" i="2"/>
  <c r="S134" i="2"/>
  <c r="P134" i="2"/>
  <c r="M134" i="2"/>
  <c r="J134" i="2"/>
  <c r="G134" i="2"/>
  <c r="AH133" i="2"/>
  <c r="AE133" i="2"/>
  <c r="AB133" i="2"/>
  <c r="Y133" i="2"/>
  <c r="V133" i="2"/>
  <c r="S133" i="2"/>
  <c r="P133" i="2"/>
  <c r="M133" i="2"/>
  <c r="J133" i="2"/>
  <c r="G133" i="2"/>
  <c r="AH132" i="2"/>
  <c r="AE132" i="2"/>
  <c r="AB132" i="2"/>
  <c r="Y132" i="2"/>
  <c r="V132" i="2"/>
  <c r="S132" i="2"/>
  <c r="P132" i="2"/>
  <c r="M132" i="2"/>
  <c r="J132" i="2"/>
  <c r="G132" i="2"/>
  <c r="AH131" i="2"/>
  <c r="AE131" i="2"/>
  <c r="AB131" i="2"/>
  <c r="Y131" i="2"/>
  <c r="V131" i="2"/>
  <c r="S131" i="2"/>
  <c r="P131" i="2"/>
  <c r="M131" i="2"/>
  <c r="J131" i="2"/>
  <c r="G131" i="2"/>
  <c r="AG137" i="2"/>
  <c r="AD137" i="2"/>
  <c r="AA137" i="2"/>
  <c r="X137" i="2"/>
  <c r="U137" i="2"/>
  <c r="R137" i="2"/>
  <c r="O137" i="2"/>
  <c r="L137" i="2"/>
  <c r="I137" i="2"/>
  <c r="F137" i="2"/>
  <c r="C137" i="2"/>
  <c r="AG136" i="2"/>
  <c r="AD136" i="2"/>
  <c r="AA136" i="2"/>
  <c r="X136" i="2"/>
  <c r="U136" i="2"/>
  <c r="R136" i="2"/>
  <c r="O136" i="2"/>
  <c r="L136" i="2"/>
  <c r="I136" i="2"/>
  <c r="F136" i="2"/>
  <c r="C136" i="2"/>
  <c r="AG135" i="2"/>
  <c r="AD135" i="2"/>
  <c r="AA135" i="2"/>
  <c r="X135" i="2"/>
  <c r="U135" i="2"/>
  <c r="R135" i="2"/>
  <c r="O135" i="2"/>
  <c r="L135" i="2"/>
  <c r="I135" i="2"/>
  <c r="F135" i="2"/>
  <c r="C135" i="2"/>
  <c r="G93" i="2"/>
  <c r="G92" i="2"/>
  <c r="G91" i="2"/>
  <c r="AH49" i="2"/>
  <c r="AE49" i="2"/>
  <c r="AB49" i="2"/>
  <c r="Y49" i="2"/>
  <c r="V49" i="2"/>
  <c r="S49" i="2"/>
  <c r="P49" i="2"/>
  <c r="M49" i="2"/>
  <c r="J49" i="2"/>
  <c r="AH48" i="2"/>
  <c r="AE48" i="2"/>
  <c r="AB48" i="2"/>
  <c r="Y48" i="2"/>
  <c r="V48" i="2"/>
  <c r="S48" i="2"/>
  <c r="P48" i="2"/>
  <c r="M48" i="2"/>
  <c r="J48" i="2"/>
  <c r="AH47" i="2"/>
  <c r="AE47" i="2"/>
  <c r="AB47" i="2"/>
  <c r="Y47" i="2"/>
  <c r="V47" i="2"/>
  <c r="S47" i="2"/>
  <c r="P47" i="2"/>
  <c r="M47" i="2"/>
  <c r="J47" i="2"/>
  <c r="AH46" i="2"/>
  <c r="AE46" i="2"/>
  <c r="AB46" i="2"/>
  <c r="Y46" i="2"/>
  <c r="V46" i="2"/>
  <c r="S46" i="2"/>
  <c r="P46" i="2"/>
  <c r="M46" i="2"/>
  <c r="J46" i="2"/>
  <c r="AH45" i="2"/>
  <c r="AE45" i="2"/>
  <c r="AB45" i="2"/>
  <c r="Y45" i="2"/>
  <c r="V45" i="2"/>
  <c r="S45" i="2"/>
  <c r="P45" i="2"/>
  <c r="M45" i="2"/>
  <c r="J45" i="2"/>
  <c r="AH44" i="2"/>
  <c r="AE44" i="2"/>
  <c r="AB44" i="2"/>
  <c r="Y44" i="2"/>
  <c r="V44" i="2"/>
  <c r="S44" i="2"/>
  <c r="P44" i="2"/>
  <c r="AH43" i="2"/>
  <c r="AE43" i="2"/>
  <c r="AB43" i="2"/>
  <c r="Y43" i="2"/>
  <c r="V43" i="2"/>
  <c r="S43" i="2"/>
  <c r="P43" i="2"/>
  <c r="AH115" i="2"/>
  <c r="AE115" i="2"/>
  <c r="AB115" i="2"/>
  <c r="Y115" i="2"/>
  <c r="V115" i="2"/>
  <c r="S115" i="2"/>
  <c r="P115" i="2"/>
  <c r="M115" i="2"/>
  <c r="J115" i="2"/>
  <c r="AH114" i="2"/>
  <c r="AE114" i="2"/>
  <c r="AB114" i="2"/>
  <c r="Y114" i="2"/>
  <c r="V114" i="2"/>
  <c r="S114" i="2"/>
  <c r="P114" i="2"/>
  <c r="M114" i="2"/>
  <c r="J114" i="2"/>
  <c r="AH113" i="2"/>
  <c r="AE113" i="2"/>
  <c r="AB113" i="2"/>
  <c r="Y113" i="2"/>
  <c r="V113" i="2"/>
  <c r="S113" i="2"/>
  <c r="P113" i="2"/>
  <c r="M113" i="2"/>
  <c r="J113" i="2"/>
  <c r="AH112" i="2"/>
  <c r="AE112" i="2"/>
  <c r="AB112" i="2"/>
  <c r="Y112" i="2"/>
  <c r="V112" i="2"/>
  <c r="S112" i="2"/>
  <c r="P112" i="2"/>
  <c r="M112" i="2"/>
  <c r="J112" i="2"/>
  <c r="AH111" i="2"/>
  <c r="AE111" i="2"/>
  <c r="AB111" i="2"/>
  <c r="Y111" i="2"/>
  <c r="V111" i="2"/>
  <c r="S111" i="2"/>
  <c r="P111" i="2"/>
  <c r="M111" i="2"/>
  <c r="J111" i="2"/>
  <c r="AH110" i="2"/>
  <c r="AE110" i="2"/>
  <c r="AB110" i="2"/>
  <c r="Y110" i="2"/>
  <c r="V110" i="2"/>
  <c r="S110" i="2"/>
  <c r="P110" i="2"/>
  <c r="M110" i="2"/>
  <c r="J110" i="2"/>
  <c r="AH109" i="2"/>
  <c r="AE109" i="2"/>
  <c r="AB109" i="2"/>
  <c r="Y109" i="2"/>
  <c r="V109" i="2"/>
  <c r="S109" i="2"/>
  <c r="P109" i="2"/>
  <c r="M109" i="2"/>
  <c r="J109" i="2"/>
  <c r="G115" i="2"/>
  <c r="G114" i="2"/>
  <c r="G113" i="2"/>
  <c r="G112" i="2"/>
  <c r="G111" i="2"/>
  <c r="G110" i="2"/>
  <c r="G109" i="2"/>
  <c r="AG115" i="2"/>
  <c r="AD115" i="2"/>
  <c r="AA115" i="2"/>
  <c r="X115" i="2"/>
  <c r="U115" i="2"/>
  <c r="R115" i="2"/>
  <c r="O115" i="2"/>
  <c r="L115" i="2"/>
  <c r="I115" i="2"/>
  <c r="F115" i="2"/>
  <c r="C115" i="2"/>
  <c r="AG114" i="2"/>
  <c r="AD114" i="2"/>
  <c r="AA114" i="2"/>
  <c r="X114" i="2"/>
  <c r="U114" i="2"/>
  <c r="R114" i="2"/>
  <c r="O114" i="2"/>
  <c r="L114" i="2"/>
  <c r="I114" i="2"/>
  <c r="F114" i="2"/>
  <c r="C114" i="2"/>
  <c r="AG113" i="2"/>
  <c r="AD113" i="2"/>
  <c r="AA113" i="2"/>
  <c r="X113" i="2"/>
  <c r="U113" i="2"/>
  <c r="R113" i="2"/>
  <c r="O113" i="2"/>
  <c r="L113" i="2"/>
  <c r="I113" i="2"/>
  <c r="F113" i="2"/>
  <c r="C113" i="2"/>
  <c r="AG112" i="2"/>
  <c r="AD112" i="2"/>
  <c r="AA112" i="2"/>
  <c r="X112" i="2"/>
  <c r="U112" i="2"/>
  <c r="R112" i="2"/>
  <c r="O112" i="2"/>
  <c r="L112" i="2"/>
  <c r="I112" i="2"/>
  <c r="F112" i="2"/>
  <c r="C112" i="2"/>
  <c r="AG111" i="2"/>
  <c r="AD111" i="2"/>
  <c r="AA111" i="2"/>
  <c r="X111" i="2"/>
  <c r="U111" i="2"/>
  <c r="R111" i="2"/>
  <c r="O111" i="2"/>
  <c r="L111" i="2"/>
  <c r="I111" i="2"/>
  <c r="F111" i="2"/>
  <c r="C111" i="2"/>
  <c r="AG110" i="2"/>
  <c r="AD110" i="2"/>
  <c r="AA110" i="2"/>
  <c r="X110" i="2"/>
  <c r="U110" i="2"/>
  <c r="R110" i="2"/>
  <c r="O110" i="2"/>
  <c r="L110" i="2"/>
  <c r="I110" i="2"/>
  <c r="F110" i="2"/>
  <c r="C110" i="2"/>
  <c r="AG109" i="2"/>
  <c r="AD109" i="2"/>
  <c r="AA109" i="2"/>
  <c r="X109" i="2"/>
  <c r="U109" i="2"/>
  <c r="R109" i="2"/>
  <c r="O109" i="2"/>
  <c r="L109" i="2"/>
  <c r="I109" i="2"/>
  <c r="F109" i="2"/>
  <c r="C109" i="2"/>
  <c r="AG93" i="2"/>
  <c r="AG92" i="2"/>
  <c r="AG91" i="2"/>
  <c r="AD93" i="2"/>
  <c r="AD92" i="2"/>
  <c r="AD91" i="2"/>
  <c r="AA93" i="2"/>
  <c r="AA92" i="2"/>
  <c r="AA91" i="2"/>
  <c r="X93" i="2"/>
  <c r="X92" i="2"/>
  <c r="X91" i="2"/>
  <c r="U93" i="2"/>
  <c r="U92" i="2"/>
  <c r="U91" i="2"/>
  <c r="R93" i="2"/>
  <c r="R92" i="2"/>
  <c r="R91" i="2"/>
  <c r="O93" i="2"/>
  <c r="O92" i="2"/>
  <c r="O91" i="2"/>
  <c r="L93" i="2"/>
  <c r="L92" i="2"/>
  <c r="L91" i="2"/>
  <c r="I93" i="2"/>
  <c r="I92" i="2"/>
  <c r="I91" i="2"/>
  <c r="F93" i="2"/>
  <c r="F92" i="2"/>
  <c r="F91" i="2"/>
  <c r="C93" i="2"/>
  <c r="C91" i="2"/>
  <c r="C92" i="2"/>
  <c r="AH93" i="2"/>
  <c r="AE93" i="2"/>
  <c r="AB93" i="2"/>
  <c r="Y93" i="2"/>
  <c r="V93" i="2"/>
  <c r="S93" i="2"/>
  <c r="P93" i="2"/>
  <c r="M93" i="2"/>
  <c r="J93" i="2"/>
  <c r="AH92" i="2"/>
  <c r="AE92" i="2"/>
  <c r="AB92" i="2"/>
  <c r="Y92" i="2"/>
  <c r="V92" i="2"/>
  <c r="S92" i="2"/>
  <c r="P92" i="2"/>
  <c r="M92" i="2"/>
  <c r="J92" i="2"/>
  <c r="AH91" i="2"/>
  <c r="AE91" i="2"/>
  <c r="AB91" i="2"/>
  <c r="Y91" i="2"/>
  <c r="V91" i="2"/>
  <c r="S91" i="2"/>
  <c r="P91" i="2"/>
  <c r="M91" i="2"/>
  <c r="J91" i="2"/>
  <c r="AH90" i="2"/>
  <c r="AE90" i="2"/>
  <c r="AB90" i="2"/>
  <c r="Y90" i="2"/>
  <c r="V90" i="2"/>
  <c r="S90" i="2"/>
  <c r="P90" i="2"/>
  <c r="M90" i="2"/>
  <c r="J90" i="2"/>
  <c r="AH89" i="2"/>
  <c r="AE89" i="2"/>
  <c r="AB89" i="2"/>
  <c r="Y89" i="2"/>
  <c r="V89" i="2"/>
  <c r="S89" i="2"/>
  <c r="P89" i="2"/>
  <c r="M89" i="2"/>
  <c r="J89" i="2"/>
  <c r="AH88" i="2"/>
  <c r="AE88" i="2"/>
  <c r="AB88" i="2"/>
  <c r="Y88" i="2"/>
  <c r="V88" i="2"/>
  <c r="S88" i="2"/>
  <c r="P88" i="2"/>
  <c r="AH87" i="2"/>
  <c r="AE87" i="2"/>
  <c r="AB87" i="2"/>
  <c r="Y87" i="2"/>
  <c r="V87" i="2"/>
  <c r="S87" i="2"/>
  <c r="P87" i="2"/>
  <c r="G71" i="2"/>
  <c r="G70" i="2"/>
  <c r="G69" i="2"/>
  <c r="G47" i="2"/>
  <c r="G48" i="2"/>
  <c r="G49" i="2"/>
  <c r="AG71" i="2"/>
  <c r="AG70" i="2"/>
  <c r="AG69" i="2"/>
  <c r="AD71" i="2"/>
  <c r="AD70" i="2"/>
  <c r="AD69" i="2"/>
  <c r="AA71" i="2"/>
  <c r="AA70" i="2"/>
  <c r="AA69" i="2"/>
  <c r="X71" i="2"/>
  <c r="X70" i="2"/>
  <c r="X69" i="2"/>
  <c r="U71" i="2"/>
  <c r="U70" i="2"/>
  <c r="U69" i="2"/>
  <c r="R71" i="2"/>
  <c r="R70" i="2"/>
  <c r="R69" i="2"/>
  <c r="O71" i="2"/>
  <c r="O70" i="2"/>
  <c r="O69" i="2"/>
  <c r="L71" i="2"/>
  <c r="L70" i="2"/>
  <c r="L69" i="2"/>
  <c r="I71" i="2"/>
  <c r="I70" i="2"/>
  <c r="I69" i="2"/>
  <c r="F71" i="2"/>
  <c r="F70" i="2"/>
  <c r="F69" i="2"/>
  <c r="C71" i="2"/>
  <c r="C70" i="2"/>
  <c r="C69" i="2"/>
  <c r="AH71" i="2"/>
  <c r="AE71" i="2"/>
  <c r="AB71" i="2"/>
  <c r="Y71" i="2"/>
  <c r="V71" i="2"/>
  <c r="S71" i="2"/>
  <c r="P71" i="2"/>
  <c r="M71" i="2"/>
  <c r="J71" i="2"/>
  <c r="AH70" i="2"/>
  <c r="AE70" i="2"/>
  <c r="AB70" i="2"/>
  <c r="Y70" i="2"/>
  <c r="V70" i="2"/>
  <c r="S70" i="2"/>
  <c r="P70" i="2"/>
  <c r="M70" i="2"/>
  <c r="J70" i="2"/>
  <c r="AH69" i="2"/>
  <c r="AE69" i="2"/>
  <c r="AB69" i="2"/>
  <c r="Y69" i="2"/>
  <c r="V69" i="2"/>
  <c r="S69" i="2"/>
  <c r="P69" i="2"/>
  <c r="M69" i="2"/>
  <c r="J69" i="2"/>
  <c r="AH68" i="2"/>
  <c r="AE68" i="2"/>
  <c r="AB68" i="2"/>
  <c r="Y68" i="2"/>
  <c r="V68" i="2"/>
  <c r="S68" i="2"/>
  <c r="P68" i="2"/>
  <c r="AH67" i="2"/>
  <c r="AE67" i="2"/>
  <c r="AB67" i="2"/>
  <c r="Y67" i="2"/>
  <c r="V67" i="2"/>
  <c r="S67" i="2"/>
  <c r="P67" i="2"/>
  <c r="AH66" i="2"/>
  <c r="AE66" i="2"/>
  <c r="AB66" i="2"/>
  <c r="Y66" i="2"/>
  <c r="V66" i="2"/>
  <c r="S66" i="2"/>
  <c r="P66" i="2"/>
  <c r="AH65" i="2"/>
  <c r="AE65" i="2"/>
  <c r="AB65" i="2"/>
  <c r="Y65" i="2"/>
  <c r="V65" i="2"/>
  <c r="S65" i="2"/>
  <c r="P65" i="2"/>
  <c r="D87" i="2" l="1"/>
  <c r="D90" i="2"/>
  <c r="D66" i="2"/>
  <c r="D68" i="2"/>
  <c r="D43" i="2"/>
  <c r="D46" i="2"/>
  <c r="D44" i="2"/>
  <c r="D88" i="2"/>
  <c r="D65" i="2"/>
  <c r="N11" i="2"/>
  <c r="L11" i="2"/>
  <c r="K11" i="2"/>
  <c r="H11" i="2"/>
  <c r="E11" i="2"/>
  <c r="C11" i="2"/>
  <c r="J43" i="2" l="1"/>
  <c r="G44" i="2"/>
  <c r="G45" i="2"/>
  <c r="M44" i="2"/>
  <c r="G46" i="2"/>
  <c r="G43" i="2"/>
  <c r="J44" i="2"/>
  <c r="M43" i="2"/>
  <c r="M65" i="2"/>
  <c r="G68" i="2"/>
  <c r="G66" i="2"/>
  <c r="J66" i="2"/>
  <c r="M68" i="2"/>
  <c r="J65" i="2"/>
  <c r="G67" i="2"/>
  <c r="G65" i="2"/>
  <c r="J68" i="2"/>
  <c r="M67" i="2"/>
  <c r="J67" i="2"/>
  <c r="M66" i="2"/>
  <c r="G89" i="2"/>
  <c r="G87" i="2"/>
  <c r="M88" i="2"/>
  <c r="J88" i="2"/>
  <c r="M87" i="2"/>
  <c r="G90" i="2"/>
  <c r="G88" i="2"/>
  <c r="J87" i="2"/>
  <c r="M24" i="2"/>
  <c r="J24" i="2"/>
  <c r="G24" i="2"/>
  <c r="G23" i="2"/>
  <c r="M22" i="2"/>
  <c r="J22" i="2"/>
  <c r="G22" i="2"/>
  <c r="M21" i="2"/>
  <c r="J21" i="2"/>
  <c r="M18" i="2"/>
  <c r="J18" i="2"/>
  <c r="I18" i="2"/>
  <c r="G18" i="2"/>
  <c r="F18" i="2"/>
  <c r="G17" i="2"/>
  <c r="F17" i="2"/>
  <c r="C17" i="2"/>
  <c r="I16" i="2"/>
  <c r="G16" i="2"/>
  <c r="J16" i="2" s="1"/>
  <c r="M16" i="2" s="1"/>
  <c r="F16" i="2"/>
  <c r="M15" i="2"/>
  <c r="J15" i="2"/>
  <c r="I15" i="2"/>
  <c r="G15" i="2"/>
  <c r="F15" i="2"/>
  <c r="M10" i="2"/>
  <c r="J10" i="2"/>
  <c r="I10" i="2"/>
  <c r="G10" i="2"/>
  <c r="J11" i="2" s="1"/>
  <c r="F10" i="2"/>
  <c r="I11" i="2" s="1"/>
  <c r="M11" i="2"/>
  <c r="M9" i="2"/>
  <c r="D11" i="2" s="1"/>
  <c r="J9" i="2"/>
  <c r="G11" i="2" s="1"/>
  <c r="I9" i="2"/>
  <c r="F11" i="2" s="1"/>
  <c r="F9" i="2"/>
  <c r="C129" i="2" l="1"/>
  <c r="C85" i="2"/>
  <c r="C63" i="2"/>
  <c r="AG49" i="2"/>
  <c r="AG48" i="2"/>
  <c r="AG47" i="2"/>
  <c r="AG46" i="2"/>
  <c r="AG45" i="2"/>
  <c r="AG44" i="2"/>
  <c r="AG43" i="2"/>
  <c r="AD49" i="2"/>
  <c r="AD48" i="2"/>
  <c r="AD47" i="2"/>
  <c r="AD46" i="2"/>
  <c r="AD45" i="2"/>
  <c r="AD44" i="2"/>
  <c r="AD43" i="2"/>
  <c r="AA49" i="2"/>
  <c r="AA48" i="2"/>
  <c r="AA47" i="2"/>
  <c r="AA46" i="2"/>
  <c r="AA45" i="2"/>
  <c r="AA44" i="2"/>
  <c r="AA43" i="2"/>
  <c r="X49" i="2"/>
  <c r="X48" i="2"/>
  <c r="X47" i="2"/>
  <c r="X46" i="2"/>
  <c r="X45" i="2"/>
  <c r="X44" i="2"/>
  <c r="X43" i="2"/>
  <c r="U49" i="2"/>
  <c r="U48" i="2"/>
  <c r="U47" i="2"/>
  <c r="U46" i="2"/>
  <c r="U45" i="2"/>
  <c r="U44" i="2"/>
  <c r="U43" i="2"/>
  <c r="R49" i="2"/>
  <c r="R48" i="2"/>
  <c r="R47" i="2"/>
  <c r="R46" i="2"/>
  <c r="R45" i="2"/>
  <c r="R44" i="2"/>
  <c r="R43" i="2"/>
  <c r="O49" i="2"/>
  <c r="O48" i="2"/>
  <c r="O47" i="2"/>
  <c r="O46" i="2"/>
  <c r="O45" i="2"/>
  <c r="O44" i="2"/>
  <c r="O43" i="2"/>
  <c r="L49" i="2"/>
  <c r="L48" i="2"/>
  <c r="L47" i="2"/>
  <c r="L46" i="2"/>
  <c r="L45" i="2"/>
  <c r="L44" i="2"/>
  <c r="L43" i="2"/>
  <c r="I49" i="2"/>
  <c r="I48" i="2"/>
  <c r="I47" i="2"/>
  <c r="I46" i="2"/>
  <c r="I45" i="2"/>
  <c r="I44" i="2"/>
  <c r="I43" i="2"/>
  <c r="F49" i="2"/>
  <c r="F48" i="2"/>
  <c r="F47" i="2"/>
  <c r="F46" i="2"/>
  <c r="F45" i="2"/>
  <c r="F44" i="2"/>
  <c r="F43" i="2"/>
  <c r="C49" i="2"/>
  <c r="C48" i="2"/>
  <c r="C47" i="2"/>
  <c r="C46" i="2"/>
  <c r="C45" i="2"/>
  <c r="C44" i="2"/>
  <c r="C43" i="2"/>
  <c r="AA68" i="2" l="1"/>
  <c r="X67" i="2"/>
  <c r="R65" i="2"/>
  <c r="O68" i="2"/>
  <c r="L67" i="2"/>
  <c r="I66" i="2"/>
  <c r="C68" i="2"/>
  <c r="AG65" i="2"/>
  <c r="AD68" i="2"/>
  <c r="AA67" i="2"/>
  <c r="X66" i="2"/>
  <c r="U65" i="2"/>
  <c r="R68" i="2"/>
  <c r="O67" i="2"/>
  <c r="L66" i="2"/>
  <c r="I65" i="2"/>
  <c r="F68" i="2"/>
  <c r="C67" i="2"/>
  <c r="AG68" i="2"/>
  <c r="AD67" i="2"/>
  <c r="AA66" i="2"/>
  <c r="X65" i="2"/>
  <c r="U68" i="2"/>
  <c r="R67" i="2"/>
  <c r="O66" i="2"/>
  <c r="L65" i="2"/>
  <c r="I68" i="2"/>
  <c r="F67" i="2"/>
  <c r="C66" i="2"/>
  <c r="AG67" i="2"/>
  <c r="AD66" i="2"/>
  <c r="AA65" i="2"/>
  <c r="X68" i="2"/>
  <c r="U67" i="2"/>
  <c r="R66" i="2"/>
  <c r="O65" i="2"/>
  <c r="L68" i="2"/>
  <c r="I67" i="2"/>
  <c r="F66" i="2"/>
  <c r="C65" i="2"/>
  <c r="AG66" i="2"/>
  <c r="AD65" i="2"/>
  <c r="U66" i="2"/>
  <c r="F65" i="2"/>
  <c r="AG134" i="2"/>
  <c r="U134" i="2"/>
  <c r="I134" i="2"/>
  <c r="AD133" i="2"/>
  <c r="R133" i="2"/>
  <c r="F133" i="2"/>
  <c r="AA132" i="2"/>
  <c r="O132" i="2"/>
  <c r="C132" i="2"/>
  <c r="X131" i="2"/>
  <c r="L131" i="2"/>
  <c r="AG88" i="2"/>
  <c r="AD87" i="2"/>
  <c r="AA90" i="2"/>
  <c r="X89" i="2"/>
  <c r="U88" i="2"/>
  <c r="R87" i="2"/>
  <c r="O90" i="2"/>
  <c r="L89" i="2"/>
  <c r="I88" i="2"/>
  <c r="F87" i="2"/>
  <c r="C89" i="2"/>
  <c r="AD134" i="2"/>
  <c r="R134" i="2"/>
  <c r="F134" i="2"/>
  <c r="AA133" i="2"/>
  <c r="O133" i="2"/>
  <c r="C133" i="2"/>
  <c r="X132" i="2"/>
  <c r="L132" i="2"/>
  <c r="AG131" i="2"/>
  <c r="U131" i="2"/>
  <c r="I131" i="2"/>
  <c r="AG87" i="2"/>
  <c r="AD90" i="2"/>
  <c r="AA89" i="2"/>
  <c r="X88" i="2"/>
  <c r="U87" i="2"/>
  <c r="R90" i="2"/>
  <c r="O89" i="2"/>
  <c r="L88" i="2"/>
  <c r="I87" i="2"/>
  <c r="F90" i="2"/>
  <c r="C88" i="2"/>
  <c r="AA134" i="2"/>
  <c r="O134" i="2"/>
  <c r="C134" i="2"/>
  <c r="X133" i="2"/>
  <c r="L133" i="2"/>
  <c r="AG132" i="2"/>
  <c r="U132" i="2"/>
  <c r="I132" i="2"/>
  <c r="AD131" i="2"/>
  <c r="R131" i="2"/>
  <c r="F131" i="2"/>
  <c r="AG90" i="2"/>
  <c r="AD89" i="2"/>
  <c r="AA88" i="2"/>
  <c r="X87" i="2"/>
  <c r="U90" i="2"/>
  <c r="R89" i="2"/>
  <c r="O88" i="2"/>
  <c r="L87" i="2"/>
  <c r="I90" i="2"/>
  <c r="F89" i="2"/>
  <c r="X134" i="2"/>
  <c r="L134" i="2"/>
  <c r="AG133" i="2"/>
  <c r="U133" i="2"/>
  <c r="I133" i="2"/>
  <c r="AD132" i="2"/>
  <c r="R132" i="2"/>
  <c r="F132" i="2"/>
  <c r="AA131" i="2"/>
  <c r="O131" i="2"/>
  <c r="C131" i="2"/>
  <c r="AG89" i="2"/>
  <c r="AD88" i="2"/>
  <c r="AA87" i="2"/>
  <c r="X90" i="2"/>
  <c r="U89" i="2"/>
  <c r="R88" i="2"/>
  <c r="O87" i="2"/>
  <c r="L90" i="2"/>
  <c r="I89" i="2"/>
  <c r="F88" i="2"/>
  <c r="C90" i="2"/>
  <c r="C87" i="2"/>
  <c r="E2" i="2"/>
</calcChain>
</file>

<file path=xl/comments1.xml><?xml version="1.0" encoding="utf-8"?>
<comments xmlns="http://schemas.openxmlformats.org/spreadsheetml/2006/main">
  <authors>
    <author>Пронькин Дмитрий Юрьевич</author>
  </authors>
  <commentList>
    <comment ref="E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1 - I-beam
2 - T-beam
3 - The "Box"</t>
        </r>
      </text>
    </comment>
    <comment ref="F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Element length
</t>
        </r>
      </text>
    </comment>
    <comment ref="G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Top chord width</t>
        </r>
      </text>
    </comment>
    <comment ref="H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Top chord thickness</t>
        </r>
      </text>
    </comment>
    <comment ref="I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Bottom chord width</t>
        </r>
      </text>
    </comment>
    <comment ref="J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Bottom chord thickness
</t>
        </r>
      </text>
    </comment>
    <comment ref="K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Element height</t>
        </r>
      </text>
    </comment>
    <comment ref="L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
"Wall" thickness</t>
        </r>
      </text>
    </comment>
    <comment ref="M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Bolt holes diameter
</t>
        </r>
      </text>
    </comment>
    <comment ref="N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Element height</t>
        </r>
      </text>
    </comment>
    <comment ref="P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
"Wall" thickness</t>
        </r>
      </text>
    </comment>
    <comment ref="Q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Bolt holes diameter
</t>
        </r>
      </text>
    </comment>
  </commentList>
</comments>
</file>

<file path=xl/comments2.xml><?xml version="1.0" encoding="utf-8"?>
<comments xmlns="http://schemas.openxmlformats.org/spreadsheetml/2006/main">
  <authors>
    <author>Пронькин Дмитрий Юрьевич</author>
  </authors>
  <commentList>
    <comment ref="E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1 - I-beam
2 - T-beam
3 - The "Box"</t>
        </r>
      </text>
    </comment>
    <comment ref="F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Element length
</t>
        </r>
      </text>
    </comment>
    <comment ref="G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Top chord width</t>
        </r>
      </text>
    </comment>
    <comment ref="H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Top chord thickness</t>
        </r>
      </text>
    </comment>
    <comment ref="I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Bottom chord width</t>
        </r>
      </text>
    </comment>
    <comment ref="J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Bottom chord thickness
</t>
        </r>
      </text>
    </comment>
    <comment ref="K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Element height</t>
        </r>
      </text>
    </comment>
    <comment ref="L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
"Wall" thickness</t>
        </r>
      </text>
    </comment>
    <comment ref="M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Bolt holes diameter
</t>
        </r>
      </text>
    </comment>
    <comment ref="N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Element height</t>
        </r>
      </text>
    </comment>
    <comment ref="P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
"Wall" thickness</t>
        </r>
      </text>
    </comment>
    <comment ref="Q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Bolt holes diameter
</t>
        </r>
      </text>
    </comment>
  </commentList>
</comments>
</file>

<file path=xl/sharedStrings.xml><?xml version="1.0" encoding="utf-8"?>
<sst xmlns="http://schemas.openxmlformats.org/spreadsheetml/2006/main" count="959" uniqueCount="129">
  <si>
    <t>Name</t>
  </si>
  <si>
    <t>Type</t>
  </si>
  <si>
    <t>L_i</t>
  </si>
  <si>
    <t>h_i</t>
  </si>
  <si>
    <t>t_i</t>
  </si>
  <si>
    <t>I-beam</t>
  </si>
  <si>
    <t>Element</t>
  </si>
  <si>
    <t>T-beam</t>
  </si>
  <si>
    <t>The "Box"</t>
  </si>
  <si>
    <t>x</t>
  </si>
  <si>
    <t>y</t>
  </si>
  <si>
    <t>Column indents</t>
  </si>
  <si>
    <t>Coordinates</t>
  </si>
  <si>
    <t>1-st row</t>
  </si>
  <si>
    <t>2-nd row</t>
  </si>
  <si>
    <t>3-rd row</t>
  </si>
  <si>
    <t>4-th row</t>
  </si>
  <si>
    <t>5-th row</t>
  </si>
  <si>
    <t>6-th row</t>
  </si>
  <si>
    <t>Start point</t>
  </si>
  <si>
    <t>d</t>
  </si>
  <si>
    <t>раскос</t>
  </si>
  <si>
    <t>z</t>
  </si>
  <si>
    <t>Р-3</t>
  </si>
  <si>
    <t>Coordinates for general parameters</t>
  </si>
  <si>
    <t>bt_i</t>
  </si>
  <si>
    <t>twt_i</t>
  </si>
  <si>
    <t>bb_i</t>
  </si>
  <si>
    <t>twb_i</t>
  </si>
  <si>
    <t>Bottom chord</t>
  </si>
  <si>
    <t>Top chord</t>
  </si>
  <si>
    <t>Center line</t>
  </si>
  <si>
    <t>"Wall" lines</t>
  </si>
  <si>
    <t>1-st -  2-nd column indent</t>
  </si>
  <si>
    <t>2-nd -  3-rd column indent</t>
  </si>
  <si>
    <t>3-rd -  4-th column indent</t>
  </si>
  <si>
    <t>4-th -  5-th column indent</t>
  </si>
  <si>
    <t>5-th -  6-th column indent</t>
  </si>
  <si>
    <t>6-th -  7-th column indent</t>
  </si>
  <si>
    <t>8-th -  9-th column indent</t>
  </si>
  <si>
    <t>7-th -  8-th column indent</t>
  </si>
  <si>
    <t>9-th -  10-th column indent</t>
  </si>
  <si>
    <t>1-st - 2-nd row indent</t>
  </si>
  <si>
    <t>2-nd - 3-rd row indent</t>
  </si>
  <si>
    <t>3-rd - 4-th row indent</t>
  </si>
  <si>
    <t>4-th - 5-th row indent</t>
  </si>
  <si>
    <t>5-th - 6-th row indent</t>
  </si>
  <si>
    <t>INDENTS</t>
  </si>
  <si>
    <t>0(zero) -  1-st column indent</t>
  </si>
  <si>
    <t>s.p. - 0(zero) row indent</t>
  </si>
  <si>
    <t>0(zero) - 1-st row indent</t>
  </si>
  <si>
    <t>LCH group</t>
  </si>
  <si>
    <t>MCH group</t>
  </si>
  <si>
    <t>RCH group</t>
  </si>
  <si>
    <t>RWH group</t>
  </si>
  <si>
    <t>LWH group</t>
  </si>
  <si>
    <t>Row indents    s.p. - start point     (0, 0, 0)</t>
  </si>
  <si>
    <t>Row indents    s.p. - start point     (L_i, 0, 0)</t>
  </si>
  <si>
    <t>0(zero) row</t>
  </si>
  <si>
    <t>point 1</t>
  </si>
  <si>
    <t>point 2</t>
  </si>
  <si>
    <t>point 3</t>
  </si>
  <si>
    <t>point 4</t>
  </si>
  <si>
    <t>point 5</t>
  </si>
  <si>
    <t>point 6</t>
  </si>
  <si>
    <t>point 7</t>
  </si>
  <si>
    <t>point 8</t>
  </si>
  <si>
    <t>point 9</t>
  </si>
  <si>
    <t>point 10</t>
  </si>
  <si>
    <t>None</t>
  </si>
  <si>
    <t>CoordinateD</t>
  </si>
  <si>
    <t>1-Dt -  2-nd column indent</t>
  </si>
  <si>
    <t>D.p. - 0(zero) row indent</t>
  </si>
  <si>
    <t>Dtart point</t>
  </si>
  <si>
    <t>s.p. -  0(zero) column indent</t>
  </si>
  <si>
    <t>Bolt holes indents in the middle of the element (CHORDS)</t>
  </si>
  <si>
    <t>Side scale</t>
  </si>
  <si>
    <t>Bolt holes indents on the right edge of the element (CHORDS)</t>
  </si>
  <si>
    <t>Bolt holes indents on the left side of the element (CHORDS)</t>
  </si>
  <si>
    <t>Bolt holes indents on the left edge of the element (WALL)</t>
  </si>
  <si>
    <t>Bolt holes indents on the right edge of the element (WALL)</t>
  </si>
  <si>
    <t>Front view (FGP)</t>
  </si>
  <si>
    <t>Top view (TGP)</t>
  </si>
  <si>
    <t>Side view (SGP)</t>
  </si>
  <si>
    <t>Hole center line</t>
  </si>
  <si>
    <t>Holes lines</t>
  </si>
  <si>
    <t>HS</t>
  </si>
  <si>
    <t>HF</t>
  </si>
  <si>
    <t>Steel</t>
  </si>
  <si>
    <t>Profile standart</t>
  </si>
  <si>
    <t>Steel Standart</t>
  </si>
  <si>
    <t>ГОСТ 19903-2015</t>
  </si>
  <si>
    <t>10ХСНД</t>
  </si>
  <si>
    <t>ГОСТ Р 55374-2012</t>
  </si>
  <si>
    <t>10ХСНД-2</t>
  </si>
  <si>
    <t>Лист</t>
  </si>
  <si>
    <t>Steel weight, кг</t>
  </si>
  <si>
    <t>1</t>
  </si>
  <si>
    <t>2</t>
  </si>
  <si>
    <t>Марка изедлия</t>
  </si>
  <si>
    <t>Поз. Дет.</t>
  </si>
  <si>
    <t>Наименование</t>
  </si>
  <si>
    <t>Row indents s.p. - Start point             (0, 0, 0)</t>
  </si>
  <si>
    <t>Row indents     s.p. - Start point (L_i/2, 0, 0)</t>
  </si>
  <si>
    <t>Row indentD    D.p. - Dtart point   (L_i, 0, 0)</t>
  </si>
  <si>
    <t>Front/top scale</t>
  </si>
  <si>
    <t>Кол.</t>
  </si>
  <si>
    <t>Масса 1 дет., кг</t>
  </si>
  <si>
    <t>Масса изделия*, кг</t>
  </si>
  <si>
    <t>Спецификация</t>
  </si>
  <si>
    <t>P-3</t>
  </si>
  <si>
    <t>Р-4</t>
  </si>
  <si>
    <t>Разработал</t>
  </si>
  <si>
    <t>Проверил</t>
  </si>
  <si>
    <t>ГИП</t>
  </si>
  <si>
    <t>Н.контроль</t>
  </si>
  <si>
    <t>Новиков Д.А.</t>
  </si>
  <si>
    <t>Старовойт Е.А.</t>
  </si>
  <si>
    <t>Шестоперов В.Г.</t>
  </si>
  <si>
    <t>Дорофеев С.С</t>
  </si>
  <si>
    <t>4740.XV-ТКР 2.2</t>
  </si>
  <si>
    <t>Искусственные сооружения. Мост через канал им. Москвы</t>
  </si>
  <si>
    <t xml:space="preserve">Организация пригородно-городского пассажирского железнодорожного движения на участке Одинцово - Лобня (МЦД-1 Одинцово - Лобня) Этап 15. «Строительство III и IV главных путей на участке Москва-Бутырская - Лобня». </t>
  </si>
  <si>
    <t>9-th-10-th column indent</t>
  </si>
  <si>
    <t>&lt;---Шифр</t>
  </si>
  <si>
    <t>&lt;---Название чертежа</t>
  </si>
  <si>
    <t>&lt;---Сквозная</t>
  </si>
  <si>
    <t>&lt;---№ в штампе</t>
  </si>
  <si>
    <t>&lt;---Название     объекта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</si>
</sst>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i/>
      <sz val="12"/>
      <color theme="1"/>
      <name val="ISOCPEUR"/>
      <family val="2"/>
      <charset val="204"/>
    </font>
    <font>
      <b/>
      <i/>
      <sz val="12"/>
      <color theme="1"/>
      <name val="ISOCPEUR"/>
      <family val="2"/>
      <charset val="204"/>
    </font>
    <font>
      <b/>
      <i/>
      <sz val="12"/>
      <name val="ISOCPEU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6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" fontId="3" fillId="2" borderId="9" xfId="0" applyNumberFormat="1" applyFont="1" applyFill="1" applyBorder="1" applyAlignment="1">
      <alignment horizontal="center" vertical="center"/>
    </xf>
    <xf numFmtId="1" fontId="3" fillId="2" borderId="10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1" fontId="3" fillId="2" borderId="31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49" fontId="3" fillId="2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1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1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1" fontId="3" fillId="0" borderId="16" xfId="0" applyNumberFormat="1" applyFont="1" applyBorder="1" applyAlignment="1">
      <alignment horizontal="center" vertical="center"/>
    </xf>
    <xf numFmtId="1" fontId="3" fillId="0" borderId="14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1" fontId="3" fillId="0" borderId="17" xfId="0" applyNumberFormat="1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" fontId="3" fillId="0" borderId="4" xfId="0" applyNumberFormat="1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1" fontId="3" fillId="0" borderId="0" xfId="0" applyNumberFormat="1" applyFont="1"/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21" xfId="0" applyFont="1" applyBorder="1" applyAlignment="1">
      <alignment wrapText="1"/>
    </xf>
    <xf numFmtId="1" fontId="3" fillId="0" borderId="22" xfId="0" applyNumberFormat="1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1" fontId="3" fillId="0" borderId="15" xfId="0" applyNumberFormat="1" applyFont="1" applyBorder="1" applyAlignment="1">
      <alignment horizontal="center" vertical="center"/>
    </xf>
    <xf numFmtId="1" fontId="3" fillId="0" borderId="25" xfId="0" applyNumberFormat="1" applyFont="1" applyFill="1" applyBorder="1" applyAlignment="1">
      <alignment horizontal="center" vertical="center"/>
    </xf>
    <xf numFmtId="1" fontId="3" fillId="0" borderId="15" xfId="0" applyNumberFormat="1" applyFont="1" applyFill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left" vertical="center"/>
    </xf>
    <xf numFmtId="1" fontId="3" fillId="0" borderId="7" xfId="0" applyNumberFormat="1" applyFont="1" applyFill="1" applyBorder="1" applyAlignment="1">
      <alignment horizontal="center" vertical="center"/>
    </xf>
    <xf numFmtId="1" fontId="3" fillId="0" borderId="8" xfId="0" applyNumberFormat="1" applyFont="1" applyFill="1" applyBorder="1" applyAlignment="1">
      <alignment horizontal="center" vertical="center"/>
    </xf>
    <xf numFmtId="1" fontId="3" fillId="0" borderId="44" xfId="0" applyNumberFormat="1" applyFont="1" applyBorder="1" applyAlignment="1">
      <alignment horizontal="center" vertical="center"/>
    </xf>
    <xf numFmtId="1" fontId="3" fillId="0" borderId="17" xfId="0" applyNumberFormat="1" applyFont="1" applyFill="1" applyBorder="1" applyAlignment="1">
      <alignment horizontal="center" vertical="center"/>
    </xf>
    <xf numFmtId="1" fontId="3" fillId="0" borderId="45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49" fontId="3" fillId="0" borderId="40" xfId="0" applyNumberFormat="1" applyFont="1" applyBorder="1" applyAlignment="1">
      <alignment horizontal="center" vertical="center" wrapText="1"/>
    </xf>
    <xf numFmtId="49" fontId="3" fillId="0" borderId="47" xfId="0" applyNumberFormat="1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49" fontId="3" fillId="0" borderId="48" xfId="0" applyNumberFormat="1" applyFont="1" applyBorder="1" applyAlignment="1">
      <alignment horizontal="center" vertical="center" wrapText="1"/>
    </xf>
    <xf numFmtId="1" fontId="3" fillId="3" borderId="18" xfId="0" applyNumberFormat="1" applyFont="1" applyFill="1" applyBorder="1" applyAlignment="1">
      <alignment horizontal="center" vertical="center"/>
    </xf>
    <xf numFmtId="1" fontId="3" fillId="3" borderId="19" xfId="0" applyNumberFormat="1" applyFont="1" applyFill="1" applyBorder="1" applyAlignment="1">
      <alignment horizontal="center" vertical="center"/>
    </xf>
    <xf numFmtId="1" fontId="3" fillId="3" borderId="20" xfId="0" applyNumberFormat="1" applyFont="1" applyFill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1" fontId="3" fillId="0" borderId="26" xfId="0" applyNumberFormat="1" applyFont="1" applyBorder="1" applyAlignment="1">
      <alignment horizontal="center" vertical="center"/>
    </xf>
    <xf numFmtId="1" fontId="3" fillId="0" borderId="27" xfId="0" applyNumberFormat="1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1" fontId="3" fillId="0" borderId="25" xfId="0" applyNumberFormat="1" applyFont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/>
    </xf>
    <xf numFmtId="2" fontId="3" fillId="0" borderId="26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27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2" fontId="4" fillId="0" borderId="48" xfId="0" applyNumberFormat="1" applyFont="1" applyBorder="1" applyAlignment="1">
      <alignment horizontal="center" vertical="center"/>
    </xf>
    <xf numFmtId="2" fontId="4" fillId="0" borderId="34" xfId="0" applyNumberFormat="1" applyFont="1" applyBorder="1" applyAlignment="1">
      <alignment horizontal="center" vertical="center"/>
    </xf>
    <xf numFmtId="2" fontId="4" fillId="0" borderId="47" xfId="0" applyNumberFormat="1" applyFont="1" applyBorder="1" applyAlignment="1">
      <alignment horizontal="center" vertical="center"/>
    </xf>
    <xf numFmtId="1" fontId="4" fillId="0" borderId="48" xfId="0" applyNumberFormat="1" applyFont="1" applyBorder="1" applyAlignment="1">
      <alignment horizontal="center" vertical="center"/>
    </xf>
    <xf numFmtId="1" fontId="4" fillId="0" borderId="34" xfId="0" applyNumberFormat="1" applyFont="1" applyBorder="1" applyAlignment="1">
      <alignment horizontal="center" vertical="center"/>
    </xf>
    <xf numFmtId="1" fontId="4" fillId="0" borderId="47" xfId="0" applyNumberFormat="1" applyFont="1" applyBorder="1" applyAlignment="1">
      <alignment horizontal="center" vertical="center"/>
    </xf>
    <xf numFmtId="1" fontId="3" fillId="3" borderId="41" xfId="0" applyNumberFormat="1" applyFont="1" applyFill="1" applyBorder="1" applyAlignment="1">
      <alignment horizontal="center" vertical="center"/>
    </xf>
    <xf numFmtId="1" fontId="3" fillId="3" borderId="42" xfId="0" applyNumberFormat="1" applyFont="1" applyFill="1" applyBorder="1" applyAlignment="1">
      <alignment horizontal="center" vertical="center"/>
    </xf>
    <xf numFmtId="1" fontId="3" fillId="3" borderId="4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1" fontId="3" fillId="0" borderId="8" xfId="0" applyNumberFormat="1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3" fillId="0" borderId="25" xfId="0" applyNumberFormat="1" applyFont="1" applyBorder="1" applyAlignment="1">
      <alignment horizontal="center"/>
    </xf>
    <xf numFmtId="1" fontId="3" fillId="0" borderId="15" xfId="0" applyNumberFormat="1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49" fontId="3" fillId="0" borderId="34" xfId="0" applyNumberFormat="1" applyFont="1" applyFill="1" applyBorder="1" applyAlignment="1">
      <alignment horizontal="center" vertical="center"/>
    </xf>
    <xf numFmtId="0" fontId="3" fillId="0" borderId="50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/>
    </xf>
    <xf numFmtId="0" fontId="3" fillId="0" borderId="0" xfId="0" applyFont="1" applyBorder="1"/>
    <xf numFmtId="2" fontId="3" fillId="0" borderId="0" xfId="0" applyNumberFormat="1" applyFont="1" applyBorder="1" applyAlignment="1">
      <alignment horizontal="center"/>
    </xf>
    <xf numFmtId="0" fontId="3" fillId="2" borderId="3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1" fontId="3" fillId="0" borderId="0" xfId="0" applyNumberFormat="1" applyFont="1" applyBorder="1"/>
    <xf numFmtId="164" fontId="3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left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Border="1"/>
    <xf numFmtId="0" fontId="5" fillId="0" borderId="1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" fontId="3" fillId="2" borderId="29" xfId="0" applyNumberFormat="1" applyFont="1" applyFill="1" applyBorder="1" applyAlignment="1">
      <alignment horizontal="center" vertical="center"/>
    </xf>
    <xf numFmtId="1" fontId="3" fillId="2" borderId="33" xfId="0" applyNumberFormat="1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3" fillId="0" borderId="0" xfId="0" applyFont="1" applyBorder="1" applyAlignment="1">
      <alignment wrapText="1"/>
    </xf>
    <xf numFmtId="0" fontId="3" fillId="0" borderId="18" xfId="0" applyNumberFormat="1" applyFont="1" applyBorder="1" applyAlignment="1">
      <alignment horizontal="center" vertical="center"/>
    </xf>
    <xf numFmtId="0" fontId="3" fillId="0" borderId="19" xfId="0" applyNumberFormat="1" applyFont="1" applyFill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1" fontId="3" fillId="0" borderId="20" xfId="0" applyNumberFormat="1" applyFont="1" applyBorder="1" applyAlignment="1">
      <alignment horizontal="center" vertical="center"/>
    </xf>
    <xf numFmtId="164" fontId="3" fillId="0" borderId="53" xfId="0" applyNumberFormat="1" applyFont="1" applyFill="1" applyBorder="1" applyAlignment="1">
      <alignment horizontal="center" vertical="center"/>
    </xf>
    <xf numFmtId="0" fontId="3" fillId="0" borderId="20" xfId="0" applyFont="1" applyBorder="1"/>
    <xf numFmtId="1" fontId="3" fillId="0" borderId="22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2" xfId="0" applyNumberFormat="1" applyFont="1" applyBorder="1" applyAlignment="1">
      <alignment horizontal="center" vertical="center"/>
    </xf>
    <xf numFmtId="1" fontId="3" fillId="0" borderId="18" xfId="0" applyNumberFormat="1" applyFont="1" applyBorder="1" applyAlignment="1">
      <alignment horizontal="center" vertical="center"/>
    </xf>
    <xf numFmtId="164" fontId="3" fillId="0" borderId="52" xfId="0" applyNumberFormat="1" applyFont="1" applyBorder="1" applyAlignment="1">
      <alignment horizontal="center" vertical="center"/>
    </xf>
    <xf numFmtId="164" fontId="3" fillId="0" borderId="18" xfId="0" applyNumberFormat="1" applyFont="1" applyBorder="1" applyAlignment="1">
      <alignment horizontal="center" vertical="center"/>
    </xf>
    <xf numFmtId="0" fontId="3" fillId="0" borderId="53" xfId="0" applyNumberFormat="1" applyFont="1" applyBorder="1" applyAlignment="1">
      <alignment horizontal="center" vertical="center"/>
    </xf>
    <xf numFmtId="1" fontId="3" fillId="0" borderId="19" xfId="0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164" fontId="3" fillId="0" borderId="53" xfId="0" applyNumberFormat="1" applyFont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1" fontId="3" fillId="0" borderId="54" xfId="0" applyNumberFormat="1" applyFont="1" applyBorder="1" applyAlignment="1">
      <alignment horizontal="center" vertical="center"/>
    </xf>
    <xf numFmtId="1" fontId="3" fillId="0" borderId="54" xfId="0" applyNumberFormat="1" applyFont="1" applyBorder="1" applyAlignment="1">
      <alignment horizontal="center"/>
    </xf>
    <xf numFmtId="0" fontId="3" fillId="0" borderId="1" xfId="0" applyFont="1" applyBorder="1"/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 textRotation="90" wrapText="1"/>
    </xf>
    <xf numFmtId="0" fontId="4" fillId="0" borderId="39" xfId="0" applyFont="1" applyBorder="1" applyAlignment="1">
      <alignment horizontal="center" vertical="center" textRotation="90" wrapText="1"/>
    </xf>
    <xf numFmtId="0" fontId="4" fillId="0" borderId="29" xfId="0" applyFont="1" applyBorder="1" applyAlignment="1">
      <alignment horizontal="center" vertical="center" textRotation="90" wrapText="1"/>
    </xf>
    <xf numFmtId="0" fontId="4" fillId="2" borderId="38" xfId="0" applyFont="1" applyFill="1" applyBorder="1" applyAlignment="1">
      <alignment horizontal="center" vertical="center" textRotation="90" wrapText="1"/>
    </xf>
    <xf numFmtId="0" fontId="4" fillId="2" borderId="39" xfId="0" applyFont="1" applyFill="1" applyBorder="1" applyAlignment="1">
      <alignment horizontal="center" vertical="center" textRotation="90" wrapText="1"/>
    </xf>
    <xf numFmtId="0" fontId="4" fillId="2" borderId="29" xfId="0" applyFont="1" applyFill="1" applyBorder="1" applyAlignment="1">
      <alignment horizontal="center" vertical="center" textRotation="90" wrapText="1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3" borderId="38" xfId="0" applyFont="1" applyFill="1" applyBorder="1" applyAlignment="1">
      <alignment horizontal="center" vertical="center" textRotation="90" wrapText="1"/>
    </xf>
    <xf numFmtId="0" fontId="3" fillId="3" borderId="29" xfId="0" applyFont="1" applyFill="1" applyBorder="1" applyAlignment="1">
      <alignment horizontal="center" vertical="center" textRotation="90" wrapText="1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2" borderId="38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/>
    </xf>
    <xf numFmtId="0" fontId="3" fillId="0" borderId="3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 wrapText="1"/>
    </xf>
    <xf numFmtId="1" fontId="3" fillId="0" borderId="11" xfId="0" applyNumberFormat="1" applyFont="1" applyBorder="1" applyAlignment="1">
      <alignment horizontal="center" vertical="center"/>
    </xf>
    <xf numFmtId="1" fontId="3" fillId="0" borderId="13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4" fillId="0" borderId="36" xfId="0" applyFont="1" applyBorder="1" applyAlignment="1">
      <alignment horizontal="center" vertical="center" textRotation="90" wrapText="1"/>
    </xf>
    <xf numFmtId="0" fontId="4" fillId="0" borderId="33" xfId="0" applyFont="1" applyBorder="1" applyAlignment="1">
      <alignment horizontal="center" vertical="center" textRotation="90" wrapText="1"/>
    </xf>
    <xf numFmtId="0" fontId="3" fillId="0" borderId="0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Border="1" applyAlignment="1">
      <alignment horizontal="left" vertic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25" xfId="0" applyFont="1" applyBorder="1"/>
    <xf numFmtId="2" fontId="3" fillId="0" borderId="15" xfId="0" applyNumberFormat="1" applyFont="1" applyBorder="1" applyAlignment="1">
      <alignment horizontal="left"/>
    </xf>
    <xf numFmtId="0" fontId="3" fillId="0" borderId="15" xfId="0" applyFont="1" applyBorder="1" applyAlignment="1">
      <alignment horizontal="left" vertical="center"/>
    </xf>
    <xf numFmtId="49" fontId="3" fillId="0" borderId="25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8" xfId="0" applyFont="1" applyBorder="1"/>
    <xf numFmtId="0" fontId="3" fillId="2" borderId="4" xfId="0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/>
    <xf numFmtId="0" fontId="3" fillId="2" borderId="2" xfId="0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5" xfId="0" applyFont="1" applyFill="1" applyBorder="1"/>
    <xf numFmtId="0" fontId="3" fillId="0" borderId="2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/>
    </xf>
    <xf numFmtId="2" fontId="3" fillId="0" borderId="15" xfId="0" applyNumberFormat="1" applyFont="1" applyBorder="1" applyAlignment="1">
      <alignment horizontal="left" vertical="center"/>
    </xf>
    <xf numFmtId="0" fontId="3" fillId="2" borderId="2" xfId="0" applyNumberFormat="1" applyFont="1" applyFill="1" applyBorder="1" applyAlignment="1">
      <alignment horizontal="left" vertical="center"/>
    </xf>
    <xf numFmtId="0" fontId="3" fillId="2" borderId="7" xfId="0" applyNumberFormat="1" applyFont="1" applyFill="1" applyBorder="1" applyAlignment="1">
      <alignment horizontal="left" vertical="center"/>
    </xf>
    <xf numFmtId="2" fontId="3" fillId="0" borderId="26" xfId="0" applyNumberFormat="1" applyFont="1" applyBorder="1" applyAlignment="1">
      <alignment horizontal="center"/>
    </xf>
    <xf numFmtId="1" fontId="3" fillId="0" borderId="14" xfId="0" applyNumberFormat="1" applyFont="1" applyFill="1" applyBorder="1" applyAlignment="1">
      <alignment horizontal="center" vertical="center"/>
    </xf>
    <xf numFmtId="1" fontId="3" fillId="0" borderId="27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0" fontId="3" fillId="0" borderId="29" xfId="0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/>
    </xf>
    <xf numFmtId="0" fontId="3" fillId="0" borderId="3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1" fontId="3" fillId="0" borderId="44" xfId="0" applyNumberFormat="1" applyFont="1" applyBorder="1" applyAlignment="1">
      <alignment horizontal="center"/>
    </xf>
    <xf numFmtId="2" fontId="3" fillId="0" borderId="44" xfId="0" applyNumberFormat="1" applyFont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1" fontId="3" fillId="0" borderId="60" xfId="0" applyNumberFormat="1" applyFont="1" applyBorder="1" applyAlignment="1">
      <alignment horizontal="center" vertical="center"/>
    </xf>
    <xf numFmtId="1" fontId="3" fillId="0" borderId="61" xfId="0" applyNumberFormat="1" applyFont="1" applyBorder="1" applyAlignment="1">
      <alignment horizontal="center" vertical="center"/>
    </xf>
    <xf numFmtId="1" fontId="3" fillId="0" borderId="59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0" fontId="3" fillId="0" borderId="41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1" fontId="3" fillId="0" borderId="6" xfId="0" applyNumberFormat="1" applyFont="1" applyFill="1" applyBorder="1" applyAlignment="1">
      <alignment horizontal="center" vertical="center"/>
    </xf>
    <xf numFmtId="1" fontId="3" fillId="0" borderId="45" xfId="0" applyNumberFormat="1" applyFont="1" applyBorder="1" applyAlignment="1">
      <alignment horizontal="center"/>
    </xf>
    <xf numFmtId="1" fontId="3" fillId="0" borderId="60" xfId="0" applyNumberFormat="1" applyFont="1" applyBorder="1" applyAlignment="1">
      <alignment horizontal="center"/>
    </xf>
    <xf numFmtId="1" fontId="3" fillId="0" borderId="61" xfId="0" applyNumberFormat="1" applyFont="1" applyBorder="1" applyAlignment="1">
      <alignment horizontal="center"/>
    </xf>
    <xf numFmtId="0" fontId="3" fillId="0" borderId="28" xfId="0" applyFont="1" applyBorder="1" applyAlignment="1">
      <alignment horizontal="center" vertical="center"/>
    </xf>
    <xf numFmtId="0" fontId="3" fillId="0" borderId="22" xfId="0" applyFont="1" applyBorder="1" applyAlignment="1">
      <alignment wrapText="1"/>
    </xf>
    <xf numFmtId="2" fontId="3" fillId="0" borderId="58" xfId="0" applyNumberFormat="1" applyFont="1" applyBorder="1" applyAlignment="1">
      <alignment horizontal="left"/>
    </xf>
    <xf numFmtId="1" fontId="3" fillId="2" borderId="55" xfId="0" applyNumberFormat="1" applyFont="1" applyFill="1" applyBorder="1" applyAlignment="1">
      <alignment horizontal="left" vertical="center"/>
    </xf>
    <xf numFmtId="0" fontId="3" fillId="2" borderId="55" xfId="0" applyNumberFormat="1" applyFont="1" applyFill="1" applyBorder="1" applyAlignment="1">
      <alignment horizontal="center" vertical="center"/>
    </xf>
    <xf numFmtId="0" fontId="3" fillId="0" borderId="55" xfId="0" applyFont="1" applyBorder="1" applyAlignment="1">
      <alignment horizontal="center"/>
    </xf>
    <xf numFmtId="0" fontId="3" fillId="0" borderId="56" xfId="0" applyFont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/>
    <xf numFmtId="2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37"/>
  <sheetViews>
    <sheetView tabSelected="1" topLeftCell="A24" workbookViewId="0">
      <selection activeCell="P53" sqref="P53"/>
    </sheetView>
  </sheetViews>
  <sheetFormatPr defaultRowHeight="16.5" x14ac:dyDescent="0.3"/>
  <cols>
    <col min="1" max="1" width="7.140625" style="35" customWidth="1"/>
    <col min="2" max="2" width="14.85546875" style="35" customWidth="1"/>
    <col min="3" max="3" width="8.28515625" style="35" customWidth="1"/>
    <col min="4" max="4" width="7.5703125" style="35" customWidth="1"/>
    <col min="5" max="5" width="7.28515625" style="35" customWidth="1"/>
    <col min="6" max="6" width="9" style="35" customWidth="1"/>
    <col min="7" max="7" width="7.5703125" style="35" customWidth="1"/>
    <col min="8" max="8" width="6.140625" style="35" customWidth="1"/>
    <col min="9" max="9" width="9.28515625" style="35" customWidth="1"/>
    <col min="10" max="10" width="8" style="35" customWidth="1"/>
    <col min="11" max="11" width="6.7109375" style="35" customWidth="1"/>
    <col min="12" max="12" width="9.140625" style="35" customWidth="1"/>
    <col min="13" max="13" width="7.140625" style="35" customWidth="1"/>
    <col min="14" max="14" width="6.42578125" style="35" customWidth="1"/>
    <col min="15" max="15" width="6.140625" style="35" customWidth="1"/>
    <col min="16" max="16" width="8.28515625" style="35" customWidth="1"/>
    <col min="17" max="17" width="9.28515625" style="35" customWidth="1"/>
    <col min="18" max="18" width="15.7109375" style="35" customWidth="1"/>
    <col min="19" max="19" width="16.5703125" style="35" bestFit="1" customWidth="1"/>
    <col min="20" max="20" width="18.42578125" style="35" customWidth="1"/>
    <col min="21" max="21" width="38.140625" style="35" customWidth="1"/>
    <col min="22" max="22" width="12.28515625" style="35" customWidth="1"/>
    <col min="23" max="23" width="16.7109375" style="35" customWidth="1"/>
    <col min="24" max="24" width="12.5703125" style="35" bestFit="1" customWidth="1"/>
    <col min="25" max="25" width="9.140625" style="35"/>
    <col min="26" max="27" width="9.28515625" style="35" bestFit="1" customWidth="1"/>
    <col min="28" max="28" width="9.140625" style="35"/>
    <col min="29" max="30" width="9.28515625" style="35" bestFit="1" customWidth="1"/>
    <col min="31" max="31" width="13.7109375" style="35" bestFit="1" customWidth="1"/>
    <col min="32" max="33" width="9.28515625" style="35" bestFit="1" customWidth="1"/>
    <col min="34" max="34" width="9.140625" style="35"/>
    <col min="35" max="35" width="9.28515625" style="35" bestFit="1" customWidth="1"/>
    <col min="36" max="16384" width="9.140625" style="35"/>
  </cols>
  <sheetData>
    <row r="1" spans="1:35" ht="33" customHeight="1" thickBot="1" x14ac:dyDescent="0.35">
      <c r="A1" s="187"/>
      <c r="B1" s="2" t="s">
        <v>6</v>
      </c>
      <c r="C1" s="191" t="s">
        <v>0</v>
      </c>
      <c r="D1" s="192"/>
      <c r="E1" s="133" t="s">
        <v>1</v>
      </c>
      <c r="F1" s="133" t="s">
        <v>2</v>
      </c>
      <c r="G1" s="133" t="s">
        <v>25</v>
      </c>
      <c r="H1" s="3" t="s">
        <v>26</v>
      </c>
      <c r="I1" s="3" t="s">
        <v>27</v>
      </c>
      <c r="J1" s="3" t="s">
        <v>28</v>
      </c>
      <c r="K1" s="3" t="s">
        <v>3</v>
      </c>
      <c r="L1" s="4" t="s">
        <v>4</v>
      </c>
      <c r="M1" s="6" t="s">
        <v>20</v>
      </c>
      <c r="N1" s="3"/>
      <c r="O1" s="10"/>
      <c r="P1" s="134" t="s">
        <v>105</v>
      </c>
      <c r="Q1" s="132" t="s">
        <v>76</v>
      </c>
      <c r="R1" s="139" t="s">
        <v>89</v>
      </c>
      <c r="S1" s="6" t="s">
        <v>88</v>
      </c>
      <c r="T1" s="138" t="s">
        <v>90</v>
      </c>
      <c r="U1" s="24" t="s">
        <v>96</v>
      </c>
      <c r="AH1" s="1"/>
      <c r="AI1" s="36"/>
    </row>
    <row r="2" spans="1:35" ht="32.25" customHeight="1" thickBot="1" x14ac:dyDescent="0.35">
      <c r="A2" s="188"/>
      <c r="B2" s="13" t="s">
        <v>5</v>
      </c>
      <c r="C2" s="9" t="s">
        <v>21</v>
      </c>
      <c r="D2" s="14" t="s">
        <v>23</v>
      </c>
      <c r="E2" s="7">
        <f>IF(B2="I-beam",1,IF(B2="T-beam",2,3))</f>
        <v>1</v>
      </c>
      <c r="F2" s="7">
        <v>8053</v>
      </c>
      <c r="G2" s="7">
        <v>420</v>
      </c>
      <c r="H2" s="7">
        <v>12</v>
      </c>
      <c r="I2" s="7">
        <v>420</v>
      </c>
      <c r="J2" s="7">
        <v>12</v>
      </c>
      <c r="K2" s="7">
        <v>550</v>
      </c>
      <c r="L2" s="8">
        <v>12</v>
      </c>
      <c r="M2" s="8">
        <v>25</v>
      </c>
      <c r="N2" s="7"/>
      <c r="O2" s="11"/>
      <c r="P2" s="135">
        <v>20</v>
      </c>
      <c r="Q2" s="8">
        <v>10</v>
      </c>
      <c r="R2" s="136" t="s">
        <v>91</v>
      </c>
      <c r="S2" s="137" t="s">
        <v>92</v>
      </c>
      <c r="T2" s="118" t="s">
        <v>93</v>
      </c>
      <c r="U2" s="137">
        <v>7850</v>
      </c>
      <c r="AH2" s="1"/>
      <c r="AI2" s="36"/>
    </row>
    <row r="3" spans="1:35" ht="17.25" thickBot="1" x14ac:dyDescent="0.35">
      <c r="B3" s="5"/>
      <c r="C3" s="12"/>
      <c r="D3" s="12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1"/>
      <c r="R3" s="1"/>
      <c r="S3" s="140" t="s">
        <v>94</v>
      </c>
      <c r="AH3" s="1"/>
      <c r="AI3" s="36"/>
    </row>
    <row r="4" spans="1:35" ht="15.75" hidden="1" customHeight="1" x14ac:dyDescent="0.3">
      <c r="B4" s="1" t="s">
        <v>5</v>
      </c>
      <c r="C4" s="36"/>
      <c r="D4" s="12"/>
      <c r="E4" s="36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1"/>
      <c r="R4" s="213"/>
      <c r="S4" s="214"/>
      <c r="T4" s="223"/>
      <c r="U4" s="215"/>
      <c r="V4" s="229"/>
      <c r="AH4" s="1"/>
      <c r="AI4" s="36"/>
    </row>
    <row r="5" spans="1:35" ht="13.5" hidden="1" customHeight="1" x14ac:dyDescent="0.3">
      <c r="B5" s="1" t="s">
        <v>7</v>
      </c>
      <c r="C5" s="36"/>
      <c r="D5" s="12"/>
      <c r="E5" s="36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1"/>
      <c r="R5" s="216"/>
      <c r="S5" s="211"/>
      <c r="T5" s="224"/>
      <c r="U5" s="212"/>
      <c r="V5" s="217"/>
      <c r="AH5" s="1"/>
      <c r="AI5" s="36"/>
    </row>
    <row r="6" spans="1:35" ht="17.25" hidden="1" thickBot="1" x14ac:dyDescent="0.35">
      <c r="B6" s="1" t="s">
        <v>8</v>
      </c>
      <c r="C6" s="36"/>
      <c r="D6" s="12"/>
      <c r="E6" s="36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1"/>
      <c r="R6" s="265"/>
      <c r="S6" s="266"/>
      <c r="T6" s="267"/>
      <c r="U6" s="268"/>
      <c r="V6" s="269"/>
      <c r="AH6" s="1"/>
      <c r="AI6" s="36"/>
    </row>
    <row r="7" spans="1:35" ht="17.25" thickBot="1" x14ac:dyDescent="0.35">
      <c r="A7" s="178" t="s">
        <v>24</v>
      </c>
      <c r="B7" s="179"/>
      <c r="C7" s="256"/>
      <c r="D7" s="256"/>
      <c r="E7" s="256"/>
      <c r="F7" s="256"/>
      <c r="G7" s="256"/>
      <c r="H7" s="256"/>
      <c r="I7" s="256"/>
      <c r="J7" s="256"/>
      <c r="K7" s="256"/>
      <c r="L7" s="256"/>
      <c r="M7" s="256"/>
      <c r="N7" s="257"/>
      <c r="O7" s="5"/>
      <c r="P7" s="5"/>
      <c r="Q7" s="1"/>
      <c r="R7" s="46"/>
      <c r="S7" s="270"/>
      <c r="T7" s="271"/>
      <c r="U7" s="271"/>
      <c r="V7" s="270"/>
      <c r="W7" s="272"/>
      <c r="AH7" s="1"/>
      <c r="AI7" s="36"/>
    </row>
    <row r="8" spans="1:35" ht="17.25" thickBot="1" x14ac:dyDescent="0.35">
      <c r="A8" s="196" t="s">
        <v>12</v>
      </c>
      <c r="B8" s="244"/>
      <c r="C8" s="38" t="s">
        <v>9</v>
      </c>
      <c r="D8" s="258" t="s">
        <v>10</v>
      </c>
      <c r="E8" s="263" t="s">
        <v>22</v>
      </c>
      <c r="F8" s="38" t="s">
        <v>9</v>
      </c>
      <c r="G8" s="258" t="s">
        <v>10</v>
      </c>
      <c r="H8" s="25" t="s">
        <v>22</v>
      </c>
      <c r="I8" s="75" t="s">
        <v>9</v>
      </c>
      <c r="J8" s="258" t="s">
        <v>10</v>
      </c>
      <c r="K8" s="263" t="s">
        <v>22</v>
      </c>
      <c r="L8" s="38" t="s">
        <v>9</v>
      </c>
      <c r="M8" s="258" t="s">
        <v>10</v>
      </c>
      <c r="N8" s="25" t="s">
        <v>22</v>
      </c>
      <c r="O8" s="36"/>
      <c r="P8" s="12"/>
      <c r="Q8" s="36"/>
      <c r="R8" s="46"/>
      <c r="S8" s="270"/>
      <c r="T8" s="209"/>
      <c r="U8" s="271"/>
      <c r="V8" s="270"/>
      <c r="W8" s="272"/>
      <c r="AH8" s="1"/>
      <c r="AI8" s="36"/>
    </row>
    <row r="9" spans="1:35" ht="16.5" customHeight="1" x14ac:dyDescent="0.3">
      <c r="A9" s="189" t="s">
        <v>81</v>
      </c>
      <c r="B9" s="167" t="s">
        <v>29</v>
      </c>
      <c r="C9" s="48">
        <v>0</v>
      </c>
      <c r="D9" s="99">
        <v>0</v>
      </c>
      <c r="E9" s="102">
        <v>0</v>
      </c>
      <c r="F9" s="100">
        <f>F2</f>
        <v>8053</v>
      </c>
      <c r="G9" s="17">
        <v>0</v>
      </c>
      <c r="H9" s="101">
        <v>0</v>
      </c>
      <c r="I9" s="58">
        <f>F2</f>
        <v>8053</v>
      </c>
      <c r="J9" s="17">
        <f>J2</f>
        <v>12</v>
      </c>
      <c r="K9" s="252">
        <v>0</v>
      </c>
      <c r="L9" s="48">
        <v>0</v>
      </c>
      <c r="M9" s="17">
        <f>J2</f>
        <v>12</v>
      </c>
      <c r="N9" s="102">
        <v>0</v>
      </c>
      <c r="O9" s="5"/>
      <c r="P9" s="5"/>
      <c r="Q9" s="15"/>
      <c r="R9" s="273"/>
      <c r="S9" s="210"/>
      <c r="T9" s="130"/>
      <c r="U9" s="271"/>
      <c r="V9" s="270"/>
      <c r="W9" s="272"/>
      <c r="X9" s="115"/>
      <c r="AH9" s="1"/>
      <c r="AI9" s="36"/>
    </row>
    <row r="10" spans="1:35" ht="22.5" customHeight="1" x14ac:dyDescent="0.3">
      <c r="A10" s="201"/>
      <c r="B10" s="112" t="s">
        <v>30</v>
      </c>
      <c r="C10" s="107">
        <v>0</v>
      </c>
      <c r="D10" s="33">
        <f>K2-H2</f>
        <v>538</v>
      </c>
      <c r="E10" s="106">
        <v>0</v>
      </c>
      <c r="F10" s="50">
        <f>F2</f>
        <v>8053</v>
      </c>
      <c r="G10" s="19">
        <f>K2-H2</f>
        <v>538</v>
      </c>
      <c r="H10" s="76">
        <v>0</v>
      </c>
      <c r="I10" s="30">
        <f>F2</f>
        <v>8053</v>
      </c>
      <c r="J10" s="19">
        <f>K2</f>
        <v>550</v>
      </c>
      <c r="K10" s="261">
        <v>0</v>
      </c>
      <c r="L10" s="50">
        <v>0</v>
      </c>
      <c r="M10" s="19">
        <f>K2</f>
        <v>550</v>
      </c>
      <c r="N10" s="106">
        <v>0</v>
      </c>
      <c r="O10" s="5"/>
      <c r="P10" s="5"/>
      <c r="Q10" s="15"/>
      <c r="R10" s="274"/>
      <c r="S10" s="210"/>
      <c r="T10" s="270"/>
      <c r="U10" s="271"/>
      <c r="V10" s="270"/>
      <c r="W10" s="272"/>
      <c r="X10" s="115"/>
      <c r="AH10" s="1"/>
      <c r="AI10" s="36"/>
    </row>
    <row r="11" spans="1:35" ht="22.5" customHeight="1" thickBot="1" x14ac:dyDescent="0.35">
      <c r="A11" s="201"/>
      <c r="B11" s="113" t="s">
        <v>32</v>
      </c>
      <c r="C11" s="103">
        <f>L9</f>
        <v>0</v>
      </c>
      <c r="D11" s="240">
        <f t="shared" ref="D11:E11" si="0">M9</f>
        <v>12</v>
      </c>
      <c r="E11" s="104">
        <f t="shared" si="0"/>
        <v>0</v>
      </c>
      <c r="F11" s="53">
        <f>I9</f>
        <v>8053</v>
      </c>
      <c r="G11" s="54">
        <f t="shared" ref="G11:H11" si="1">J9</f>
        <v>12</v>
      </c>
      <c r="H11" s="77">
        <f t="shared" si="1"/>
        <v>0</v>
      </c>
      <c r="I11" s="60">
        <f>F10</f>
        <v>8053</v>
      </c>
      <c r="J11" s="54">
        <f t="shared" ref="J11:K11" si="2">G10</f>
        <v>538</v>
      </c>
      <c r="K11" s="251">
        <f t="shared" si="2"/>
        <v>0</v>
      </c>
      <c r="L11" s="53">
        <f>C10</f>
        <v>0</v>
      </c>
      <c r="M11" s="54">
        <f>D10</f>
        <v>538</v>
      </c>
      <c r="N11" s="77">
        <f t="shared" ref="N11" si="3">E10</f>
        <v>0</v>
      </c>
      <c r="O11" s="5"/>
      <c r="P11" s="5"/>
      <c r="Q11" s="15"/>
      <c r="R11" s="274"/>
      <c r="S11" s="210"/>
      <c r="T11" s="271"/>
      <c r="U11" s="271"/>
      <c r="V11" s="12"/>
      <c r="W11" s="275"/>
      <c r="X11" s="126"/>
      <c r="Y11" s="115"/>
      <c r="AH11" s="1"/>
      <c r="AI11" s="36"/>
    </row>
    <row r="12" spans="1:35" ht="22.5" customHeight="1" x14ac:dyDescent="0.3">
      <c r="A12" s="189" t="s">
        <v>87</v>
      </c>
      <c r="B12" s="245" t="s">
        <v>85</v>
      </c>
      <c r="C12" s="241">
        <f>$M$2/2</f>
        <v>12.5</v>
      </c>
      <c r="D12" s="32">
        <v>0</v>
      </c>
      <c r="E12" s="102">
        <v>0</v>
      </c>
      <c r="F12" s="241">
        <f>$M$2/2</f>
        <v>12.5</v>
      </c>
      <c r="G12" s="32">
        <f>$J$2</f>
        <v>12</v>
      </c>
      <c r="H12" s="102">
        <v>0</v>
      </c>
      <c r="I12" s="248">
        <f>-$M$2/2</f>
        <v>-12.5</v>
      </c>
      <c r="J12" s="32">
        <v>0</v>
      </c>
      <c r="K12" s="252">
        <v>0</v>
      </c>
      <c r="L12" s="241">
        <f>-$M$2/2</f>
        <v>-12.5</v>
      </c>
      <c r="M12" s="32">
        <f>$J$2</f>
        <v>12</v>
      </c>
      <c r="N12" s="102">
        <v>0</v>
      </c>
      <c r="O12" s="5"/>
      <c r="P12" s="116"/>
      <c r="Q12" s="34"/>
      <c r="R12" s="274"/>
      <c r="S12" s="210"/>
      <c r="T12" s="34"/>
      <c r="U12" s="271"/>
      <c r="V12" s="270"/>
      <c r="W12" s="270"/>
      <c r="X12" s="126"/>
      <c r="Y12" s="115"/>
      <c r="AH12" s="1"/>
      <c r="AI12" s="36"/>
    </row>
    <row r="13" spans="1:35" ht="18" customHeight="1" x14ac:dyDescent="0.3">
      <c r="A13" s="201"/>
      <c r="B13" s="246"/>
      <c r="C13" s="114">
        <f>$M$2/2</f>
        <v>12.5</v>
      </c>
      <c r="D13" s="33">
        <f>$K$2-$H$2</f>
        <v>538</v>
      </c>
      <c r="E13" s="106">
        <v>0</v>
      </c>
      <c r="F13" s="114">
        <f>$M$2/2</f>
        <v>12.5</v>
      </c>
      <c r="G13" s="33">
        <f>$K$2</f>
        <v>550</v>
      </c>
      <c r="H13" s="76">
        <v>0</v>
      </c>
      <c r="I13" s="249">
        <f>-$M$2/2</f>
        <v>-12.5</v>
      </c>
      <c r="J13" s="33">
        <f>$K$2-$H$2</f>
        <v>538</v>
      </c>
      <c r="K13" s="261">
        <v>0</v>
      </c>
      <c r="L13" s="114">
        <f>-$M$2/2</f>
        <v>-12.5</v>
      </c>
      <c r="M13" s="33">
        <f>$K$2</f>
        <v>550</v>
      </c>
      <c r="N13" s="106">
        <v>0</v>
      </c>
      <c r="O13" s="5"/>
      <c r="P13" s="116"/>
      <c r="Q13" s="34"/>
      <c r="R13" s="274"/>
      <c r="S13" s="210"/>
      <c r="T13" s="130"/>
      <c r="U13" s="271"/>
      <c r="V13" s="270"/>
      <c r="W13" s="270"/>
      <c r="X13" s="126"/>
      <c r="Y13" s="115"/>
      <c r="AH13" s="1"/>
      <c r="AI13" s="36"/>
    </row>
    <row r="14" spans="1:35" ht="17.25" customHeight="1" thickBot="1" x14ac:dyDescent="0.35">
      <c r="A14" s="190"/>
      <c r="B14" s="113" t="s">
        <v>84</v>
      </c>
      <c r="C14" s="103">
        <v>0</v>
      </c>
      <c r="D14" s="56">
        <f>-0.5*$P$2</f>
        <v>-10</v>
      </c>
      <c r="E14" s="104">
        <v>0</v>
      </c>
      <c r="F14" s="53">
        <v>0</v>
      </c>
      <c r="G14" s="54">
        <f>$J$2+0.5*$P$2</f>
        <v>22</v>
      </c>
      <c r="H14" s="77">
        <v>0</v>
      </c>
      <c r="I14" s="260">
        <v>0</v>
      </c>
      <c r="J14" s="56">
        <f>$K$2-$H$2-0.5*$P$2</f>
        <v>528</v>
      </c>
      <c r="K14" s="262">
        <v>0</v>
      </c>
      <c r="L14" s="53">
        <v>0</v>
      </c>
      <c r="M14" s="54">
        <f>$K$2+0.5*$P$2</f>
        <v>560</v>
      </c>
      <c r="N14" s="77">
        <v>0</v>
      </c>
      <c r="O14" s="5"/>
      <c r="P14" s="5"/>
      <c r="Q14" s="15"/>
      <c r="R14" s="5"/>
      <c r="S14" s="15"/>
      <c r="T14" s="127"/>
      <c r="U14" s="128"/>
      <c r="V14" s="41"/>
      <c r="W14" s="126"/>
      <c r="X14" s="126"/>
      <c r="Y14" s="115"/>
      <c r="AH14" s="1"/>
      <c r="AI14" s="36"/>
    </row>
    <row r="15" spans="1:35" ht="16.5" customHeight="1" x14ac:dyDescent="0.3">
      <c r="A15" s="189" t="s">
        <v>82</v>
      </c>
      <c r="B15" s="167" t="s">
        <v>30</v>
      </c>
      <c r="C15" s="100">
        <v>0</v>
      </c>
      <c r="D15" s="32">
        <f>O2</f>
        <v>0</v>
      </c>
      <c r="E15" s="102">
        <v>0</v>
      </c>
      <c r="F15" s="48">
        <f>F2</f>
        <v>8053</v>
      </c>
      <c r="G15" s="17">
        <f>O2</f>
        <v>0</v>
      </c>
      <c r="H15" s="101">
        <v>0</v>
      </c>
      <c r="I15" s="58">
        <f>F2</f>
        <v>8053</v>
      </c>
      <c r="J15" s="17">
        <f>O2+G2</f>
        <v>420</v>
      </c>
      <c r="K15" s="252">
        <v>0</v>
      </c>
      <c r="L15" s="100">
        <v>0</v>
      </c>
      <c r="M15" s="17">
        <f>O2+G2</f>
        <v>420</v>
      </c>
      <c r="N15" s="102">
        <v>0</v>
      </c>
      <c r="O15" s="5"/>
      <c r="P15" s="5"/>
      <c r="Q15" s="15"/>
      <c r="R15" s="5"/>
      <c r="S15" s="15"/>
      <c r="T15" s="127"/>
      <c r="U15" s="128"/>
      <c r="V15" s="41"/>
      <c r="W15" s="126"/>
      <c r="X15" s="126"/>
      <c r="Y15" s="115"/>
      <c r="AH15" s="1"/>
      <c r="AI15" s="36"/>
    </row>
    <row r="16" spans="1:35" x14ac:dyDescent="0.3">
      <c r="A16" s="201"/>
      <c r="B16" s="112" t="s">
        <v>29</v>
      </c>
      <c r="C16" s="107">
        <v>0</v>
      </c>
      <c r="D16" s="33">
        <f>($G$2-$I$2)/2+O2</f>
        <v>0</v>
      </c>
      <c r="E16" s="106">
        <v>0</v>
      </c>
      <c r="F16" s="50">
        <f>F2</f>
        <v>8053</v>
      </c>
      <c r="G16" s="33">
        <f>($G$2-$I$2)/2+O2</f>
        <v>0</v>
      </c>
      <c r="H16" s="76">
        <v>0</v>
      </c>
      <c r="I16" s="30">
        <f>F2</f>
        <v>8053</v>
      </c>
      <c r="J16" s="19">
        <f>G16+I2</f>
        <v>420</v>
      </c>
      <c r="K16" s="261">
        <v>0</v>
      </c>
      <c r="L16" s="50">
        <v>0</v>
      </c>
      <c r="M16" s="19">
        <f>J16</f>
        <v>420</v>
      </c>
      <c r="N16" s="106">
        <v>0</v>
      </c>
      <c r="O16" s="5"/>
      <c r="P16" s="5"/>
      <c r="Q16" s="15"/>
      <c r="R16" s="5"/>
      <c r="S16" s="15"/>
      <c r="T16" s="127"/>
      <c r="U16" s="128"/>
      <c r="V16" s="41"/>
      <c r="W16" s="126"/>
      <c r="X16" s="126"/>
      <c r="Y16" s="115"/>
      <c r="AH16" s="1"/>
      <c r="AI16" s="36"/>
    </row>
    <row r="17" spans="1:35" x14ac:dyDescent="0.3">
      <c r="A17" s="201"/>
      <c r="B17" s="112" t="s">
        <v>31</v>
      </c>
      <c r="C17" s="107">
        <f>-2*P2</f>
        <v>-40</v>
      </c>
      <c r="D17" s="33">
        <f>O2+G2/2</f>
        <v>210</v>
      </c>
      <c r="E17" s="106">
        <v>0</v>
      </c>
      <c r="F17" s="50">
        <f>F2+2*P2</f>
        <v>8093</v>
      </c>
      <c r="G17" s="19">
        <f>O2+G2/2</f>
        <v>210</v>
      </c>
      <c r="H17" s="76">
        <v>0</v>
      </c>
      <c r="I17" s="30" t="s">
        <v>69</v>
      </c>
      <c r="J17" s="19" t="s">
        <v>69</v>
      </c>
      <c r="K17" s="250" t="s">
        <v>69</v>
      </c>
      <c r="L17" s="50" t="s">
        <v>69</v>
      </c>
      <c r="M17" s="19" t="s">
        <v>69</v>
      </c>
      <c r="N17" s="76" t="s">
        <v>69</v>
      </c>
      <c r="O17" s="5"/>
      <c r="P17" s="5"/>
      <c r="Q17" s="15"/>
      <c r="R17" s="5"/>
      <c r="S17" s="15"/>
      <c r="T17" s="15"/>
      <c r="U17" s="123"/>
      <c r="V17" s="124"/>
      <c r="W17" s="115"/>
      <c r="X17" s="115"/>
      <c r="AH17" s="1"/>
      <c r="AI17" s="36"/>
    </row>
    <row r="18" spans="1:35" ht="17.25" thickBot="1" x14ac:dyDescent="0.35">
      <c r="A18" s="201"/>
      <c r="B18" s="168" t="s">
        <v>32</v>
      </c>
      <c r="C18" s="103">
        <v>0</v>
      </c>
      <c r="D18" s="56">
        <f>G2/2-L2/2+O2</f>
        <v>204</v>
      </c>
      <c r="E18" s="104">
        <v>0</v>
      </c>
      <c r="F18" s="53">
        <f>F2</f>
        <v>8053</v>
      </c>
      <c r="G18" s="54">
        <f>G2/2-L2/2+O2</f>
        <v>204</v>
      </c>
      <c r="H18" s="77">
        <v>0</v>
      </c>
      <c r="I18" s="60">
        <f>F2</f>
        <v>8053</v>
      </c>
      <c r="J18" s="54">
        <f>G2/2+L2/2+O2</f>
        <v>216</v>
      </c>
      <c r="K18" s="262">
        <v>0</v>
      </c>
      <c r="L18" s="53">
        <v>0</v>
      </c>
      <c r="M18" s="54">
        <f>G2/2+L2/2+O2</f>
        <v>216</v>
      </c>
      <c r="N18" s="104">
        <v>0</v>
      </c>
      <c r="O18" s="5"/>
      <c r="P18" s="5"/>
      <c r="Q18" s="15"/>
      <c r="R18" s="5"/>
      <c r="S18" s="124"/>
      <c r="T18" s="15"/>
      <c r="U18" s="41"/>
      <c r="V18" s="115"/>
      <c r="W18" s="115"/>
      <c r="X18" s="115"/>
      <c r="AH18" s="1"/>
      <c r="AI18" s="36"/>
    </row>
    <row r="19" spans="1:35" x14ac:dyDescent="0.3">
      <c r="A19" s="254" t="s">
        <v>86</v>
      </c>
      <c r="B19" s="167" t="s">
        <v>85</v>
      </c>
      <c r="C19" s="100">
        <f>-$L$2/2</f>
        <v>-6</v>
      </c>
      <c r="D19" s="253">
        <f>$M$2/2</f>
        <v>12.5</v>
      </c>
      <c r="E19" s="102">
        <v>0</v>
      </c>
      <c r="F19" s="100">
        <f>$L$2/2</f>
        <v>6</v>
      </c>
      <c r="G19" s="253">
        <f>$M$2/2</f>
        <v>12.5</v>
      </c>
      <c r="H19" s="102">
        <v>0</v>
      </c>
      <c r="I19" s="247">
        <f>-$L$2/2</f>
        <v>-6</v>
      </c>
      <c r="J19" s="253">
        <f>-$M$2/2</f>
        <v>-12.5</v>
      </c>
      <c r="K19" s="252">
        <v>0</v>
      </c>
      <c r="L19" s="100">
        <f>$L$2/2</f>
        <v>6</v>
      </c>
      <c r="M19" s="253">
        <f>-$M$2/2</f>
        <v>-12.5</v>
      </c>
      <c r="N19" s="102">
        <v>0</v>
      </c>
      <c r="O19" s="5"/>
      <c r="P19" s="5"/>
      <c r="Q19" s="15"/>
      <c r="R19" s="5"/>
      <c r="S19" s="124"/>
      <c r="T19" s="15"/>
      <c r="U19" s="115"/>
      <c r="V19" s="115"/>
      <c r="W19" s="115"/>
      <c r="X19" s="115"/>
      <c r="AH19" s="1"/>
      <c r="AI19" s="36"/>
    </row>
    <row r="20" spans="1:35" ht="17.25" thickBot="1" x14ac:dyDescent="0.35">
      <c r="A20" s="255"/>
      <c r="B20" s="113" t="s">
        <v>84</v>
      </c>
      <c r="C20" s="259">
        <f>-0.5*$Q$2</f>
        <v>-5</v>
      </c>
      <c r="D20" s="56">
        <v>0</v>
      </c>
      <c r="E20" s="104">
        <v>0</v>
      </c>
      <c r="F20" s="53">
        <f>$J$2+0.5*$Q$2</f>
        <v>17</v>
      </c>
      <c r="G20" s="54">
        <v>0</v>
      </c>
      <c r="H20" s="77">
        <v>0</v>
      </c>
      <c r="I20" s="60" t="s">
        <v>69</v>
      </c>
      <c r="J20" s="54" t="s">
        <v>69</v>
      </c>
      <c r="K20" s="251" t="s">
        <v>69</v>
      </c>
      <c r="L20" s="53" t="s">
        <v>69</v>
      </c>
      <c r="M20" s="54" t="s">
        <v>69</v>
      </c>
      <c r="N20" s="77" t="s">
        <v>69</v>
      </c>
      <c r="O20" s="5"/>
      <c r="P20" s="5"/>
      <c r="Q20" s="15"/>
      <c r="R20" s="5"/>
      <c r="S20" s="115"/>
      <c r="T20" s="15"/>
      <c r="U20" s="115"/>
      <c r="V20" s="115"/>
      <c r="W20" s="115"/>
      <c r="X20" s="115"/>
      <c r="AH20" s="1"/>
      <c r="AI20" s="36"/>
    </row>
    <row r="21" spans="1:35" ht="16.5" customHeight="1" x14ac:dyDescent="0.3">
      <c r="A21" s="189" t="s">
        <v>83</v>
      </c>
      <c r="B21" s="167" t="s">
        <v>29</v>
      </c>
      <c r="C21" s="100">
        <f>$N$2-$I$2/2</f>
        <v>-210</v>
      </c>
      <c r="D21" s="32">
        <v>0</v>
      </c>
      <c r="E21" s="102">
        <v>0</v>
      </c>
      <c r="F21" s="48">
        <f>$N$2+$I$2/2</f>
        <v>210</v>
      </c>
      <c r="G21" s="17">
        <v>0</v>
      </c>
      <c r="H21" s="101">
        <v>0</v>
      </c>
      <c r="I21" s="58">
        <f>$N$2+$I$2/2</f>
        <v>210</v>
      </c>
      <c r="J21" s="17">
        <f>J2</f>
        <v>12</v>
      </c>
      <c r="K21" s="252">
        <v>0</v>
      </c>
      <c r="L21" s="100">
        <f>$N$2-$I$2/2</f>
        <v>-210</v>
      </c>
      <c r="M21" s="17">
        <f>J2</f>
        <v>12</v>
      </c>
      <c r="N21" s="102">
        <v>0</v>
      </c>
      <c r="O21" s="5"/>
      <c r="P21" s="5"/>
      <c r="Q21" s="15"/>
      <c r="R21" s="1"/>
      <c r="T21" s="15"/>
      <c r="AH21" s="1"/>
      <c r="AI21" s="36"/>
    </row>
    <row r="22" spans="1:35" x14ac:dyDescent="0.3">
      <c r="A22" s="201"/>
      <c r="B22" s="112" t="s">
        <v>30</v>
      </c>
      <c r="C22" s="107">
        <f>$N$2-$G$2/2</f>
        <v>-210</v>
      </c>
      <c r="D22" s="33">
        <f>K2-H2</f>
        <v>538</v>
      </c>
      <c r="E22" s="106">
        <v>0</v>
      </c>
      <c r="F22" s="50">
        <f>$N$2+$G$2/2</f>
        <v>210</v>
      </c>
      <c r="G22" s="19">
        <f>K2-H2</f>
        <v>538</v>
      </c>
      <c r="H22" s="76">
        <v>0</v>
      </c>
      <c r="I22" s="30">
        <f>$N$2+$G$2/2</f>
        <v>210</v>
      </c>
      <c r="J22" s="19">
        <f>K2</f>
        <v>550</v>
      </c>
      <c r="K22" s="261">
        <v>0</v>
      </c>
      <c r="L22" s="107">
        <f>$N$2-$G$2/2</f>
        <v>-210</v>
      </c>
      <c r="M22" s="19">
        <f>K2</f>
        <v>550</v>
      </c>
      <c r="N22" s="106">
        <v>0</v>
      </c>
      <c r="O22" s="5"/>
      <c r="P22" s="5"/>
      <c r="Q22" s="15"/>
      <c r="R22" s="1"/>
      <c r="T22" s="15"/>
      <c r="AH22" s="1"/>
      <c r="AI22" s="36"/>
    </row>
    <row r="23" spans="1:35" x14ac:dyDescent="0.3">
      <c r="A23" s="201"/>
      <c r="B23" s="112" t="s">
        <v>31</v>
      </c>
      <c r="C23" s="107">
        <f>$N$2</f>
        <v>0</v>
      </c>
      <c r="D23" s="33">
        <f>0-2*Q2</f>
        <v>-20</v>
      </c>
      <c r="E23" s="106">
        <v>0</v>
      </c>
      <c r="F23" s="50">
        <f>$N$2</f>
        <v>0</v>
      </c>
      <c r="G23" s="19">
        <f>K2+2*Q2</f>
        <v>570</v>
      </c>
      <c r="H23" s="76">
        <v>0</v>
      </c>
      <c r="I23" s="30" t="s">
        <v>69</v>
      </c>
      <c r="J23" s="19" t="s">
        <v>69</v>
      </c>
      <c r="K23" s="250" t="s">
        <v>69</v>
      </c>
      <c r="L23" s="50" t="s">
        <v>69</v>
      </c>
      <c r="M23" s="19" t="s">
        <v>69</v>
      </c>
      <c r="N23" s="76" t="s">
        <v>69</v>
      </c>
      <c r="O23" s="5"/>
      <c r="P23" s="5"/>
      <c r="Q23" s="15"/>
      <c r="R23" s="1"/>
      <c r="T23" s="15"/>
      <c r="AH23" s="1"/>
      <c r="AI23" s="36"/>
    </row>
    <row r="24" spans="1:35" ht="17.25" thickBot="1" x14ac:dyDescent="0.35">
      <c r="A24" s="201"/>
      <c r="B24" s="112" t="s">
        <v>32</v>
      </c>
      <c r="C24" s="103">
        <f>$N$2-$L$2/2</f>
        <v>-6</v>
      </c>
      <c r="D24" s="56">
        <f>J2</f>
        <v>12</v>
      </c>
      <c r="E24" s="104">
        <v>0</v>
      </c>
      <c r="F24" s="103">
        <f>$N$2+$L$2/2</f>
        <v>6</v>
      </c>
      <c r="G24" s="54">
        <f>J2</f>
        <v>12</v>
      </c>
      <c r="H24" s="77">
        <v>0</v>
      </c>
      <c r="I24" s="260">
        <f>$N$2+$L$2/2</f>
        <v>6</v>
      </c>
      <c r="J24" s="54">
        <f>K2-H2</f>
        <v>538</v>
      </c>
      <c r="K24" s="262">
        <v>0</v>
      </c>
      <c r="L24" s="103">
        <f>$N$2-$L$2/2</f>
        <v>-6</v>
      </c>
      <c r="M24" s="54">
        <f>K2-H2</f>
        <v>538</v>
      </c>
      <c r="N24" s="104">
        <v>0</v>
      </c>
      <c r="O24" s="5"/>
      <c r="P24" s="5"/>
      <c r="Q24" s="15"/>
      <c r="R24" s="1"/>
      <c r="T24" s="15"/>
      <c r="AH24" s="1"/>
      <c r="AI24" s="36"/>
    </row>
    <row r="25" spans="1:35" hidden="1" x14ac:dyDescent="0.3">
      <c r="A25" s="201"/>
      <c r="B25" s="198"/>
      <c r="C25" s="237"/>
      <c r="D25" s="238"/>
      <c r="E25" s="239"/>
      <c r="F25" s="237"/>
      <c r="G25" s="238"/>
      <c r="H25" s="239"/>
      <c r="I25" s="237"/>
      <c r="J25" s="238"/>
      <c r="K25" s="239"/>
      <c r="L25" s="237"/>
      <c r="M25" s="238"/>
      <c r="N25" s="239"/>
      <c r="O25" s="5"/>
      <c r="P25" s="5"/>
      <c r="Q25" s="15"/>
      <c r="R25" s="1"/>
      <c r="T25" s="15"/>
      <c r="AH25" s="1"/>
      <c r="AI25" s="36"/>
    </row>
    <row r="26" spans="1:35" hidden="1" x14ac:dyDescent="0.3">
      <c r="A26" s="201"/>
      <c r="B26" s="199"/>
      <c r="C26" s="114"/>
      <c r="D26" s="33"/>
      <c r="E26" s="106"/>
      <c r="F26" s="114"/>
      <c r="G26" s="33"/>
      <c r="H26" s="106"/>
      <c r="I26" s="114"/>
      <c r="J26" s="33"/>
      <c r="K26" s="106"/>
      <c r="L26" s="114"/>
      <c r="M26" s="33"/>
      <c r="N26" s="106"/>
      <c r="O26" s="5"/>
      <c r="P26" s="5"/>
      <c r="Q26" s="15"/>
      <c r="R26" s="1"/>
      <c r="T26" s="15"/>
      <c r="AH26" s="1"/>
      <c r="AI26" s="36"/>
    </row>
    <row r="27" spans="1:35" ht="17.25" hidden="1" thickBot="1" x14ac:dyDescent="0.35">
      <c r="A27" s="190"/>
      <c r="B27" s="242"/>
      <c r="C27" s="243"/>
      <c r="D27" s="56"/>
      <c r="E27" s="104"/>
      <c r="F27" s="243"/>
      <c r="G27" s="56"/>
      <c r="H27" s="77"/>
      <c r="I27" s="243"/>
      <c r="J27" s="56"/>
      <c r="K27" s="104"/>
      <c r="L27" s="243"/>
      <c r="M27" s="56"/>
      <c r="N27" s="104"/>
      <c r="O27" s="5"/>
      <c r="P27" s="5"/>
      <c r="Q27" s="15"/>
      <c r="R27" s="1"/>
      <c r="T27" s="15"/>
      <c r="AH27" s="1"/>
      <c r="AI27" s="36"/>
    </row>
    <row r="28" spans="1:35" ht="17.25" thickBot="1" x14ac:dyDescent="0.35">
      <c r="A28" s="43"/>
      <c r="B28" s="165"/>
      <c r="C28" s="264"/>
      <c r="D28" s="165"/>
      <c r="E28" s="264"/>
      <c r="F28" s="165"/>
      <c r="G28" s="264"/>
      <c r="H28" s="165"/>
      <c r="I28" s="264"/>
      <c r="J28" s="165"/>
      <c r="K28" s="264"/>
      <c r="L28" s="165"/>
      <c r="M28" s="264"/>
      <c r="N28" s="166"/>
      <c r="O28" s="141"/>
      <c r="P28" s="5"/>
      <c r="Q28" s="141"/>
      <c r="R28" s="5"/>
      <c r="S28" s="141"/>
      <c r="T28" s="5"/>
      <c r="U28" s="141"/>
      <c r="V28" s="5"/>
      <c r="W28" s="141"/>
      <c r="X28" s="5"/>
      <c r="AH28" s="1"/>
      <c r="AI28" s="36"/>
    </row>
    <row r="29" spans="1:35" ht="17.25" thickBot="1" x14ac:dyDescent="0.35">
      <c r="A29" s="176" t="s">
        <v>51</v>
      </c>
      <c r="B29" s="193" t="s">
        <v>78</v>
      </c>
      <c r="C29" s="194"/>
      <c r="D29" s="194"/>
      <c r="E29" s="194"/>
      <c r="F29" s="194"/>
      <c r="G29" s="194"/>
      <c r="H29" s="194"/>
      <c r="I29" s="194"/>
      <c r="J29" s="194"/>
      <c r="K29" s="194"/>
      <c r="L29" s="194"/>
      <c r="M29" s="194"/>
      <c r="N29" s="195"/>
      <c r="O29" s="46"/>
      <c r="P29" s="16"/>
      <c r="Q29" s="1"/>
      <c r="R29" s="1"/>
      <c r="AH29" s="1"/>
      <c r="AI29" s="36"/>
    </row>
    <row r="30" spans="1:35" ht="17.25" customHeight="1" thickBot="1" x14ac:dyDescent="0.35">
      <c r="A30" s="176"/>
      <c r="B30" s="189" t="s">
        <v>47</v>
      </c>
      <c r="C30" s="183" t="s">
        <v>102</v>
      </c>
      <c r="D30" s="185" t="s">
        <v>11</v>
      </c>
      <c r="E30" s="185"/>
      <c r="F30" s="185"/>
      <c r="G30" s="185"/>
      <c r="H30" s="185"/>
      <c r="I30" s="185"/>
      <c r="J30" s="185"/>
      <c r="K30" s="185"/>
      <c r="L30" s="185"/>
      <c r="M30" s="185"/>
      <c r="N30" s="186"/>
      <c r="O30" s="46"/>
      <c r="P30" s="1"/>
      <c r="R30" s="204" t="s">
        <v>109</v>
      </c>
      <c r="S30" s="205"/>
      <c r="T30" s="205"/>
      <c r="U30" s="205"/>
      <c r="V30" s="205"/>
      <c r="W30" s="205"/>
      <c r="X30" s="206"/>
    </row>
    <row r="31" spans="1:35" ht="82.5" customHeight="1" thickBot="1" x14ac:dyDescent="0.35">
      <c r="A31" s="176"/>
      <c r="B31" s="190"/>
      <c r="C31" s="184"/>
      <c r="D31" s="68" t="s">
        <v>74</v>
      </c>
      <c r="E31" s="63" t="s">
        <v>48</v>
      </c>
      <c r="F31" s="63" t="s">
        <v>33</v>
      </c>
      <c r="G31" s="63" t="s">
        <v>34</v>
      </c>
      <c r="H31" s="63" t="s">
        <v>35</v>
      </c>
      <c r="I31" s="63" t="s">
        <v>36</v>
      </c>
      <c r="J31" s="63" t="s">
        <v>37</v>
      </c>
      <c r="K31" s="63" t="s">
        <v>38</v>
      </c>
      <c r="L31" s="63" t="s">
        <v>40</v>
      </c>
      <c r="M31" s="63" t="s">
        <v>39</v>
      </c>
      <c r="N31" s="64" t="s">
        <v>123</v>
      </c>
      <c r="O31" s="47"/>
      <c r="P31" s="1"/>
      <c r="R31" s="149" t="s">
        <v>99</v>
      </c>
      <c r="S31" s="148" t="s">
        <v>100</v>
      </c>
      <c r="T31" s="202" t="s">
        <v>101</v>
      </c>
      <c r="U31" s="203"/>
      <c r="V31" s="44" t="s">
        <v>106</v>
      </c>
      <c r="W31" s="151" t="s">
        <v>107</v>
      </c>
      <c r="X31" s="150" t="s">
        <v>108</v>
      </c>
    </row>
    <row r="32" spans="1:35" ht="33" x14ac:dyDescent="0.3">
      <c r="A32" s="176"/>
      <c r="B32" s="65" t="s">
        <v>72</v>
      </c>
      <c r="C32" s="69">
        <v>50</v>
      </c>
      <c r="D32" s="58">
        <v>50</v>
      </c>
      <c r="E32" s="17">
        <v>80</v>
      </c>
      <c r="F32" s="17">
        <v>160</v>
      </c>
      <c r="G32" s="17">
        <v>80</v>
      </c>
      <c r="H32" s="32"/>
      <c r="I32" s="32"/>
      <c r="J32" s="32"/>
      <c r="K32" s="32"/>
      <c r="L32" s="32"/>
      <c r="M32" s="32"/>
      <c r="N32" s="49"/>
      <c r="O32" s="34"/>
      <c r="P32" s="18"/>
      <c r="Q32" s="18"/>
      <c r="R32" s="142" t="str">
        <f>$D$2</f>
        <v>Р-3</v>
      </c>
      <c r="S32" s="152" t="s">
        <v>97</v>
      </c>
      <c r="T32" s="142" t="s">
        <v>95</v>
      </c>
      <c r="U32" s="152" t="str">
        <f>$L$2&amp;"x"&amp;$K$2-$H$2-$J$2&amp;"x"&amp;$F$2&amp;" "&amp;$R$2</f>
        <v>12x526x8053 ГОСТ 19903-2015</v>
      </c>
      <c r="V32" s="153">
        <v>1</v>
      </c>
      <c r="W32" s="154">
        <f>ROUND($L$2*($K$2-$J$2-$H$2)*$F$2*$U$2*10^-9,3)</f>
        <v>399.02</v>
      </c>
      <c r="X32" s="155">
        <f>$V$32*$W$32+$V$34*$W$34+$V$36*$W$36</f>
        <v>1036.2379999999998</v>
      </c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pans="1:35" ht="33" x14ac:dyDescent="0.3">
      <c r="A33" s="176"/>
      <c r="B33" s="66" t="s">
        <v>50</v>
      </c>
      <c r="C33" s="70">
        <v>80</v>
      </c>
      <c r="D33" s="30">
        <v>50</v>
      </c>
      <c r="E33" s="19">
        <v>80</v>
      </c>
      <c r="F33" s="19">
        <v>160</v>
      </c>
      <c r="G33" s="19">
        <v>80</v>
      </c>
      <c r="H33" s="33"/>
      <c r="I33" s="33"/>
      <c r="J33" s="33"/>
      <c r="K33" s="33"/>
      <c r="L33" s="33"/>
      <c r="M33" s="33"/>
      <c r="N33" s="51"/>
      <c r="O33" s="34"/>
      <c r="P33" s="1"/>
      <c r="Q33" s="1"/>
      <c r="R33" s="144"/>
      <c r="S33" s="156"/>
      <c r="T33" s="143"/>
      <c r="U33" s="156" t="str">
        <f>IF($L$2&lt;16,$S$2,$S$3)&amp;" "&amp;$T$2</f>
        <v>10ХСНД ГОСТ Р 55374-2012</v>
      </c>
      <c r="V33" s="157"/>
      <c r="W33" s="146"/>
      <c r="X33" s="158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5" ht="33" x14ac:dyDescent="0.3">
      <c r="A34" s="176"/>
      <c r="B34" s="66" t="s">
        <v>42</v>
      </c>
      <c r="C34" s="70">
        <v>80</v>
      </c>
      <c r="D34" s="30">
        <v>50</v>
      </c>
      <c r="E34" s="19">
        <v>320</v>
      </c>
      <c r="F34" s="19"/>
      <c r="G34" s="19"/>
      <c r="H34" s="33"/>
      <c r="I34" s="33"/>
      <c r="J34" s="33"/>
      <c r="K34" s="33"/>
      <c r="L34" s="33"/>
      <c r="M34" s="33"/>
      <c r="N34" s="51"/>
      <c r="O34" s="34"/>
      <c r="P34" s="21"/>
      <c r="Q34" s="37"/>
      <c r="R34" s="144"/>
      <c r="S34" s="156" t="s">
        <v>98</v>
      </c>
      <c r="T34" s="143" t="s">
        <v>95</v>
      </c>
      <c r="U34" s="156" t="str">
        <f>$H$2&amp;"x"&amp;$G$2&amp;"x"&amp;$F$2&amp;" "&amp;$R$2</f>
        <v>12x420x8053 ГОСТ 19903-2015</v>
      </c>
      <c r="V34" s="157">
        <f>IF(AND($G$2=$I$2,$H$2=$J$2),2,1)</f>
        <v>2</v>
      </c>
      <c r="W34" s="159">
        <f>ROUND($H$2*$G$2*$F$2*$U$2*10^-9,3)</f>
        <v>318.60899999999998</v>
      </c>
      <c r="X34" s="158"/>
    </row>
    <row r="35" spans="1:35" ht="33" x14ac:dyDescent="0.3">
      <c r="A35" s="176"/>
      <c r="B35" s="66" t="s">
        <v>43</v>
      </c>
      <c r="C35" s="70">
        <v>80</v>
      </c>
      <c r="D35" s="30">
        <v>130</v>
      </c>
      <c r="E35" s="19">
        <v>160</v>
      </c>
      <c r="F35" s="19"/>
      <c r="G35" s="19"/>
      <c r="H35" s="33"/>
      <c r="I35" s="33"/>
      <c r="J35" s="33"/>
      <c r="K35" s="33"/>
      <c r="L35" s="33"/>
      <c r="M35" s="33"/>
      <c r="N35" s="51"/>
      <c r="O35" s="34"/>
      <c r="P35" s="21"/>
      <c r="Q35" s="37"/>
      <c r="R35" s="144"/>
      <c r="S35" s="156"/>
      <c r="T35" s="144"/>
      <c r="U35" s="156" t="str">
        <f>IF($H$2&lt;16,$S$2,$S$3)&amp;" "&amp;$T$2</f>
        <v>10ХСНД ГОСТ Р 55374-2012</v>
      </c>
      <c r="V35" s="157"/>
      <c r="W35" s="159"/>
      <c r="X35" s="158"/>
    </row>
    <row r="36" spans="1:35" ht="33" x14ac:dyDescent="0.3">
      <c r="A36" s="176"/>
      <c r="B36" s="66" t="s">
        <v>44</v>
      </c>
      <c r="C36" s="70"/>
      <c r="D36" s="59"/>
      <c r="E36" s="33"/>
      <c r="F36" s="33"/>
      <c r="G36" s="33"/>
      <c r="H36" s="33"/>
      <c r="I36" s="33"/>
      <c r="J36" s="33"/>
      <c r="K36" s="33"/>
      <c r="L36" s="33"/>
      <c r="M36" s="33"/>
      <c r="N36" s="51"/>
      <c r="O36" s="34"/>
      <c r="P36" s="21"/>
      <c r="Q36" s="37"/>
      <c r="R36" s="144"/>
      <c r="S36" s="156">
        <f>IF(AND($G$2=$I$2,$H$2=$J$2),0,3)</f>
        <v>0</v>
      </c>
      <c r="T36" s="144" t="s">
        <v>95</v>
      </c>
      <c r="U36" s="156">
        <f>IF(AND($G$2=$I$2,$H$2=$J$2), ,$J$2&amp;"x"&amp;$I$2&amp;"x"&amp;$F$2&amp;" "&amp;$R$2)</f>
        <v>0</v>
      </c>
      <c r="V36" s="157">
        <f>IF(AND($G$2=$I$2,$H$2=$J$2),0,1)</f>
        <v>0</v>
      </c>
      <c r="W36" s="159">
        <f>IF(AND($G$2=$I$2,$H$2=$J$2),0,ROUND($J$2*I23*$F$2*$U$2*10^-9,3))</f>
        <v>0</v>
      </c>
      <c r="X36" s="158"/>
    </row>
    <row r="37" spans="1:35" ht="33" x14ac:dyDescent="0.3">
      <c r="A37" s="176"/>
      <c r="B37" s="66" t="s">
        <v>45</v>
      </c>
      <c r="C37" s="70"/>
      <c r="D37" s="59"/>
      <c r="E37" s="33"/>
      <c r="F37" s="33"/>
      <c r="G37" s="33"/>
      <c r="H37" s="33"/>
      <c r="I37" s="33"/>
      <c r="J37" s="33"/>
      <c r="K37" s="33"/>
      <c r="L37" s="33"/>
      <c r="M37" s="33"/>
      <c r="N37" s="51"/>
      <c r="O37" s="34"/>
      <c r="P37" s="1"/>
      <c r="R37" s="144"/>
      <c r="S37" s="156"/>
      <c r="T37" s="144"/>
      <c r="U37" s="156">
        <f>IF(AND($G$2=$I$2,$H$2=$J$2),0,IF($J$2&lt;16,$S$2,$S$3)&amp;" "&amp;$T$2)</f>
        <v>0</v>
      </c>
      <c r="V37" s="157"/>
      <c r="W37" s="159"/>
      <c r="X37" s="158"/>
    </row>
    <row r="38" spans="1:35" ht="33.75" thickBot="1" x14ac:dyDescent="0.35">
      <c r="A38" s="177"/>
      <c r="B38" s="67" t="s">
        <v>46</v>
      </c>
      <c r="C38" s="71"/>
      <c r="D38" s="60"/>
      <c r="E38" s="55"/>
      <c r="F38" s="55"/>
      <c r="G38" s="56"/>
      <c r="H38" s="56"/>
      <c r="I38" s="56"/>
      <c r="J38" s="56"/>
      <c r="K38" s="56"/>
      <c r="L38" s="56"/>
      <c r="M38" s="56"/>
      <c r="N38" s="57"/>
      <c r="O38" s="23"/>
      <c r="P38" s="23"/>
      <c r="Q38" s="1"/>
      <c r="R38" s="29"/>
      <c r="S38" s="160">
        <v>0</v>
      </c>
      <c r="T38" s="157"/>
      <c r="U38" s="161"/>
      <c r="V38" s="157">
        <v>0</v>
      </c>
      <c r="W38" s="160">
        <v>0</v>
      </c>
      <c r="X38" s="29"/>
    </row>
    <row r="39" spans="1:35" ht="17.25" thickBot="1" x14ac:dyDescent="0.35">
      <c r="A39" s="40"/>
      <c r="B39" s="62"/>
      <c r="C39" s="15"/>
      <c r="D39" s="15"/>
      <c r="E39" s="61"/>
      <c r="F39" s="61"/>
      <c r="G39" s="34"/>
      <c r="H39" s="34"/>
      <c r="I39" s="34"/>
      <c r="J39" s="34"/>
      <c r="K39" s="34"/>
      <c r="L39" s="34"/>
      <c r="M39" s="34"/>
      <c r="N39" s="34"/>
      <c r="O39" s="23"/>
      <c r="P39" s="23"/>
      <c r="Q39" s="1"/>
      <c r="R39" s="31"/>
      <c r="S39" s="162">
        <v>0</v>
      </c>
      <c r="T39" s="145"/>
      <c r="U39" s="163"/>
      <c r="V39" s="145">
        <v>0</v>
      </c>
      <c r="W39" s="162">
        <v>0</v>
      </c>
      <c r="X39" s="147"/>
    </row>
    <row r="40" spans="1:35" ht="17.25" thickBot="1" x14ac:dyDescent="0.35">
      <c r="A40" s="98"/>
      <c r="B40" s="1"/>
      <c r="C40" s="21"/>
      <c r="D40" s="98"/>
      <c r="E40" s="1"/>
      <c r="F40" s="21"/>
      <c r="G40" s="98"/>
      <c r="H40" s="1"/>
      <c r="I40" s="21"/>
      <c r="J40" s="98"/>
      <c r="K40" s="1"/>
      <c r="L40" s="21"/>
      <c r="M40" s="98"/>
      <c r="N40" s="1"/>
      <c r="O40" s="21"/>
      <c r="P40" s="98"/>
      <c r="Q40" s="1"/>
      <c r="R40" s="21"/>
      <c r="S40" s="98"/>
      <c r="T40" s="1"/>
      <c r="U40" s="21"/>
      <c r="V40" s="98"/>
      <c r="W40" s="1"/>
      <c r="X40" s="21"/>
      <c r="Y40" s="98"/>
      <c r="Z40" s="1"/>
      <c r="AA40" s="21"/>
      <c r="AB40" s="98"/>
      <c r="AC40" s="1"/>
      <c r="AD40" s="21"/>
      <c r="AE40" s="98"/>
      <c r="AF40" s="1"/>
      <c r="AG40" s="21"/>
      <c r="AH40" s="98"/>
      <c r="AI40" s="1"/>
    </row>
    <row r="41" spans="1:35" ht="17.25" customHeight="1" thickBot="1" x14ac:dyDescent="0.35">
      <c r="A41" s="172" t="s">
        <v>51</v>
      </c>
      <c r="B41" s="24" t="s">
        <v>19</v>
      </c>
      <c r="C41" s="92">
        <v>0</v>
      </c>
      <c r="D41" s="93">
        <f>$O$2</f>
        <v>0</v>
      </c>
      <c r="E41" s="94">
        <v>0</v>
      </c>
      <c r="F41" s="169" t="s">
        <v>59</v>
      </c>
      <c r="G41" s="170"/>
      <c r="H41" s="171"/>
      <c r="I41" s="169" t="s">
        <v>60</v>
      </c>
      <c r="J41" s="170"/>
      <c r="K41" s="171"/>
      <c r="L41" s="169" t="s">
        <v>61</v>
      </c>
      <c r="M41" s="170"/>
      <c r="N41" s="171"/>
      <c r="O41" s="169" t="s">
        <v>62</v>
      </c>
      <c r="P41" s="170"/>
      <c r="Q41" s="171"/>
      <c r="R41" s="169" t="s">
        <v>63</v>
      </c>
      <c r="S41" s="170"/>
      <c r="T41" s="171"/>
      <c r="U41" s="169" t="s">
        <v>64</v>
      </c>
      <c r="V41" s="170"/>
      <c r="W41" s="171"/>
      <c r="X41" s="169" t="s">
        <v>65</v>
      </c>
      <c r="Y41" s="170"/>
      <c r="Z41" s="171"/>
      <c r="AA41" s="169" t="s">
        <v>66</v>
      </c>
      <c r="AB41" s="170"/>
      <c r="AC41" s="171"/>
      <c r="AD41" s="169" t="s">
        <v>67</v>
      </c>
      <c r="AE41" s="170"/>
      <c r="AF41" s="171"/>
      <c r="AG41" s="169" t="s">
        <v>68</v>
      </c>
      <c r="AH41" s="170"/>
      <c r="AI41" s="171"/>
    </row>
    <row r="42" spans="1:35" ht="17.25" thickBot="1" x14ac:dyDescent="0.35">
      <c r="A42" s="173"/>
      <c r="B42" s="79" t="s">
        <v>12</v>
      </c>
      <c r="C42" s="38" t="s">
        <v>9</v>
      </c>
      <c r="D42" s="39" t="s">
        <v>10</v>
      </c>
      <c r="E42" s="25" t="s">
        <v>22</v>
      </c>
      <c r="F42" s="38" t="s">
        <v>9</v>
      </c>
      <c r="G42" s="39" t="s">
        <v>10</v>
      </c>
      <c r="H42" s="25" t="s">
        <v>22</v>
      </c>
      <c r="I42" s="38" t="s">
        <v>9</v>
      </c>
      <c r="J42" s="39" t="s">
        <v>10</v>
      </c>
      <c r="K42" s="25" t="s">
        <v>22</v>
      </c>
      <c r="L42" s="38" t="s">
        <v>9</v>
      </c>
      <c r="M42" s="39" t="s">
        <v>10</v>
      </c>
      <c r="N42" s="25" t="s">
        <v>22</v>
      </c>
      <c r="O42" s="75" t="s">
        <v>9</v>
      </c>
      <c r="P42" s="39" t="s">
        <v>10</v>
      </c>
      <c r="Q42" s="39" t="s">
        <v>22</v>
      </c>
      <c r="R42" s="39" t="s">
        <v>9</v>
      </c>
      <c r="S42" s="39" t="s">
        <v>10</v>
      </c>
      <c r="T42" s="39" t="s">
        <v>22</v>
      </c>
      <c r="U42" s="39" t="s">
        <v>9</v>
      </c>
      <c r="V42" s="39" t="s">
        <v>10</v>
      </c>
      <c r="W42" s="39" t="s">
        <v>22</v>
      </c>
      <c r="X42" s="39" t="s">
        <v>9</v>
      </c>
      <c r="Y42" s="39" t="s">
        <v>10</v>
      </c>
      <c r="Z42" s="39" t="s">
        <v>22</v>
      </c>
      <c r="AA42" s="39" t="s">
        <v>9</v>
      </c>
      <c r="AB42" s="39" t="s">
        <v>10</v>
      </c>
      <c r="AC42" s="39" t="s">
        <v>22</v>
      </c>
      <c r="AD42" s="39" t="s">
        <v>9</v>
      </c>
      <c r="AE42" s="39" t="s">
        <v>10</v>
      </c>
      <c r="AF42" s="39" t="s">
        <v>22</v>
      </c>
      <c r="AG42" s="39" t="s">
        <v>9</v>
      </c>
      <c r="AH42" s="39" t="s">
        <v>10</v>
      </c>
      <c r="AI42" s="25" t="s">
        <v>22</v>
      </c>
    </row>
    <row r="43" spans="1:35" x14ac:dyDescent="0.3">
      <c r="A43" s="207"/>
      <c r="B43" s="26" t="s">
        <v>58</v>
      </c>
      <c r="C43" s="27">
        <f>IF(ISBLANK($C32),"None",$C32)</f>
        <v>50</v>
      </c>
      <c r="D43" s="28">
        <f>IF(ISBLANK(D32),"None",D32+$D$41)</f>
        <v>50</v>
      </c>
      <c r="E43" s="74">
        <v>0</v>
      </c>
      <c r="F43" s="73">
        <f>IF(ISBLANK($C32),"None",$C32)</f>
        <v>50</v>
      </c>
      <c r="G43" s="28">
        <f t="shared" ref="G43:G49" si="4">IF(ISBLANK(E32),"None",SUM(D32:E32)+$D$41)</f>
        <v>130</v>
      </c>
      <c r="H43" s="74">
        <v>0</v>
      </c>
      <c r="I43" s="73">
        <f>IF(ISBLANK($C32),"None",$C32)</f>
        <v>50</v>
      </c>
      <c r="J43" s="28">
        <f t="shared" ref="J43:J49" si="5">IF(ISBLANK(F32),"None",SUM(D32:F32)+$D$41)</f>
        <v>290</v>
      </c>
      <c r="K43" s="74">
        <v>0</v>
      </c>
      <c r="L43" s="73">
        <f>IF(ISBLANK($C32),"None",$C32)</f>
        <v>50</v>
      </c>
      <c r="M43" s="28">
        <f t="shared" ref="M43:M49" si="6">IF(ISBLANK(G32),"None",SUM(D32:G32)+$D$41)</f>
        <v>370</v>
      </c>
      <c r="N43" s="74">
        <v>0</v>
      </c>
      <c r="O43" s="73">
        <f>IF(ISBLANK($C32),"None",$C32)</f>
        <v>50</v>
      </c>
      <c r="P43" s="28" t="str">
        <f t="shared" ref="P43:P49" si="7">IF(ISBLANK(H32),"None",SUM(D32:H32)+$D$41)</f>
        <v>None</v>
      </c>
      <c r="Q43" s="74">
        <v>0</v>
      </c>
      <c r="R43" s="73">
        <f>IF(ISBLANK($C32),"None",$C32)</f>
        <v>50</v>
      </c>
      <c r="S43" s="28" t="str">
        <f t="shared" ref="S43:S49" si="8">IF(ISBLANK(I32),"None",SUM(D32:I32)+$D$41)</f>
        <v>None</v>
      </c>
      <c r="T43" s="74">
        <v>0</v>
      </c>
      <c r="U43" s="73">
        <f>IF(ISBLANK($C32),"None",$C32)</f>
        <v>50</v>
      </c>
      <c r="V43" s="28" t="str">
        <f t="shared" ref="V43:V49" si="9">IF(ISBLANK(J32),"None",SUM(D32:J32)+$D$41)</f>
        <v>None</v>
      </c>
      <c r="W43" s="74">
        <v>0</v>
      </c>
      <c r="X43" s="73">
        <f>IF(ISBLANK($C32),"None",$C32)</f>
        <v>50</v>
      </c>
      <c r="Y43" s="28" t="str">
        <f t="shared" ref="Y43:Y49" si="10">IF(ISBLANK(K32),"None",SUM(D32:K32)+$D$41)</f>
        <v>None</v>
      </c>
      <c r="Z43" s="74">
        <v>0</v>
      </c>
      <c r="AA43" s="73">
        <f>IF(ISBLANK($C32),"None",$C32)</f>
        <v>50</v>
      </c>
      <c r="AB43" s="28" t="str">
        <f t="shared" ref="AB43:AB49" si="11">IF(ISBLANK(L32),"None",SUM(D32:L32)+$D$41)</f>
        <v>None</v>
      </c>
      <c r="AC43" s="74">
        <v>0</v>
      </c>
      <c r="AD43" s="73">
        <f>IF(ISBLANK($C32),"None",$C32)</f>
        <v>50</v>
      </c>
      <c r="AE43" s="28" t="str">
        <f t="shared" ref="AE43:AE49" si="12">IF(ISBLANK(M32),"None",SUM(D32:M32)+$D$41)</f>
        <v>None</v>
      </c>
      <c r="AF43" s="74">
        <v>0</v>
      </c>
      <c r="AG43" s="73">
        <f>IF(ISBLANK($C32),"None",$C32)</f>
        <v>50</v>
      </c>
      <c r="AH43" s="28" t="str">
        <f t="shared" ref="AH43:AH49" si="13">IF(ISBLANK(N32),"None",SUM(D32:N32)+$D$41)</f>
        <v>None</v>
      </c>
      <c r="AI43" s="74">
        <v>0</v>
      </c>
    </row>
    <row r="44" spans="1:35" x14ac:dyDescent="0.3">
      <c r="A44" s="207"/>
      <c r="B44" s="29" t="s">
        <v>13</v>
      </c>
      <c r="C44" s="30">
        <f>IF(ISBLANK($C33),"None",SUM($C32:$C33))</f>
        <v>130</v>
      </c>
      <c r="D44" s="28">
        <f t="shared" ref="D44:D49" si="14">IF(ISBLANK(D33),"None",D33+$D$41)</f>
        <v>50</v>
      </c>
      <c r="E44" s="76">
        <v>0</v>
      </c>
      <c r="F44" s="50">
        <f>IF(ISBLANK($C33),"None",SUM($C32:$C33))</f>
        <v>130</v>
      </c>
      <c r="G44" s="28">
        <f t="shared" si="4"/>
        <v>130</v>
      </c>
      <c r="H44" s="76">
        <v>0</v>
      </c>
      <c r="I44" s="50">
        <f>IF(ISBLANK($C33),"None",SUM($C32:$C33))</f>
        <v>130</v>
      </c>
      <c r="J44" s="28">
        <f t="shared" si="5"/>
        <v>290</v>
      </c>
      <c r="K44" s="76">
        <v>0</v>
      </c>
      <c r="L44" s="50">
        <f>IF(ISBLANK($C33),"None",SUM($C32:$C33))</f>
        <v>130</v>
      </c>
      <c r="M44" s="28">
        <f t="shared" si="6"/>
        <v>370</v>
      </c>
      <c r="N44" s="76">
        <v>0</v>
      </c>
      <c r="O44" s="50">
        <f>IF(ISBLANK($C33),"None",SUM($C32:$C33))</f>
        <v>130</v>
      </c>
      <c r="P44" s="28" t="str">
        <f t="shared" si="7"/>
        <v>None</v>
      </c>
      <c r="Q44" s="76">
        <v>0</v>
      </c>
      <c r="R44" s="50">
        <f>IF(ISBLANK($C33),"None",SUM($C32:$C33))</f>
        <v>130</v>
      </c>
      <c r="S44" s="28" t="str">
        <f t="shared" si="8"/>
        <v>None</v>
      </c>
      <c r="T44" s="76">
        <v>0</v>
      </c>
      <c r="U44" s="50">
        <f>IF(ISBLANK($C33),"None",SUM($C32:$C33))</f>
        <v>130</v>
      </c>
      <c r="V44" s="28" t="str">
        <f t="shared" si="9"/>
        <v>None</v>
      </c>
      <c r="W44" s="76">
        <v>0</v>
      </c>
      <c r="X44" s="50">
        <f>IF(ISBLANK($C33),"None",SUM($C32:$C33))</f>
        <v>130</v>
      </c>
      <c r="Y44" s="28" t="str">
        <f t="shared" si="10"/>
        <v>None</v>
      </c>
      <c r="Z44" s="76">
        <v>0</v>
      </c>
      <c r="AA44" s="50">
        <f>IF(ISBLANK($C33),"None",SUM($C32:$C33))</f>
        <v>130</v>
      </c>
      <c r="AB44" s="28" t="str">
        <f t="shared" si="11"/>
        <v>None</v>
      </c>
      <c r="AC44" s="76">
        <v>0</v>
      </c>
      <c r="AD44" s="50">
        <f>IF(ISBLANK($C33),"None",SUM($C32:$C33))</f>
        <v>130</v>
      </c>
      <c r="AE44" s="28" t="str">
        <f t="shared" si="12"/>
        <v>None</v>
      </c>
      <c r="AF44" s="76">
        <v>0</v>
      </c>
      <c r="AG44" s="50">
        <f>IF(ISBLANK($C33),"None",SUM($C32:$C33))</f>
        <v>130</v>
      </c>
      <c r="AH44" s="28" t="str">
        <f t="shared" si="13"/>
        <v>None</v>
      </c>
      <c r="AI44" s="76">
        <v>0</v>
      </c>
    </row>
    <row r="45" spans="1:35" x14ac:dyDescent="0.3">
      <c r="A45" s="207"/>
      <c r="B45" s="29" t="s">
        <v>14</v>
      </c>
      <c r="C45" s="30">
        <f>IF(ISBLANK($C34),"None",SUM($C32:$C34))</f>
        <v>210</v>
      </c>
      <c r="D45" s="28">
        <f t="shared" si="14"/>
        <v>50</v>
      </c>
      <c r="E45" s="76">
        <v>0</v>
      </c>
      <c r="F45" s="50">
        <f>IF(ISBLANK($C34),"None",SUM($C32:$C34))</f>
        <v>210</v>
      </c>
      <c r="G45" s="28">
        <f t="shared" si="4"/>
        <v>370</v>
      </c>
      <c r="H45" s="76">
        <v>0</v>
      </c>
      <c r="I45" s="50">
        <f>IF(ISBLANK($C34),"None",SUM($C32:$C34))</f>
        <v>210</v>
      </c>
      <c r="J45" s="28" t="str">
        <f t="shared" si="5"/>
        <v>None</v>
      </c>
      <c r="K45" s="76">
        <v>0</v>
      </c>
      <c r="L45" s="50">
        <f>IF(ISBLANK($C34),"None",SUM($C32:$C34))</f>
        <v>210</v>
      </c>
      <c r="M45" s="28" t="str">
        <f t="shared" si="6"/>
        <v>None</v>
      </c>
      <c r="N45" s="76">
        <v>0</v>
      </c>
      <c r="O45" s="50">
        <f>IF(ISBLANK($C34),"None",SUM($C32:$C34))</f>
        <v>210</v>
      </c>
      <c r="P45" s="28" t="str">
        <f t="shared" si="7"/>
        <v>None</v>
      </c>
      <c r="Q45" s="76">
        <v>0</v>
      </c>
      <c r="R45" s="50">
        <f>IF(ISBLANK($C34),"None",SUM($C32:$C34))</f>
        <v>210</v>
      </c>
      <c r="S45" s="28" t="str">
        <f t="shared" si="8"/>
        <v>None</v>
      </c>
      <c r="T45" s="76">
        <v>0</v>
      </c>
      <c r="U45" s="50">
        <f>IF(ISBLANK($C34),"None",SUM($C32:$C34))</f>
        <v>210</v>
      </c>
      <c r="V45" s="28" t="str">
        <f t="shared" si="9"/>
        <v>None</v>
      </c>
      <c r="W45" s="76">
        <v>0</v>
      </c>
      <c r="X45" s="50">
        <f>IF(ISBLANK($C34),"None",SUM($C32:$C34))</f>
        <v>210</v>
      </c>
      <c r="Y45" s="28" t="str">
        <f t="shared" si="10"/>
        <v>None</v>
      </c>
      <c r="Z45" s="76">
        <v>0</v>
      </c>
      <c r="AA45" s="50">
        <f>IF(ISBLANK($C34),"None",SUM($C32:$C34))</f>
        <v>210</v>
      </c>
      <c r="AB45" s="28" t="str">
        <f t="shared" si="11"/>
        <v>None</v>
      </c>
      <c r="AC45" s="76">
        <v>0</v>
      </c>
      <c r="AD45" s="50">
        <f>IF(ISBLANK($C34),"None",SUM($C32:$C34))</f>
        <v>210</v>
      </c>
      <c r="AE45" s="28" t="str">
        <f t="shared" si="12"/>
        <v>None</v>
      </c>
      <c r="AF45" s="76">
        <v>0</v>
      </c>
      <c r="AG45" s="50">
        <f>IF(ISBLANK($C34),"None",SUM($C32:$C34))</f>
        <v>210</v>
      </c>
      <c r="AH45" s="28" t="str">
        <f t="shared" si="13"/>
        <v>None</v>
      </c>
      <c r="AI45" s="76">
        <v>0</v>
      </c>
    </row>
    <row r="46" spans="1:35" x14ac:dyDescent="0.3">
      <c r="A46" s="207"/>
      <c r="B46" s="29" t="s">
        <v>15</v>
      </c>
      <c r="C46" s="30">
        <f>IF(ISBLANK($C35),"None",SUM($C32:$C35))</f>
        <v>290</v>
      </c>
      <c r="D46" s="28">
        <f t="shared" si="14"/>
        <v>130</v>
      </c>
      <c r="E46" s="76">
        <v>0</v>
      </c>
      <c r="F46" s="50">
        <f>IF(ISBLANK($C35),"None",SUM($C32:$C35))</f>
        <v>290</v>
      </c>
      <c r="G46" s="28">
        <f t="shared" si="4"/>
        <v>290</v>
      </c>
      <c r="H46" s="76">
        <v>0</v>
      </c>
      <c r="I46" s="50">
        <f>IF(ISBLANK($C35),"None",SUM($C32:$C35))</f>
        <v>290</v>
      </c>
      <c r="J46" s="28" t="str">
        <f t="shared" si="5"/>
        <v>None</v>
      </c>
      <c r="K46" s="76">
        <v>0</v>
      </c>
      <c r="L46" s="50">
        <f>IF(ISBLANK($C35),"None",SUM($C32:$C35))</f>
        <v>290</v>
      </c>
      <c r="M46" s="28" t="str">
        <f t="shared" si="6"/>
        <v>None</v>
      </c>
      <c r="N46" s="76">
        <v>0</v>
      </c>
      <c r="O46" s="50">
        <f>IF(ISBLANK($C35),"None",SUM($C32:$C35))</f>
        <v>290</v>
      </c>
      <c r="P46" s="28" t="str">
        <f t="shared" si="7"/>
        <v>None</v>
      </c>
      <c r="Q46" s="76">
        <v>0</v>
      </c>
      <c r="R46" s="50">
        <f>IF(ISBLANK($C35),"None",SUM($C32:$C35))</f>
        <v>290</v>
      </c>
      <c r="S46" s="28" t="str">
        <f t="shared" si="8"/>
        <v>None</v>
      </c>
      <c r="T46" s="76">
        <v>0</v>
      </c>
      <c r="U46" s="50">
        <f>IF(ISBLANK($C35),"None",SUM($C32:$C35))</f>
        <v>290</v>
      </c>
      <c r="V46" s="28" t="str">
        <f t="shared" si="9"/>
        <v>None</v>
      </c>
      <c r="W46" s="76">
        <v>0</v>
      </c>
      <c r="X46" s="50">
        <f>IF(ISBLANK($C35),"None",SUM($C32:$C35))</f>
        <v>290</v>
      </c>
      <c r="Y46" s="28" t="str">
        <f t="shared" si="10"/>
        <v>None</v>
      </c>
      <c r="Z46" s="76">
        <v>0</v>
      </c>
      <c r="AA46" s="50">
        <f>IF(ISBLANK($C35),"None",SUM($C32:$C35))</f>
        <v>290</v>
      </c>
      <c r="AB46" s="28" t="str">
        <f t="shared" si="11"/>
        <v>None</v>
      </c>
      <c r="AC46" s="76">
        <v>0</v>
      </c>
      <c r="AD46" s="50">
        <f>IF(ISBLANK($C35),"None",SUM($C32:$C35))</f>
        <v>290</v>
      </c>
      <c r="AE46" s="28" t="str">
        <f t="shared" si="12"/>
        <v>None</v>
      </c>
      <c r="AF46" s="76">
        <v>0</v>
      </c>
      <c r="AG46" s="50">
        <f>IF(ISBLANK($C35),"None",SUM($C32:$C35))</f>
        <v>290</v>
      </c>
      <c r="AH46" s="28" t="str">
        <f t="shared" si="13"/>
        <v>None</v>
      </c>
      <c r="AI46" s="76">
        <v>0</v>
      </c>
    </row>
    <row r="47" spans="1:35" x14ac:dyDescent="0.3">
      <c r="A47" s="207"/>
      <c r="B47" s="29" t="s">
        <v>16</v>
      </c>
      <c r="C47" s="30" t="str">
        <f>IF(ISBLANK($C36),"None",SUM($C32:$C36))</f>
        <v>None</v>
      </c>
      <c r="D47" s="28" t="str">
        <f t="shared" si="14"/>
        <v>None</v>
      </c>
      <c r="E47" s="76">
        <v>0</v>
      </c>
      <c r="F47" s="50" t="str">
        <f>IF(ISBLANK($C36),"None",SUM($C32:$C36))</f>
        <v>None</v>
      </c>
      <c r="G47" s="28" t="str">
        <f t="shared" si="4"/>
        <v>None</v>
      </c>
      <c r="H47" s="76">
        <v>0</v>
      </c>
      <c r="I47" s="50" t="str">
        <f>IF(ISBLANK($C36),"None",SUM($C32:$C36))</f>
        <v>None</v>
      </c>
      <c r="J47" s="28" t="str">
        <f t="shared" si="5"/>
        <v>None</v>
      </c>
      <c r="K47" s="76">
        <v>0</v>
      </c>
      <c r="L47" s="50" t="str">
        <f>IF(ISBLANK($C36),"None",SUM($C32:$C36))</f>
        <v>None</v>
      </c>
      <c r="M47" s="28" t="str">
        <f t="shared" si="6"/>
        <v>None</v>
      </c>
      <c r="N47" s="76">
        <v>0</v>
      </c>
      <c r="O47" s="50" t="str">
        <f>IF(ISBLANK($C36),"None",SUM($C32:$C36))</f>
        <v>None</v>
      </c>
      <c r="P47" s="28" t="str">
        <f t="shared" si="7"/>
        <v>None</v>
      </c>
      <c r="Q47" s="76">
        <v>0</v>
      </c>
      <c r="R47" s="50" t="str">
        <f>IF(ISBLANK($C36),"None",SUM($C32:$C36))</f>
        <v>None</v>
      </c>
      <c r="S47" s="28" t="str">
        <f t="shared" si="8"/>
        <v>None</v>
      </c>
      <c r="T47" s="76">
        <v>0</v>
      </c>
      <c r="U47" s="50" t="str">
        <f>IF(ISBLANK($C36),"None",SUM($C32:$C36))</f>
        <v>None</v>
      </c>
      <c r="V47" s="28" t="str">
        <f t="shared" si="9"/>
        <v>None</v>
      </c>
      <c r="W47" s="76">
        <v>0</v>
      </c>
      <c r="X47" s="50" t="str">
        <f>IF(ISBLANK($C36),"None",SUM($C32:$C36))</f>
        <v>None</v>
      </c>
      <c r="Y47" s="28" t="str">
        <f t="shared" si="10"/>
        <v>None</v>
      </c>
      <c r="Z47" s="76">
        <v>0</v>
      </c>
      <c r="AA47" s="50" t="str">
        <f>IF(ISBLANK($C36),"None",SUM($C32:$C36))</f>
        <v>None</v>
      </c>
      <c r="AB47" s="28" t="str">
        <f t="shared" si="11"/>
        <v>None</v>
      </c>
      <c r="AC47" s="76">
        <v>0</v>
      </c>
      <c r="AD47" s="50" t="str">
        <f>IF(ISBLANK($C36),"None",SUM($C32:$C36))</f>
        <v>None</v>
      </c>
      <c r="AE47" s="28" t="str">
        <f t="shared" si="12"/>
        <v>None</v>
      </c>
      <c r="AF47" s="76">
        <v>0</v>
      </c>
      <c r="AG47" s="50" t="str">
        <f>IF(ISBLANK($C36),"None",SUM($C32:$C36))</f>
        <v>None</v>
      </c>
      <c r="AH47" s="28" t="str">
        <f t="shared" si="13"/>
        <v>None</v>
      </c>
      <c r="AI47" s="76">
        <v>0</v>
      </c>
    </row>
    <row r="48" spans="1:35" x14ac:dyDescent="0.3">
      <c r="A48" s="207"/>
      <c r="B48" s="29" t="s">
        <v>17</v>
      </c>
      <c r="C48" s="30" t="str">
        <f>IF(ISBLANK($C37),"None",SUM($C32:$C37))</f>
        <v>None</v>
      </c>
      <c r="D48" s="28" t="str">
        <f t="shared" si="14"/>
        <v>None</v>
      </c>
      <c r="E48" s="76">
        <v>0</v>
      </c>
      <c r="F48" s="50" t="str">
        <f>IF(ISBLANK($C37),"None",SUM($C32:$C37))</f>
        <v>None</v>
      </c>
      <c r="G48" s="28" t="str">
        <f t="shared" si="4"/>
        <v>None</v>
      </c>
      <c r="H48" s="76">
        <v>0</v>
      </c>
      <c r="I48" s="50" t="str">
        <f>IF(ISBLANK($C37),"None",SUM($C32:$C37))</f>
        <v>None</v>
      </c>
      <c r="J48" s="28" t="str">
        <f t="shared" si="5"/>
        <v>None</v>
      </c>
      <c r="K48" s="76">
        <v>0</v>
      </c>
      <c r="L48" s="50" t="str">
        <f>IF(ISBLANK($C37),"None",SUM($C32:$C37))</f>
        <v>None</v>
      </c>
      <c r="M48" s="28" t="str">
        <f t="shared" si="6"/>
        <v>None</v>
      </c>
      <c r="N48" s="76">
        <v>0</v>
      </c>
      <c r="O48" s="50" t="str">
        <f>IF(ISBLANK($C37),"None",SUM($C32:$C37))</f>
        <v>None</v>
      </c>
      <c r="P48" s="28" t="str">
        <f t="shared" si="7"/>
        <v>None</v>
      </c>
      <c r="Q48" s="76">
        <v>0</v>
      </c>
      <c r="R48" s="50" t="str">
        <f>IF(ISBLANK($C37),"None",SUM($C32:$C37))</f>
        <v>None</v>
      </c>
      <c r="S48" s="28" t="str">
        <f t="shared" si="8"/>
        <v>None</v>
      </c>
      <c r="T48" s="76">
        <v>0</v>
      </c>
      <c r="U48" s="50" t="str">
        <f>IF(ISBLANK($C37),"None",SUM($C32:$C37))</f>
        <v>None</v>
      </c>
      <c r="V48" s="28" t="str">
        <f t="shared" si="9"/>
        <v>None</v>
      </c>
      <c r="W48" s="76">
        <v>0</v>
      </c>
      <c r="X48" s="50" t="str">
        <f>IF(ISBLANK($C37),"None",SUM($C32:$C37))</f>
        <v>None</v>
      </c>
      <c r="Y48" s="28" t="str">
        <f t="shared" si="10"/>
        <v>None</v>
      </c>
      <c r="Z48" s="76">
        <v>0</v>
      </c>
      <c r="AA48" s="50" t="str">
        <f>IF(ISBLANK($C37),"None",SUM($C32:$C37))</f>
        <v>None</v>
      </c>
      <c r="AB48" s="28" t="str">
        <f t="shared" si="11"/>
        <v>None</v>
      </c>
      <c r="AC48" s="76">
        <v>0</v>
      </c>
      <c r="AD48" s="50" t="str">
        <f>IF(ISBLANK($C37),"None",SUM($C32:$C37))</f>
        <v>None</v>
      </c>
      <c r="AE48" s="28" t="str">
        <f t="shared" si="12"/>
        <v>None</v>
      </c>
      <c r="AF48" s="76">
        <v>0</v>
      </c>
      <c r="AG48" s="50" t="str">
        <f>IF(ISBLANK($C37),"None",SUM($C32:$C37))</f>
        <v>None</v>
      </c>
      <c r="AH48" s="28" t="str">
        <f t="shared" si="13"/>
        <v>None</v>
      </c>
      <c r="AI48" s="76">
        <v>0</v>
      </c>
    </row>
    <row r="49" spans="1:35" ht="17.25" thickBot="1" x14ac:dyDescent="0.35">
      <c r="A49" s="208"/>
      <c r="B49" s="31" t="s">
        <v>18</v>
      </c>
      <c r="C49" s="60" t="str">
        <f>IF(ISBLANK($C38),"None",SUM($C32:$C38))</f>
        <v>None</v>
      </c>
      <c r="D49" s="28" t="str">
        <f t="shared" si="14"/>
        <v>None</v>
      </c>
      <c r="E49" s="77">
        <v>0</v>
      </c>
      <c r="F49" s="53" t="str">
        <f>IF(ISBLANK($C38),"None",SUM($C32:$C38))</f>
        <v>None</v>
      </c>
      <c r="G49" s="28" t="str">
        <f t="shared" si="4"/>
        <v>None</v>
      </c>
      <c r="H49" s="77">
        <v>0</v>
      </c>
      <c r="I49" s="53" t="str">
        <f>IF(ISBLANK($C38),"None",SUM($C32:$C38))</f>
        <v>None</v>
      </c>
      <c r="J49" s="28" t="str">
        <f t="shared" si="5"/>
        <v>None</v>
      </c>
      <c r="K49" s="77">
        <v>0</v>
      </c>
      <c r="L49" s="53" t="str">
        <f>IF(ISBLANK($C38),"None",SUM($C32:$C38))</f>
        <v>None</v>
      </c>
      <c r="M49" s="28" t="str">
        <f t="shared" si="6"/>
        <v>None</v>
      </c>
      <c r="N49" s="77">
        <v>0</v>
      </c>
      <c r="O49" s="53" t="str">
        <f>IF(ISBLANK($C38),"None",SUM($C32:$C38))</f>
        <v>None</v>
      </c>
      <c r="P49" s="28" t="str">
        <f t="shared" si="7"/>
        <v>None</v>
      </c>
      <c r="Q49" s="77">
        <v>0</v>
      </c>
      <c r="R49" s="53" t="str">
        <f>IF(ISBLANK($C38),"None",SUM($C32:$C38))</f>
        <v>None</v>
      </c>
      <c r="S49" s="28" t="str">
        <f t="shared" si="8"/>
        <v>None</v>
      </c>
      <c r="T49" s="77">
        <v>0</v>
      </c>
      <c r="U49" s="53" t="str">
        <f>IF(ISBLANK($C38),"None",SUM($C32:$C38))</f>
        <v>None</v>
      </c>
      <c r="V49" s="28" t="str">
        <f t="shared" si="9"/>
        <v>None</v>
      </c>
      <c r="W49" s="77">
        <v>0</v>
      </c>
      <c r="X49" s="53" t="str">
        <f>IF(ISBLANK($C38),"None",SUM($C32:$C38))</f>
        <v>None</v>
      </c>
      <c r="Y49" s="28" t="str">
        <f t="shared" si="10"/>
        <v>None</v>
      </c>
      <c r="Z49" s="77">
        <v>0</v>
      </c>
      <c r="AA49" s="53" t="str">
        <f>IF(ISBLANK($C38),"None",SUM($C32:$C38))</f>
        <v>None</v>
      </c>
      <c r="AB49" s="28" t="str">
        <f t="shared" si="11"/>
        <v>None</v>
      </c>
      <c r="AC49" s="77">
        <v>0</v>
      </c>
      <c r="AD49" s="53" t="str">
        <f>IF(ISBLANK($C38),"None",SUM($C32:$C38))</f>
        <v>None</v>
      </c>
      <c r="AE49" s="28" t="str">
        <f t="shared" si="12"/>
        <v>None</v>
      </c>
      <c r="AF49" s="77">
        <v>0</v>
      </c>
      <c r="AG49" s="53" t="str">
        <f>IF(ISBLANK($C38),"None",SUM($C32:$C38))</f>
        <v>None</v>
      </c>
      <c r="AH49" s="28" t="str">
        <f t="shared" si="13"/>
        <v>None</v>
      </c>
      <c r="AI49" s="77">
        <v>0</v>
      </c>
    </row>
    <row r="50" spans="1:35" ht="17.25" thickBot="1" x14ac:dyDescent="0.35">
      <c r="A50" s="78"/>
      <c r="B50" s="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ht="17.25" thickBot="1" x14ac:dyDescent="0.35">
      <c r="A51" s="175" t="s">
        <v>52</v>
      </c>
      <c r="B51" s="178" t="s">
        <v>75</v>
      </c>
      <c r="C51" s="179"/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80"/>
      <c r="O51" s="46"/>
      <c r="P51" s="16"/>
      <c r="Q51" s="1"/>
      <c r="R51" s="1"/>
      <c r="AH51" s="1"/>
      <c r="AI51" s="36"/>
    </row>
    <row r="52" spans="1:35" ht="17.25" thickBot="1" x14ac:dyDescent="0.35">
      <c r="A52" s="176"/>
      <c r="B52" s="189" t="s">
        <v>47</v>
      </c>
      <c r="C52" s="183" t="s">
        <v>103</v>
      </c>
      <c r="D52" s="185" t="s">
        <v>11</v>
      </c>
      <c r="E52" s="185"/>
      <c r="F52" s="185"/>
      <c r="G52" s="185"/>
      <c r="H52" s="185"/>
      <c r="I52" s="185"/>
      <c r="J52" s="185"/>
      <c r="K52" s="185"/>
      <c r="L52" s="185"/>
      <c r="M52" s="185"/>
      <c r="N52" s="186"/>
      <c r="O52" s="46"/>
      <c r="P52" s="1"/>
      <c r="R52" s="213"/>
      <c r="S52" s="213"/>
      <c r="T52" s="214"/>
      <c r="U52" s="223" t="s">
        <v>120</v>
      </c>
      <c r="V52" s="215" t="s">
        <v>124</v>
      </c>
      <c r="W52" s="231">
        <v>20</v>
      </c>
      <c r="X52" s="35" t="s">
        <v>126</v>
      </c>
    </row>
    <row r="53" spans="1:35" ht="81.75" customHeight="1" thickBot="1" x14ac:dyDescent="0.35">
      <c r="A53" s="176"/>
      <c r="B53" s="190"/>
      <c r="C53" s="184"/>
      <c r="D53" s="68" t="s">
        <v>74</v>
      </c>
      <c r="E53" s="63" t="s">
        <v>48</v>
      </c>
      <c r="F53" s="63" t="s">
        <v>33</v>
      </c>
      <c r="G53" s="63" t="s">
        <v>34</v>
      </c>
      <c r="H53" s="63" t="s">
        <v>35</v>
      </c>
      <c r="I53" s="63" t="s">
        <v>36</v>
      </c>
      <c r="J53" s="63" t="s">
        <v>37</v>
      </c>
      <c r="K53" s="63" t="s">
        <v>38</v>
      </c>
      <c r="L53" s="63" t="s">
        <v>40</v>
      </c>
      <c r="M53" s="63" t="s">
        <v>39</v>
      </c>
      <c r="N53" s="64" t="s">
        <v>41</v>
      </c>
      <c r="O53" s="47"/>
      <c r="P53" s="1"/>
      <c r="R53" s="216"/>
      <c r="S53" s="216"/>
      <c r="T53" s="211"/>
      <c r="U53" s="224" t="s">
        <v>122</v>
      </c>
      <c r="V53" s="230" t="s">
        <v>128</v>
      </c>
      <c r="W53" s="217"/>
    </row>
    <row r="54" spans="1:35" ht="33" x14ac:dyDescent="0.3">
      <c r="A54" s="176"/>
      <c r="B54" s="65" t="s">
        <v>49</v>
      </c>
      <c r="C54" s="69">
        <v>-120</v>
      </c>
      <c r="D54" s="17">
        <v>50</v>
      </c>
      <c r="E54" s="17">
        <v>80</v>
      </c>
      <c r="F54" s="17">
        <v>160</v>
      </c>
      <c r="G54" s="17">
        <v>80</v>
      </c>
      <c r="H54" s="32"/>
      <c r="I54" s="32"/>
      <c r="J54" s="32"/>
      <c r="K54" s="32"/>
      <c r="L54" s="32"/>
      <c r="M54" s="32"/>
      <c r="N54" s="49"/>
      <c r="O54" s="34"/>
      <c r="P54" s="18"/>
      <c r="Q54" s="18"/>
      <c r="R54" s="218"/>
      <c r="S54" s="234" t="s">
        <v>112</v>
      </c>
      <c r="T54" s="235" t="s">
        <v>116</v>
      </c>
      <c r="U54" s="224" t="s">
        <v>121</v>
      </c>
      <c r="V54" s="212"/>
      <c r="W54" s="217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pans="1:35" ht="33" x14ac:dyDescent="0.3">
      <c r="A55" s="176"/>
      <c r="B55" s="66" t="s">
        <v>50</v>
      </c>
      <c r="C55" s="70">
        <v>80</v>
      </c>
      <c r="D55" s="19">
        <v>50</v>
      </c>
      <c r="E55" s="19">
        <v>80</v>
      </c>
      <c r="F55" s="19">
        <v>160</v>
      </c>
      <c r="G55" s="19">
        <v>80</v>
      </c>
      <c r="H55" s="33"/>
      <c r="I55" s="33"/>
      <c r="J55" s="33"/>
      <c r="K55" s="33"/>
      <c r="L55" s="33"/>
      <c r="M55" s="33"/>
      <c r="N55" s="51"/>
      <c r="O55" s="34"/>
      <c r="P55" s="1"/>
      <c r="Q55" s="1"/>
      <c r="R55" s="219"/>
      <c r="S55" s="219" t="s">
        <v>113</v>
      </c>
      <c r="T55" s="235" t="s">
        <v>117</v>
      </c>
      <c r="U55" s="225"/>
      <c r="V55" s="212"/>
      <c r="W55" s="233">
        <v>18</v>
      </c>
      <c r="X55" s="35" t="s">
        <v>127</v>
      </c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5" ht="33" x14ac:dyDescent="0.3">
      <c r="A56" s="176"/>
      <c r="B56" s="66" t="s">
        <v>42</v>
      </c>
      <c r="C56" s="70">
        <v>80</v>
      </c>
      <c r="D56" s="19">
        <v>50</v>
      </c>
      <c r="E56" s="19">
        <v>80</v>
      </c>
      <c r="F56" s="19">
        <v>160</v>
      </c>
      <c r="G56" s="19">
        <v>80</v>
      </c>
      <c r="H56" s="33"/>
      <c r="I56" s="33"/>
      <c r="J56" s="33"/>
      <c r="K56" s="33"/>
      <c r="L56" s="33"/>
      <c r="M56" s="33"/>
      <c r="N56" s="51"/>
      <c r="O56" s="34"/>
      <c r="P56" s="21"/>
      <c r="Q56" s="37"/>
      <c r="R56" s="219"/>
      <c r="S56" s="219" t="s">
        <v>114</v>
      </c>
      <c r="T56" s="235" t="s">
        <v>118</v>
      </c>
      <c r="U56" s="226"/>
      <c r="V56" s="212"/>
      <c r="W56" s="220"/>
      <c r="X56" s="36"/>
    </row>
    <row r="57" spans="1:35" ht="33" x14ac:dyDescent="0.3">
      <c r="A57" s="176"/>
      <c r="B57" s="66" t="s">
        <v>43</v>
      </c>
      <c r="C57" s="70">
        <v>80</v>
      </c>
      <c r="D57" s="19">
        <v>50</v>
      </c>
      <c r="E57" s="19">
        <v>80</v>
      </c>
      <c r="F57" s="19">
        <v>160</v>
      </c>
      <c r="G57" s="19">
        <v>80</v>
      </c>
      <c r="H57" s="33"/>
      <c r="I57" s="33"/>
      <c r="J57" s="33"/>
      <c r="K57" s="33"/>
      <c r="L57" s="33"/>
      <c r="M57" s="33"/>
      <c r="N57" s="51"/>
      <c r="O57" s="34"/>
      <c r="P57" s="21"/>
      <c r="Q57" s="37"/>
      <c r="R57" s="219"/>
      <c r="S57" s="219"/>
      <c r="T57" s="235"/>
      <c r="U57" s="227"/>
      <c r="V57" s="212"/>
      <c r="W57" s="217"/>
      <c r="X57" s="115"/>
    </row>
    <row r="58" spans="1:35" ht="50.25" thickBot="1" x14ac:dyDescent="0.35">
      <c r="A58" s="176"/>
      <c r="B58" s="66" t="s">
        <v>44</v>
      </c>
      <c r="C58" s="70"/>
      <c r="D58" s="59"/>
      <c r="E58" s="33"/>
      <c r="F58" s="33"/>
      <c r="G58" s="33"/>
      <c r="H58" s="33"/>
      <c r="I58" s="33"/>
      <c r="J58" s="33"/>
      <c r="K58" s="33"/>
      <c r="L58" s="33"/>
      <c r="M58" s="33"/>
      <c r="N58" s="51"/>
      <c r="O58" s="34"/>
      <c r="P58" s="21"/>
      <c r="Q58" s="37"/>
      <c r="R58" s="221"/>
      <c r="S58" s="221" t="s">
        <v>115</v>
      </c>
      <c r="T58" s="236" t="s">
        <v>119</v>
      </c>
      <c r="U58" s="228" t="str">
        <f>"Конструкция "&amp;$C$2&amp;"а "&amp;$D$2</f>
        <v>Конструкция раскоса Р-3</v>
      </c>
      <c r="V58" s="232" t="s">
        <v>125</v>
      </c>
      <c r="W58" s="222"/>
      <c r="X58" s="115"/>
    </row>
    <row r="59" spans="1:35" ht="33" x14ac:dyDescent="0.3">
      <c r="A59" s="176"/>
      <c r="B59" s="66" t="s">
        <v>45</v>
      </c>
      <c r="C59" s="70"/>
      <c r="D59" s="59"/>
      <c r="E59" s="33"/>
      <c r="F59" s="33"/>
      <c r="G59" s="33"/>
      <c r="H59" s="33"/>
      <c r="I59" s="33"/>
      <c r="J59" s="33"/>
      <c r="K59" s="33"/>
      <c r="L59" s="33"/>
      <c r="M59" s="33"/>
      <c r="N59" s="51"/>
      <c r="O59" s="34"/>
      <c r="P59" s="1"/>
      <c r="S59" s="20"/>
      <c r="T59" s="1"/>
      <c r="U59" s="1"/>
    </row>
    <row r="60" spans="1:35" ht="33.75" thickBot="1" x14ac:dyDescent="0.35">
      <c r="A60" s="177"/>
      <c r="B60" s="67" t="s">
        <v>46</v>
      </c>
      <c r="C60" s="71"/>
      <c r="D60" s="60"/>
      <c r="E60" s="55"/>
      <c r="F60" s="55"/>
      <c r="G60" s="56"/>
      <c r="H60" s="56"/>
      <c r="I60" s="56"/>
      <c r="J60" s="56"/>
      <c r="K60" s="56"/>
      <c r="L60" s="56"/>
      <c r="M60" s="56"/>
      <c r="N60" s="57"/>
      <c r="O60" s="23"/>
      <c r="P60" s="23"/>
      <c r="Q60" s="1"/>
      <c r="R60" s="1"/>
      <c r="T60" s="20"/>
      <c r="U60" s="20"/>
      <c r="V60" s="1"/>
    </row>
    <row r="61" spans="1:35" x14ac:dyDescent="0.3">
      <c r="A61" s="40"/>
      <c r="B61" s="62"/>
      <c r="C61" s="15"/>
      <c r="D61" s="15"/>
      <c r="E61" s="61"/>
      <c r="F61" s="61"/>
      <c r="G61" s="34"/>
      <c r="H61" s="34"/>
      <c r="I61" s="34"/>
      <c r="J61" s="34"/>
      <c r="K61" s="34"/>
      <c r="L61" s="34"/>
      <c r="M61" s="34"/>
      <c r="N61" s="34"/>
      <c r="O61" s="23"/>
      <c r="P61" s="23"/>
      <c r="Q61" s="1"/>
      <c r="R61" s="1"/>
      <c r="T61" s="20"/>
      <c r="U61" s="20"/>
      <c r="V61" s="1"/>
    </row>
    <row r="62" spans="1:35" ht="17.25" thickBot="1" x14ac:dyDescent="0.35">
      <c r="A62" s="42"/>
      <c r="B62" s="20"/>
      <c r="C62" s="21"/>
      <c r="D62" s="21"/>
      <c r="E62" s="22"/>
      <c r="F62" s="21"/>
      <c r="G62" s="21"/>
      <c r="H62" s="22"/>
      <c r="I62" s="21"/>
      <c r="J62" s="21"/>
      <c r="K62" s="22"/>
      <c r="L62" s="21"/>
      <c r="M62" s="21"/>
      <c r="N62" s="22"/>
      <c r="O62" s="21"/>
      <c r="P62" s="21"/>
      <c r="Q62" s="22"/>
      <c r="R62" s="21"/>
      <c r="S62" s="21"/>
      <c r="T62" s="22"/>
      <c r="U62" s="21"/>
      <c r="V62" s="21"/>
      <c r="W62" s="22"/>
      <c r="X62" s="21"/>
      <c r="Y62" s="21"/>
      <c r="Z62" s="22"/>
      <c r="AA62" s="21"/>
      <c r="AB62" s="21"/>
      <c r="AC62" s="22"/>
      <c r="AD62" s="21"/>
      <c r="AE62" s="21"/>
      <c r="AF62" s="22"/>
      <c r="AG62" s="21"/>
      <c r="AH62" s="21"/>
      <c r="AI62" s="22"/>
    </row>
    <row r="63" spans="1:35" ht="17.25" customHeight="1" thickBot="1" x14ac:dyDescent="0.35">
      <c r="A63" s="172" t="s">
        <v>52</v>
      </c>
      <c r="B63" s="24" t="s">
        <v>19</v>
      </c>
      <c r="C63" s="89">
        <f>$F$2/2</f>
        <v>4026.5</v>
      </c>
      <c r="D63" s="90">
        <f>$O$2</f>
        <v>0</v>
      </c>
      <c r="E63" s="91">
        <v>0</v>
      </c>
      <c r="F63" s="169" t="s">
        <v>59</v>
      </c>
      <c r="G63" s="170"/>
      <c r="H63" s="171"/>
      <c r="I63" s="169" t="s">
        <v>60</v>
      </c>
      <c r="J63" s="170"/>
      <c r="K63" s="171"/>
      <c r="L63" s="169" t="s">
        <v>61</v>
      </c>
      <c r="M63" s="170"/>
      <c r="N63" s="171"/>
      <c r="O63" s="169" t="s">
        <v>62</v>
      </c>
      <c r="P63" s="170"/>
      <c r="Q63" s="171"/>
      <c r="R63" s="169" t="s">
        <v>63</v>
      </c>
      <c r="S63" s="170"/>
      <c r="T63" s="171"/>
      <c r="U63" s="169" t="s">
        <v>64</v>
      </c>
      <c r="V63" s="170"/>
      <c r="W63" s="171"/>
      <c r="X63" s="169" t="s">
        <v>65</v>
      </c>
      <c r="Y63" s="170"/>
      <c r="Z63" s="171"/>
      <c r="AA63" s="169" t="s">
        <v>66</v>
      </c>
      <c r="AB63" s="170"/>
      <c r="AC63" s="171"/>
      <c r="AD63" s="169" t="s">
        <v>67</v>
      </c>
      <c r="AE63" s="170"/>
      <c r="AF63" s="171"/>
      <c r="AG63" s="169" t="s">
        <v>68</v>
      </c>
      <c r="AH63" s="170"/>
      <c r="AI63" s="171"/>
    </row>
    <row r="64" spans="1:35" ht="17.25" thickBot="1" x14ac:dyDescent="0.35">
      <c r="A64" s="173"/>
      <c r="B64" s="72" t="s">
        <v>12</v>
      </c>
      <c r="C64" s="38" t="s">
        <v>9</v>
      </c>
      <c r="D64" s="39" t="s">
        <v>10</v>
      </c>
      <c r="E64" s="25" t="s">
        <v>22</v>
      </c>
      <c r="F64" s="38" t="s">
        <v>9</v>
      </c>
      <c r="G64" s="39" t="s">
        <v>10</v>
      </c>
      <c r="H64" s="25" t="s">
        <v>22</v>
      </c>
      <c r="I64" s="38" t="s">
        <v>9</v>
      </c>
      <c r="J64" s="39" t="s">
        <v>10</v>
      </c>
      <c r="K64" s="25" t="s">
        <v>22</v>
      </c>
      <c r="L64" s="38" t="s">
        <v>9</v>
      </c>
      <c r="M64" s="39" t="s">
        <v>10</v>
      </c>
      <c r="N64" s="25" t="s">
        <v>22</v>
      </c>
      <c r="O64" s="75" t="s">
        <v>9</v>
      </c>
      <c r="P64" s="39" t="s">
        <v>10</v>
      </c>
      <c r="Q64" s="25" t="s">
        <v>22</v>
      </c>
      <c r="R64" s="75" t="s">
        <v>9</v>
      </c>
      <c r="S64" s="39" t="s">
        <v>10</v>
      </c>
      <c r="T64" s="39" t="s">
        <v>22</v>
      </c>
      <c r="U64" s="39" t="s">
        <v>9</v>
      </c>
      <c r="V64" s="39" t="s">
        <v>10</v>
      </c>
      <c r="W64" s="39" t="s">
        <v>22</v>
      </c>
      <c r="X64" s="39" t="s">
        <v>9</v>
      </c>
      <c r="Y64" s="39" t="s">
        <v>10</v>
      </c>
      <c r="Z64" s="39" t="s">
        <v>22</v>
      </c>
      <c r="AA64" s="39" t="s">
        <v>9</v>
      </c>
      <c r="AB64" s="39" t="s">
        <v>10</v>
      </c>
      <c r="AC64" s="39" t="s">
        <v>22</v>
      </c>
      <c r="AD64" s="39" t="s">
        <v>9</v>
      </c>
      <c r="AE64" s="39" t="s">
        <v>10</v>
      </c>
      <c r="AF64" s="39" t="s">
        <v>22</v>
      </c>
      <c r="AG64" s="39" t="s">
        <v>9</v>
      </c>
      <c r="AH64" s="39" t="s">
        <v>10</v>
      </c>
      <c r="AI64" s="25" t="s">
        <v>22</v>
      </c>
    </row>
    <row r="65" spans="1:35" x14ac:dyDescent="0.3">
      <c r="A65" s="173"/>
      <c r="B65" s="26" t="s">
        <v>58</v>
      </c>
      <c r="C65" s="80">
        <f>IF(ISBLANK($C54),"None",$C54+$C$63)</f>
        <v>3906.5</v>
      </c>
      <c r="D65" s="81">
        <f t="shared" ref="D65:D71" si="15">IF(ISBLANK(D54),"None",D54+$D$63)</f>
        <v>50</v>
      </c>
      <c r="E65" s="82">
        <v>0</v>
      </c>
      <c r="F65" s="80">
        <f>IF(ISBLANK($C54),"None",$C54+$C$63)</f>
        <v>3906.5</v>
      </c>
      <c r="G65" s="81">
        <f t="shared" ref="G65:G71" si="16">IF(ISBLANK(E54),"None",SUM(D54:E54)+$D$63)</f>
        <v>130</v>
      </c>
      <c r="H65" s="82">
        <v>0</v>
      </c>
      <c r="I65" s="80">
        <f>IF(ISBLANK($C54),"None",$C54+$C$63)</f>
        <v>3906.5</v>
      </c>
      <c r="J65" s="81">
        <f t="shared" ref="J65:J71" si="17">IF(ISBLANK(F54),"None",SUM(D54:F54)+$D$63)</f>
        <v>290</v>
      </c>
      <c r="K65" s="82">
        <v>0</v>
      </c>
      <c r="L65" s="80">
        <f>IF(ISBLANK($C54),"None",$C54+$C$63)</f>
        <v>3906.5</v>
      </c>
      <c r="M65" s="81">
        <f t="shared" ref="M65:M71" si="18">IF(ISBLANK(G54),"None",SUM(D54:G54)+$D$63)</f>
        <v>370</v>
      </c>
      <c r="N65" s="82">
        <v>0</v>
      </c>
      <c r="O65" s="80">
        <f>IF(ISBLANK($C54),"None",$C54+$C$63)</f>
        <v>3906.5</v>
      </c>
      <c r="P65" s="81" t="str">
        <f t="shared" ref="P65:P71" si="19">IF(ISBLANK(H54),"None",SUM(D54:H54)+$D$63)</f>
        <v>None</v>
      </c>
      <c r="Q65" s="82">
        <v>0</v>
      </c>
      <c r="R65" s="80">
        <f>IF(ISBLANK($C54),"None",$C54+$C$63)</f>
        <v>3906.5</v>
      </c>
      <c r="S65" s="81" t="str">
        <f t="shared" ref="S65:S71" si="20">IF(ISBLANK(I54),"None",SUM(D54:I54)+$D$63)</f>
        <v>None</v>
      </c>
      <c r="T65" s="82">
        <v>0</v>
      </c>
      <c r="U65" s="80">
        <f>IF(ISBLANK($C54),"None",$C54+$C$63)</f>
        <v>3906.5</v>
      </c>
      <c r="V65" s="81" t="str">
        <f t="shared" ref="V65:V71" si="21">IF(ISBLANK(J54),"None",SUM(D54:J54)+$D$63)</f>
        <v>None</v>
      </c>
      <c r="W65" s="82">
        <v>0</v>
      </c>
      <c r="X65" s="80">
        <f>IF(ISBLANK($C54),"None",$C54+$C$63)</f>
        <v>3906.5</v>
      </c>
      <c r="Y65" s="81" t="str">
        <f t="shared" ref="Y65:Y71" si="22">IF(ISBLANK(K54),"None",SUM(D54:K54)+$D$63)</f>
        <v>None</v>
      </c>
      <c r="Z65" s="82">
        <v>0</v>
      </c>
      <c r="AA65" s="80">
        <f>IF(ISBLANK($C54),"None",$C54+$C$63)</f>
        <v>3906.5</v>
      </c>
      <c r="AB65" s="81" t="str">
        <f t="shared" ref="AB65:AB71" si="23">IF(ISBLANK(L54),"None",SUM(D54:L54)+$D$63)</f>
        <v>None</v>
      </c>
      <c r="AC65" s="82">
        <v>0</v>
      </c>
      <c r="AD65" s="80">
        <f>IF(ISBLANK($C54),"None",$C54+$C$63)</f>
        <v>3906.5</v>
      </c>
      <c r="AE65" s="81" t="str">
        <f t="shared" ref="AE65:AE71" si="24">IF(ISBLANK(M54),"None",SUM(D54:M54)+$D$63)</f>
        <v>None</v>
      </c>
      <c r="AF65" s="82">
        <v>0</v>
      </c>
      <c r="AG65" s="80">
        <f>IF(ISBLANK($C54),"None",$C54+$C$63)</f>
        <v>3906.5</v>
      </c>
      <c r="AH65" s="81" t="str">
        <f t="shared" ref="AH65:AH71" si="25">IF(ISBLANK(N54),"None",SUM(D54:N54)+$D$63)</f>
        <v>None</v>
      </c>
      <c r="AI65" s="82">
        <v>0</v>
      </c>
    </row>
    <row r="66" spans="1:35" x14ac:dyDescent="0.3">
      <c r="A66" s="173"/>
      <c r="B66" s="29" t="s">
        <v>13</v>
      </c>
      <c r="C66" s="83">
        <f>IF(ISBLANK($C55),"None",SUM($C54:$C55)+$C$63)</f>
        <v>3986.5</v>
      </c>
      <c r="D66" s="81">
        <f t="shared" si="15"/>
        <v>50</v>
      </c>
      <c r="E66" s="85">
        <v>0</v>
      </c>
      <c r="F66" s="83">
        <f>IF(ISBLANK($C55),"None",SUM($C54:$C55)+$C$63)</f>
        <v>3986.5</v>
      </c>
      <c r="G66" s="81">
        <f t="shared" si="16"/>
        <v>130</v>
      </c>
      <c r="H66" s="85">
        <v>0</v>
      </c>
      <c r="I66" s="83">
        <f>IF(ISBLANK($C55),"None",SUM($C54:$C55)+$C$63)</f>
        <v>3986.5</v>
      </c>
      <c r="J66" s="84">
        <f t="shared" si="17"/>
        <v>290</v>
      </c>
      <c r="K66" s="85">
        <v>0</v>
      </c>
      <c r="L66" s="83">
        <f>IF(ISBLANK($C55),"None",SUM($C54:$C55)+$C$63)</f>
        <v>3986.5</v>
      </c>
      <c r="M66" s="84">
        <f t="shared" si="18"/>
        <v>370</v>
      </c>
      <c r="N66" s="85">
        <v>0</v>
      </c>
      <c r="O66" s="83">
        <f>IF(ISBLANK($C55),"None",SUM($C54:$C55)+$C$63)</f>
        <v>3986.5</v>
      </c>
      <c r="P66" s="84" t="str">
        <f t="shared" si="19"/>
        <v>None</v>
      </c>
      <c r="Q66" s="85">
        <v>0</v>
      </c>
      <c r="R66" s="83">
        <f>IF(ISBLANK($C55),"None",SUM($C54:$C55)+$C$63)</f>
        <v>3986.5</v>
      </c>
      <c r="S66" s="84" t="str">
        <f t="shared" si="20"/>
        <v>None</v>
      </c>
      <c r="T66" s="85">
        <v>0</v>
      </c>
      <c r="U66" s="83">
        <f>IF(ISBLANK($C55),"None",SUM($C54:$C55)+$C$63)</f>
        <v>3986.5</v>
      </c>
      <c r="V66" s="84" t="str">
        <f t="shared" si="21"/>
        <v>None</v>
      </c>
      <c r="W66" s="85">
        <v>0</v>
      </c>
      <c r="X66" s="83">
        <f>IF(ISBLANK($C55),"None",SUM($C54:$C55)+$C$63)</f>
        <v>3986.5</v>
      </c>
      <c r="Y66" s="84" t="str">
        <f t="shared" si="22"/>
        <v>None</v>
      </c>
      <c r="Z66" s="85">
        <v>0</v>
      </c>
      <c r="AA66" s="83">
        <f>IF(ISBLANK($C55),"None",SUM($C54:$C55)+$C$63)</f>
        <v>3986.5</v>
      </c>
      <c r="AB66" s="84" t="str">
        <f t="shared" si="23"/>
        <v>None</v>
      </c>
      <c r="AC66" s="85">
        <v>0</v>
      </c>
      <c r="AD66" s="83">
        <f>IF(ISBLANK($C55),"None",SUM($C54:$C55)+$C$63)</f>
        <v>3986.5</v>
      </c>
      <c r="AE66" s="84" t="str">
        <f t="shared" si="24"/>
        <v>None</v>
      </c>
      <c r="AF66" s="85">
        <v>0</v>
      </c>
      <c r="AG66" s="83">
        <f>IF(ISBLANK($C55),"None",SUM($C54:$C55)+$C$63)</f>
        <v>3986.5</v>
      </c>
      <c r="AH66" s="84" t="str">
        <f t="shared" si="25"/>
        <v>None</v>
      </c>
      <c r="AI66" s="85">
        <v>0</v>
      </c>
    </row>
    <row r="67" spans="1:35" x14ac:dyDescent="0.3">
      <c r="A67" s="173"/>
      <c r="B67" s="29" t="s">
        <v>14</v>
      </c>
      <c r="C67" s="83">
        <f>IF(ISBLANK($C56),"None",SUM($C54:$C56)+$C$63)</f>
        <v>4066.5</v>
      </c>
      <c r="D67" s="81">
        <f t="shared" si="15"/>
        <v>50</v>
      </c>
      <c r="E67" s="85">
        <v>0</v>
      </c>
      <c r="F67" s="83">
        <f>IF(ISBLANK($C56),"None",SUM($C54:$C56)+$C$63)</f>
        <v>4066.5</v>
      </c>
      <c r="G67" s="81">
        <f t="shared" si="16"/>
        <v>130</v>
      </c>
      <c r="H67" s="85">
        <v>0</v>
      </c>
      <c r="I67" s="83">
        <f>IF(ISBLANK($C56),"None",SUM($C54:$C56)+$C$63)</f>
        <v>4066.5</v>
      </c>
      <c r="J67" s="84">
        <f t="shared" si="17"/>
        <v>290</v>
      </c>
      <c r="K67" s="85">
        <v>0</v>
      </c>
      <c r="L67" s="83">
        <f>IF(ISBLANK($C56),"None",SUM($C54:$C56)+$C$63)</f>
        <v>4066.5</v>
      </c>
      <c r="M67" s="84">
        <f t="shared" si="18"/>
        <v>370</v>
      </c>
      <c r="N67" s="85">
        <v>0</v>
      </c>
      <c r="O67" s="83">
        <f>IF(ISBLANK($C56),"None",SUM($C54:$C56)+$C$63)</f>
        <v>4066.5</v>
      </c>
      <c r="P67" s="84" t="str">
        <f t="shared" si="19"/>
        <v>None</v>
      </c>
      <c r="Q67" s="85">
        <v>0</v>
      </c>
      <c r="R67" s="83">
        <f>IF(ISBLANK($C56),"None",SUM($C54:$C56)+$C$63)</f>
        <v>4066.5</v>
      </c>
      <c r="S67" s="84" t="str">
        <f t="shared" si="20"/>
        <v>None</v>
      </c>
      <c r="T67" s="85">
        <v>0</v>
      </c>
      <c r="U67" s="83">
        <f>IF(ISBLANK($C56),"None",SUM($C54:$C56)+$C$63)</f>
        <v>4066.5</v>
      </c>
      <c r="V67" s="84" t="str">
        <f t="shared" si="21"/>
        <v>None</v>
      </c>
      <c r="W67" s="85">
        <v>0</v>
      </c>
      <c r="X67" s="83">
        <f>IF(ISBLANK($C56),"None",SUM($C54:$C56)+$C$63)</f>
        <v>4066.5</v>
      </c>
      <c r="Y67" s="84" t="str">
        <f t="shared" si="22"/>
        <v>None</v>
      </c>
      <c r="Z67" s="85">
        <v>0</v>
      </c>
      <c r="AA67" s="83">
        <f>IF(ISBLANK($C56),"None",SUM($C54:$C56)+$C$63)</f>
        <v>4066.5</v>
      </c>
      <c r="AB67" s="84" t="str">
        <f t="shared" si="23"/>
        <v>None</v>
      </c>
      <c r="AC67" s="85">
        <v>0</v>
      </c>
      <c r="AD67" s="83">
        <f>IF(ISBLANK($C56),"None",SUM($C54:$C56)+$C$63)</f>
        <v>4066.5</v>
      </c>
      <c r="AE67" s="84" t="str">
        <f t="shared" si="24"/>
        <v>None</v>
      </c>
      <c r="AF67" s="85">
        <v>0</v>
      </c>
      <c r="AG67" s="83">
        <f>IF(ISBLANK($C56),"None",SUM($C54:$C56)+$C$63)</f>
        <v>4066.5</v>
      </c>
      <c r="AH67" s="84" t="str">
        <f t="shared" si="25"/>
        <v>None</v>
      </c>
      <c r="AI67" s="85">
        <v>0</v>
      </c>
    </row>
    <row r="68" spans="1:35" x14ac:dyDescent="0.3">
      <c r="A68" s="173"/>
      <c r="B68" s="29" t="s">
        <v>15</v>
      </c>
      <c r="C68" s="83">
        <f>IF(ISBLANK($C57),"None",SUM($C54:$C57)+$C$63)</f>
        <v>4146.5</v>
      </c>
      <c r="D68" s="81">
        <f t="shared" si="15"/>
        <v>50</v>
      </c>
      <c r="E68" s="85">
        <v>0</v>
      </c>
      <c r="F68" s="83">
        <f>IF(ISBLANK($C57),"None",SUM($C54:$C57)+$C$63)</f>
        <v>4146.5</v>
      </c>
      <c r="G68" s="81">
        <f t="shared" si="16"/>
        <v>130</v>
      </c>
      <c r="H68" s="85">
        <v>0</v>
      </c>
      <c r="I68" s="83">
        <f>IF(ISBLANK($C57),"None",SUM($C54:$C57)+$C$63)</f>
        <v>4146.5</v>
      </c>
      <c r="J68" s="84">
        <f t="shared" si="17"/>
        <v>290</v>
      </c>
      <c r="K68" s="85">
        <v>0</v>
      </c>
      <c r="L68" s="83">
        <f>IF(ISBLANK($C57),"None",SUM($C54:$C57)+$C$63)</f>
        <v>4146.5</v>
      </c>
      <c r="M68" s="84">
        <f t="shared" si="18"/>
        <v>370</v>
      </c>
      <c r="N68" s="85">
        <v>0</v>
      </c>
      <c r="O68" s="83">
        <f>IF(ISBLANK($C57),"None",SUM($C54:$C57)+$C$63)</f>
        <v>4146.5</v>
      </c>
      <c r="P68" s="84" t="str">
        <f t="shared" si="19"/>
        <v>None</v>
      </c>
      <c r="Q68" s="85">
        <v>0</v>
      </c>
      <c r="R68" s="83">
        <f>IF(ISBLANK($C57),"None",SUM($C54:$C57)+$C$63)</f>
        <v>4146.5</v>
      </c>
      <c r="S68" s="84" t="str">
        <f t="shared" si="20"/>
        <v>None</v>
      </c>
      <c r="T68" s="85">
        <v>0</v>
      </c>
      <c r="U68" s="83">
        <f>IF(ISBLANK($C57),"None",SUM($C54:$C57)+$C$63)</f>
        <v>4146.5</v>
      </c>
      <c r="V68" s="84" t="str">
        <f t="shared" si="21"/>
        <v>None</v>
      </c>
      <c r="W68" s="85">
        <v>0</v>
      </c>
      <c r="X68" s="83">
        <f>IF(ISBLANK($C57),"None",SUM($C54:$C57)+$C$63)</f>
        <v>4146.5</v>
      </c>
      <c r="Y68" s="84" t="str">
        <f t="shared" si="22"/>
        <v>None</v>
      </c>
      <c r="Z68" s="85">
        <v>0</v>
      </c>
      <c r="AA68" s="83">
        <f>IF(ISBLANK($C57),"None",SUM($C54:$C57)+$C$63)</f>
        <v>4146.5</v>
      </c>
      <c r="AB68" s="84" t="str">
        <f t="shared" si="23"/>
        <v>None</v>
      </c>
      <c r="AC68" s="85">
        <v>0</v>
      </c>
      <c r="AD68" s="83">
        <f>IF(ISBLANK($C57),"None",SUM($C54:$C57)+$C$63)</f>
        <v>4146.5</v>
      </c>
      <c r="AE68" s="84" t="str">
        <f t="shared" si="24"/>
        <v>None</v>
      </c>
      <c r="AF68" s="85">
        <v>0</v>
      </c>
      <c r="AG68" s="83">
        <f>IF(ISBLANK($C57),"None",SUM($C54:$C57)+$C$63)</f>
        <v>4146.5</v>
      </c>
      <c r="AH68" s="84" t="str">
        <f t="shared" si="25"/>
        <v>None</v>
      </c>
      <c r="AI68" s="85">
        <v>0</v>
      </c>
    </row>
    <row r="69" spans="1:35" x14ac:dyDescent="0.3">
      <c r="A69" s="173"/>
      <c r="B69" s="29" t="s">
        <v>16</v>
      </c>
      <c r="C69" s="83" t="str">
        <f>IF(ISBLANK($C58),"None",SUM($C54:$C58)+$C$63)</f>
        <v>None</v>
      </c>
      <c r="D69" s="81" t="str">
        <f t="shared" si="15"/>
        <v>None</v>
      </c>
      <c r="E69" s="85">
        <v>0</v>
      </c>
      <c r="F69" s="83" t="str">
        <f>IF(ISBLANK($C58),"None",SUM($C54:$C58)+$C$63)</f>
        <v>None</v>
      </c>
      <c r="G69" s="81" t="str">
        <f t="shared" si="16"/>
        <v>None</v>
      </c>
      <c r="H69" s="85">
        <v>0</v>
      </c>
      <c r="I69" s="83" t="str">
        <f>IF(ISBLANK($C58),"None",SUM($C54:$C58)+$C$63)</f>
        <v>None</v>
      </c>
      <c r="J69" s="84" t="str">
        <f t="shared" si="17"/>
        <v>None</v>
      </c>
      <c r="K69" s="85">
        <v>0</v>
      </c>
      <c r="L69" s="83" t="str">
        <f>IF(ISBLANK($C58),"None",SUM($C54:$C58)+$C$63)</f>
        <v>None</v>
      </c>
      <c r="M69" s="84" t="str">
        <f t="shared" si="18"/>
        <v>None</v>
      </c>
      <c r="N69" s="85">
        <v>0</v>
      </c>
      <c r="O69" s="83" t="str">
        <f>IF(ISBLANK($C58),"None",SUM($C54:$C58)+$C$63)</f>
        <v>None</v>
      </c>
      <c r="P69" s="84" t="str">
        <f t="shared" si="19"/>
        <v>None</v>
      </c>
      <c r="Q69" s="85">
        <v>0</v>
      </c>
      <c r="R69" s="83" t="str">
        <f>IF(ISBLANK($C58),"None",SUM($C54:$C58)+$C$63)</f>
        <v>None</v>
      </c>
      <c r="S69" s="84" t="str">
        <f t="shared" si="20"/>
        <v>None</v>
      </c>
      <c r="T69" s="85">
        <v>0</v>
      </c>
      <c r="U69" s="83" t="str">
        <f>IF(ISBLANK($C58),"None",SUM($C54:$C58)+$C$63)</f>
        <v>None</v>
      </c>
      <c r="V69" s="84" t="str">
        <f t="shared" si="21"/>
        <v>None</v>
      </c>
      <c r="W69" s="85">
        <v>0</v>
      </c>
      <c r="X69" s="83" t="str">
        <f>IF(ISBLANK($C58),"None",SUM($C54:$C58)+$C$63)</f>
        <v>None</v>
      </c>
      <c r="Y69" s="84" t="str">
        <f t="shared" si="22"/>
        <v>None</v>
      </c>
      <c r="Z69" s="85">
        <v>0</v>
      </c>
      <c r="AA69" s="83" t="str">
        <f>IF(ISBLANK($C58),"None",SUM($C54:$C58)+$C$63)</f>
        <v>None</v>
      </c>
      <c r="AB69" s="84" t="str">
        <f t="shared" si="23"/>
        <v>None</v>
      </c>
      <c r="AC69" s="85">
        <v>0</v>
      </c>
      <c r="AD69" s="83" t="str">
        <f>IF(ISBLANK($C58),"None",SUM($C54:$C58)+$C$63)</f>
        <v>None</v>
      </c>
      <c r="AE69" s="84" t="str">
        <f t="shared" si="24"/>
        <v>None</v>
      </c>
      <c r="AF69" s="85">
        <v>0</v>
      </c>
      <c r="AG69" s="83" t="str">
        <f>IF(ISBLANK($C58),"None",SUM($C54:$C58)+$C$63)</f>
        <v>None</v>
      </c>
      <c r="AH69" s="84" t="str">
        <f t="shared" si="25"/>
        <v>None</v>
      </c>
      <c r="AI69" s="85">
        <v>0</v>
      </c>
    </row>
    <row r="70" spans="1:35" x14ac:dyDescent="0.3">
      <c r="A70" s="173"/>
      <c r="B70" s="29" t="s">
        <v>17</v>
      </c>
      <c r="C70" s="83" t="str">
        <f>IF(ISBLANK($C59),"None",SUM($C54:$C59)+$C$63)</f>
        <v>None</v>
      </c>
      <c r="D70" s="81" t="str">
        <f t="shared" si="15"/>
        <v>None</v>
      </c>
      <c r="E70" s="85">
        <v>0</v>
      </c>
      <c r="F70" s="83" t="str">
        <f>IF(ISBLANK($C59),"None",SUM($C54:$C59)+$C$63)</f>
        <v>None</v>
      </c>
      <c r="G70" s="81" t="str">
        <f t="shared" si="16"/>
        <v>None</v>
      </c>
      <c r="H70" s="85">
        <v>0</v>
      </c>
      <c r="I70" s="83" t="str">
        <f>IF(ISBLANK($C59),"None",SUM($C54:$C59)+$C$63)</f>
        <v>None</v>
      </c>
      <c r="J70" s="84" t="str">
        <f t="shared" si="17"/>
        <v>None</v>
      </c>
      <c r="K70" s="85">
        <v>0</v>
      </c>
      <c r="L70" s="83" t="str">
        <f>IF(ISBLANK($C59),"None",SUM($C54:$C59)+$C$63)</f>
        <v>None</v>
      </c>
      <c r="M70" s="84" t="str">
        <f t="shared" si="18"/>
        <v>None</v>
      </c>
      <c r="N70" s="85">
        <v>0</v>
      </c>
      <c r="O70" s="83" t="str">
        <f>IF(ISBLANK($C59),"None",SUM($C54:$C59)+$C$63)</f>
        <v>None</v>
      </c>
      <c r="P70" s="84" t="str">
        <f t="shared" si="19"/>
        <v>None</v>
      </c>
      <c r="Q70" s="85">
        <v>0</v>
      </c>
      <c r="R70" s="83" t="str">
        <f>IF(ISBLANK($C59),"None",SUM($C54:$C59)+$C$63)</f>
        <v>None</v>
      </c>
      <c r="S70" s="84" t="str">
        <f t="shared" si="20"/>
        <v>None</v>
      </c>
      <c r="T70" s="85">
        <v>0</v>
      </c>
      <c r="U70" s="83" t="str">
        <f>IF(ISBLANK($C59),"None",SUM($C54:$C59)+$C$63)</f>
        <v>None</v>
      </c>
      <c r="V70" s="84" t="str">
        <f t="shared" si="21"/>
        <v>None</v>
      </c>
      <c r="W70" s="85">
        <v>0</v>
      </c>
      <c r="X70" s="83" t="str">
        <f>IF(ISBLANK($C59),"None",SUM($C54:$C59)+$C$63)</f>
        <v>None</v>
      </c>
      <c r="Y70" s="84" t="str">
        <f t="shared" si="22"/>
        <v>None</v>
      </c>
      <c r="Z70" s="85">
        <v>0</v>
      </c>
      <c r="AA70" s="83" t="str">
        <f>IF(ISBLANK($C59),"None",SUM($C54:$C59)+$C$63)</f>
        <v>None</v>
      </c>
      <c r="AB70" s="84" t="str">
        <f t="shared" si="23"/>
        <v>None</v>
      </c>
      <c r="AC70" s="85">
        <v>0</v>
      </c>
      <c r="AD70" s="83" t="str">
        <f>IF(ISBLANK($C59),"None",SUM($C54:$C59)+$C$63)</f>
        <v>None</v>
      </c>
      <c r="AE70" s="84" t="str">
        <f t="shared" si="24"/>
        <v>None</v>
      </c>
      <c r="AF70" s="85">
        <v>0</v>
      </c>
      <c r="AG70" s="83" t="str">
        <f>IF(ISBLANK($C59),"None",SUM($C54:$C59)+$C$63)</f>
        <v>None</v>
      </c>
      <c r="AH70" s="84" t="str">
        <f t="shared" si="25"/>
        <v>None</v>
      </c>
      <c r="AI70" s="85">
        <v>0</v>
      </c>
    </row>
    <row r="71" spans="1:35" ht="17.25" thickBot="1" x14ac:dyDescent="0.35">
      <c r="A71" s="174"/>
      <c r="B71" s="31" t="s">
        <v>18</v>
      </c>
      <c r="C71" s="86" t="str">
        <f>IF(ISBLANK($C60),"None",SUM($C54:$C60)+$C$63)</f>
        <v>None</v>
      </c>
      <c r="D71" s="81" t="str">
        <f t="shared" si="15"/>
        <v>None</v>
      </c>
      <c r="E71" s="88">
        <v>0</v>
      </c>
      <c r="F71" s="86" t="str">
        <f>IF(ISBLANK($C60),"None",SUM($C54:$C60)+$C$63)</f>
        <v>None</v>
      </c>
      <c r="G71" s="81" t="str">
        <f t="shared" si="16"/>
        <v>None</v>
      </c>
      <c r="H71" s="88">
        <v>0</v>
      </c>
      <c r="I71" s="86" t="str">
        <f>IF(ISBLANK($C60),"None",SUM($C54:$C60)+$C$63)</f>
        <v>None</v>
      </c>
      <c r="J71" s="87" t="str">
        <f t="shared" si="17"/>
        <v>None</v>
      </c>
      <c r="K71" s="88">
        <v>0</v>
      </c>
      <c r="L71" s="86" t="str">
        <f>IF(ISBLANK($C60),"None",SUM($C54:$C60)+$C$63)</f>
        <v>None</v>
      </c>
      <c r="M71" s="87" t="str">
        <f t="shared" si="18"/>
        <v>None</v>
      </c>
      <c r="N71" s="88">
        <v>0</v>
      </c>
      <c r="O71" s="86" t="str">
        <f>IF(ISBLANK($C60),"None",SUM($C54:$C60)+$C$63)</f>
        <v>None</v>
      </c>
      <c r="P71" s="87" t="str">
        <f t="shared" si="19"/>
        <v>None</v>
      </c>
      <c r="Q71" s="88">
        <v>0</v>
      </c>
      <c r="R71" s="86" t="str">
        <f>IF(ISBLANK($C60),"None",SUM($C54:$C60)+$C$63)</f>
        <v>None</v>
      </c>
      <c r="S71" s="87" t="str">
        <f t="shared" si="20"/>
        <v>None</v>
      </c>
      <c r="T71" s="88">
        <v>0</v>
      </c>
      <c r="U71" s="86" t="str">
        <f>IF(ISBLANK($C60),"None",SUM($C54:$C60)+$C$63)</f>
        <v>None</v>
      </c>
      <c r="V71" s="87" t="str">
        <f t="shared" si="21"/>
        <v>None</v>
      </c>
      <c r="W71" s="88">
        <v>0</v>
      </c>
      <c r="X71" s="86" t="str">
        <f>IF(ISBLANK($C60),"None",SUM($C54:$C60)+$C$63)</f>
        <v>None</v>
      </c>
      <c r="Y71" s="87" t="str">
        <f t="shared" si="22"/>
        <v>None</v>
      </c>
      <c r="Z71" s="88">
        <v>0</v>
      </c>
      <c r="AA71" s="86" t="str">
        <f>IF(ISBLANK($C60),"None",SUM($C54:$C60)+$C$63)</f>
        <v>None</v>
      </c>
      <c r="AB71" s="87" t="str">
        <f t="shared" si="23"/>
        <v>None</v>
      </c>
      <c r="AC71" s="88">
        <v>0</v>
      </c>
      <c r="AD71" s="86" t="str">
        <f>IF(ISBLANK($C60),"None",SUM($C54:$C60)+$C$63)</f>
        <v>None</v>
      </c>
      <c r="AE71" s="87" t="str">
        <f t="shared" si="24"/>
        <v>None</v>
      </c>
      <c r="AF71" s="88">
        <v>0</v>
      </c>
      <c r="AG71" s="86" t="str">
        <f>IF(ISBLANK($C60),"None",SUM($C54:$C60)+$C$63)</f>
        <v>None</v>
      </c>
      <c r="AH71" s="87" t="str">
        <f t="shared" si="25"/>
        <v>None</v>
      </c>
      <c r="AI71" s="88">
        <v>0</v>
      </c>
    </row>
    <row r="72" spans="1:35" ht="17.25" thickBot="1" x14ac:dyDescent="0.35">
      <c r="A72" s="78"/>
      <c r="B72" s="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ht="17.25" thickBot="1" x14ac:dyDescent="0.35">
      <c r="A73" s="175" t="s">
        <v>53</v>
      </c>
      <c r="B73" s="178" t="s">
        <v>77</v>
      </c>
      <c r="C73" s="179"/>
      <c r="D73" s="179"/>
      <c r="E73" s="179"/>
      <c r="F73" s="179"/>
      <c r="G73" s="179"/>
      <c r="H73" s="179"/>
      <c r="I73" s="179"/>
      <c r="J73" s="179"/>
      <c r="K73" s="179"/>
      <c r="L73" s="179"/>
      <c r="M73" s="179"/>
      <c r="N73" s="180"/>
      <c r="O73" s="46"/>
      <c r="P73" s="16"/>
      <c r="Q73" s="1"/>
      <c r="R73" s="1"/>
      <c r="AH73" s="1"/>
      <c r="AI73" s="36"/>
    </row>
    <row r="74" spans="1:35" ht="17.25" customHeight="1" thickBot="1" x14ac:dyDescent="0.35">
      <c r="A74" s="176"/>
      <c r="B74" s="181" t="s">
        <v>47</v>
      </c>
      <c r="C74" s="183" t="s">
        <v>104</v>
      </c>
      <c r="D74" s="185" t="s">
        <v>11</v>
      </c>
      <c r="E74" s="185"/>
      <c r="F74" s="185"/>
      <c r="G74" s="185"/>
      <c r="H74" s="185"/>
      <c r="I74" s="185"/>
      <c r="J74" s="185"/>
      <c r="K74" s="185"/>
      <c r="L74" s="185"/>
      <c r="M74" s="185"/>
      <c r="N74" s="186"/>
      <c r="O74" s="46"/>
      <c r="P74" s="1"/>
    </row>
    <row r="75" spans="1:35" ht="79.5" customHeight="1" thickBot="1" x14ac:dyDescent="0.35">
      <c r="A75" s="176"/>
      <c r="B75" s="182"/>
      <c r="C75" s="184"/>
      <c r="D75" s="68" t="s">
        <v>74</v>
      </c>
      <c r="E75" s="63" t="s">
        <v>48</v>
      </c>
      <c r="F75" s="63" t="s">
        <v>33</v>
      </c>
      <c r="G75" s="63" t="s">
        <v>34</v>
      </c>
      <c r="H75" s="63" t="s">
        <v>35</v>
      </c>
      <c r="I75" s="63" t="s">
        <v>36</v>
      </c>
      <c r="J75" s="63" t="s">
        <v>37</v>
      </c>
      <c r="K75" s="63" t="s">
        <v>38</v>
      </c>
      <c r="L75" s="63" t="s">
        <v>40</v>
      </c>
      <c r="M75" s="63" t="s">
        <v>39</v>
      </c>
      <c r="N75" s="64" t="s">
        <v>41</v>
      </c>
      <c r="O75" s="47"/>
      <c r="P75" s="1"/>
    </row>
    <row r="76" spans="1:35" ht="33" x14ac:dyDescent="0.3">
      <c r="A76" s="176"/>
      <c r="B76" s="65" t="s">
        <v>49</v>
      </c>
      <c r="C76" s="69">
        <v>50</v>
      </c>
      <c r="D76" s="58">
        <v>50</v>
      </c>
      <c r="E76" s="17">
        <v>80</v>
      </c>
      <c r="F76" s="17">
        <v>160</v>
      </c>
      <c r="G76" s="17">
        <v>80</v>
      </c>
      <c r="H76" s="32"/>
      <c r="I76" s="32"/>
      <c r="J76" s="32"/>
      <c r="K76" s="32"/>
      <c r="L76" s="32"/>
      <c r="M76" s="32"/>
      <c r="N76" s="49"/>
      <c r="O76" s="34"/>
      <c r="P76" s="18"/>
      <c r="Q76" s="18"/>
      <c r="R76" s="18"/>
      <c r="S76" s="1"/>
      <c r="T76" s="1"/>
      <c r="U76" s="1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</row>
    <row r="77" spans="1:35" ht="33" x14ac:dyDescent="0.3">
      <c r="A77" s="176"/>
      <c r="B77" s="66" t="s">
        <v>50</v>
      </c>
      <c r="C77" s="70">
        <v>80</v>
      </c>
      <c r="D77" s="30">
        <v>50</v>
      </c>
      <c r="E77" s="19">
        <v>80</v>
      </c>
      <c r="F77" s="19">
        <v>160</v>
      </c>
      <c r="G77" s="19">
        <v>80</v>
      </c>
      <c r="H77" s="33"/>
      <c r="I77" s="33"/>
      <c r="J77" s="33"/>
      <c r="K77" s="33"/>
      <c r="L77" s="33"/>
      <c r="M77" s="33"/>
      <c r="N77" s="51"/>
      <c r="O77" s="34"/>
      <c r="P77" s="1"/>
      <c r="Q77" s="1"/>
      <c r="R77" s="1"/>
      <c r="S77" s="20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5" ht="33" x14ac:dyDescent="0.3">
      <c r="A78" s="176"/>
      <c r="B78" s="66" t="s">
        <v>42</v>
      </c>
      <c r="C78" s="70">
        <v>80</v>
      </c>
      <c r="D78" s="30">
        <v>50</v>
      </c>
      <c r="E78" s="19">
        <v>320</v>
      </c>
      <c r="F78" s="19"/>
      <c r="G78" s="19"/>
      <c r="H78" s="33"/>
      <c r="I78" s="33"/>
      <c r="J78" s="33"/>
      <c r="K78" s="33"/>
      <c r="L78" s="33"/>
      <c r="M78" s="33"/>
      <c r="N78" s="51"/>
      <c r="O78" s="34"/>
      <c r="P78" s="21"/>
      <c r="Q78" s="37"/>
      <c r="R78" s="37"/>
      <c r="S78" s="20"/>
      <c r="T78" s="1"/>
      <c r="U78" s="1"/>
    </row>
    <row r="79" spans="1:35" ht="33" x14ac:dyDescent="0.3">
      <c r="A79" s="176"/>
      <c r="B79" s="66" t="s">
        <v>43</v>
      </c>
      <c r="C79" s="70">
        <v>80</v>
      </c>
      <c r="D79" s="30">
        <v>130</v>
      </c>
      <c r="E79" s="19">
        <v>160</v>
      </c>
      <c r="F79" s="19"/>
      <c r="G79" s="19"/>
      <c r="H79" s="33"/>
      <c r="I79" s="33"/>
      <c r="J79" s="33"/>
      <c r="K79" s="33"/>
      <c r="L79" s="33"/>
      <c r="M79" s="33"/>
      <c r="N79" s="51"/>
      <c r="O79" s="34"/>
      <c r="P79" s="21"/>
      <c r="Q79" s="37"/>
      <c r="R79" s="37"/>
      <c r="S79" s="20"/>
      <c r="T79" s="1"/>
      <c r="U79" s="1"/>
    </row>
    <row r="80" spans="1:35" ht="33" x14ac:dyDescent="0.3">
      <c r="A80" s="176"/>
      <c r="B80" s="66" t="s">
        <v>44</v>
      </c>
      <c r="C80" s="70"/>
      <c r="D80" s="59"/>
      <c r="E80" s="33"/>
      <c r="F80" s="33"/>
      <c r="G80" s="33"/>
      <c r="H80" s="33"/>
      <c r="I80" s="33"/>
      <c r="J80" s="33"/>
      <c r="K80" s="33"/>
      <c r="L80" s="33"/>
      <c r="M80" s="33"/>
      <c r="N80" s="51"/>
      <c r="O80" s="34"/>
      <c r="P80" s="21"/>
      <c r="Q80" s="37"/>
      <c r="R80" s="37"/>
      <c r="S80" s="20"/>
      <c r="T80" s="1"/>
      <c r="U80" s="1"/>
    </row>
    <row r="81" spans="1:35" ht="33" x14ac:dyDescent="0.3">
      <c r="A81" s="176"/>
      <c r="B81" s="66" t="s">
        <v>45</v>
      </c>
      <c r="C81" s="70"/>
      <c r="D81" s="59"/>
      <c r="E81" s="33"/>
      <c r="F81" s="33"/>
      <c r="G81" s="33"/>
      <c r="H81" s="33"/>
      <c r="I81" s="33"/>
      <c r="J81" s="33"/>
      <c r="K81" s="33"/>
      <c r="L81" s="33"/>
      <c r="M81" s="33"/>
      <c r="N81" s="51"/>
      <c r="O81" s="34"/>
      <c r="P81" s="1"/>
      <c r="S81" s="20"/>
      <c r="T81" s="1"/>
      <c r="U81" s="1"/>
    </row>
    <row r="82" spans="1:35" ht="33.75" thickBot="1" x14ac:dyDescent="0.35">
      <c r="A82" s="177"/>
      <c r="B82" s="67" t="s">
        <v>46</v>
      </c>
      <c r="C82" s="71"/>
      <c r="D82" s="60"/>
      <c r="E82" s="55"/>
      <c r="F82" s="55"/>
      <c r="G82" s="56"/>
      <c r="H82" s="56"/>
      <c r="I82" s="56"/>
      <c r="J82" s="56"/>
      <c r="K82" s="56"/>
      <c r="L82" s="56"/>
      <c r="M82" s="56"/>
      <c r="N82" s="57"/>
      <c r="O82" s="23"/>
      <c r="P82" s="23"/>
      <c r="Q82" s="1"/>
      <c r="R82" s="1"/>
      <c r="T82" s="20"/>
      <c r="U82" s="20"/>
      <c r="V82" s="1"/>
    </row>
    <row r="83" spans="1:35" x14ac:dyDescent="0.3">
      <c r="A83" s="40"/>
      <c r="B83" s="62"/>
      <c r="C83" s="15"/>
      <c r="D83" s="15"/>
      <c r="E83" s="61"/>
      <c r="F83" s="61"/>
      <c r="G83" s="34"/>
      <c r="H83" s="34"/>
      <c r="I83" s="34"/>
      <c r="J83" s="34"/>
      <c r="K83" s="34"/>
      <c r="L83" s="34"/>
      <c r="M83" s="34"/>
      <c r="N83" s="34"/>
      <c r="O83" s="23"/>
      <c r="P83" s="23"/>
      <c r="Q83" s="1"/>
      <c r="R83" s="1"/>
      <c r="T83" s="20"/>
      <c r="U83" s="20"/>
      <c r="V83" s="1"/>
    </row>
    <row r="84" spans="1:35" ht="17.25" thickBot="1" x14ac:dyDescent="0.35">
      <c r="A84" s="42"/>
      <c r="B84" s="20"/>
      <c r="C84" s="21"/>
      <c r="D84" s="21"/>
      <c r="E84" s="22"/>
      <c r="F84" s="21"/>
      <c r="G84" s="21"/>
      <c r="H84" s="22"/>
      <c r="I84" s="21"/>
      <c r="J84" s="21"/>
      <c r="K84" s="22"/>
      <c r="L84" s="21"/>
      <c r="M84" s="21"/>
      <c r="N84" s="22"/>
      <c r="O84" s="21"/>
      <c r="P84" s="21"/>
      <c r="Q84" s="22"/>
      <c r="R84" s="21"/>
      <c r="S84" s="21"/>
      <c r="T84" s="22"/>
      <c r="U84" s="21"/>
      <c r="V84" s="21"/>
      <c r="W84" s="22"/>
      <c r="X84" s="21"/>
      <c r="Y84" s="21"/>
      <c r="Z84" s="22"/>
      <c r="AA84" s="21"/>
      <c r="AB84" s="21"/>
      <c r="AC84" s="22"/>
      <c r="AD84" s="21"/>
      <c r="AE84" s="21"/>
      <c r="AF84" s="22"/>
      <c r="AG84" s="21"/>
      <c r="AH84" s="21"/>
      <c r="AI84" s="22"/>
    </row>
    <row r="85" spans="1:35" ht="17.25" customHeight="1" thickBot="1" x14ac:dyDescent="0.35">
      <c r="A85" s="172" t="s">
        <v>53</v>
      </c>
      <c r="B85" s="24" t="s">
        <v>19</v>
      </c>
      <c r="C85" s="92">
        <f>$F$2</f>
        <v>8053</v>
      </c>
      <c r="D85" s="93">
        <f>$O$2</f>
        <v>0</v>
      </c>
      <c r="E85" s="94">
        <v>0</v>
      </c>
      <c r="F85" s="169" t="s">
        <v>59</v>
      </c>
      <c r="G85" s="170"/>
      <c r="H85" s="171"/>
      <c r="I85" s="169" t="s">
        <v>60</v>
      </c>
      <c r="J85" s="170"/>
      <c r="K85" s="171"/>
      <c r="L85" s="169" t="s">
        <v>61</v>
      </c>
      <c r="M85" s="170"/>
      <c r="N85" s="171"/>
      <c r="O85" s="169" t="s">
        <v>62</v>
      </c>
      <c r="P85" s="170"/>
      <c r="Q85" s="171"/>
      <c r="R85" s="169" t="s">
        <v>63</v>
      </c>
      <c r="S85" s="170"/>
      <c r="T85" s="171"/>
      <c r="U85" s="169" t="s">
        <v>64</v>
      </c>
      <c r="V85" s="170"/>
      <c r="W85" s="171"/>
      <c r="X85" s="169" t="s">
        <v>65</v>
      </c>
      <c r="Y85" s="170"/>
      <c r="Z85" s="171"/>
      <c r="AA85" s="169" t="s">
        <v>66</v>
      </c>
      <c r="AB85" s="170"/>
      <c r="AC85" s="171"/>
      <c r="AD85" s="169" t="s">
        <v>67</v>
      </c>
      <c r="AE85" s="170"/>
      <c r="AF85" s="171"/>
      <c r="AG85" s="169" t="s">
        <v>68</v>
      </c>
      <c r="AH85" s="170"/>
      <c r="AI85" s="171"/>
    </row>
    <row r="86" spans="1:35" ht="17.25" thickBot="1" x14ac:dyDescent="0.35">
      <c r="A86" s="173"/>
      <c r="B86" s="72" t="s">
        <v>12</v>
      </c>
      <c r="C86" s="38" t="s">
        <v>9</v>
      </c>
      <c r="D86" s="39" t="s">
        <v>10</v>
      </c>
      <c r="E86" s="25" t="s">
        <v>22</v>
      </c>
      <c r="F86" s="38" t="s">
        <v>9</v>
      </c>
      <c r="G86" s="39" t="s">
        <v>10</v>
      </c>
      <c r="H86" s="25" t="s">
        <v>22</v>
      </c>
      <c r="I86" s="38" t="s">
        <v>9</v>
      </c>
      <c r="J86" s="39" t="s">
        <v>10</v>
      </c>
      <c r="K86" s="25" t="s">
        <v>22</v>
      </c>
      <c r="L86" s="38" t="s">
        <v>9</v>
      </c>
      <c r="M86" s="39" t="s">
        <v>10</v>
      </c>
      <c r="N86" s="25" t="s">
        <v>22</v>
      </c>
      <c r="O86" s="75" t="s">
        <v>9</v>
      </c>
      <c r="P86" s="39" t="s">
        <v>10</v>
      </c>
      <c r="Q86" s="39" t="s">
        <v>22</v>
      </c>
      <c r="R86" s="39" t="s">
        <v>9</v>
      </c>
      <c r="S86" s="39" t="s">
        <v>10</v>
      </c>
      <c r="T86" s="39" t="s">
        <v>22</v>
      </c>
      <c r="U86" s="39" t="s">
        <v>9</v>
      </c>
      <c r="V86" s="39" t="s">
        <v>10</v>
      </c>
      <c r="W86" s="39" t="s">
        <v>22</v>
      </c>
      <c r="X86" s="39" t="s">
        <v>9</v>
      </c>
      <c r="Y86" s="39" t="s">
        <v>10</v>
      </c>
      <c r="Z86" s="39" t="s">
        <v>22</v>
      </c>
      <c r="AA86" s="39" t="s">
        <v>9</v>
      </c>
      <c r="AB86" s="39" t="s">
        <v>10</v>
      </c>
      <c r="AC86" s="39" t="s">
        <v>22</v>
      </c>
      <c r="AD86" s="39" t="s">
        <v>9</v>
      </c>
      <c r="AE86" s="39" t="s">
        <v>10</v>
      </c>
      <c r="AF86" s="39" t="s">
        <v>22</v>
      </c>
      <c r="AG86" s="39" t="s">
        <v>9</v>
      </c>
      <c r="AH86" s="39" t="s">
        <v>10</v>
      </c>
      <c r="AI86" s="25" t="s">
        <v>22</v>
      </c>
    </row>
    <row r="87" spans="1:35" x14ac:dyDescent="0.3">
      <c r="A87" s="173"/>
      <c r="B87" s="26" t="s">
        <v>58</v>
      </c>
      <c r="C87" s="73">
        <f>IF(ISBLANK($C76),"None",$C$85-$C76)</f>
        <v>8003</v>
      </c>
      <c r="D87" s="28">
        <f t="shared" ref="D87:D93" si="26">IF(ISBLANK(D76),"None",D76+$D$85)</f>
        <v>50</v>
      </c>
      <c r="E87" s="74">
        <v>0</v>
      </c>
      <c r="F87" s="73">
        <f>IF(ISBLANK($C76),"None",$C$85-$C76)</f>
        <v>8003</v>
      </c>
      <c r="G87" s="28">
        <f t="shared" ref="G87:G93" si="27">IF(ISBLANK(E76),"None",SUM(D76:E76)+$D$85)</f>
        <v>130</v>
      </c>
      <c r="H87" s="74">
        <v>0</v>
      </c>
      <c r="I87" s="73">
        <f>IF(ISBLANK($C76),"None",$C$85-$C76)</f>
        <v>8003</v>
      </c>
      <c r="J87" s="28">
        <f t="shared" ref="J87:J93" si="28">IF(ISBLANK(F76),"None",SUM(D76:F76)+$D$85)</f>
        <v>290</v>
      </c>
      <c r="K87" s="74">
        <v>0</v>
      </c>
      <c r="L87" s="73">
        <f>IF(ISBLANK($C76),"None",$C$85-$C76)</f>
        <v>8003</v>
      </c>
      <c r="M87" s="28">
        <f t="shared" ref="M87:M93" si="29">IF(ISBLANK(G76),"None",SUM(D76:G76)+$D$85)</f>
        <v>370</v>
      </c>
      <c r="N87" s="74">
        <v>0</v>
      </c>
      <c r="O87" s="73">
        <f>IF(ISBLANK($C76),"None",$C$85-$C76)</f>
        <v>8003</v>
      </c>
      <c r="P87" s="28" t="str">
        <f t="shared" ref="P87:P93" si="30">IF(ISBLANK(H76),"None",SUM(D76:H76)+$D$85)</f>
        <v>None</v>
      </c>
      <c r="Q87" s="74">
        <v>0</v>
      </c>
      <c r="R87" s="73">
        <f>IF(ISBLANK($C76),"None",$C$85-$C76)</f>
        <v>8003</v>
      </c>
      <c r="S87" s="28" t="str">
        <f t="shared" ref="S87:S93" si="31">IF(ISBLANK(I76),"None",SUM(D76:I76)+$D$85)</f>
        <v>None</v>
      </c>
      <c r="T87" s="74">
        <v>0</v>
      </c>
      <c r="U87" s="73">
        <f>IF(ISBLANK($C76),"None",$C$85-$C76)</f>
        <v>8003</v>
      </c>
      <c r="V87" s="28" t="str">
        <f t="shared" ref="V87:V93" si="32">IF(ISBLANK(J76),"None",SUM(D76:J76)+$D$85)</f>
        <v>None</v>
      </c>
      <c r="W87" s="74">
        <v>0</v>
      </c>
      <c r="X87" s="73">
        <f>IF(ISBLANK($C76),"None",$C$85-$C76)</f>
        <v>8003</v>
      </c>
      <c r="Y87" s="28" t="str">
        <f t="shared" ref="Y87:Y93" si="33">IF(ISBLANK(K76),"None",SUM(D76:K76)+$D$85)</f>
        <v>None</v>
      </c>
      <c r="Z87" s="74">
        <v>0</v>
      </c>
      <c r="AA87" s="73">
        <f>IF(ISBLANK($C76),"None",$C$85-$C76)</f>
        <v>8003</v>
      </c>
      <c r="AB87" s="28" t="str">
        <f t="shared" ref="AB87:AB93" si="34">IF(ISBLANK(L76),"None",SUM(D76:L76)+$D$85)</f>
        <v>None</v>
      </c>
      <c r="AC87" s="74">
        <v>0</v>
      </c>
      <c r="AD87" s="73">
        <f>IF(ISBLANK($C76),"None",$C$85-$C76)</f>
        <v>8003</v>
      </c>
      <c r="AE87" s="28" t="str">
        <f t="shared" ref="AE87:AE93" si="35">IF(ISBLANK(M76),"None",SUM(D76:M76)+$D$85)</f>
        <v>None</v>
      </c>
      <c r="AF87" s="74">
        <v>0</v>
      </c>
      <c r="AG87" s="73">
        <f>IF(ISBLANK($C76),"None",$C$85-$C76)</f>
        <v>8003</v>
      </c>
      <c r="AH87" s="28" t="str">
        <f t="shared" ref="AH87:AH93" si="36">IF(ISBLANK(N76),"None",SUM(D76:N76)+$D$85)</f>
        <v>None</v>
      </c>
      <c r="AI87" s="74">
        <v>0</v>
      </c>
    </row>
    <row r="88" spans="1:35" x14ac:dyDescent="0.3">
      <c r="A88" s="173"/>
      <c r="B88" s="29" t="s">
        <v>13</v>
      </c>
      <c r="C88" s="50">
        <f>IF(ISBLANK($C77),"None",$C$85-SUM($C76:$C77))</f>
        <v>7923</v>
      </c>
      <c r="D88" s="28">
        <f t="shared" si="26"/>
        <v>50</v>
      </c>
      <c r="E88" s="76">
        <v>0</v>
      </c>
      <c r="F88" s="50">
        <f>IF(ISBLANK($C77),"None",$C$85-SUM($C76:$C77))</f>
        <v>7923</v>
      </c>
      <c r="G88" s="28">
        <f t="shared" si="27"/>
        <v>130</v>
      </c>
      <c r="H88" s="76">
        <v>0</v>
      </c>
      <c r="I88" s="50">
        <f>IF(ISBLANK($C77),"None",$C$85-SUM($C76:$C77))</f>
        <v>7923</v>
      </c>
      <c r="J88" s="19">
        <f t="shared" si="28"/>
        <v>290</v>
      </c>
      <c r="K88" s="76">
        <v>0</v>
      </c>
      <c r="L88" s="50">
        <f>IF(ISBLANK($C77),"None",$C$85-SUM($C76:$C77))</f>
        <v>7923</v>
      </c>
      <c r="M88" s="19">
        <f t="shared" si="29"/>
        <v>370</v>
      </c>
      <c r="N88" s="76">
        <v>0</v>
      </c>
      <c r="O88" s="50">
        <f>IF(ISBLANK($C77),"None",$C$85-SUM($C76:$C77))</f>
        <v>7923</v>
      </c>
      <c r="P88" s="19" t="str">
        <f t="shared" si="30"/>
        <v>None</v>
      </c>
      <c r="Q88" s="76">
        <v>0</v>
      </c>
      <c r="R88" s="50">
        <f>IF(ISBLANK($C77),"None",$C$85-SUM($C76:$C77))</f>
        <v>7923</v>
      </c>
      <c r="S88" s="19" t="str">
        <f t="shared" si="31"/>
        <v>None</v>
      </c>
      <c r="T88" s="76">
        <v>0</v>
      </c>
      <c r="U88" s="50">
        <f>IF(ISBLANK($C77),"None",$C$85-SUM($C76:$C77))</f>
        <v>7923</v>
      </c>
      <c r="V88" s="19" t="str">
        <f t="shared" si="32"/>
        <v>None</v>
      </c>
      <c r="W88" s="76">
        <v>0</v>
      </c>
      <c r="X88" s="50">
        <f>IF(ISBLANK($C77),"None",$C$85-SUM($C76:$C77))</f>
        <v>7923</v>
      </c>
      <c r="Y88" s="19" t="str">
        <f t="shared" si="33"/>
        <v>None</v>
      </c>
      <c r="Z88" s="76">
        <v>0</v>
      </c>
      <c r="AA88" s="50">
        <f>IF(ISBLANK($C77),"None",$C$85-SUM($C76:$C77))</f>
        <v>7923</v>
      </c>
      <c r="AB88" s="19" t="str">
        <f t="shared" si="34"/>
        <v>None</v>
      </c>
      <c r="AC88" s="76">
        <v>0</v>
      </c>
      <c r="AD88" s="50">
        <f>IF(ISBLANK($C77),"None",$C$85-SUM($C76:$C77))</f>
        <v>7923</v>
      </c>
      <c r="AE88" s="19" t="str">
        <f t="shared" si="35"/>
        <v>None</v>
      </c>
      <c r="AF88" s="76">
        <v>0</v>
      </c>
      <c r="AG88" s="50">
        <f>IF(ISBLANK($C77),"None",$C$85-SUM($C76:$C77))</f>
        <v>7923</v>
      </c>
      <c r="AH88" s="19" t="str">
        <f t="shared" si="36"/>
        <v>None</v>
      </c>
      <c r="AI88" s="76">
        <v>0</v>
      </c>
    </row>
    <row r="89" spans="1:35" x14ac:dyDescent="0.3">
      <c r="A89" s="173"/>
      <c r="B89" s="29" t="s">
        <v>14</v>
      </c>
      <c r="C89" s="50">
        <f>IF(ISBLANK($C78),"None",$C$85-SUM($C76:$C78))</f>
        <v>7843</v>
      </c>
      <c r="D89" s="28">
        <f t="shared" si="26"/>
        <v>50</v>
      </c>
      <c r="E89" s="76">
        <v>0</v>
      </c>
      <c r="F89" s="50">
        <f>IF(ISBLANK($C78),"None",$C$85-SUM($C76:$C78))</f>
        <v>7843</v>
      </c>
      <c r="G89" s="28">
        <f t="shared" si="27"/>
        <v>370</v>
      </c>
      <c r="H89" s="76">
        <v>0</v>
      </c>
      <c r="I89" s="50">
        <f>IF(ISBLANK($C78),"None",$C$85-SUM($C76:$C78))</f>
        <v>7843</v>
      </c>
      <c r="J89" s="19" t="str">
        <f t="shared" si="28"/>
        <v>None</v>
      </c>
      <c r="K89" s="76">
        <v>0</v>
      </c>
      <c r="L89" s="50">
        <f>IF(ISBLANK($C78),"None",$C$85-SUM($C76:$C78))</f>
        <v>7843</v>
      </c>
      <c r="M89" s="19" t="str">
        <f t="shared" si="29"/>
        <v>None</v>
      </c>
      <c r="N89" s="76">
        <v>0</v>
      </c>
      <c r="O89" s="50">
        <f>IF(ISBLANK($C78),"None",$C$85-SUM($C76:$C78))</f>
        <v>7843</v>
      </c>
      <c r="P89" s="19" t="str">
        <f t="shared" si="30"/>
        <v>None</v>
      </c>
      <c r="Q89" s="76">
        <v>0</v>
      </c>
      <c r="R89" s="50">
        <f>IF(ISBLANK($C78),"None",$C$85-SUM($C76:$C78))</f>
        <v>7843</v>
      </c>
      <c r="S89" s="19" t="str">
        <f t="shared" si="31"/>
        <v>None</v>
      </c>
      <c r="T89" s="76">
        <v>0</v>
      </c>
      <c r="U89" s="50">
        <f>IF(ISBLANK($C78),"None",$C$85-SUM($C76:$C78))</f>
        <v>7843</v>
      </c>
      <c r="V89" s="19" t="str">
        <f t="shared" si="32"/>
        <v>None</v>
      </c>
      <c r="W89" s="76">
        <v>0</v>
      </c>
      <c r="X89" s="50">
        <f>IF(ISBLANK($C78),"None",$C$85-SUM($C76:$C78))</f>
        <v>7843</v>
      </c>
      <c r="Y89" s="19" t="str">
        <f t="shared" si="33"/>
        <v>None</v>
      </c>
      <c r="Z89" s="76">
        <v>0</v>
      </c>
      <c r="AA89" s="50">
        <f>IF(ISBLANK($C78),"None",$C$85-SUM($C76:$C78))</f>
        <v>7843</v>
      </c>
      <c r="AB89" s="19" t="str">
        <f t="shared" si="34"/>
        <v>None</v>
      </c>
      <c r="AC89" s="76">
        <v>0</v>
      </c>
      <c r="AD89" s="50">
        <f>IF(ISBLANK($C78),"None",$C$85-SUM($C76:$C78))</f>
        <v>7843</v>
      </c>
      <c r="AE89" s="19" t="str">
        <f t="shared" si="35"/>
        <v>None</v>
      </c>
      <c r="AF89" s="76">
        <v>0</v>
      </c>
      <c r="AG89" s="50">
        <f>IF(ISBLANK($C78),"None",$C$85-SUM($C76:$C78))</f>
        <v>7843</v>
      </c>
      <c r="AH89" s="19" t="str">
        <f t="shared" si="36"/>
        <v>None</v>
      </c>
      <c r="AI89" s="76">
        <v>0</v>
      </c>
    </row>
    <row r="90" spans="1:35" x14ac:dyDescent="0.3">
      <c r="A90" s="173"/>
      <c r="B90" s="29" t="s">
        <v>15</v>
      </c>
      <c r="C90" s="50">
        <f>IF(ISBLANK($C79),"None",$C$85-SUM($C76:$C79))</f>
        <v>7763</v>
      </c>
      <c r="D90" s="28">
        <f t="shared" si="26"/>
        <v>130</v>
      </c>
      <c r="E90" s="76">
        <v>0</v>
      </c>
      <c r="F90" s="50">
        <f>IF(ISBLANK($C79),"None",$C$85-SUM($C76:$C79))</f>
        <v>7763</v>
      </c>
      <c r="G90" s="28">
        <f t="shared" si="27"/>
        <v>290</v>
      </c>
      <c r="H90" s="76">
        <v>0</v>
      </c>
      <c r="I90" s="50">
        <f>IF(ISBLANK($C79),"None",$C$85-SUM($C76:$C79))</f>
        <v>7763</v>
      </c>
      <c r="J90" s="19" t="str">
        <f t="shared" si="28"/>
        <v>None</v>
      </c>
      <c r="K90" s="76">
        <v>0</v>
      </c>
      <c r="L90" s="50">
        <f>IF(ISBLANK($C79),"None",$C$85-SUM($C76:$C79))</f>
        <v>7763</v>
      </c>
      <c r="M90" s="19" t="str">
        <f t="shared" si="29"/>
        <v>None</v>
      </c>
      <c r="N90" s="76">
        <v>0</v>
      </c>
      <c r="O90" s="50">
        <f>IF(ISBLANK($C79),"None",$C$85-SUM($C76:$C79))</f>
        <v>7763</v>
      </c>
      <c r="P90" s="19" t="str">
        <f t="shared" si="30"/>
        <v>None</v>
      </c>
      <c r="Q90" s="76">
        <v>0</v>
      </c>
      <c r="R90" s="50">
        <f>IF(ISBLANK($C79),"None",$C$85-SUM($C76:$C79))</f>
        <v>7763</v>
      </c>
      <c r="S90" s="19" t="str">
        <f t="shared" si="31"/>
        <v>None</v>
      </c>
      <c r="T90" s="76">
        <v>0</v>
      </c>
      <c r="U90" s="50">
        <f>IF(ISBLANK($C79),"None",$C$85-SUM($C76:$C79))</f>
        <v>7763</v>
      </c>
      <c r="V90" s="19" t="str">
        <f t="shared" si="32"/>
        <v>None</v>
      </c>
      <c r="W90" s="76">
        <v>0</v>
      </c>
      <c r="X90" s="50">
        <f>IF(ISBLANK($C79),"None",$C$85-SUM($C76:$C79))</f>
        <v>7763</v>
      </c>
      <c r="Y90" s="19" t="str">
        <f t="shared" si="33"/>
        <v>None</v>
      </c>
      <c r="Z90" s="76">
        <v>0</v>
      </c>
      <c r="AA90" s="50">
        <f>IF(ISBLANK($C79),"None",$C$85-SUM($C76:$C79))</f>
        <v>7763</v>
      </c>
      <c r="AB90" s="19" t="str">
        <f t="shared" si="34"/>
        <v>None</v>
      </c>
      <c r="AC90" s="76">
        <v>0</v>
      </c>
      <c r="AD90" s="50">
        <f>IF(ISBLANK($C79),"None",$C$85-SUM($C76:$C79))</f>
        <v>7763</v>
      </c>
      <c r="AE90" s="19" t="str">
        <f t="shared" si="35"/>
        <v>None</v>
      </c>
      <c r="AF90" s="76">
        <v>0</v>
      </c>
      <c r="AG90" s="50">
        <f>IF(ISBLANK($C79),"None",$C$85-SUM($C76:$C79))</f>
        <v>7763</v>
      </c>
      <c r="AH90" s="19" t="str">
        <f t="shared" si="36"/>
        <v>None</v>
      </c>
      <c r="AI90" s="76">
        <v>0</v>
      </c>
    </row>
    <row r="91" spans="1:35" x14ac:dyDescent="0.3">
      <c r="A91" s="173"/>
      <c r="B91" s="29" t="s">
        <v>16</v>
      </c>
      <c r="C91" s="50" t="str">
        <f>IF(ISBLANK($C80),"None",$C$85-SUM($C76:$C80))</f>
        <v>None</v>
      </c>
      <c r="D91" s="28" t="str">
        <f t="shared" si="26"/>
        <v>None</v>
      </c>
      <c r="E91" s="76">
        <v>0</v>
      </c>
      <c r="F91" s="50" t="str">
        <f>IF(ISBLANK($C80),"None",$C$85-SUM($C76:$C80))</f>
        <v>None</v>
      </c>
      <c r="G91" s="28" t="str">
        <f t="shared" si="27"/>
        <v>None</v>
      </c>
      <c r="H91" s="76">
        <v>0</v>
      </c>
      <c r="I91" s="50" t="str">
        <f>IF(ISBLANK($C80),"None",$C$85-SUM($C76:$C80))</f>
        <v>None</v>
      </c>
      <c r="J91" s="19" t="str">
        <f t="shared" si="28"/>
        <v>None</v>
      </c>
      <c r="K91" s="76">
        <v>0</v>
      </c>
      <c r="L91" s="50" t="str">
        <f>IF(ISBLANK($C80),"None",$C$85-SUM($C76:$C80))</f>
        <v>None</v>
      </c>
      <c r="M91" s="19" t="str">
        <f t="shared" si="29"/>
        <v>None</v>
      </c>
      <c r="N91" s="76">
        <v>0</v>
      </c>
      <c r="O91" s="50" t="str">
        <f>IF(ISBLANK($C80),"None",$C$85-SUM($C76:$C80))</f>
        <v>None</v>
      </c>
      <c r="P91" s="19" t="str">
        <f t="shared" si="30"/>
        <v>None</v>
      </c>
      <c r="Q91" s="76">
        <v>0</v>
      </c>
      <c r="R91" s="50" t="str">
        <f>IF(ISBLANK($C80),"None",$C$85-SUM($C76:$C80))</f>
        <v>None</v>
      </c>
      <c r="S91" s="19" t="str">
        <f t="shared" si="31"/>
        <v>None</v>
      </c>
      <c r="T91" s="76">
        <v>0</v>
      </c>
      <c r="U91" s="50" t="str">
        <f>IF(ISBLANK($C80),"None",$C$85-SUM($C76:$C80))</f>
        <v>None</v>
      </c>
      <c r="V91" s="19" t="str">
        <f t="shared" si="32"/>
        <v>None</v>
      </c>
      <c r="W91" s="76">
        <v>0</v>
      </c>
      <c r="X91" s="50" t="str">
        <f>IF(ISBLANK($C80),"None",$C$85-SUM($C76:$C80))</f>
        <v>None</v>
      </c>
      <c r="Y91" s="19" t="str">
        <f t="shared" si="33"/>
        <v>None</v>
      </c>
      <c r="Z91" s="76">
        <v>0</v>
      </c>
      <c r="AA91" s="50" t="str">
        <f>IF(ISBLANK($C80),"None",$C$85-SUM($C76:$C80))</f>
        <v>None</v>
      </c>
      <c r="AB91" s="19" t="str">
        <f t="shared" si="34"/>
        <v>None</v>
      </c>
      <c r="AC91" s="76">
        <v>0</v>
      </c>
      <c r="AD91" s="50" t="str">
        <f>IF(ISBLANK($C80),"None",$C$85-SUM($C76:$C80))</f>
        <v>None</v>
      </c>
      <c r="AE91" s="19" t="str">
        <f t="shared" si="35"/>
        <v>None</v>
      </c>
      <c r="AF91" s="76">
        <v>0</v>
      </c>
      <c r="AG91" s="50" t="str">
        <f>IF(ISBLANK($C80),"None",$C$85-SUM($C76:$C80))</f>
        <v>None</v>
      </c>
      <c r="AH91" s="19" t="str">
        <f t="shared" si="36"/>
        <v>None</v>
      </c>
      <c r="AI91" s="76">
        <v>0</v>
      </c>
    </row>
    <row r="92" spans="1:35" x14ac:dyDescent="0.3">
      <c r="A92" s="173"/>
      <c r="B92" s="29" t="s">
        <v>17</v>
      </c>
      <c r="C92" s="50" t="str">
        <f>IF(ISBLANK($C81),"None",SUM($C76:$C81)+$C$85)</f>
        <v>None</v>
      </c>
      <c r="D92" s="28" t="str">
        <f t="shared" si="26"/>
        <v>None</v>
      </c>
      <c r="E92" s="76">
        <v>0</v>
      </c>
      <c r="F92" s="50" t="str">
        <f>IF(ISBLANK($C81),"None",SUM($C76:$C81)+$C$85)</f>
        <v>None</v>
      </c>
      <c r="G92" s="28" t="str">
        <f t="shared" si="27"/>
        <v>None</v>
      </c>
      <c r="H92" s="76">
        <v>0</v>
      </c>
      <c r="I92" s="50" t="str">
        <f>IF(ISBLANK($C81),"None",SUM($C76:$C81)+$C$85)</f>
        <v>None</v>
      </c>
      <c r="J92" s="19" t="str">
        <f t="shared" si="28"/>
        <v>None</v>
      </c>
      <c r="K92" s="76">
        <v>0</v>
      </c>
      <c r="L92" s="50" t="str">
        <f>IF(ISBLANK($C81),"None",SUM($C76:$C81)+$C$85)</f>
        <v>None</v>
      </c>
      <c r="M92" s="19" t="str">
        <f t="shared" si="29"/>
        <v>None</v>
      </c>
      <c r="N92" s="76">
        <v>0</v>
      </c>
      <c r="O92" s="50" t="str">
        <f>IF(ISBLANK($C81),"None",SUM($C76:$C81)+$C$85)</f>
        <v>None</v>
      </c>
      <c r="P92" s="19" t="str">
        <f t="shared" si="30"/>
        <v>None</v>
      </c>
      <c r="Q92" s="76">
        <v>0</v>
      </c>
      <c r="R92" s="50" t="str">
        <f>IF(ISBLANK($C81),"None",SUM($C76:$C81)+$C$85)</f>
        <v>None</v>
      </c>
      <c r="S92" s="19" t="str">
        <f t="shared" si="31"/>
        <v>None</v>
      </c>
      <c r="T92" s="76">
        <v>0</v>
      </c>
      <c r="U92" s="50" t="str">
        <f>IF(ISBLANK($C81),"None",SUM($C76:$C81)+$C$85)</f>
        <v>None</v>
      </c>
      <c r="V92" s="19" t="str">
        <f t="shared" si="32"/>
        <v>None</v>
      </c>
      <c r="W92" s="76">
        <v>0</v>
      </c>
      <c r="X92" s="50" t="str">
        <f>IF(ISBLANK($C81),"None",SUM($C76:$C81)+$C$85)</f>
        <v>None</v>
      </c>
      <c r="Y92" s="19" t="str">
        <f t="shared" si="33"/>
        <v>None</v>
      </c>
      <c r="Z92" s="76">
        <v>0</v>
      </c>
      <c r="AA92" s="50" t="str">
        <f>IF(ISBLANK($C81),"None",SUM($C76:$C81)+$C$85)</f>
        <v>None</v>
      </c>
      <c r="AB92" s="19" t="str">
        <f t="shared" si="34"/>
        <v>None</v>
      </c>
      <c r="AC92" s="76">
        <v>0</v>
      </c>
      <c r="AD92" s="50" t="str">
        <f>IF(ISBLANK($C81),"None",SUM($C76:$C81)+$C$85)</f>
        <v>None</v>
      </c>
      <c r="AE92" s="19" t="str">
        <f t="shared" si="35"/>
        <v>None</v>
      </c>
      <c r="AF92" s="76">
        <v>0</v>
      </c>
      <c r="AG92" s="50" t="str">
        <f>IF(ISBLANK($C81),"None",SUM($C76:$C81)+$C$85)</f>
        <v>None</v>
      </c>
      <c r="AH92" s="19" t="str">
        <f t="shared" si="36"/>
        <v>None</v>
      </c>
      <c r="AI92" s="76">
        <v>0</v>
      </c>
    </row>
    <row r="93" spans="1:35" ht="17.25" thickBot="1" x14ac:dyDescent="0.35">
      <c r="A93" s="174"/>
      <c r="B93" s="31" t="s">
        <v>18</v>
      </c>
      <c r="C93" s="53" t="str">
        <f>IF(ISBLANK($C82),"None",$C$85-SUM($C76:$C82))</f>
        <v>None</v>
      </c>
      <c r="D93" s="28" t="str">
        <f t="shared" si="26"/>
        <v>None</v>
      </c>
      <c r="E93" s="77">
        <v>0</v>
      </c>
      <c r="F93" s="53" t="str">
        <f>IF(ISBLANK($C82),"None",$C$85-SUM($C76:$C82))</f>
        <v>None</v>
      </c>
      <c r="G93" s="28" t="str">
        <f t="shared" si="27"/>
        <v>None</v>
      </c>
      <c r="H93" s="77">
        <v>0</v>
      </c>
      <c r="I93" s="53" t="str">
        <f>IF(ISBLANK($C82),"None",$C$85-SUM($C76:$C82))</f>
        <v>None</v>
      </c>
      <c r="J93" s="54" t="str">
        <f t="shared" si="28"/>
        <v>None</v>
      </c>
      <c r="K93" s="77">
        <v>0</v>
      </c>
      <c r="L93" s="53" t="str">
        <f>IF(ISBLANK($C82),"None",$C$85-SUM($C76:$C82))</f>
        <v>None</v>
      </c>
      <c r="M93" s="54" t="str">
        <f t="shared" si="29"/>
        <v>None</v>
      </c>
      <c r="N93" s="77">
        <v>0</v>
      </c>
      <c r="O93" s="53" t="str">
        <f>IF(ISBLANK($C82),"None",$C$85-SUM($C76:$C82))</f>
        <v>None</v>
      </c>
      <c r="P93" s="54" t="str">
        <f t="shared" si="30"/>
        <v>None</v>
      </c>
      <c r="Q93" s="77">
        <v>0</v>
      </c>
      <c r="R93" s="53" t="str">
        <f>IF(ISBLANK($C82),"None",$C$85-SUM($C76:$C82))</f>
        <v>None</v>
      </c>
      <c r="S93" s="54" t="str">
        <f t="shared" si="31"/>
        <v>None</v>
      </c>
      <c r="T93" s="77">
        <v>0</v>
      </c>
      <c r="U93" s="53" t="str">
        <f>IF(ISBLANK($C82),"None",$C$85-SUM($C76:$C82))</f>
        <v>None</v>
      </c>
      <c r="V93" s="54" t="str">
        <f t="shared" si="32"/>
        <v>None</v>
      </c>
      <c r="W93" s="77">
        <v>0</v>
      </c>
      <c r="X93" s="53" t="str">
        <f>IF(ISBLANK($C82),"None",$C$85-SUM($C76:$C82))</f>
        <v>None</v>
      </c>
      <c r="Y93" s="54" t="str">
        <f t="shared" si="33"/>
        <v>None</v>
      </c>
      <c r="Z93" s="77">
        <v>0</v>
      </c>
      <c r="AA93" s="53" t="str">
        <f>IF(ISBLANK($C82),"None",$C$85-SUM($C76:$C82))</f>
        <v>None</v>
      </c>
      <c r="AB93" s="54" t="str">
        <f t="shared" si="34"/>
        <v>None</v>
      </c>
      <c r="AC93" s="77">
        <v>0</v>
      </c>
      <c r="AD93" s="53" t="str">
        <f>IF(ISBLANK($C82),"None",$C$85-SUM($C76:$C82))</f>
        <v>None</v>
      </c>
      <c r="AE93" s="54" t="str">
        <f t="shared" si="35"/>
        <v>None</v>
      </c>
      <c r="AF93" s="77">
        <v>0</v>
      </c>
      <c r="AG93" s="53" t="str">
        <f>IF(ISBLANK($C82),"None",$C$85-SUM($C76:$C82))</f>
        <v>None</v>
      </c>
      <c r="AH93" s="54" t="str">
        <f t="shared" si="36"/>
        <v>None</v>
      </c>
      <c r="AI93" s="77">
        <v>0</v>
      </c>
    </row>
    <row r="94" spans="1:35" ht="17.25" thickBot="1" x14ac:dyDescent="0.35"/>
    <row r="95" spans="1:35" ht="17.25" thickBot="1" x14ac:dyDescent="0.35">
      <c r="A95" s="175" t="s">
        <v>55</v>
      </c>
      <c r="B95" s="178" t="s">
        <v>79</v>
      </c>
      <c r="C95" s="179"/>
      <c r="D95" s="179"/>
      <c r="E95" s="179"/>
      <c r="F95" s="179"/>
      <c r="G95" s="179"/>
      <c r="H95" s="179"/>
      <c r="I95" s="179"/>
      <c r="J95" s="179"/>
      <c r="K95" s="179"/>
      <c r="L95" s="179"/>
      <c r="M95" s="179"/>
      <c r="N95" s="180"/>
      <c r="O95" s="46"/>
      <c r="P95" s="16"/>
      <c r="Q95" s="1"/>
      <c r="R95" s="1"/>
      <c r="AH95" s="1"/>
      <c r="AI95" s="36"/>
    </row>
    <row r="96" spans="1:35" ht="17.25" customHeight="1" thickBot="1" x14ac:dyDescent="0.35">
      <c r="A96" s="176"/>
      <c r="B96" s="181" t="s">
        <v>47</v>
      </c>
      <c r="C96" s="183" t="s">
        <v>56</v>
      </c>
      <c r="D96" s="185" t="s">
        <v>11</v>
      </c>
      <c r="E96" s="185"/>
      <c r="F96" s="185"/>
      <c r="G96" s="185"/>
      <c r="H96" s="185"/>
      <c r="I96" s="185"/>
      <c r="J96" s="185"/>
      <c r="K96" s="185"/>
      <c r="L96" s="185"/>
      <c r="M96" s="185"/>
      <c r="N96" s="186"/>
      <c r="O96" s="46"/>
      <c r="P96" s="1"/>
    </row>
    <row r="97" spans="1:35" ht="78" customHeight="1" thickBot="1" x14ac:dyDescent="0.35">
      <c r="A97" s="176"/>
      <c r="B97" s="182"/>
      <c r="C97" s="184"/>
      <c r="D97" s="68" t="s">
        <v>74</v>
      </c>
      <c r="E97" s="63" t="s">
        <v>48</v>
      </c>
      <c r="F97" s="63" t="s">
        <v>33</v>
      </c>
      <c r="G97" s="63" t="s">
        <v>34</v>
      </c>
      <c r="H97" s="63" t="s">
        <v>35</v>
      </c>
      <c r="I97" s="63" t="s">
        <v>36</v>
      </c>
      <c r="J97" s="63" t="s">
        <v>37</v>
      </c>
      <c r="K97" s="63" t="s">
        <v>38</v>
      </c>
      <c r="L97" s="63" t="s">
        <v>40</v>
      </c>
      <c r="M97" s="63" t="s">
        <v>39</v>
      </c>
      <c r="N97" s="64" t="s">
        <v>41</v>
      </c>
      <c r="O97" s="47"/>
      <c r="P97" s="1"/>
    </row>
    <row r="98" spans="1:35" ht="33" x14ac:dyDescent="0.3">
      <c r="A98" s="176"/>
      <c r="B98" s="65" t="s">
        <v>49</v>
      </c>
      <c r="C98" s="95">
        <v>50</v>
      </c>
      <c r="D98" s="48">
        <v>50</v>
      </c>
      <c r="E98" s="17">
        <v>80</v>
      </c>
      <c r="F98" s="17">
        <v>80</v>
      </c>
      <c r="G98" s="17">
        <v>80</v>
      </c>
      <c r="H98" s="32">
        <v>80</v>
      </c>
      <c r="I98" s="32">
        <v>80</v>
      </c>
      <c r="J98" s="32"/>
      <c r="K98" s="32"/>
      <c r="L98" s="32"/>
      <c r="M98" s="32"/>
      <c r="N98" s="49"/>
      <c r="O98" s="34"/>
      <c r="P98" s="18"/>
      <c r="Q98" s="18"/>
      <c r="R98" s="18"/>
      <c r="S98" s="1"/>
      <c r="T98" s="1"/>
      <c r="U98" s="1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</row>
    <row r="99" spans="1:35" ht="33" x14ac:dyDescent="0.3">
      <c r="A99" s="176"/>
      <c r="B99" s="66" t="s">
        <v>50</v>
      </c>
      <c r="C99" s="96">
        <v>80</v>
      </c>
      <c r="D99" s="50">
        <v>50</v>
      </c>
      <c r="E99" s="19">
        <v>80</v>
      </c>
      <c r="F99" s="19">
        <v>80</v>
      </c>
      <c r="G99" s="19">
        <v>80</v>
      </c>
      <c r="H99" s="33">
        <v>80</v>
      </c>
      <c r="I99" s="33">
        <v>80</v>
      </c>
      <c r="J99" s="33"/>
      <c r="K99" s="33"/>
      <c r="L99" s="33"/>
      <c r="M99" s="33"/>
      <c r="N99" s="51"/>
      <c r="O99" s="34"/>
      <c r="P99" s="1"/>
      <c r="Q99" s="1"/>
      <c r="R99" s="1"/>
      <c r="S99" s="20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1:35" ht="33" x14ac:dyDescent="0.3">
      <c r="A100" s="176"/>
      <c r="B100" s="66" t="s">
        <v>42</v>
      </c>
      <c r="C100" s="96">
        <v>80</v>
      </c>
      <c r="D100" s="50">
        <v>50</v>
      </c>
      <c r="E100" s="19">
        <v>80</v>
      </c>
      <c r="F100" s="19">
        <v>80</v>
      </c>
      <c r="G100" s="19">
        <v>80</v>
      </c>
      <c r="H100" s="33">
        <v>80</v>
      </c>
      <c r="I100" s="33">
        <v>80</v>
      </c>
      <c r="J100" s="33"/>
      <c r="K100" s="33"/>
      <c r="L100" s="33"/>
      <c r="M100" s="33"/>
      <c r="N100" s="51"/>
      <c r="O100" s="34"/>
      <c r="P100" s="21"/>
      <c r="Q100" s="37"/>
      <c r="R100" s="37"/>
      <c r="S100" s="20"/>
      <c r="T100" s="1"/>
      <c r="U100" s="1"/>
    </row>
    <row r="101" spans="1:35" ht="33" x14ac:dyDescent="0.3">
      <c r="A101" s="176"/>
      <c r="B101" s="66" t="s">
        <v>43</v>
      </c>
      <c r="C101" s="96">
        <v>80</v>
      </c>
      <c r="D101" s="50">
        <v>50</v>
      </c>
      <c r="E101" s="19">
        <v>80</v>
      </c>
      <c r="F101" s="19">
        <v>80</v>
      </c>
      <c r="G101" s="19">
        <v>80</v>
      </c>
      <c r="H101" s="33">
        <v>80</v>
      </c>
      <c r="I101" s="33">
        <v>80</v>
      </c>
      <c r="J101" s="33"/>
      <c r="K101" s="33"/>
      <c r="L101" s="33"/>
      <c r="M101" s="33"/>
      <c r="N101" s="51"/>
      <c r="O101" s="34"/>
      <c r="P101" s="21"/>
      <c r="Q101" s="37"/>
      <c r="R101" s="37"/>
      <c r="S101" s="20"/>
      <c r="T101" s="1"/>
      <c r="U101" s="1"/>
    </row>
    <row r="102" spans="1:35" ht="33" x14ac:dyDescent="0.3">
      <c r="A102" s="176"/>
      <c r="B102" s="66" t="s">
        <v>44</v>
      </c>
      <c r="C102" s="96"/>
      <c r="D102" s="52"/>
      <c r="E102" s="33"/>
      <c r="F102" s="33"/>
      <c r="G102" s="33"/>
      <c r="H102" s="33"/>
      <c r="I102" s="33"/>
      <c r="J102" s="33"/>
      <c r="K102" s="33"/>
      <c r="L102" s="33"/>
      <c r="M102" s="33"/>
      <c r="N102" s="51"/>
      <c r="O102" s="34"/>
      <c r="P102" s="21"/>
      <c r="Q102" s="37"/>
      <c r="R102" s="37"/>
      <c r="S102" s="20"/>
      <c r="T102" s="1"/>
      <c r="U102" s="1"/>
    </row>
    <row r="103" spans="1:35" ht="33" x14ac:dyDescent="0.3">
      <c r="A103" s="176"/>
      <c r="B103" s="66" t="s">
        <v>45</v>
      </c>
      <c r="C103" s="96"/>
      <c r="D103" s="52"/>
      <c r="E103" s="33"/>
      <c r="F103" s="33"/>
      <c r="G103" s="33"/>
      <c r="H103" s="33"/>
      <c r="I103" s="33"/>
      <c r="J103" s="33"/>
      <c r="K103" s="33"/>
      <c r="L103" s="33"/>
      <c r="M103" s="33"/>
      <c r="N103" s="51"/>
      <c r="O103" s="34"/>
      <c r="P103" s="1"/>
      <c r="S103" s="20"/>
      <c r="T103" s="1"/>
      <c r="U103" s="1"/>
    </row>
    <row r="104" spans="1:35" ht="33.75" thickBot="1" x14ac:dyDescent="0.35">
      <c r="A104" s="177"/>
      <c r="B104" s="67" t="s">
        <v>46</v>
      </c>
      <c r="C104" s="97"/>
      <c r="D104" s="53"/>
      <c r="E104" s="55"/>
      <c r="F104" s="55"/>
      <c r="G104" s="56"/>
      <c r="H104" s="56"/>
      <c r="I104" s="56"/>
      <c r="J104" s="56"/>
      <c r="K104" s="56"/>
      <c r="L104" s="56"/>
      <c r="M104" s="56"/>
      <c r="N104" s="57"/>
      <c r="O104" s="23"/>
      <c r="P104" s="23"/>
      <c r="Q104" s="1"/>
      <c r="R104" s="1"/>
      <c r="T104" s="20"/>
      <c r="U104" s="20"/>
      <c r="V104" s="1"/>
    </row>
    <row r="105" spans="1:35" x14ac:dyDescent="0.3">
      <c r="A105" s="40"/>
      <c r="B105" s="62"/>
      <c r="C105" s="15"/>
      <c r="D105" s="15"/>
      <c r="E105" s="61"/>
      <c r="F105" s="61"/>
      <c r="G105" s="34"/>
      <c r="H105" s="34"/>
      <c r="I105" s="34"/>
      <c r="J105" s="34"/>
      <c r="K105" s="34"/>
      <c r="L105" s="34"/>
      <c r="M105" s="34"/>
      <c r="N105" s="34"/>
      <c r="O105" s="23"/>
      <c r="P105" s="23"/>
      <c r="Q105" s="1"/>
      <c r="R105" s="1"/>
      <c r="T105" s="20"/>
      <c r="U105" s="20"/>
      <c r="V105" s="1"/>
    </row>
    <row r="106" spans="1:35" ht="17.25" thickBot="1" x14ac:dyDescent="0.35">
      <c r="A106" s="42"/>
      <c r="B106" s="20"/>
      <c r="C106" s="21"/>
      <c r="D106" s="21"/>
      <c r="E106" s="22"/>
      <c r="F106" s="21"/>
      <c r="G106" s="21"/>
      <c r="H106" s="22"/>
      <c r="I106" s="21"/>
      <c r="J106" s="21"/>
      <c r="K106" s="22"/>
      <c r="L106" s="21"/>
      <c r="M106" s="21"/>
      <c r="N106" s="22"/>
      <c r="O106" s="21"/>
      <c r="P106" s="21"/>
      <c r="Q106" s="22"/>
      <c r="R106" s="21"/>
      <c r="S106" s="21"/>
      <c r="T106" s="22"/>
      <c r="U106" s="21"/>
      <c r="V106" s="21"/>
      <c r="W106" s="22"/>
      <c r="X106" s="21"/>
      <c r="Y106" s="21"/>
      <c r="Z106" s="22"/>
      <c r="AA106" s="21"/>
      <c r="AB106" s="21"/>
      <c r="AC106" s="22"/>
      <c r="AD106" s="21"/>
      <c r="AE106" s="21"/>
      <c r="AF106" s="22"/>
      <c r="AG106" s="21"/>
      <c r="AH106" s="21"/>
      <c r="AI106" s="22"/>
    </row>
    <row r="107" spans="1:35" ht="17.25" customHeight="1" thickBot="1" x14ac:dyDescent="0.35">
      <c r="A107" s="172" t="s">
        <v>55</v>
      </c>
      <c r="B107" s="24" t="s">
        <v>73</v>
      </c>
      <c r="C107" s="92">
        <v>0</v>
      </c>
      <c r="D107" s="93">
        <v>0</v>
      </c>
      <c r="E107" s="94">
        <v>0</v>
      </c>
      <c r="F107" s="169" t="s">
        <v>59</v>
      </c>
      <c r="G107" s="170"/>
      <c r="H107" s="171"/>
      <c r="I107" s="169" t="s">
        <v>60</v>
      </c>
      <c r="J107" s="170"/>
      <c r="K107" s="171"/>
      <c r="L107" s="169" t="s">
        <v>61</v>
      </c>
      <c r="M107" s="170"/>
      <c r="N107" s="171"/>
      <c r="O107" s="169" t="s">
        <v>62</v>
      </c>
      <c r="P107" s="170"/>
      <c r="Q107" s="171"/>
      <c r="R107" s="169" t="s">
        <v>63</v>
      </c>
      <c r="S107" s="170"/>
      <c r="T107" s="171"/>
      <c r="U107" s="169" t="s">
        <v>64</v>
      </c>
      <c r="V107" s="170"/>
      <c r="W107" s="171"/>
      <c r="X107" s="169" t="s">
        <v>65</v>
      </c>
      <c r="Y107" s="170"/>
      <c r="Z107" s="171"/>
      <c r="AA107" s="169" t="s">
        <v>66</v>
      </c>
      <c r="AB107" s="170"/>
      <c r="AC107" s="171"/>
      <c r="AD107" s="169" t="s">
        <v>67</v>
      </c>
      <c r="AE107" s="170"/>
      <c r="AF107" s="171"/>
      <c r="AG107" s="169" t="s">
        <v>68</v>
      </c>
      <c r="AH107" s="170"/>
      <c r="AI107" s="171"/>
    </row>
    <row r="108" spans="1:35" ht="17.25" thickBot="1" x14ac:dyDescent="0.35">
      <c r="A108" s="173"/>
      <c r="B108" s="72" t="s">
        <v>70</v>
      </c>
      <c r="C108" s="38" t="s">
        <v>9</v>
      </c>
      <c r="D108" s="39" t="s">
        <v>10</v>
      </c>
      <c r="E108" s="25" t="s">
        <v>22</v>
      </c>
      <c r="F108" s="38" t="s">
        <v>9</v>
      </c>
      <c r="G108" s="39" t="s">
        <v>10</v>
      </c>
      <c r="H108" s="25" t="s">
        <v>22</v>
      </c>
      <c r="I108" s="38" t="s">
        <v>9</v>
      </c>
      <c r="J108" s="39" t="s">
        <v>10</v>
      </c>
      <c r="K108" s="25" t="s">
        <v>22</v>
      </c>
      <c r="L108" s="38" t="s">
        <v>9</v>
      </c>
      <c r="M108" s="39" t="s">
        <v>10</v>
      </c>
      <c r="N108" s="25" t="s">
        <v>22</v>
      </c>
      <c r="O108" s="75" t="s">
        <v>9</v>
      </c>
      <c r="P108" s="39" t="s">
        <v>10</v>
      </c>
      <c r="Q108" s="39" t="s">
        <v>22</v>
      </c>
      <c r="R108" s="39" t="s">
        <v>9</v>
      </c>
      <c r="S108" s="39" t="s">
        <v>10</v>
      </c>
      <c r="T108" s="39" t="s">
        <v>22</v>
      </c>
      <c r="U108" s="39" t="s">
        <v>9</v>
      </c>
      <c r="V108" s="39" t="s">
        <v>10</v>
      </c>
      <c r="W108" s="39" t="s">
        <v>22</v>
      </c>
      <c r="X108" s="39" t="s">
        <v>9</v>
      </c>
      <c r="Y108" s="39" t="s">
        <v>10</v>
      </c>
      <c r="Z108" s="39" t="s">
        <v>22</v>
      </c>
      <c r="AA108" s="39" t="s">
        <v>9</v>
      </c>
      <c r="AB108" s="39" t="s">
        <v>10</v>
      </c>
      <c r="AC108" s="39" t="s">
        <v>22</v>
      </c>
      <c r="AD108" s="39" t="s">
        <v>9</v>
      </c>
      <c r="AE108" s="39" t="s">
        <v>10</v>
      </c>
      <c r="AF108" s="39" t="s">
        <v>22</v>
      </c>
      <c r="AG108" s="39" t="s">
        <v>9</v>
      </c>
      <c r="AH108" s="39" t="s">
        <v>10</v>
      </c>
      <c r="AI108" s="25" t="s">
        <v>22</v>
      </c>
    </row>
    <row r="109" spans="1:35" x14ac:dyDescent="0.3">
      <c r="A109" s="173"/>
      <c r="B109" s="26" t="s">
        <v>58</v>
      </c>
      <c r="C109" s="27">
        <f>IF(ISBLANK($C98),"None",$C98)</f>
        <v>50</v>
      </c>
      <c r="D109" s="28">
        <f t="shared" ref="D109:D115" si="37">IF(ISBLANK(D98),"None",D98+$D$107)</f>
        <v>50</v>
      </c>
      <c r="E109" s="74">
        <v>0</v>
      </c>
      <c r="F109" s="73">
        <f>IF(ISBLANK($C98),"None",$C98)</f>
        <v>50</v>
      </c>
      <c r="G109" s="28">
        <f t="shared" ref="G109:G115" si="38">IF(ISBLANK(E98),"None",SUM(D98:E98)+$D$107)</f>
        <v>130</v>
      </c>
      <c r="H109" s="74">
        <v>0</v>
      </c>
      <c r="I109" s="73">
        <f>IF(ISBLANK($C98),"None",$C98)</f>
        <v>50</v>
      </c>
      <c r="J109" s="28">
        <f t="shared" ref="J109:J115" si="39">IF(ISBLANK(F98),"None",SUM(D98:F98)+$D$107)</f>
        <v>210</v>
      </c>
      <c r="K109" s="74">
        <v>0</v>
      </c>
      <c r="L109" s="73">
        <f>IF(ISBLANK($C98),"None",$C98)</f>
        <v>50</v>
      </c>
      <c r="M109" s="28">
        <f t="shared" ref="M109:M115" si="40">IF(ISBLANK(G98),"None",SUM(D98:G98)+$D$107)</f>
        <v>290</v>
      </c>
      <c r="N109" s="74">
        <v>0</v>
      </c>
      <c r="O109" s="73">
        <f>IF(ISBLANK($C98),"None",$C98)</f>
        <v>50</v>
      </c>
      <c r="P109" s="28">
        <f t="shared" ref="P109:P115" si="41">IF(ISBLANK(H98),"None",SUM(D98:H98)+$D$107)</f>
        <v>370</v>
      </c>
      <c r="Q109" s="74">
        <v>0</v>
      </c>
      <c r="R109" s="73">
        <f>IF(ISBLANK($C98),"None",$C98)</f>
        <v>50</v>
      </c>
      <c r="S109" s="28">
        <f t="shared" ref="S109:S115" si="42">IF(ISBLANK(I98),"None",SUM(D98:I98)+$D$107)</f>
        <v>450</v>
      </c>
      <c r="T109" s="74">
        <v>0</v>
      </c>
      <c r="U109" s="73">
        <f>IF(ISBLANK($C98),"None",$C98)</f>
        <v>50</v>
      </c>
      <c r="V109" s="28" t="str">
        <f t="shared" ref="V109:V115" si="43">IF(ISBLANK(J98),"None",SUM(D98:J98)+$D$107)</f>
        <v>None</v>
      </c>
      <c r="W109" s="74">
        <v>0</v>
      </c>
      <c r="X109" s="73">
        <f>IF(ISBLANK($C98),"None",$C98)</f>
        <v>50</v>
      </c>
      <c r="Y109" s="28" t="str">
        <f t="shared" ref="Y109:Y115" si="44">IF(ISBLANK(K98),"None",SUM(D98:K98)+$D$107)</f>
        <v>None</v>
      </c>
      <c r="Z109" s="74">
        <v>0</v>
      </c>
      <c r="AA109" s="73">
        <f>IF(ISBLANK($C98),"None",$C98)</f>
        <v>50</v>
      </c>
      <c r="AB109" s="28" t="str">
        <f t="shared" ref="AB109:AB115" si="45">IF(ISBLANK(L98),"None",SUM(D98:L98)+$D$107)</f>
        <v>None</v>
      </c>
      <c r="AC109" s="74">
        <v>0</v>
      </c>
      <c r="AD109" s="73">
        <f>IF(ISBLANK($C98),"None",$C98)</f>
        <v>50</v>
      </c>
      <c r="AE109" s="28" t="str">
        <f t="shared" ref="AE109:AE115" si="46">IF(ISBLANK(M98),"None",SUM(D98:M98)+$D$107)</f>
        <v>None</v>
      </c>
      <c r="AF109" s="74">
        <v>0</v>
      </c>
      <c r="AG109" s="73">
        <f>IF(ISBLANK($C98),"None",$C98)</f>
        <v>50</v>
      </c>
      <c r="AH109" s="28" t="str">
        <f t="shared" ref="AH109:AH115" si="47">IF(ISBLANK(N98),"None",SUM(D98:N98)+$D$107)</f>
        <v>None</v>
      </c>
      <c r="AI109" s="74">
        <v>0</v>
      </c>
    </row>
    <row r="110" spans="1:35" x14ac:dyDescent="0.3">
      <c r="A110" s="173"/>
      <c r="B110" s="29" t="s">
        <v>13</v>
      </c>
      <c r="C110" s="30">
        <f>IF(ISBLANK($C99),"None",SUM($C98:$C99))</f>
        <v>130</v>
      </c>
      <c r="D110" s="28">
        <f t="shared" si="37"/>
        <v>50</v>
      </c>
      <c r="E110" s="76">
        <v>0</v>
      </c>
      <c r="F110" s="50">
        <f>IF(ISBLANK($C99),"None",SUM($C98:$C99))</f>
        <v>130</v>
      </c>
      <c r="G110" s="28">
        <f t="shared" si="38"/>
        <v>130</v>
      </c>
      <c r="H110" s="76">
        <v>0</v>
      </c>
      <c r="I110" s="50">
        <f>IF(ISBLANK($C99),"None",SUM($C98:$C99))</f>
        <v>130</v>
      </c>
      <c r="J110" s="28">
        <f t="shared" si="39"/>
        <v>210</v>
      </c>
      <c r="K110" s="76">
        <v>0</v>
      </c>
      <c r="L110" s="50">
        <f>IF(ISBLANK($C99),"None",SUM($C98:$C99))</f>
        <v>130</v>
      </c>
      <c r="M110" s="28">
        <f t="shared" si="40"/>
        <v>290</v>
      </c>
      <c r="N110" s="76">
        <v>0</v>
      </c>
      <c r="O110" s="50">
        <f>IF(ISBLANK($C99),"None",SUM($C98:$C99))</f>
        <v>130</v>
      </c>
      <c r="P110" s="28">
        <f t="shared" si="41"/>
        <v>370</v>
      </c>
      <c r="Q110" s="76">
        <v>0</v>
      </c>
      <c r="R110" s="50">
        <f>IF(ISBLANK($C99),"None",SUM($C98:$C99))</f>
        <v>130</v>
      </c>
      <c r="S110" s="28">
        <f t="shared" si="42"/>
        <v>450</v>
      </c>
      <c r="T110" s="76">
        <v>0</v>
      </c>
      <c r="U110" s="50">
        <f>IF(ISBLANK($C99),"None",SUM($C98:$C99))</f>
        <v>130</v>
      </c>
      <c r="V110" s="28" t="str">
        <f t="shared" si="43"/>
        <v>None</v>
      </c>
      <c r="W110" s="76">
        <v>0</v>
      </c>
      <c r="X110" s="50">
        <f>IF(ISBLANK($C99),"None",SUM($C98:$C99))</f>
        <v>130</v>
      </c>
      <c r="Y110" s="28" t="str">
        <f t="shared" si="44"/>
        <v>None</v>
      </c>
      <c r="Z110" s="76">
        <v>0</v>
      </c>
      <c r="AA110" s="50">
        <f>IF(ISBLANK($C99),"None",SUM($C98:$C99))</f>
        <v>130</v>
      </c>
      <c r="AB110" s="28" t="str">
        <f t="shared" si="45"/>
        <v>None</v>
      </c>
      <c r="AC110" s="76">
        <v>0</v>
      </c>
      <c r="AD110" s="50">
        <f>IF(ISBLANK($C99),"None",SUM($C98:$C99))</f>
        <v>130</v>
      </c>
      <c r="AE110" s="28" t="str">
        <f t="shared" si="46"/>
        <v>None</v>
      </c>
      <c r="AF110" s="76">
        <v>0</v>
      </c>
      <c r="AG110" s="50">
        <f>IF(ISBLANK($C99),"None",SUM($C98:$C99))</f>
        <v>130</v>
      </c>
      <c r="AH110" s="28" t="str">
        <f t="shared" si="47"/>
        <v>None</v>
      </c>
      <c r="AI110" s="76">
        <v>0</v>
      </c>
    </row>
    <row r="111" spans="1:35" x14ac:dyDescent="0.3">
      <c r="A111" s="173"/>
      <c r="B111" s="29" t="s">
        <v>14</v>
      </c>
      <c r="C111" s="30">
        <f>IF(ISBLANK($C100),"None",SUM($C98:$C100))</f>
        <v>210</v>
      </c>
      <c r="D111" s="28">
        <f t="shared" si="37"/>
        <v>50</v>
      </c>
      <c r="E111" s="76">
        <v>0</v>
      </c>
      <c r="F111" s="50">
        <f>IF(ISBLANK($C100),"None",SUM($C98:$C100))</f>
        <v>210</v>
      </c>
      <c r="G111" s="28">
        <f t="shared" si="38"/>
        <v>130</v>
      </c>
      <c r="H111" s="76">
        <v>0</v>
      </c>
      <c r="I111" s="50">
        <f>IF(ISBLANK($C100),"None",SUM($C98:$C100))</f>
        <v>210</v>
      </c>
      <c r="J111" s="28">
        <f t="shared" si="39"/>
        <v>210</v>
      </c>
      <c r="K111" s="76">
        <v>0</v>
      </c>
      <c r="L111" s="50">
        <f>IF(ISBLANK($C100),"None",SUM($C98:$C100))</f>
        <v>210</v>
      </c>
      <c r="M111" s="28">
        <f t="shared" si="40"/>
        <v>290</v>
      </c>
      <c r="N111" s="76">
        <v>0</v>
      </c>
      <c r="O111" s="50">
        <f>IF(ISBLANK($C100),"None",SUM($C98:$C100))</f>
        <v>210</v>
      </c>
      <c r="P111" s="28">
        <f t="shared" si="41"/>
        <v>370</v>
      </c>
      <c r="Q111" s="76">
        <v>0</v>
      </c>
      <c r="R111" s="50">
        <f>IF(ISBLANK($C100),"None",SUM($C98:$C100))</f>
        <v>210</v>
      </c>
      <c r="S111" s="28">
        <f t="shared" si="42"/>
        <v>450</v>
      </c>
      <c r="T111" s="76">
        <v>0</v>
      </c>
      <c r="U111" s="50">
        <f>IF(ISBLANK($C100),"None",SUM($C98:$C100))</f>
        <v>210</v>
      </c>
      <c r="V111" s="28" t="str">
        <f t="shared" si="43"/>
        <v>None</v>
      </c>
      <c r="W111" s="76">
        <v>0</v>
      </c>
      <c r="X111" s="50">
        <f>IF(ISBLANK($C100),"None",SUM($C98:$C100))</f>
        <v>210</v>
      </c>
      <c r="Y111" s="28" t="str">
        <f t="shared" si="44"/>
        <v>None</v>
      </c>
      <c r="Z111" s="76">
        <v>0</v>
      </c>
      <c r="AA111" s="50">
        <f>IF(ISBLANK($C100),"None",SUM($C98:$C100))</f>
        <v>210</v>
      </c>
      <c r="AB111" s="28" t="str">
        <f t="shared" si="45"/>
        <v>None</v>
      </c>
      <c r="AC111" s="76">
        <v>0</v>
      </c>
      <c r="AD111" s="50">
        <f>IF(ISBLANK($C100),"None",SUM($C98:$C100))</f>
        <v>210</v>
      </c>
      <c r="AE111" s="28" t="str">
        <f t="shared" si="46"/>
        <v>None</v>
      </c>
      <c r="AF111" s="76">
        <v>0</v>
      </c>
      <c r="AG111" s="50">
        <f>IF(ISBLANK($C100),"None",SUM($C98:$C100))</f>
        <v>210</v>
      </c>
      <c r="AH111" s="28" t="str">
        <f t="shared" si="47"/>
        <v>None</v>
      </c>
      <c r="AI111" s="76">
        <v>0</v>
      </c>
    </row>
    <row r="112" spans="1:35" x14ac:dyDescent="0.3">
      <c r="A112" s="173"/>
      <c r="B112" s="29" t="s">
        <v>15</v>
      </c>
      <c r="C112" s="30">
        <f>IF(ISBLANK($C101),"None",SUM($C98:$C101))</f>
        <v>290</v>
      </c>
      <c r="D112" s="28">
        <f t="shared" si="37"/>
        <v>50</v>
      </c>
      <c r="E112" s="76">
        <v>0</v>
      </c>
      <c r="F112" s="50">
        <f>IF(ISBLANK($C101),"None",SUM($C98:$C101))</f>
        <v>290</v>
      </c>
      <c r="G112" s="28">
        <f t="shared" si="38"/>
        <v>130</v>
      </c>
      <c r="H112" s="76">
        <v>0</v>
      </c>
      <c r="I112" s="50">
        <f>IF(ISBLANK($C101),"None",SUM($C98:$C101))</f>
        <v>290</v>
      </c>
      <c r="J112" s="28">
        <f t="shared" si="39"/>
        <v>210</v>
      </c>
      <c r="K112" s="76">
        <v>0</v>
      </c>
      <c r="L112" s="50">
        <f>IF(ISBLANK($C101),"None",SUM($C98:$C101))</f>
        <v>290</v>
      </c>
      <c r="M112" s="28">
        <f t="shared" si="40"/>
        <v>290</v>
      </c>
      <c r="N112" s="76">
        <v>0</v>
      </c>
      <c r="O112" s="50">
        <f>IF(ISBLANK($C101),"None",SUM($C98:$C101))</f>
        <v>290</v>
      </c>
      <c r="P112" s="28">
        <f t="shared" si="41"/>
        <v>370</v>
      </c>
      <c r="Q112" s="76">
        <v>0</v>
      </c>
      <c r="R112" s="50">
        <f>IF(ISBLANK($C101),"None",SUM($C98:$C101))</f>
        <v>290</v>
      </c>
      <c r="S112" s="28">
        <f t="shared" si="42"/>
        <v>450</v>
      </c>
      <c r="T112" s="76">
        <v>0</v>
      </c>
      <c r="U112" s="50">
        <f>IF(ISBLANK($C101),"None",SUM($C98:$C101))</f>
        <v>290</v>
      </c>
      <c r="V112" s="28" t="str">
        <f t="shared" si="43"/>
        <v>None</v>
      </c>
      <c r="W112" s="76">
        <v>0</v>
      </c>
      <c r="X112" s="50">
        <f>IF(ISBLANK($C101),"None",SUM($C98:$C101))</f>
        <v>290</v>
      </c>
      <c r="Y112" s="28" t="str">
        <f t="shared" si="44"/>
        <v>None</v>
      </c>
      <c r="Z112" s="76">
        <v>0</v>
      </c>
      <c r="AA112" s="50">
        <f>IF(ISBLANK($C101),"None",SUM($C98:$C101))</f>
        <v>290</v>
      </c>
      <c r="AB112" s="28" t="str">
        <f t="shared" si="45"/>
        <v>None</v>
      </c>
      <c r="AC112" s="76">
        <v>0</v>
      </c>
      <c r="AD112" s="50">
        <f>IF(ISBLANK($C101),"None",SUM($C98:$C101))</f>
        <v>290</v>
      </c>
      <c r="AE112" s="28" t="str">
        <f t="shared" si="46"/>
        <v>None</v>
      </c>
      <c r="AF112" s="76">
        <v>0</v>
      </c>
      <c r="AG112" s="50">
        <f>IF(ISBLANK($C101),"None",SUM($C98:$C101))</f>
        <v>290</v>
      </c>
      <c r="AH112" s="28" t="str">
        <f t="shared" si="47"/>
        <v>None</v>
      </c>
      <c r="AI112" s="76">
        <v>0</v>
      </c>
    </row>
    <row r="113" spans="1:35" x14ac:dyDescent="0.3">
      <c r="A113" s="173"/>
      <c r="B113" s="29" t="s">
        <v>16</v>
      </c>
      <c r="C113" s="30" t="str">
        <f>IF(ISBLANK($C102),"None",SUM($C98:$C102))</f>
        <v>None</v>
      </c>
      <c r="D113" s="28" t="str">
        <f t="shared" si="37"/>
        <v>None</v>
      </c>
      <c r="E113" s="76">
        <v>0</v>
      </c>
      <c r="F113" s="50" t="str">
        <f>IF(ISBLANK($C102),"None",SUM($C98:$C102))</f>
        <v>None</v>
      </c>
      <c r="G113" s="28" t="str">
        <f t="shared" si="38"/>
        <v>None</v>
      </c>
      <c r="H113" s="76">
        <v>0</v>
      </c>
      <c r="I113" s="50" t="str">
        <f>IF(ISBLANK($C102),"None",SUM($C98:$C102))</f>
        <v>None</v>
      </c>
      <c r="J113" s="28" t="str">
        <f t="shared" si="39"/>
        <v>None</v>
      </c>
      <c r="K113" s="76">
        <v>0</v>
      </c>
      <c r="L113" s="50" t="str">
        <f>IF(ISBLANK($C102),"None",SUM($C98:$C102))</f>
        <v>None</v>
      </c>
      <c r="M113" s="28" t="str">
        <f t="shared" si="40"/>
        <v>None</v>
      </c>
      <c r="N113" s="76">
        <v>0</v>
      </c>
      <c r="O113" s="50" t="str">
        <f>IF(ISBLANK($C102),"None",SUM($C98:$C102))</f>
        <v>None</v>
      </c>
      <c r="P113" s="28" t="str">
        <f t="shared" si="41"/>
        <v>None</v>
      </c>
      <c r="Q113" s="76">
        <v>0</v>
      </c>
      <c r="R113" s="50" t="str">
        <f>IF(ISBLANK($C102),"None",SUM($C98:$C102))</f>
        <v>None</v>
      </c>
      <c r="S113" s="28" t="str">
        <f t="shared" si="42"/>
        <v>None</v>
      </c>
      <c r="T113" s="76">
        <v>0</v>
      </c>
      <c r="U113" s="50" t="str">
        <f>IF(ISBLANK($C102),"None",SUM($C98:$C102))</f>
        <v>None</v>
      </c>
      <c r="V113" s="28" t="str">
        <f t="shared" si="43"/>
        <v>None</v>
      </c>
      <c r="W113" s="76">
        <v>0</v>
      </c>
      <c r="X113" s="50" t="str">
        <f>IF(ISBLANK($C102),"None",SUM($C98:$C102))</f>
        <v>None</v>
      </c>
      <c r="Y113" s="28" t="str">
        <f t="shared" si="44"/>
        <v>None</v>
      </c>
      <c r="Z113" s="76">
        <v>0</v>
      </c>
      <c r="AA113" s="50" t="str">
        <f>IF(ISBLANK($C102),"None",SUM($C98:$C102))</f>
        <v>None</v>
      </c>
      <c r="AB113" s="28" t="str">
        <f t="shared" si="45"/>
        <v>None</v>
      </c>
      <c r="AC113" s="76">
        <v>0</v>
      </c>
      <c r="AD113" s="50" t="str">
        <f>IF(ISBLANK($C102),"None",SUM($C98:$C102))</f>
        <v>None</v>
      </c>
      <c r="AE113" s="28" t="str">
        <f t="shared" si="46"/>
        <v>None</v>
      </c>
      <c r="AF113" s="76">
        <v>0</v>
      </c>
      <c r="AG113" s="50" t="str">
        <f>IF(ISBLANK($C102),"None",SUM($C98:$C102))</f>
        <v>None</v>
      </c>
      <c r="AH113" s="28" t="str">
        <f t="shared" si="47"/>
        <v>None</v>
      </c>
      <c r="AI113" s="76">
        <v>0</v>
      </c>
    </row>
    <row r="114" spans="1:35" x14ac:dyDescent="0.3">
      <c r="A114" s="173"/>
      <c r="B114" s="29" t="s">
        <v>17</v>
      </c>
      <c r="C114" s="30" t="str">
        <f>IF(ISBLANK($C103),"None",SUM($C98:$C103))</f>
        <v>None</v>
      </c>
      <c r="D114" s="28" t="str">
        <f t="shared" si="37"/>
        <v>None</v>
      </c>
      <c r="E114" s="76">
        <v>0</v>
      </c>
      <c r="F114" s="50" t="str">
        <f>IF(ISBLANK($C103),"None",SUM($C98:$C103))</f>
        <v>None</v>
      </c>
      <c r="G114" s="28" t="str">
        <f t="shared" si="38"/>
        <v>None</v>
      </c>
      <c r="H114" s="76">
        <v>0</v>
      </c>
      <c r="I114" s="50" t="str">
        <f>IF(ISBLANK($C103),"None",SUM($C98:$C103))</f>
        <v>None</v>
      </c>
      <c r="J114" s="28" t="str">
        <f t="shared" si="39"/>
        <v>None</v>
      </c>
      <c r="K114" s="76">
        <v>0</v>
      </c>
      <c r="L114" s="50" t="str">
        <f>IF(ISBLANK($C103),"None",SUM($C98:$C103))</f>
        <v>None</v>
      </c>
      <c r="M114" s="28" t="str">
        <f t="shared" si="40"/>
        <v>None</v>
      </c>
      <c r="N114" s="76">
        <v>0</v>
      </c>
      <c r="O114" s="50" t="str">
        <f>IF(ISBLANK($C103),"None",SUM($C98:$C103))</f>
        <v>None</v>
      </c>
      <c r="P114" s="28" t="str">
        <f t="shared" si="41"/>
        <v>None</v>
      </c>
      <c r="Q114" s="76">
        <v>0</v>
      </c>
      <c r="R114" s="50" t="str">
        <f>IF(ISBLANK($C103),"None",SUM($C98:$C103))</f>
        <v>None</v>
      </c>
      <c r="S114" s="28" t="str">
        <f t="shared" si="42"/>
        <v>None</v>
      </c>
      <c r="T114" s="76">
        <v>0</v>
      </c>
      <c r="U114" s="50" t="str">
        <f>IF(ISBLANK($C103),"None",SUM($C98:$C103))</f>
        <v>None</v>
      </c>
      <c r="V114" s="28" t="str">
        <f t="shared" si="43"/>
        <v>None</v>
      </c>
      <c r="W114" s="76">
        <v>0</v>
      </c>
      <c r="X114" s="50" t="str">
        <f>IF(ISBLANK($C103),"None",SUM($C98:$C103))</f>
        <v>None</v>
      </c>
      <c r="Y114" s="28" t="str">
        <f t="shared" si="44"/>
        <v>None</v>
      </c>
      <c r="Z114" s="76">
        <v>0</v>
      </c>
      <c r="AA114" s="50" t="str">
        <f>IF(ISBLANK($C103),"None",SUM($C98:$C103))</f>
        <v>None</v>
      </c>
      <c r="AB114" s="28" t="str">
        <f t="shared" si="45"/>
        <v>None</v>
      </c>
      <c r="AC114" s="76">
        <v>0</v>
      </c>
      <c r="AD114" s="50" t="str">
        <f>IF(ISBLANK($C103),"None",SUM($C98:$C103))</f>
        <v>None</v>
      </c>
      <c r="AE114" s="28" t="str">
        <f t="shared" si="46"/>
        <v>None</v>
      </c>
      <c r="AF114" s="76">
        <v>0</v>
      </c>
      <c r="AG114" s="50" t="str">
        <f>IF(ISBLANK($C103),"None",SUM($C98:$C103))</f>
        <v>None</v>
      </c>
      <c r="AH114" s="28" t="str">
        <f t="shared" si="47"/>
        <v>None</v>
      </c>
      <c r="AI114" s="76">
        <v>0</v>
      </c>
    </row>
    <row r="115" spans="1:35" ht="17.25" thickBot="1" x14ac:dyDescent="0.35">
      <c r="A115" s="174"/>
      <c r="B115" s="31" t="s">
        <v>18</v>
      </c>
      <c r="C115" s="60" t="str">
        <f>IF(ISBLANK($C104),"None",SUM($C98:$C104))</f>
        <v>None</v>
      </c>
      <c r="D115" s="28" t="str">
        <f t="shared" si="37"/>
        <v>None</v>
      </c>
      <c r="E115" s="77">
        <v>0</v>
      </c>
      <c r="F115" s="53" t="str">
        <f>IF(ISBLANK($C104),"None",SUM($C98:$C104))</f>
        <v>None</v>
      </c>
      <c r="G115" s="28" t="str">
        <f t="shared" si="38"/>
        <v>None</v>
      </c>
      <c r="H115" s="77">
        <v>0</v>
      </c>
      <c r="I115" s="53" t="str">
        <f>IF(ISBLANK($C104),"None",SUM($C98:$C104))</f>
        <v>None</v>
      </c>
      <c r="J115" s="28" t="str">
        <f t="shared" si="39"/>
        <v>None</v>
      </c>
      <c r="K115" s="77">
        <v>0</v>
      </c>
      <c r="L115" s="53" t="str">
        <f>IF(ISBLANK($C104),"None",SUM($C98:$C104))</f>
        <v>None</v>
      </c>
      <c r="M115" s="28" t="str">
        <f t="shared" si="40"/>
        <v>None</v>
      </c>
      <c r="N115" s="77">
        <v>0</v>
      </c>
      <c r="O115" s="53" t="str">
        <f>IF(ISBLANK($C104),"None",SUM($C98:$C104))</f>
        <v>None</v>
      </c>
      <c r="P115" s="28" t="str">
        <f t="shared" si="41"/>
        <v>None</v>
      </c>
      <c r="Q115" s="77">
        <v>0</v>
      </c>
      <c r="R115" s="53" t="str">
        <f>IF(ISBLANK($C104),"None",SUM($C98:$C104))</f>
        <v>None</v>
      </c>
      <c r="S115" s="28" t="str">
        <f t="shared" si="42"/>
        <v>None</v>
      </c>
      <c r="T115" s="77">
        <v>0</v>
      </c>
      <c r="U115" s="53" t="str">
        <f>IF(ISBLANK($C104),"None",SUM($C98:$C104))</f>
        <v>None</v>
      </c>
      <c r="V115" s="28" t="str">
        <f t="shared" si="43"/>
        <v>None</v>
      </c>
      <c r="W115" s="77">
        <v>0</v>
      </c>
      <c r="X115" s="53" t="str">
        <f>IF(ISBLANK($C104),"None",SUM($C98:$C104))</f>
        <v>None</v>
      </c>
      <c r="Y115" s="28" t="str">
        <f t="shared" si="44"/>
        <v>None</v>
      </c>
      <c r="Z115" s="77">
        <v>0</v>
      </c>
      <c r="AA115" s="53" t="str">
        <f>IF(ISBLANK($C104),"None",SUM($C98:$C104))</f>
        <v>None</v>
      </c>
      <c r="AB115" s="28" t="str">
        <f t="shared" si="45"/>
        <v>None</v>
      </c>
      <c r="AC115" s="77">
        <v>0</v>
      </c>
      <c r="AD115" s="53" t="str">
        <f>IF(ISBLANK($C104),"None",SUM($C98:$C104))</f>
        <v>None</v>
      </c>
      <c r="AE115" s="28" t="str">
        <f t="shared" si="46"/>
        <v>None</v>
      </c>
      <c r="AF115" s="77">
        <v>0</v>
      </c>
      <c r="AG115" s="53" t="str">
        <f>IF(ISBLANK($C104),"None",SUM($C98:$C104))</f>
        <v>None</v>
      </c>
      <c r="AH115" s="28" t="str">
        <f t="shared" si="47"/>
        <v>None</v>
      </c>
      <c r="AI115" s="77">
        <v>0</v>
      </c>
    </row>
    <row r="116" spans="1:35" ht="17.25" thickBot="1" x14ac:dyDescent="0.35"/>
    <row r="117" spans="1:35" ht="17.25" thickBot="1" x14ac:dyDescent="0.35">
      <c r="A117" s="175" t="s">
        <v>54</v>
      </c>
      <c r="B117" s="178" t="s">
        <v>80</v>
      </c>
      <c r="C117" s="179"/>
      <c r="D117" s="179"/>
      <c r="E117" s="179"/>
      <c r="F117" s="179"/>
      <c r="G117" s="179"/>
      <c r="H117" s="179"/>
      <c r="I117" s="179"/>
      <c r="J117" s="179"/>
      <c r="K117" s="179"/>
      <c r="L117" s="179"/>
      <c r="M117" s="179"/>
      <c r="N117" s="180"/>
      <c r="O117" s="46"/>
      <c r="P117" s="16"/>
      <c r="Q117" s="1"/>
      <c r="R117" s="1"/>
      <c r="AH117" s="1"/>
      <c r="AI117" s="36"/>
    </row>
    <row r="118" spans="1:35" ht="17.25" customHeight="1" thickBot="1" x14ac:dyDescent="0.35">
      <c r="A118" s="176"/>
      <c r="B118" s="181" t="s">
        <v>47</v>
      </c>
      <c r="C118" s="183" t="s">
        <v>57</v>
      </c>
      <c r="D118" s="185" t="s">
        <v>11</v>
      </c>
      <c r="E118" s="185"/>
      <c r="F118" s="185"/>
      <c r="G118" s="185"/>
      <c r="H118" s="185"/>
      <c r="I118" s="185"/>
      <c r="J118" s="185"/>
      <c r="K118" s="185"/>
      <c r="L118" s="185"/>
      <c r="M118" s="185"/>
      <c r="N118" s="186"/>
      <c r="O118" s="46"/>
      <c r="P118" s="1"/>
    </row>
    <row r="119" spans="1:35" ht="76.5" customHeight="1" thickBot="1" x14ac:dyDescent="0.35">
      <c r="A119" s="176"/>
      <c r="B119" s="182"/>
      <c r="C119" s="184"/>
      <c r="D119" s="68" t="s">
        <v>74</v>
      </c>
      <c r="E119" s="63" t="s">
        <v>48</v>
      </c>
      <c r="F119" s="63" t="s">
        <v>71</v>
      </c>
      <c r="G119" s="63" t="s">
        <v>34</v>
      </c>
      <c r="H119" s="63" t="s">
        <v>35</v>
      </c>
      <c r="I119" s="63" t="s">
        <v>36</v>
      </c>
      <c r="J119" s="63" t="s">
        <v>37</v>
      </c>
      <c r="K119" s="63" t="s">
        <v>38</v>
      </c>
      <c r="L119" s="63" t="s">
        <v>40</v>
      </c>
      <c r="M119" s="63" t="s">
        <v>39</v>
      </c>
      <c r="N119" s="64" t="s">
        <v>41</v>
      </c>
      <c r="O119" s="47"/>
      <c r="P119" s="1"/>
    </row>
    <row r="120" spans="1:35" ht="33" x14ac:dyDescent="0.3">
      <c r="A120" s="176"/>
      <c r="B120" s="65" t="s">
        <v>49</v>
      </c>
      <c r="C120" s="95">
        <v>50</v>
      </c>
      <c r="D120" s="48">
        <v>50</v>
      </c>
      <c r="E120" s="17">
        <v>80</v>
      </c>
      <c r="F120" s="17">
        <v>80</v>
      </c>
      <c r="G120" s="17">
        <v>80</v>
      </c>
      <c r="H120" s="32">
        <v>80</v>
      </c>
      <c r="I120" s="32">
        <v>80</v>
      </c>
      <c r="J120" s="32"/>
      <c r="K120" s="32"/>
      <c r="L120" s="32"/>
      <c r="M120" s="32"/>
      <c r="N120" s="49"/>
      <c r="O120" s="34"/>
      <c r="P120" s="18"/>
      <c r="Q120" s="18"/>
      <c r="R120" s="18"/>
      <c r="S120" s="1"/>
      <c r="T120" s="1"/>
      <c r="U120" s="1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</row>
    <row r="121" spans="1:35" ht="33" x14ac:dyDescent="0.3">
      <c r="A121" s="176"/>
      <c r="B121" s="66" t="s">
        <v>50</v>
      </c>
      <c r="C121" s="96">
        <v>80</v>
      </c>
      <c r="D121" s="50">
        <v>50</v>
      </c>
      <c r="E121" s="19">
        <v>80</v>
      </c>
      <c r="F121" s="19">
        <v>80</v>
      </c>
      <c r="G121" s="19">
        <v>80</v>
      </c>
      <c r="H121" s="33">
        <v>80</v>
      </c>
      <c r="I121" s="33">
        <v>80</v>
      </c>
      <c r="J121" s="33"/>
      <c r="K121" s="33"/>
      <c r="L121" s="33"/>
      <c r="M121" s="33"/>
      <c r="N121" s="51"/>
      <c r="O121" s="34"/>
      <c r="P121" s="1"/>
      <c r="Q121" s="1"/>
      <c r="R121" s="1"/>
      <c r="S121" s="20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5" ht="33" x14ac:dyDescent="0.3">
      <c r="A122" s="176"/>
      <c r="B122" s="66" t="s">
        <v>42</v>
      </c>
      <c r="C122" s="96">
        <v>80</v>
      </c>
      <c r="D122" s="50">
        <v>50</v>
      </c>
      <c r="E122" s="19">
        <v>80</v>
      </c>
      <c r="F122" s="19">
        <v>80</v>
      </c>
      <c r="G122" s="19">
        <v>80</v>
      </c>
      <c r="H122" s="33">
        <v>80</v>
      </c>
      <c r="I122" s="33">
        <v>80</v>
      </c>
      <c r="J122" s="33"/>
      <c r="K122" s="33"/>
      <c r="L122" s="33"/>
      <c r="M122" s="33"/>
      <c r="N122" s="51"/>
      <c r="O122" s="34"/>
      <c r="P122" s="21"/>
      <c r="Q122" s="37"/>
      <c r="R122" s="37"/>
      <c r="S122" s="20"/>
      <c r="T122" s="1"/>
      <c r="U122" s="1"/>
    </row>
    <row r="123" spans="1:35" ht="33" x14ac:dyDescent="0.3">
      <c r="A123" s="176"/>
      <c r="B123" s="66" t="s">
        <v>43</v>
      </c>
      <c r="C123" s="96">
        <v>80</v>
      </c>
      <c r="D123" s="50">
        <v>50</v>
      </c>
      <c r="E123" s="19">
        <v>80</v>
      </c>
      <c r="F123" s="19">
        <v>80</v>
      </c>
      <c r="G123" s="19">
        <v>80</v>
      </c>
      <c r="H123" s="33">
        <v>80</v>
      </c>
      <c r="I123" s="33">
        <v>80</v>
      </c>
      <c r="J123" s="33"/>
      <c r="K123" s="33"/>
      <c r="L123" s="33"/>
      <c r="M123" s="33"/>
      <c r="N123" s="51"/>
      <c r="O123" s="34"/>
      <c r="P123" s="21"/>
      <c r="Q123" s="37"/>
      <c r="R123" s="37"/>
      <c r="S123" s="20"/>
      <c r="T123" s="1"/>
      <c r="U123" s="1"/>
    </row>
    <row r="124" spans="1:35" ht="33" x14ac:dyDescent="0.3">
      <c r="A124" s="176"/>
      <c r="B124" s="66" t="s">
        <v>44</v>
      </c>
      <c r="C124" s="70"/>
      <c r="D124" s="59"/>
      <c r="E124" s="33"/>
      <c r="F124" s="33"/>
      <c r="G124" s="33"/>
      <c r="H124" s="33"/>
      <c r="I124" s="33"/>
      <c r="J124" s="33"/>
      <c r="K124" s="33"/>
      <c r="L124" s="33"/>
      <c r="M124" s="33"/>
      <c r="N124" s="51"/>
      <c r="O124" s="34"/>
      <c r="P124" s="21"/>
      <c r="Q124" s="37"/>
      <c r="R124" s="37"/>
      <c r="S124" s="20"/>
      <c r="T124" s="1"/>
      <c r="U124" s="1"/>
    </row>
    <row r="125" spans="1:35" ht="33" x14ac:dyDescent="0.3">
      <c r="A125" s="176"/>
      <c r="B125" s="66" t="s">
        <v>45</v>
      </c>
      <c r="C125" s="70"/>
      <c r="D125" s="59"/>
      <c r="E125" s="33"/>
      <c r="F125" s="33"/>
      <c r="G125" s="33"/>
      <c r="H125" s="33"/>
      <c r="I125" s="33"/>
      <c r="J125" s="33"/>
      <c r="K125" s="33"/>
      <c r="L125" s="33"/>
      <c r="M125" s="33"/>
      <c r="N125" s="51"/>
      <c r="O125" s="34"/>
      <c r="P125" s="1"/>
      <c r="S125" s="20"/>
      <c r="T125" s="1"/>
      <c r="U125" s="1"/>
    </row>
    <row r="126" spans="1:35" ht="33.75" thickBot="1" x14ac:dyDescent="0.35">
      <c r="A126" s="177"/>
      <c r="B126" s="67" t="s">
        <v>46</v>
      </c>
      <c r="C126" s="71"/>
      <c r="D126" s="60"/>
      <c r="E126" s="55"/>
      <c r="F126" s="55"/>
      <c r="G126" s="56"/>
      <c r="H126" s="56"/>
      <c r="I126" s="56"/>
      <c r="J126" s="56"/>
      <c r="K126" s="56"/>
      <c r="L126" s="56"/>
      <c r="M126" s="56"/>
      <c r="N126" s="57"/>
      <c r="O126" s="23"/>
      <c r="P126" s="23"/>
      <c r="Q126" s="1"/>
      <c r="R126" s="1"/>
      <c r="T126" s="20"/>
      <c r="U126" s="20"/>
      <c r="V126" s="1"/>
    </row>
    <row r="127" spans="1:35" x14ac:dyDescent="0.3">
      <c r="A127" s="40"/>
      <c r="B127" s="62"/>
      <c r="C127" s="15"/>
      <c r="D127" s="15"/>
      <c r="E127" s="61"/>
      <c r="F127" s="61"/>
      <c r="G127" s="34"/>
      <c r="H127" s="34"/>
      <c r="I127" s="34"/>
      <c r="J127" s="34"/>
      <c r="K127" s="34"/>
      <c r="L127" s="34"/>
      <c r="M127" s="34"/>
      <c r="N127" s="34"/>
      <c r="O127" s="23"/>
      <c r="P127" s="23"/>
      <c r="Q127" s="1"/>
      <c r="R127" s="1"/>
      <c r="T127" s="20"/>
      <c r="U127" s="20"/>
      <c r="V127" s="1"/>
    </row>
    <row r="128" spans="1:35" ht="17.25" thickBot="1" x14ac:dyDescent="0.35">
      <c r="A128" s="42"/>
      <c r="B128" s="20"/>
      <c r="C128" s="21"/>
      <c r="D128" s="21"/>
      <c r="E128" s="22"/>
      <c r="F128" s="21"/>
      <c r="G128" s="21"/>
      <c r="H128" s="22"/>
      <c r="I128" s="21"/>
      <c r="J128" s="21"/>
      <c r="K128" s="22"/>
      <c r="L128" s="21"/>
      <c r="M128" s="21"/>
      <c r="N128" s="22"/>
      <c r="O128" s="21"/>
      <c r="P128" s="21"/>
      <c r="Q128" s="22"/>
      <c r="R128" s="21"/>
      <c r="S128" s="21"/>
      <c r="T128" s="22"/>
      <c r="U128" s="21"/>
      <c r="V128" s="21"/>
      <c r="W128" s="22"/>
      <c r="X128" s="21"/>
      <c r="Y128" s="21"/>
      <c r="Z128" s="22"/>
      <c r="AA128" s="21"/>
      <c r="AB128" s="21"/>
      <c r="AC128" s="22"/>
      <c r="AD128" s="21"/>
      <c r="AE128" s="21"/>
      <c r="AF128" s="22"/>
      <c r="AG128" s="21"/>
      <c r="AH128" s="21"/>
      <c r="AI128" s="22"/>
    </row>
    <row r="129" spans="1:35" ht="17.25" customHeight="1" thickBot="1" x14ac:dyDescent="0.35">
      <c r="A129" s="172" t="s">
        <v>54</v>
      </c>
      <c r="B129" s="24" t="s">
        <v>19</v>
      </c>
      <c r="C129" s="92">
        <f>$F$2</f>
        <v>8053</v>
      </c>
      <c r="D129" s="93">
        <v>0</v>
      </c>
      <c r="E129" s="94">
        <v>0</v>
      </c>
      <c r="F129" s="169" t="s">
        <v>59</v>
      </c>
      <c r="G129" s="170"/>
      <c r="H129" s="171"/>
      <c r="I129" s="169" t="s">
        <v>60</v>
      </c>
      <c r="J129" s="170"/>
      <c r="K129" s="171"/>
      <c r="L129" s="169" t="s">
        <v>61</v>
      </c>
      <c r="M129" s="170"/>
      <c r="N129" s="171"/>
      <c r="O129" s="169" t="s">
        <v>62</v>
      </c>
      <c r="P129" s="170"/>
      <c r="Q129" s="171"/>
      <c r="R129" s="169" t="s">
        <v>63</v>
      </c>
      <c r="S129" s="170"/>
      <c r="T129" s="171"/>
      <c r="U129" s="169" t="s">
        <v>64</v>
      </c>
      <c r="V129" s="170"/>
      <c r="W129" s="171"/>
      <c r="X129" s="169" t="s">
        <v>65</v>
      </c>
      <c r="Y129" s="170"/>
      <c r="Z129" s="171"/>
      <c r="AA129" s="169" t="s">
        <v>66</v>
      </c>
      <c r="AB129" s="170"/>
      <c r="AC129" s="171"/>
      <c r="AD129" s="169" t="s">
        <v>67</v>
      </c>
      <c r="AE129" s="170"/>
      <c r="AF129" s="171"/>
      <c r="AG129" s="169" t="s">
        <v>68</v>
      </c>
      <c r="AH129" s="170"/>
      <c r="AI129" s="171"/>
    </row>
    <row r="130" spans="1:35" ht="17.25" thickBot="1" x14ac:dyDescent="0.35">
      <c r="A130" s="173"/>
      <c r="B130" s="72" t="s">
        <v>12</v>
      </c>
      <c r="C130" s="38" t="s">
        <v>9</v>
      </c>
      <c r="D130" s="39" t="s">
        <v>10</v>
      </c>
      <c r="E130" s="25" t="s">
        <v>22</v>
      </c>
      <c r="F130" s="38" t="s">
        <v>9</v>
      </c>
      <c r="G130" s="39" t="s">
        <v>10</v>
      </c>
      <c r="H130" s="25" t="s">
        <v>22</v>
      </c>
      <c r="I130" s="38" t="s">
        <v>9</v>
      </c>
      <c r="J130" s="39" t="s">
        <v>10</v>
      </c>
      <c r="K130" s="25" t="s">
        <v>22</v>
      </c>
      <c r="L130" s="38" t="s">
        <v>9</v>
      </c>
      <c r="M130" s="39" t="s">
        <v>10</v>
      </c>
      <c r="N130" s="25" t="s">
        <v>22</v>
      </c>
      <c r="O130" s="75" t="s">
        <v>9</v>
      </c>
      <c r="P130" s="39" t="s">
        <v>10</v>
      </c>
      <c r="Q130" s="39" t="s">
        <v>22</v>
      </c>
      <c r="R130" s="39" t="s">
        <v>9</v>
      </c>
      <c r="S130" s="39" t="s">
        <v>10</v>
      </c>
      <c r="T130" s="39" t="s">
        <v>22</v>
      </c>
      <c r="U130" s="39" t="s">
        <v>9</v>
      </c>
      <c r="V130" s="39" t="s">
        <v>10</v>
      </c>
      <c r="W130" s="39" t="s">
        <v>22</v>
      </c>
      <c r="X130" s="39" t="s">
        <v>9</v>
      </c>
      <c r="Y130" s="39" t="s">
        <v>10</v>
      </c>
      <c r="Z130" s="39" t="s">
        <v>22</v>
      </c>
      <c r="AA130" s="39" t="s">
        <v>9</v>
      </c>
      <c r="AB130" s="39" t="s">
        <v>10</v>
      </c>
      <c r="AC130" s="39" t="s">
        <v>22</v>
      </c>
      <c r="AD130" s="39" t="s">
        <v>9</v>
      </c>
      <c r="AE130" s="39" t="s">
        <v>10</v>
      </c>
      <c r="AF130" s="39" t="s">
        <v>22</v>
      </c>
      <c r="AG130" s="39" t="s">
        <v>9</v>
      </c>
      <c r="AH130" s="39" t="s">
        <v>10</v>
      </c>
      <c r="AI130" s="25" t="s">
        <v>22</v>
      </c>
    </row>
    <row r="131" spans="1:35" x14ac:dyDescent="0.3">
      <c r="A131" s="173"/>
      <c r="B131" s="26" t="s">
        <v>58</v>
      </c>
      <c r="C131" s="73">
        <f>IF(ISBLANK($C120),"None",$C$85-$C120)</f>
        <v>8003</v>
      </c>
      <c r="D131" s="28">
        <f t="shared" ref="D131:D137" si="48">IF(ISBLANK(D120),"None",D120+$D$129)</f>
        <v>50</v>
      </c>
      <c r="E131" s="74">
        <v>0</v>
      </c>
      <c r="F131" s="73">
        <f>IF(ISBLANK($C120),"None",$C$85-$C120)</f>
        <v>8003</v>
      </c>
      <c r="G131" s="28">
        <f t="shared" ref="G131:G137" si="49">IF(ISBLANK(E120),"None",SUM(D120:E120)+$D$129)</f>
        <v>130</v>
      </c>
      <c r="H131" s="74">
        <v>0</v>
      </c>
      <c r="I131" s="73">
        <f>IF(ISBLANK($C120),"None",$C$85-$C120)</f>
        <v>8003</v>
      </c>
      <c r="J131" s="28">
        <f t="shared" ref="J131:J137" si="50">IF(ISBLANK(F120),"None",SUM(D120:F120)+$D$129)</f>
        <v>210</v>
      </c>
      <c r="K131" s="74">
        <v>0</v>
      </c>
      <c r="L131" s="73">
        <f>IF(ISBLANK($C120),"None",$C$85-$C120)</f>
        <v>8003</v>
      </c>
      <c r="M131" s="28">
        <f t="shared" ref="M131:M137" si="51">IF(ISBLANK(G120),"None",SUM(D120:G120)+$D$129)</f>
        <v>290</v>
      </c>
      <c r="N131" s="74">
        <v>0</v>
      </c>
      <c r="O131" s="73">
        <f>IF(ISBLANK($C120),"None",$C$85-$C120)</f>
        <v>8003</v>
      </c>
      <c r="P131" s="28">
        <f t="shared" ref="P131:P137" si="52">IF(ISBLANK(H120),"None",SUM(D120:H120)+$D$129)</f>
        <v>370</v>
      </c>
      <c r="Q131" s="74">
        <v>0</v>
      </c>
      <c r="R131" s="73">
        <f>IF(ISBLANK($C120),"None",$C$85-$C120)</f>
        <v>8003</v>
      </c>
      <c r="S131" s="28">
        <f t="shared" ref="S131:S137" si="53">IF(ISBLANK(I120),"None",SUM(D120:I120)+$D$129)</f>
        <v>450</v>
      </c>
      <c r="T131" s="74">
        <v>0</v>
      </c>
      <c r="U131" s="73">
        <f>IF(ISBLANK($C120),"None",$C$85-$C120)</f>
        <v>8003</v>
      </c>
      <c r="V131" s="28" t="str">
        <f t="shared" ref="V131:V137" si="54">IF(ISBLANK(J120),"None",SUM(D120:J120)+$D$129)</f>
        <v>None</v>
      </c>
      <c r="W131" s="74">
        <v>0</v>
      </c>
      <c r="X131" s="73">
        <f>IF(ISBLANK($C120),"None",$C$85-$C120)</f>
        <v>8003</v>
      </c>
      <c r="Y131" s="28" t="str">
        <f t="shared" ref="Y131:Y137" si="55">IF(ISBLANK(K120),"None",SUM(D120:K120)+$D$129)</f>
        <v>None</v>
      </c>
      <c r="Z131" s="74">
        <v>0</v>
      </c>
      <c r="AA131" s="73">
        <f>IF(ISBLANK($C120),"None",$C$85-$C120)</f>
        <v>8003</v>
      </c>
      <c r="AB131" s="28" t="str">
        <f t="shared" ref="AB131:AB137" si="56">IF(ISBLANK(L120),"None",SUM(D120:L120)+$D$129)</f>
        <v>None</v>
      </c>
      <c r="AC131" s="74">
        <v>0</v>
      </c>
      <c r="AD131" s="73">
        <f>IF(ISBLANK($C120),"None",$C$85-$C120)</f>
        <v>8003</v>
      </c>
      <c r="AE131" s="28" t="str">
        <f t="shared" ref="AE131:AE137" si="57">IF(ISBLANK(M120),"None",SUM(D120:M120)+$D$129)</f>
        <v>None</v>
      </c>
      <c r="AF131" s="74">
        <v>0</v>
      </c>
      <c r="AG131" s="73">
        <f>IF(ISBLANK($C120),"None",$C$85-$C120)</f>
        <v>8003</v>
      </c>
      <c r="AH131" s="28" t="str">
        <f t="shared" ref="AH131:AH137" si="58">IF(ISBLANK(N120),"None",SUM(D120:N120)+$D$129)</f>
        <v>None</v>
      </c>
      <c r="AI131" s="74">
        <v>0</v>
      </c>
    </row>
    <row r="132" spans="1:35" x14ac:dyDescent="0.3">
      <c r="A132" s="173"/>
      <c r="B132" s="29" t="s">
        <v>13</v>
      </c>
      <c r="C132" s="50">
        <f>IF(ISBLANK($C121),"None",$C$85-SUM($C120:$C121))</f>
        <v>7923</v>
      </c>
      <c r="D132" s="19">
        <f t="shared" si="48"/>
        <v>50</v>
      </c>
      <c r="E132" s="76">
        <v>0</v>
      </c>
      <c r="F132" s="50">
        <f>IF(ISBLANK($C121),"None",$C$85-SUM($C120:$C121))</f>
        <v>7923</v>
      </c>
      <c r="G132" s="19">
        <f t="shared" si="49"/>
        <v>130</v>
      </c>
      <c r="H132" s="76">
        <v>0</v>
      </c>
      <c r="I132" s="50">
        <f>IF(ISBLANK($C121),"None",$C$85-SUM($C120:$C121))</f>
        <v>7923</v>
      </c>
      <c r="J132" s="19">
        <f t="shared" si="50"/>
        <v>210</v>
      </c>
      <c r="K132" s="76">
        <v>0</v>
      </c>
      <c r="L132" s="50">
        <f>IF(ISBLANK($C121),"None",$C$85-SUM($C120:$C121))</f>
        <v>7923</v>
      </c>
      <c r="M132" s="19">
        <f t="shared" si="51"/>
        <v>290</v>
      </c>
      <c r="N132" s="76">
        <v>0</v>
      </c>
      <c r="O132" s="50">
        <f>IF(ISBLANK($C121),"None",$C$85-SUM($C120:$C121))</f>
        <v>7923</v>
      </c>
      <c r="P132" s="19">
        <f t="shared" si="52"/>
        <v>370</v>
      </c>
      <c r="Q132" s="76">
        <v>0</v>
      </c>
      <c r="R132" s="50">
        <f>IF(ISBLANK($C121),"None",$C$85-SUM($C120:$C121))</f>
        <v>7923</v>
      </c>
      <c r="S132" s="19">
        <f t="shared" si="53"/>
        <v>450</v>
      </c>
      <c r="T132" s="76">
        <v>0</v>
      </c>
      <c r="U132" s="50">
        <f>IF(ISBLANK($C121),"None",$C$85-SUM($C120:$C121))</f>
        <v>7923</v>
      </c>
      <c r="V132" s="19" t="str">
        <f t="shared" si="54"/>
        <v>None</v>
      </c>
      <c r="W132" s="76">
        <v>0</v>
      </c>
      <c r="X132" s="50">
        <f>IF(ISBLANK($C121),"None",$C$85-SUM($C120:$C121))</f>
        <v>7923</v>
      </c>
      <c r="Y132" s="19" t="str">
        <f t="shared" si="55"/>
        <v>None</v>
      </c>
      <c r="Z132" s="76">
        <v>0</v>
      </c>
      <c r="AA132" s="50">
        <f>IF(ISBLANK($C121),"None",$C$85-SUM($C120:$C121))</f>
        <v>7923</v>
      </c>
      <c r="AB132" s="19" t="str">
        <f t="shared" si="56"/>
        <v>None</v>
      </c>
      <c r="AC132" s="76">
        <v>0</v>
      </c>
      <c r="AD132" s="50">
        <f>IF(ISBLANK($C121),"None",$C$85-SUM($C120:$C121))</f>
        <v>7923</v>
      </c>
      <c r="AE132" s="19" t="str">
        <f t="shared" si="57"/>
        <v>None</v>
      </c>
      <c r="AF132" s="76">
        <v>0</v>
      </c>
      <c r="AG132" s="50">
        <f>IF(ISBLANK($C121),"None",$C$85-SUM($C120:$C121))</f>
        <v>7923</v>
      </c>
      <c r="AH132" s="19" t="str">
        <f t="shared" si="58"/>
        <v>None</v>
      </c>
      <c r="AI132" s="76">
        <v>0</v>
      </c>
    </row>
    <row r="133" spans="1:35" x14ac:dyDescent="0.3">
      <c r="A133" s="173"/>
      <c r="B133" s="29" t="s">
        <v>14</v>
      </c>
      <c r="C133" s="50">
        <f>IF(ISBLANK($C122),"None",$C$85-SUM($C120:$C122))</f>
        <v>7843</v>
      </c>
      <c r="D133" s="19">
        <f t="shared" si="48"/>
        <v>50</v>
      </c>
      <c r="E133" s="76">
        <v>0</v>
      </c>
      <c r="F133" s="50">
        <f>IF(ISBLANK($C122),"None",$C$85-SUM($C120:$C122))</f>
        <v>7843</v>
      </c>
      <c r="G133" s="19">
        <f t="shared" si="49"/>
        <v>130</v>
      </c>
      <c r="H133" s="76">
        <v>0</v>
      </c>
      <c r="I133" s="50">
        <f>IF(ISBLANK($C122),"None",$C$85-SUM($C120:$C122))</f>
        <v>7843</v>
      </c>
      <c r="J133" s="19">
        <f t="shared" si="50"/>
        <v>210</v>
      </c>
      <c r="K133" s="76">
        <v>0</v>
      </c>
      <c r="L133" s="50">
        <f>IF(ISBLANK($C122),"None",$C$85-SUM($C120:$C122))</f>
        <v>7843</v>
      </c>
      <c r="M133" s="19">
        <f t="shared" si="51"/>
        <v>290</v>
      </c>
      <c r="N133" s="76">
        <v>0</v>
      </c>
      <c r="O133" s="50">
        <f>IF(ISBLANK($C122),"None",$C$85-SUM($C120:$C122))</f>
        <v>7843</v>
      </c>
      <c r="P133" s="19">
        <f t="shared" si="52"/>
        <v>370</v>
      </c>
      <c r="Q133" s="76">
        <v>0</v>
      </c>
      <c r="R133" s="50">
        <f>IF(ISBLANK($C122),"None",$C$85-SUM($C120:$C122))</f>
        <v>7843</v>
      </c>
      <c r="S133" s="19">
        <f t="shared" si="53"/>
        <v>450</v>
      </c>
      <c r="T133" s="76">
        <v>0</v>
      </c>
      <c r="U133" s="50">
        <f>IF(ISBLANK($C122),"None",$C$85-SUM($C120:$C122))</f>
        <v>7843</v>
      </c>
      <c r="V133" s="19" t="str">
        <f t="shared" si="54"/>
        <v>None</v>
      </c>
      <c r="W133" s="76">
        <v>0</v>
      </c>
      <c r="X133" s="50">
        <f>IF(ISBLANK($C122),"None",$C$85-SUM($C120:$C122))</f>
        <v>7843</v>
      </c>
      <c r="Y133" s="19" t="str">
        <f t="shared" si="55"/>
        <v>None</v>
      </c>
      <c r="Z133" s="76">
        <v>0</v>
      </c>
      <c r="AA133" s="50">
        <f>IF(ISBLANK($C122),"None",$C$85-SUM($C120:$C122))</f>
        <v>7843</v>
      </c>
      <c r="AB133" s="19" t="str">
        <f t="shared" si="56"/>
        <v>None</v>
      </c>
      <c r="AC133" s="76">
        <v>0</v>
      </c>
      <c r="AD133" s="50">
        <f>IF(ISBLANK($C122),"None",$C$85-SUM($C120:$C122))</f>
        <v>7843</v>
      </c>
      <c r="AE133" s="19" t="str">
        <f t="shared" si="57"/>
        <v>None</v>
      </c>
      <c r="AF133" s="76">
        <v>0</v>
      </c>
      <c r="AG133" s="50">
        <f>IF(ISBLANK($C122),"None",$C$85-SUM($C120:$C122))</f>
        <v>7843</v>
      </c>
      <c r="AH133" s="19" t="str">
        <f t="shared" si="58"/>
        <v>None</v>
      </c>
      <c r="AI133" s="76">
        <v>0</v>
      </c>
    </row>
    <row r="134" spans="1:35" x14ac:dyDescent="0.3">
      <c r="A134" s="173"/>
      <c r="B134" s="29" t="s">
        <v>15</v>
      </c>
      <c r="C134" s="50">
        <f>IF(ISBLANK($C123),"None",$C$85-SUM($C120:$C123))</f>
        <v>7763</v>
      </c>
      <c r="D134" s="19">
        <f t="shared" si="48"/>
        <v>50</v>
      </c>
      <c r="E134" s="76">
        <v>0</v>
      </c>
      <c r="F134" s="50">
        <f>IF(ISBLANK($C123),"None",$C$85-SUM($C120:$C123))</f>
        <v>7763</v>
      </c>
      <c r="G134" s="19">
        <f t="shared" si="49"/>
        <v>130</v>
      </c>
      <c r="H134" s="76">
        <v>0</v>
      </c>
      <c r="I134" s="50">
        <f>IF(ISBLANK($C123),"None",$C$85-SUM($C120:$C123))</f>
        <v>7763</v>
      </c>
      <c r="J134" s="19">
        <f t="shared" si="50"/>
        <v>210</v>
      </c>
      <c r="K134" s="76">
        <v>0</v>
      </c>
      <c r="L134" s="50">
        <f>IF(ISBLANK($C123),"None",$C$85-SUM($C120:$C123))</f>
        <v>7763</v>
      </c>
      <c r="M134" s="19">
        <f t="shared" si="51"/>
        <v>290</v>
      </c>
      <c r="N134" s="76">
        <v>0</v>
      </c>
      <c r="O134" s="50">
        <f>IF(ISBLANK($C123),"None",$C$85-SUM($C120:$C123))</f>
        <v>7763</v>
      </c>
      <c r="P134" s="19">
        <f t="shared" si="52"/>
        <v>370</v>
      </c>
      <c r="Q134" s="76">
        <v>0</v>
      </c>
      <c r="R134" s="50">
        <f>IF(ISBLANK($C123),"None",$C$85-SUM($C120:$C123))</f>
        <v>7763</v>
      </c>
      <c r="S134" s="19">
        <f t="shared" si="53"/>
        <v>450</v>
      </c>
      <c r="T134" s="76">
        <v>0</v>
      </c>
      <c r="U134" s="50">
        <f>IF(ISBLANK($C123),"None",$C$85-SUM($C120:$C123))</f>
        <v>7763</v>
      </c>
      <c r="V134" s="19" t="str">
        <f t="shared" si="54"/>
        <v>None</v>
      </c>
      <c r="W134" s="76">
        <v>0</v>
      </c>
      <c r="X134" s="50">
        <f>IF(ISBLANK($C123),"None",$C$85-SUM($C120:$C123))</f>
        <v>7763</v>
      </c>
      <c r="Y134" s="19" t="str">
        <f t="shared" si="55"/>
        <v>None</v>
      </c>
      <c r="Z134" s="76">
        <v>0</v>
      </c>
      <c r="AA134" s="50">
        <f>IF(ISBLANK($C123),"None",$C$85-SUM($C120:$C123))</f>
        <v>7763</v>
      </c>
      <c r="AB134" s="19" t="str">
        <f t="shared" si="56"/>
        <v>None</v>
      </c>
      <c r="AC134" s="76">
        <v>0</v>
      </c>
      <c r="AD134" s="50">
        <f>IF(ISBLANK($C123),"None",$C$85-SUM($C120:$C123))</f>
        <v>7763</v>
      </c>
      <c r="AE134" s="19" t="str">
        <f t="shared" si="57"/>
        <v>None</v>
      </c>
      <c r="AF134" s="76">
        <v>0</v>
      </c>
      <c r="AG134" s="50">
        <f>IF(ISBLANK($C123),"None",$C$85-SUM($C120:$C123))</f>
        <v>7763</v>
      </c>
      <c r="AH134" s="19" t="str">
        <f t="shared" si="58"/>
        <v>None</v>
      </c>
      <c r="AI134" s="76">
        <v>0</v>
      </c>
    </row>
    <row r="135" spans="1:35" x14ac:dyDescent="0.3">
      <c r="A135" s="173"/>
      <c r="B135" s="29" t="s">
        <v>16</v>
      </c>
      <c r="C135" s="50" t="str">
        <f>IF(ISBLANK($C124),"None",$C$85-SUM($C120:$C124))</f>
        <v>None</v>
      </c>
      <c r="D135" s="19" t="str">
        <f t="shared" si="48"/>
        <v>None</v>
      </c>
      <c r="E135" s="76">
        <v>0</v>
      </c>
      <c r="F135" s="50" t="str">
        <f>IF(ISBLANK($C124),"None",$C$85-SUM($C120:$C124))</f>
        <v>None</v>
      </c>
      <c r="G135" s="19" t="str">
        <f t="shared" si="49"/>
        <v>None</v>
      </c>
      <c r="H135" s="76">
        <v>0</v>
      </c>
      <c r="I135" s="50" t="str">
        <f>IF(ISBLANK($C124),"None",$C$85-SUM($C120:$C124))</f>
        <v>None</v>
      </c>
      <c r="J135" s="19" t="str">
        <f t="shared" si="50"/>
        <v>None</v>
      </c>
      <c r="K135" s="76">
        <v>0</v>
      </c>
      <c r="L135" s="50" t="str">
        <f>IF(ISBLANK($C124),"None",$C$85-SUM($C120:$C124))</f>
        <v>None</v>
      </c>
      <c r="M135" s="19" t="str">
        <f t="shared" si="51"/>
        <v>None</v>
      </c>
      <c r="N135" s="76">
        <v>0</v>
      </c>
      <c r="O135" s="50" t="str">
        <f>IF(ISBLANK($C124),"None",$C$85-SUM($C120:$C124))</f>
        <v>None</v>
      </c>
      <c r="P135" s="19" t="str">
        <f t="shared" si="52"/>
        <v>None</v>
      </c>
      <c r="Q135" s="76">
        <v>0</v>
      </c>
      <c r="R135" s="50" t="str">
        <f>IF(ISBLANK($C124),"None",$C$85-SUM($C120:$C124))</f>
        <v>None</v>
      </c>
      <c r="S135" s="19" t="str">
        <f t="shared" si="53"/>
        <v>None</v>
      </c>
      <c r="T135" s="76">
        <v>0</v>
      </c>
      <c r="U135" s="50" t="str">
        <f>IF(ISBLANK($C124),"None",$C$85-SUM($C120:$C124))</f>
        <v>None</v>
      </c>
      <c r="V135" s="19" t="str">
        <f t="shared" si="54"/>
        <v>None</v>
      </c>
      <c r="W135" s="76">
        <v>0</v>
      </c>
      <c r="X135" s="50" t="str">
        <f>IF(ISBLANK($C124),"None",$C$85-SUM($C120:$C124))</f>
        <v>None</v>
      </c>
      <c r="Y135" s="19" t="str">
        <f t="shared" si="55"/>
        <v>None</v>
      </c>
      <c r="Z135" s="76">
        <v>0</v>
      </c>
      <c r="AA135" s="50" t="str">
        <f>IF(ISBLANK($C124),"None",$C$85-SUM($C120:$C124))</f>
        <v>None</v>
      </c>
      <c r="AB135" s="19" t="str">
        <f t="shared" si="56"/>
        <v>None</v>
      </c>
      <c r="AC135" s="76">
        <v>0</v>
      </c>
      <c r="AD135" s="50" t="str">
        <f>IF(ISBLANK($C124),"None",$C$85-SUM($C120:$C124))</f>
        <v>None</v>
      </c>
      <c r="AE135" s="19" t="str">
        <f t="shared" si="57"/>
        <v>None</v>
      </c>
      <c r="AF135" s="76">
        <v>0</v>
      </c>
      <c r="AG135" s="50" t="str">
        <f>IF(ISBLANK($C124),"None",$C$85-SUM($C120:$C124))</f>
        <v>None</v>
      </c>
      <c r="AH135" s="19" t="str">
        <f t="shared" si="58"/>
        <v>None</v>
      </c>
      <c r="AI135" s="76">
        <v>0</v>
      </c>
    </row>
    <row r="136" spans="1:35" x14ac:dyDescent="0.3">
      <c r="A136" s="173"/>
      <c r="B136" s="29" t="s">
        <v>17</v>
      </c>
      <c r="C136" s="50" t="str">
        <f>IF(ISBLANK($C125),"None",SUM($C120:$C125)+$C$85)</f>
        <v>None</v>
      </c>
      <c r="D136" s="19" t="str">
        <f t="shared" si="48"/>
        <v>None</v>
      </c>
      <c r="E136" s="76">
        <v>0</v>
      </c>
      <c r="F136" s="50" t="str">
        <f>IF(ISBLANK($C125),"None",SUM($C120:$C125)+$C$85)</f>
        <v>None</v>
      </c>
      <c r="G136" s="19" t="str">
        <f t="shared" si="49"/>
        <v>None</v>
      </c>
      <c r="H136" s="76">
        <v>0</v>
      </c>
      <c r="I136" s="50" t="str">
        <f>IF(ISBLANK($C125),"None",SUM($C120:$C125)+$C$85)</f>
        <v>None</v>
      </c>
      <c r="J136" s="19" t="str">
        <f t="shared" si="50"/>
        <v>None</v>
      </c>
      <c r="K136" s="76">
        <v>0</v>
      </c>
      <c r="L136" s="50" t="str">
        <f>IF(ISBLANK($C125),"None",SUM($C120:$C125)+$C$85)</f>
        <v>None</v>
      </c>
      <c r="M136" s="19" t="str">
        <f t="shared" si="51"/>
        <v>None</v>
      </c>
      <c r="N136" s="76">
        <v>0</v>
      </c>
      <c r="O136" s="50" t="str">
        <f>IF(ISBLANK($C125),"None",SUM($C120:$C125)+$C$85)</f>
        <v>None</v>
      </c>
      <c r="P136" s="19" t="str">
        <f t="shared" si="52"/>
        <v>None</v>
      </c>
      <c r="Q136" s="76">
        <v>0</v>
      </c>
      <c r="R136" s="50" t="str">
        <f>IF(ISBLANK($C125),"None",SUM($C120:$C125)+$C$85)</f>
        <v>None</v>
      </c>
      <c r="S136" s="19" t="str">
        <f t="shared" si="53"/>
        <v>None</v>
      </c>
      <c r="T136" s="76">
        <v>0</v>
      </c>
      <c r="U136" s="50" t="str">
        <f>IF(ISBLANK($C125),"None",SUM($C120:$C125)+$C$85)</f>
        <v>None</v>
      </c>
      <c r="V136" s="19" t="str">
        <f t="shared" si="54"/>
        <v>None</v>
      </c>
      <c r="W136" s="76">
        <v>0</v>
      </c>
      <c r="X136" s="50" t="str">
        <f>IF(ISBLANK($C125),"None",SUM($C120:$C125)+$C$85)</f>
        <v>None</v>
      </c>
      <c r="Y136" s="19" t="str">
        <f t="shared" si="55"/>
        <v>None</v>
      </c>
      <c r="Z136" s="76">
        <v>0</v>
      </c>
      <c r="AA136" s="50" t="str">
        <f>IF(ISBLANK($C125),"None",SUM($C120:$C125)+$C$85)</f>
        <v>None</v>
      </c>
      <c r="AB136" s="19" t="str">
        <f t="shared" si="56"/>
        <v>None</v>
      </c>
      <c r="AC136" s="76">
        <v>0</v>
      </c>
      <c r="AD136" s="50" t="str">
        <f>IF(ISBLANK($C125),"None",SUM($C120:$C125)+$C$85)</f>
        <v>None</v>
      </c>
      <c r="AE136" s="19" t="str">
        <f t="shared" si="57"/>
        <v>None</v>
      </c>
      <c r="AF136" s="76">
        <v>0</v>
      </c>
      <c r="AG136" s="50" t="str">
        <f>IF(ISBLANK($C125),"None",SUM($C120:$C125)+$C$85)</f>
        <v>None</v>
      </c>
      <c r="AH136" s="19" t="str">
        <f t="shared" si="58"/>
        <v>None</v>
      </c>
      <c r="AI136" s="76">
        <v>0</v>
      </c>
    </row>
    <row r="137" spans="1:35" ht="17.25" thickBot="1" x14ac:dyDescent="0.35">
      <c r="A137" s="174"/>
      <c r="B137" s="31" t="s">
        <v>18</v>
      </c>
      <c r="C137" s="53" t="str">
        <f>IF(ISBLANK($C126),"None",$C$85-SUM($C120:$C126))</f>
        <v>None</v>
      </c>
      <c r="D137" s="54" t="str">
        <f t="shared" si="48"/>
        <v>None</v>
      </c>
      <c r="E137" s="77">
        <v>0</v>
      </c>
      <c r="F137" s="53" t="str">
        <f>IF(ISBLANK($C126),"None",$C$85-SUM($C120:$C126))</f>
        <v>None</v>
      </c>
      <c r="G137" s="54" t="str">
        <f t="shared" si="49"/>
        <v>None</v>
      </c>
      <c r="H137" s="77">
        <v>0</v>
      </c>
      <c r="I137" s="53" t="str">
        <f>IF(ISBLANK($C126),"None",$C$85-SUM($C120:$C126))</f>
        <v>None</v>
      </c>
      <c r="J137" s="54" t="str">
        <f t="shared" si="50"/>
        <v>None</v>
      </c>
      <c r="K137" s="77">
        <v>0</v>
      </c>
      <c r="L137" s="53" t="str">
        <f>IF(ISBLANK($C126),"None",$C$85-SUM($C120:$C126))</f>
        <v>None</v>
      </c>
      <c r="M137" s="54" t="str">
        <f t="shared" si="51"/>
        <v>None</v>
      </c>
      <c r="N137" s="77">
        <v>0</v>
      </c>
      <c r="O137" s="53" t="str">
        <f>IF(ISBLANK($C126),"None",$C$85-SUM($C120:$C126))</f>
        <v>None</v>
      </c>
      <c r="P137" s="54" t="str">
        <f t="shared" si="52"/>
        <v>None</v>
      </c>
      <c r="Q137" s="77">
        <v>0</v>
      </c>
      <c r="R137" s="53" t="str">
        <f>IF(ISBLANK($C126),"None",$C$85-SUM($C120:$C126))</f>
        <v>None</v>
      </c>
      <c r="S137" s="54" t="str">
        <f t="shared" si="53"/>
        <v>None</v>
      </c>
      <c r="T137" s="77">
        <v>0</v>
      </c>
      <c r="U137" s="53" t="str">
        <f>IF(ISBLANK($C126),"None",$C$85-SUM($C120:$C126))</f>
        <v>None</v>
      </c>
      <c r="V137" s="54" t="str">
        <f t="shared" si="54"/>
        <v>None</v>
      </c>
      <c r="W137" s="77">
        <v>0</v>
      </c>
      <c r="X137" s="53" t="str">
        <f>IF(ISBLANK($C126),"None",$C$85-SUM($C120:$C126))</f>
        <v>None</v>
      </c>
      <c r="Y137" s="54" t="str">
        <f t="shared" si="55"/>
        <v>None</v>
      </c>
      <c r="Z137" s="77">
        <v>0</v>
      </c>
      <c r="AA137" s="53" t="str">
        <f>IF(ISBLANK($C126),"None",$C$85-SUM($C120:$C126))</f>
        <v>None</v>
      </c>
      <c r="AB137" s="54" t="str">
        <f t="shared" si="56"/>
        <v>None</v>
      </c>
      <c r="AC137" s="77">
        <v>0</v>
      </c>
      <c r="AD137" s="53" t="str">
        <f>IF(ISBLANK($C126),"None",$C$85-SUM($C120:$C126))</f>
        <v>None</v>
      </c>
      <c r="AE137" s="54" t="str">
        <f t="shared" si="57"/>
        <v>None</v>
      </c>
      <c r="AF137" s="77">
        <v>0</v>
      </c>
      <c r="AG137" s="53" t="str">
        <f>IF(ISBLANK($C126),"None",$C$85-SUM($C120:$C126))</f>
        <v>None</v>
      </c>
      <c r="AH137" s="54" t="str">
        <f t="shared" si="58"/>
        <v>None</v>
      </c>
      <c r="AI137" s="77">
        <v>0</v>
      </c>
    </row>
  </sheetData>
  <mergeCells count="93">
    <mergeCell ref="T31:U31"/>
    <mergeCell ref="R30:X30"/>
    <mergeCell ref="A15:A18"/>
    <mergeCell ref="A19:A20"/>
    <mergeCell ref="A41:A49"/>
    <mergeCell ref="A21:A27"/>
    <mergeCell ref="C1:D1"/>
    <mergeCell ref="B29:N29"/>
    <mergeCell ref="B30:B31"/>
    <mergeCell ref="C30:C31"/>
    <mergeCell ref="D30:N30"/>
    <mergeCell ref="A8:B8"/>
    <mergeCell ref="A29:A38"/>
    <mergeCell ref="B25:B27"/>
    <mergeCell ref="A9:A11"/>
    <mergeCell ref="A12:A14"/>
    <mergeCell ref="B12:B13"/>
    <mergeCell ref="D74:N74"/>
    <mergeCell ref="A51:A60"/>
    <mergeCell ref="B51:N51"/>
    <mergeCell ref="B52:B53"/>
    <mergeCell ref="C52:C53"/>
    <mergeCell ref="D52:N52"/>
    <mergeCell ref="B118:B119"/>
    <mergeCell ref="C118:C119"/>
    <mergeCell ref="D118:N118"/>
    <mergeCell ref="A85:A93"/>
    <mergeCell ref="A1:A2"/>
    <mergeCell ref="A7:N7"/>
    <mergeCell ref="A95:A104"/>
    <mergeCell ref="B95:N95"/>
    <mergeCell ref="B96:B97"/>
    <mergeCell ref="C96:C97"/>
    <mergeCell ref="D96:N96"/>
    <mergeCell ref="A63:A71"/>
    <mergeCell ref="A73:A82"/>
    <mergeCell ref="B73:N73"/>
    <mergeCell ref="B74:B75"/>
    <mergeCell ref="C74:C75"/>
    <mergeCell ref="A129:A137"/>
    <mergeCell ref="F41:H41"/>
    <mergeCell ref="I41:K41"/>
    <mergeCell ref="L41:N41"/>
    <mergeCell ref="O41:Q41"/>
    <mergeCell ref="F85:H85"/>
    <mergeCell ref="I85:K85"/>
    <mergeCell ref="L85:N85"/>
    <mergeCell ref="O85:Q85"/>
    <mergeCell ref="F129:H129"/>
    <mergeCell ref="I129:K129"/>
    <mergeCell ref="L129:N129"/>
    <mergeCell ref="O129:Q129"/>
    <mergeCell ref="A107:A115"/>
    <mergeCell ref="A117:A126"/>
    <mergeCell ref="B117:N117"/>
    <mergeCell ref="AG41:AI41"/>
    <mergeCell ref="F63:H63"/>
    <mergeCell ref="I63:K63"/>
    <mergeCell ref="L63:N63"/>
    <mergeCell ref="O63:Q63"/>
    <mergeCell ref="R63:T63"/>
    <mergeCell ref="U63:W63"/>
    <mergeCell ref="X63:Z63"/>
    <mergeCell ref="AA63:AC63"/>
    <mergeCell ref="AD63:AF63"/>
    <mergeCell ref="AG63:AI63"/>
    <mergeCell ref="R41:T41"/>
    <mergeCell ref="U41:W41"/>
    <mergeCell ref="X41:Z41"/>
    <mergeCell ref="AA41:AC41"/>
    <mergeCell ref="AD41:AF41"/>
    <mergeCell ref="AG85:AI85"/>
    <mergeCell ref="F107:H107"/>
    <mergeCell ref="I107:K107"/>
    <mergeCell ref="L107:N107"/>
    <mergeCell ref="O107:Q107"/>
    <mergeCell ref="R107:T107"/>
    <mergeCell ref="U107:W107"/>
    <mergeCell ref="X107:Z107"/>
    <mergeCell ref="AA107:AC107"/>
    <mergeCell ref="AD107:AF107"/>
    <mergeCell ref="AG107:AI107"/>
    <mergeCell ref="R85:T85"/>
    <mergeCell ref="U85:W85"/>
    <mergeCell ref="X85:Z85"/>
    <mergeCell ref="AA85:AC85"/>
    <mergeCell ref="AD85:AF85"/>
    <mergeCell ref="AG129:AI129"/>
    <mergeCell ref="R129:T129"/>
    <mergeCell ref="U129:W129"/>
    <mergeCell ref="X129:Z129"/>
    <mergeCell ref="AA129:AC129"/>
    <mergeCell ref="AD129:AF129"/>
  </mergeCells>
  <dataValidations count="2">
    <dataValidation type="list" allowBlank="1" showInputMessage="1" showErrorMessage="1" sqref="E3 F3:F6 F10:F11 G9 G11:H11 L14 F21:F23 F14:F18 I21:I22">
      <formula1>Types</formula1>
    </dataValidation>
    <dataValidation type="list" allowBlank="1" showInputMessage="1" showErrorMessage="1" sqref="B2:B3">
      <formula1>Elements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37"/>
  <sheetViews>
    <sheetView topLeftCell="A34" workbookViewId="0">
      <selection activeCell="H58" sqref="C54:H58"/>
    </sheetView>
  </sheetViews>
  <sheetFormatPr defaultRowHeight="16.5" x14ac:dyDescent="0.3"/>
  <cols>
    <col min="1" max="1" width="7.140625" style="35" customWidth="1"/>
    <col min="2" max="2" width="14.85546875" style="35" customWidth="1"/>
    <col min="3" max="3" width="12" style="35" customWidth="1"/>
    <col min="4" max="4" width="7.5703125" style="35" customWidth="1"/>
    <col min="5" max="5" width="7.28515625" style="35" customWidth="1"/>
    <col min="6" max="6" width="9" style="35" customWidth="1"/>
    <col min="7" max="7" width="7.5703125" style="35" customWidth="1"/>
    <col min="8" max="8" width="6.140625" style="35" customWidth="1"/>
    <col min="9" max="9" width="9.28515625" style="35" customWidth="1"/>
    <col min="10" max="10" width="8" style="35" customWidth="1"/>
    <col min="11" max="11" width="6.7109375" style="35" customWidth="1"/>
    <col min="12" max="12" width="9.140625" style="35" customWidth="1"/>
    <col min="13" max="13" width="7.140625" style="35" customWidth="1"/>
    <col min="14" max="14" width="7.42578125" style="35" customWidth="1"/>
    <col min="15" max="15" width="10.7109375" style="35" customWidth="1"/>
    <col min="16" max="16" width="11.7109375" style="35" customWidth="1"/>
    <col min="17" max="17" width="8.7109375" style="35" customWidth="1"/>
    <col min="18" max="18" width="15.7109375" style="35" customWidth="1"/>
    <col min="19" max="19" width="9.28515625" style="35" customWidth="1"/>
    <col min="20" max="20" width="19.140625" style="35" customWidth="1"/>
    <col min="21" max="21" width="29" style="35" customWidth="1"/>
    <col min="22" max="22" width="9" style="35" bestFit="1" customWidth="1"/>
    <col min="23" max="23" width="14.7109375" style="35" bestFit="1" customWidth="1"/>
    <col min="24" max="24" width="12.5703125" style="35" bestFit="1" customWidth="1"/>
    <col min="25" max="25" width="9.140625" style="35"/>
    <col min="26" max="27" width="9.28515625" style="35" bestFit="1" customWidth="1"/>
    <col min="28" max="28" width="9.140625" style="35"/>
    <col min="29" max="30" width="9.28515625" style="35" bestFit="1" customWidth="1"/>
    <col min="31" max="31" width="13.7109375" style="35" bestFit="1" customWidth="1"/>
    <col min="32" max="33" width="9.28515625" style="35" bestFit="1" customWidth="1"/>
    <col min="34" max="34" width="9.140625" style="35"/>
    <col min="35" max="35" width="9.28515625" style="35" bestFit="1" customWidth="1"/>
    <col min="36" max="16384" width="9.140625" style="35"/>
  </cols>
  <sheetData>
    <row r="1" spans="1:35" ht="33" customHeight="1" thickBot="1" x14ac:dyDescent="0.35">
      <c r="A1" s="187"/>
      <c r="B1" s="2" t="s">
        <v>6</v>
      </c>
      <c r="C1" s="191" t="s">
        <v>0</v>
      </c>
      <c r="D1" s="192"/>
      <c r="E1" s="133" t="s">
        <v>1</v>
      </c>
      <c r="F1" s="133" t="s">
        <v>2</v>
      </c>
      <c r="G1" s="133" t="s">
        <v>25</v>
      </c>
      <c r="H1" s="3" t="s">
        <v>26</v>
      </c>
      <c r="I1" s="3" t="s">
        <v>27</v>
      </c>
      <c r="J1" s="3" t="s">
        <v>28</v>
      </c>
      <c r="K1" s="3" t="s">
        <v>3</v>
      </c>
      <c r="L1" s="4" t="s">
        <v>4</v>
      </c>
      <c r="M1" s="6" t="s">
        <v>20</v>
      </c>
      <c r="N1" s="3"/>
      <c r="O1" s="10"/>
      <c r="P1" s="134" t="s">
        <v>105</v>
      </c>
      <c r="Q1" s="132" t="s">
        <v>76</v>
      </c>
      <c r="R1" s="139" t="s">
        <v>89</v>
      </c>
      <c r="S1" s="6" t="s">
        <v>88</v>
      </c>
      <c r="T1" s="138" t="s">
        <v>90</v>
      </c>
      <c r="U1" s="24" t="s">
        <v>96</v>
      </c>
      <c r="AH1" s="1"/>
      <c r="AI1" s="36"/>
    </row>
    <row r="2" spans="1:35" ht="32.25" customHeight="1" thickBot="1" x14ac:dyDescent="0.35">
      <c r="A2" s="188"/>
      <c r="B2" s="117" t="s">
        <v>5</v>
      </c>
      <c r="C2" s="9" t="s">
        <v>21</v>
      </c>
      <c r="D2" s="14" t="s">
        <v>111</v>
      </c>
      <c r="E2" s="7">
        <f>IF(B2="I-beam",1,IF(B2="T-beam",2,3))</f>
        <v>1</v>
      </c>
      <c r="F2" s="7">
        <v>10000</v>
      </c>
      <c r="G2" s="7">
        <v>420</v>
      </c>
      <c r="H2" s="7">
        <v>12</v>
      </c>
      <c r="I2" s="7">
        <v>420</v>
      </c>
      <c r="J2" s="7">
        <v>12</v>
      </c>
      <c r="K2" s="7">
        <v>550</v>
      </c>
      <c r="L2" s="8">
        <v>12</v>
      </c>
      <c r="M2" s="8">
        <v>25</v>
      </c>
      <c r="N2" s="7"/>
      <c r="O2" s="11"/>
      <c r="P2" s="135">
        <v>20</v>
      </c>
      <c r="Q2" s="8">
        <v>10</v>
      </c>
      <c r="R2" s="136" t="s">
        <v>91</v>
      </c>
      <c r="S2" s="137" t="s">
        <v>92</v>
      </c>
      <c r="T2" s="118" t="s">
        <v>93</v>
      </c>
      <c r="U2" s="137">
        <v>7850</v>
      </c>
      <c r="AH2" s="1"/>
      <c r="AI2" s="36"/>
    </row>
    <row r="3" spans="1:35" ht="17.25" thickBot="1" x14ac:dyDescent="0.35">
      <c r="B3" s="5"/>
      <c r="C3" s="12"/>
      <c r="D3" s="12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1"/>
      <c r="R3" s="149"/>
      <c r="S3" s="140" t="s">
        <v>94</v>
      </c>
      <c r="T3" s="164"/>
      <c r="AH3" s="1"/>
      <c r="AI3" s="36"/>
    </row>
    <row r="4" spans="1:35" ht="17.25" hidden="1" thickBot="1" x14ac:dyDescent="0.35">
      <c r="B4" s="1" t="s">
        <v>5</v>
      </c>
      <c r="C4" s="36"/>
      <c r="D4" s="12"/>
      <c r="E4" s="36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1"/>
      <c r="R4" s="1"/>
      <c r="AH4" s="1"/>
      <c r="AI4" s="36"/>
    </row>
    <row r="5" spans="1:35" ht="17.25" hidden="1" thickBot="1" x14ac:dyDescent="0.35">
      <c r="B5" s="1" t="s">
        <v>7</v>
      </c>
      <c r="C5" s="36"/>
      <c r="D5" s="12"/>
      <c r="E5" s="36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1"/>
      <c r="R5" s="1"/>
      <c r="AH5" s="1"/>
      <c r="AI5" s="36"/>
    </row>
    <row r="6" spans="1:35" ht="17.25" hidden="1" thickBot="1" x14ac:dyDescent="0.35">
      <c r="B6" s="1" t="s">
        <v>8</v>
      </c>
      <c r="C6" s="36"/>
      <c r="D6" s="12"/>
      <c r="E6" s="36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1"/>
      <c r="R6" s="1"/>
      <c r="AH6" s="1"/>
      <c r="AI6" s="36"/>
    </row>
    <row r="7" spans="1:35" ht="17.25" hidden="1" thickBot="1" x14ac:dyDescent="0.35">
      <c r="A7" s="178" t="s">
        <v>24</v>
      </c>
      <c r="B7" s="179"/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80"/>
      <c r="O7" s="5"/>
      <c r="P7" s="5"/>
      <c r="Q7" s="1"/>
      <c r="R7" s="1"/>
      <c r="AH7" s="1"/>
      <c r="AI7" s="36"/>
    </row>
    <row r="8" spans="1:35" ht="17.25" hidden="1" thickBot="1" x14ac:dyDescent="0.35">
      <c r="A8" s="196" t="s">
        <v>12</v>
      </c>
      <c r="B8" s="197"/>
      <c r="C8" s="108" t="s">
        <v>9</v>
      </c>
      <c r="D8" s="109" t="s">
        <v>10</v>
      </c>
      <c r="E8" s="110" t="s">
        <v>22</v>
      </c>
      <c r="F8" s="108" t="s">
        <v>9</v>
      </c>
      <c r="G8" s="109" t="s">
        <v>10</v>
      </c>
      <c r="H8" s="110" t="s">
        <v>22</v>
      </c>
      <c r="I8" s="108" t="s">
        <v>9</v>
      </c>
      <c r="J8" s="109" t="s">
        <v>10</v>
      </c>
      <c r="K8" s="111" t="s">
        <v>22</v>
      </c>
      <c r="L8" s="108" t="s">
        <v>9</v>
      </c>
      <c r="M8" s="109" t="s">
        <v>10</v>
      </c>
      <c r="N8" s="110" t="s">
        <v>22</v>
      </c>
      <c r="O8" s="36"/>
      <c r="P8" s="12"/>
      <c r="Q8" s="36"/>
      <c r="R8" s="36"/>
      <c r="S8" s="12"/>
      <c r="T8" s="36"/>
      <c r="U8" s="36"/>
      <c r="V8" s="12"/>
      <c r="W8" s="36"/>
      <c r="AH8" s="1"/>
      <c r="AI8" s="36"/>
    </row>
    <row r="9" spans="1:35" ht="16.5" hidden="1" customHeight="1" x14ac:dyDescent="0.3">
      <c r="A9" s="189" t="s">
        <v>81</v>
      </c>
      <c r="B9" s="121" t="s">
        <v>29</v>
      </c>
      <c r="C9" s="48">
        <v>0</v>
      </c>
      <c r="D9" s="99">
        <v>0</v>
      </c>
      <c r="E9" s="102">
        <v>0</v>
      </c>
      <c r="F9" s="100">
        <f>F2</f>
        <v>10000</v>
      </c>
      <c r="G9" s="17">
        <v>0</v>
      </c>
      <c r="H9" s="101">
        <v>0</v>
      </c>
      <c r="I9" s="48">
        <f>F2</f>
        <v>10000</v>
      </c>
      <c r="J9" s="17">
        <f>J2</f>
        <v>12</v>
      </c>
      <c r="K9" s="102">
        <v>0</v>
      </c>
      <c r="L9" s="48">
        <v>0</v>
      </c>
      <c r="M9" s="17">
        <f>J2</f>
        <v>12</v>
      </c>
      <c r="N9" s="102">
        <v>0</v>
      </c>
      <c r="O9" s="5"/>
      <c r="P9" s="5"/>
      <c r="Q9" s="15"/>
      <c r="R9" s="5"/>
      <c r="S9" s="115"/>
      <c r="T9" s="15"/>
      <c r="U9" s="115"/>
      <c r="V9" s="115"/>
      <c r="W9" s="115"/>
      <c r="X9" s="115"/>
      <c r="AH9" s="1"/>
      <c r="AI9" s="36"/>
    </row>
    <row r="10" spans="1:35" hidden="1" x14ac:dyDescent="0.3">
      <c r="A10" s="201"/>
      <c r="B10" s="112" t="s">
        <v>30</v>
      </c>
      <c r="C10" s="107">
        <v>0</v>
      </c>
      <c r="D10" s="33">
        <f>K2-H2</f>
        <v>538</v>
      </c>
      <c r="E10" s="106">
        <v>0</v>
      </c>
      <c r="F10" s="50">
        <f>F2</f>
        <v>10000</v>
      </c>
      <c r="G10" s="19">
        <f>K2-H2</f>
        <v>538</v>
      </c>
      <c r="H10" s="76">
        <v>0</v>
      </c>
      <c r="I10" s="50">
        <f>F2</f>
        <v>10000</v>
      </c>
      <c r="J10" s="19">
        <f>K2</f>
        <v>550</v>
      </c>
      <c r="K10" s="106">
        <v>0</v>
      </c>
      <c r="L10" s="50">
        <v>0</v>
      </c>
      <c r="M10" s="19">
        <f>K2</f>
        <v>550</v>
      </c>
      <c r="N10" s="106">
        <v>0</v>
      </c>
      <c r="O10" s="5"/>
      <c r="P10" s="5"/>
      <c r="Q10" s="15"/>
      <c r="R10" s="5"/>
      <c r="S10" s="124"/>
      <c r="T10" s="15"/>
      <c r="U10" s="115"/>
      <c r="V10" s="115"/>
      <c r="W10" s="115"/>
      <c r="X10" s="115"/>
      <c r="AH10" s="1"/>
      <c r="AI10" s="36"/>
    </row>
    <row r="11" spans="1:35" ht="17.25" hidden="1" customHeight="1" thickBot="1" x14ac:dyDescent="0.35">
      <c r="A11" s="201"/>
      <c r="B11" s="112" t="s">
        <v>32</v>
      </c>
      <c r="C11" s="107">
        <f>L9</f>
        <v>0</v>
      </c>
      <c r="D11" s="105">
        <f t="shared" ref="D11:E11" si="0">M9</f>
        <v>12</v>
      </c>
      <c r="E11" s="106">
        <f t="shared" si="0"/>
        <v>0</v>
      </c>
      <c r="F11" s="50">
        <f>I9</f>
        <v>10000</v>
      </c>
      <c r="G11" s="19">
        <f t="shared" ref="G11:H11" si="1">J9</f>
        <v>12</v>
      </c>
      <c r="H11" s="76">
        <f t="shared" si="1"/>
        <v>0</v>
      </c>
      <c r="I11" s="50">
        <f>F10</f>
        <v>10000</v>
      </c>
      <c r="J11" s="19">
        <f t="shared" ref="J11:K11" si="2">G10</f>
        <v>538</v>
      </c>
      <c r="K11" s="76">
        <f t="shared" si="2"/>
        <v>0</v>
      </c>
      <c r="L11" s="50">
        <f>C10</f>
        <v>0</v>
      </c>
      <c r="M11" s="19">
        <f>D10</f>
        <v>538</v>
      </c>
      <c r="N11" s="76">
        <f t="shared" ref="N11" si="3">E10</f>
        <v>0</v>
      </c>
      <c r="O11" s="5"/>
      <c r="P11" s="5"/>
      <c r="Q11" s="15"/>
      <c r="R11" s="127" t="s">
        <v>110</v>
      </c>
      <c r="S11" s="128"/>
      <c r="T11" s="127"/>
      <c r="U11" s="129"/>
      <c r="V11" s="41"/>
      <c r="W11" s="126"/>
      <c r="X11" s="126"/>
      <c r="Y11" s="115"/>
      <c r="AH11" s="1"/>
      <c r="AI11" s="36"/>
    </row>
    <row r="12" spans="1:35" ht="17.25" hidden="1" customHeight="1" x14ac:dyDescent="0.3">
      <c r="A12" s="189" t="s">
        <v>87</v>
      </c>
      <c r="B12" s="198" t="s">
        <v>85</v>
      </c>
      <c r="C12" s="114">
        <f>$M$2/2</f>
        <v>12.5</v>
      </c>
      <c r="D12" s="33">
        <v>0</v>
      </c>
      <c r="E12" s="106">
        <v>0</v>
      </c>
      <c r="F12" s="114">
        <f>$M$2/2</f>
        <v>12.5</v>
      </c>
      <c r="G12" s="33">
        <f>$J$2</f>
        <v>12</v>
      </c>
      <c r="H12" s="106">
        <v>0</v>
      </c>
      <c r="I12" s="114">
        <f>-$M$2/2</f>
        <v>-12.5</v>
      </c>
      <c r="J12" s="33">
        <v>0</v>
      </c>
      <c r="K12" s="106">
        <v>0</v>
      </c>
      <c r="L12" s="114">
        <f>-$M$2/2</f>
        <v>-12.5</v>
      </c>
      <c r="M12" s="33">
        <f>$J$2</f>
        <v>12</v>
      </c>
      <c r="N12" s="106">
        <v>0</v>
      </c>
      <c r="O12" s="5"/>
      <c r="P12" s="116"/>
      <c r="Q12" s="34"/>
      <c r="R12" s="128"/>
      <c r="S12" s="128"/>
      <c r="T12" s="130"/>
      <c r="U12" s="128"/>
      <c r="V12" s="41"/>
      <c r="W12" s="125"/>
      <c r="X12" s="126"/>
      <c r="Y12" s="115"/>
      <c r="AH12" s="1"/>
      <c r="AI12" s="36"/>
    </row>
    <row r="13" spans="1:35" ht="17.25" hidden="1" customHeight="1" x14ac:dyDescent="0.3">
      <c r="A13" s="201"/>
      <c r="B13" s="200"/>
      <c r="C13" s="114">
        <f>$M$2/2</f>
        <v>12.5</v>
      </c>
      <c r="D13" s="33">
        <f>$K$2-$H$2</f>
        <v>538</v>
      </c>
      <c r="E13" s="106">
        <v>0</v>
      </c>
      <c r="F13" s="114">
        <f>$M$2/2</f>
        <v>12.5</v>
      </c>
      <c r="G13" s="33">
        <f>$K$2</f>
        <v>550</v>
      </c>
      <c r="H13" s="76">
        <v>0</v>
      </c>
      <c r="I13" s="114">
        <f>-$M$2/2</f>
        <v>-12.5</v>
      </c>
      <c r="J13" s="33">
        <f>$K$2-$H$2</f>
        <v>538</v>
      </c>
      <c r="K13" s="106">
        <v>0</v>
      </c>
      <c r="L13" s="114">
        <f>-$M$2/2</f>
        <v>-12.5</v>
      </c>
      <c r="M13" s="33">
        <f>$K$2</f>
        <v>550</v>
      </c>
      <c r="N13" s="106">
        <v>0</v>
      </c>
      <c r="O13" s="5"/>
      <c r="P13" s="116"/>
      <c r="Q13" s="34"/>
      <c r="R13" s="128"/>
      <c r="S13" s="128"/>
      <c r="T13" s="130"/>
      <c r="U13" s="129"/>
      <c r="V13" s="41"/>
      <c r="W13" s="126"/>
      <c r="X13" s="126"/>
      <c r="Y13" s="115"/>
      <c r="AH13" s="1"/>
      <c r="AI13" s="36"/>
    </row>
    <row r="14" spans="1:35" ht="17.25" hidden="1" customHeight="1" thickBot="1" x14ac:dyDescent="0.35">
      <c r="A14" s="190"/>
      <c r="B14" s="113" t="s">
        <v>84</v>
      </c>
      <c r="C14" s="103">
        <v>0</v>
      </c>
      <c r="D14" s="56">
        <f>-2*$P$2</f>
        <v>-40</v>
      </c>
      <c r="E14" s="104">
        <v>0</v>
      </c>
      <c r="F14" s="53">
        <v>0</v>
      </c>
      <c r="G14" s="54">
        <f>$J$2+2*$P$2</f>
        <v>52</v>
      </c>
      <c r="H14" s="77">
        <v>0</v>
      </c>
      <c r="I14" s="103">
        <v>0</v>
      </c>
      <c r="J14" s="56">
        <f>$K$2-$H$2-2*$P$2</f>
        <v>498</v>
      </c>
      <c r="K14" s="104">
        <v>0</v>
      </c>
      <c r="L14" s="53">
        <v>0</v>
      </c>
      <c r="M14" s="54">
        <f>$K$2+2*$P$2</f>
        <v>590</v>
      </c>
      <c r="N14" s="77">
        <v>0</v>
      </c>
      <c r="O14" s="5"/>
      <c r="P14" s="5"/>
      <c r="Q14" s="15"/>
      <c r="R14" s="127"/>
      <c r="S14" s="128"/>
      <c r="T14" s="127"/>
      <c r="U14" s="128"/>
      <c r="V14" s="41"/>
      <c r="W14" s="126"/>
      <c r="X14" s="126"/>
      <c r="Y14" s="115"/>
      <c r="AH14" s="1"/>
      <c r="AI14" s="36"/>
    </row>
    <row r="15" spans="1:35" ht="16.5" hidden="1" customHeight="1" x14ac:dyDescent="0.3">
      <c r="A15" s="189" t="s">
        <v>82</v>
      </c>
      <c r="B15" s="121" t="s">
        <v>30</v>
      </c>
      <c r="C15" s="100">
        <v>0</v>
      </c>
      <c r="D15" s="32">
        <f>O2</f>
        <v>0</v>
      </c>
      <c r="E15" s="102">
        <v>0</v>
      </c>
      <c r="F15" s="48">
        <f>F2</f>
        <v>10000</v>
      </c>
      <c r="G15" s="17">
        <f>O2</f>
        <v>0</v>
      </c>
      <c r="H15" s="101">
        <v>0</v>
      </c>
      <c r="I15" s="48">
        <f>F2</f>
        <v>10000</v>
      </c>
      <c r="J15" s="17">
        <f>O2+G2</f>
        <v>420</v>
      </c>
      <c r="K15" s="102">
        <v>0</v>
      </c>
      <c r="L15" s="100">
        <v>0</v>
      </c>
      <c r="M15" s="17">
        <f>O2+G2</f>
        <v>420</v>
      </c>
      <c r="N15" s="102">
        <v>0</v>
      </c>
      <c r="O15" s="5"/>
      <c r="P15" s="5"/>
      <c r="Q15" s="15"/>
      <c r="R15" s="127"/>
      <c r="S15" s="128"/>
      <c r="T15" s="127"/>
      <c r="U15" s="128"/>
      <c r="V15" s="41"/>
      <c r="W15" s="126"/>
      <c r="X15" s="126"/>
      <c r="Y15" s="115"/>
      <c r="AH15" s="1"/>
      <c r="AI15" s="36"/>
    </row>
    <row r="16" spans="1:35" hidden="1" x14ac:dyDescent="0.3">
      <c r="A16" s="201"/>
      <c r="B16" s="112" t="s">
        <v>29</v>
      </c>
      <c r="C16" s="107">
        <v>0</v>
      </c>
      <c r="D16" s="33">
        <f>($G$2-$I$2)/2+O2</f>
        <v>0</v>
      </c>
      <c r="E16" s="106">
        <v>0</v>
      </c>
      <c r="F16" s="50">
        <f>F2</f>
        <v>10000</v>
      </c>
      <c r="G16" s="33">
        <f>($G$2-$I$2)/2+O2</f>
        <v>0</v>
      </c>
      <c r="H16" s="76">
        <v>0</v>
      </c>
      <c r="I16" s="50">
        <f>F2</f>
        <v>10000</v>
      </c>
      <c r="J16" s="19">
        <f>G16+I2</f>
        <v>420</v>
      </c>
      <c r="K16" s="106">
        <v>0</v>
      </c>
      <c r="L16" s="50">
        <v>0</v>
      </c>
      <c r="M16" s="19">
        <f>J16</f>
        <v>420</v>
      </c>
      <c r="N16" s="106">
        <v>0</v>
      </c>
      <c r="O16" s="5"/>
      <c r="P16" s="5"/>
      <c r="Q16" s="15"/>
      <c r="R16" s="127"/>
      <c r="S16" s="131"/>
      <c r="T16" s="127"/>
      <c r="U16" s="128"/>
      <c r="V16" s="41"/>
      <c r="W16" s="126"/>
      <c r="X16" s="126"/>
      <c r="Y16" s="115"/>
      <c r="AH16" s="1"/>
      <c r="AI16" s="36"/>
    </row>
    <row r="17" spans="1:35" hidden="1" x14ac:dyDescent="0.3">
      <c r="A17" s="201"/>
      <c r="B17" s="112" t="s">
        <v>31</v>
      </c>
      <c r="C17" s="107">
        <f>-2*P2</f>
        <v>-40</v>
      </c>
      <c r="D17" s="33">
        <f>O2+G2/2</f>
        <v>210</v>
      </c>
      <c r="E17" s="106">
        <v>0</v>
      </c>
      <c r="F17" s="50">
        <f>F2+2*P2</f>
        <v>10040</v>
      </c>
      <c r="G17" s="19">
        <f>O2+G2/2</f>
        <v>210</v>
      </c>
      <c r="H17" s="76">
        <v>0</v>
      </c>
      <c r="I17" s="50" t="s">
        <v>69</v>
      </c>
      <c r="J17" s="19" t="s">
        <v>69</v>
      </c>
      <c r="K17" s="76" t="s">
        <v>69</v>
      </c>
      <c r="L17" s="50" t="s">
        <v>69</v>
      </c>
      <c r="M17" s="19" t="s">
        <v>69</v>
      </c>
      <c r="N17" s="76" t="s">
        <v>69</v>
      </c>
      <c r="O17" s="5"/>
      <c r="P17" s="5"/>
      <c r="Q17" s="15"/>
      <c r="R17" s="5"/>
      <c r="S17" s="41"/>
      <c r="T17" s="15"/>
      <c r="U17" s="123"/>
      <c r="V17" s="124"/>
      <c r="W17" s="115"/>
      <c r="X17" s="115"/>
      <c r="AH17" s="1"/>
      <c r="AI17" s="36"/>
    </row>
    <row r="18" spans="1:35" ht="17.25" hidden="1" thickBot="1" x14ac:dyDescent="0.35">
      <c r="A18" s="201"/>
      <c r="B18" s="122" t="s">
        <v>32</v>
      </c>
      <c r="C18" s="107">
        <v>0</v>
      </c>
      <c r="D18" s="33">
        <f>G2/2-L2/2+O2</f>
        <v>204</v>
      </c>
      <c r="E18" s="106">
        <v>0</v>
      </c>
      <c r="F18" s="50">
        <f>F2</f>
        <v>10000</v>
      </c>
      <c r="G18" s="19">
        <f>G2/2-L2/2+O2</f>
        <v>204</v>
      </c>
      <c r="H18" s="76">
        <v>0</v>
      </c>
      <c r="I18" s="50">
        <f>F2</f>
        <v>10000</v>
      </c>
      <c r="J18" s="19">
        <f>G2/2+L2/2+O2</f>
        <v>216</v>
      </c>
      <c r="K18" s="106">
        <v>0</v>
      </c>
      <c r="L18" s="50">
        <v>0</v>
      </c>
      <c r="M18" s="19">
        <f>G2/2+L2/2+O2</f>
        <v>216</v>
      </c>
      <c r="N18" s="106">
        <v>0</v>
      </c>
      <c r="O18" s="5"/>
      <c r="P18" s="5"/>
      <c r="Q18" s="15"/>
      <c r="R18" s="5"/>
      <c r="S18" s="124"/>
      <c r="T18" s="15"/>
      <c r="U18" s="41"/>
      <c r="V18" s="115"/>
      <c r="W18" s="115"/>
      <c r="X18" s="115"/>
      <c r="AH18" s="1"/>
      <c r="AI18" s="36"/>
    </row>
    <row r="19" spans="1:35" hidden="1" x14ac:dyDescent="0.3">
      <c r="A19" s="189" t="s">
        <v>86</v>
      </c>
      <c r="B19" s="45" t="s">
        <v>85</v>
      </c>
      <c r="C19" s="107">
        <f>-$L$2/2</f>
        <v>-6</v>
      </c>
      <c r="D19" s="114">
        <f>$M$2/2</f>
        <v>12.5</v>
      </c>
      <c r="E19" s="106">
        <v>0</v>
      </c>
      <c r="F19" s="107">
        <f>$L$2/2</f>
        <v>6</v>
      </c>
      <c r="G19" s="114">
        <f>$M$2/2</f>
        <v>12.5</v>
      </c>
      <c r="H19" s="106">
        <v>0</v>
      </c>
      <c r="I19" s="107">
        <f>-$L$2/2</f>
        <v>-6</v>
      </c>
      <c r="J19" s="114">
        <f>-$M$2/2</f>
        <v>-12.5</v>
      </c>
      <c r="K19" s="106">
        <v>0</v>
      </c>
      <c r="L19" s="107">
        <f>$L$2/2</f>
        <v>6</v>
      </c>
      <c r="M19" s="114">
        <f>-$M$2/2</f>
        <v>-12.5</v>
      </c>
      <c r="N19" s="106">
        <v>0</v>
      </c>
      <c r="O19" s="5"/>
      <c r="P19" s="5"/>
      <c r="Q19" s="15"/>
      <c r="R19" s="5"/>
      <c r="S19" s="124"/>
      <c r="T19" s="15"/>
      <c r="U19" s="115"/>
      <c r="V19" s="115"/>
      <c r="W19" s="115"/>
      <c r="X19" s="115"/>
      <c r="AH19" s="1"/>
      <c r="AI19" s="36"/>
    </row>
    <row r="20" spans="1:35" ht="17.25" hidden="1" thickBot="1" x14ac:dyDescent="0.35">
      <c r="A20" s="190"/>
      <c r="B20" s="113" t="s">
        <v>84</v>
      </c>
      <c r="C20" s="56">
        <f>-2*$Q$2</f>
        <v>-20</v>
      </c>
      <c r="D20" s="56">
        <v>0</v>
      </c>
      <c r="E20" s="104">
        <v>0</v>
      </c>
      <c r="F20" s="54">
        <f>$J$2+2*$Q$2</f>
        <v>32</v>
      </c>
      <c r="G20" s="54">
        <v>0</v>
      </c>
      <c r="H20" s="77">
        <v>0</v>
      </c>
      <c r="I20" s="76" t="s">
        <v>69</v>
      </c>
      <c r="J20" s="76" t="s">
        <v>69</v>
      </c>
      <c r="K20" s="76" t="s">
        <v>69</v>
      </c>
      <c r="L20" s="76" t="s">
        <v>69</v>
      </c>
      <c r="M20" s="76" t="s">
        <v>69</v>
      </c>
      <c r="N20" s="76" t="s">
        <v>69</v>
      </c>
      <c r="O20" s="5"/>
      <c r="P20" s="5"/>
      <c r="Q20" s="15"/>
      <c r="R20" s="5"/>
      <c r="S20" s="115"/>
      <c r="T20" s="15"/>
      <c r="U20" s="115"/>
      <c r="V20" s="115"/>
      <c r="W20" s="115"/>
      <c r="X20" s="115"/>
      <c r="AH20" s="1"/>
      <c r="AI20" s="36"/>
    </row>
    <row r="21" spans="1:35" ht="16.5" hidden="1" customHeight="1" thickBot="1" x14ac:dyDescent="0.35">
      <c r="A21" s="189" t="s">
        <v>83</v>
      </c>
      <c r="B21" s="121" t="s">
        <v>29</v>
      </c>
      <c r="C21" s="100">
        <f>$N$2-$I$2/2</f>
        <v>-210</v>
      </c>
      <c r="D21" s="32">
        <v>0</v>
      </c>
      <c r="E21" s="102">
        <v>0</v>
      </c>
      <c r="F21" s="48">
        <f>$N$2+$I$2/2</f>
        <v>210</v>
      </c>
      <c r="G21" s="17">
        <v>0</v>
      </c>
      <c r="H21" s="101">
        <v>0</v>
      </c>
      <c r="I21" s="48">
        <f>$N$2+$I$2/2</f>
        <v>210</v>
      </c>
      <c r="J21" s="17">
        <f>J2</f>
        <v>12</v>
      </c>
      <c r="K21" s="102">
        <v>0</v>
      </c>
      <c r="L21" s="100">
        <f>$N$2-$I$2/2</f>
        <v>-210</v>
      </c>
      <c r="M21" s="17">
        <f>J2</f>
        <v>12</v>
      </c>
      <c r="N21" s="102">
        <v>0</v>
      </c>
      <c r="O21" s="5"/>
      <c r="P21" s="5"/>
      <c r="Q21" s="15"/>
      <c r="R21" s="1"/>
      <c r="T21" s="15"/>
      <c r="AH21" s="1"/>
      <c r="AI21" s="36"/>
    </row>
    <row r="22" spans="1:35" hidden="1" x14ac:dyDescent="0.3">
      <c r="A22" s="201"/>
      <c r="B22" s="112" t="s">
        <v>30</v>
      </c>
      <c r="C22" s="100">
        <f>$N$2-$G$2/2</f>
        <v>-210</v>
      </c>
      <c r="D22" s="33">
        <f>K2-H2</f>
        <v>538</v>
      </c>
      <c r="E22" s="106">
        <v>0</v>
      </c>
      <c r="F22" s="48">
        <f>$N$2+$G$2/2</f>
        <v>210</v>
      </c>
      <c r="G22" s="19">
        <f>K2-H2</f>
        <v>538</v>
      </c>
      <c r="H22" s="76">
        <v>0</v>
      </c>
      <c r="I22" s="48">
        <f>$N$2+$G$2/2</f>
        <v>210</v>
      </c>
      <c r="J22" s="19">
        <f>K2</f>
        <v>550</v>
      </c>
      <c r="K22" s="106">
        <v>0</v>
      </c>
      <c r="L22" s="100">
        <f>$N$2-$G$2/2</f>
        <v>-210</v>
      </c>
      <c r="M22" s="19">
        <f>K2</f>
        <v>550</v>
      </c>
      <c r="N22" s="106">
        <v>0</v>
      </c>
      <c r="O22" s="5"/>
      <c r="P22" s="5"/>
      <c r="Q22" s="15"/>
      <c r="R22" s="1"/>
      <c r="T22" s="15"/>
      <c r="AH22" s="1"/>
      <c r="AI22" s="36"/>
    </row>
    <row r="23" spans="1:35" hidden="1" x14ac:dyDescent="0.3">
      <c r="A23" s="201"/>
      <c r="B23" s="112" t="s">
        <v>31</v>
      </c>
      <c r="C23" s="107">
        <f>$N$2</f>
        <v>0</v>
      </c>
      <c r="D23" s="33">
        <f>0-2*Q2</f>
        <v>-20</v>
      </c>
      <c r="E23" s="106">
        <v>0</v>
      </c>
      <c r="F23" s="50">
        <f>$N$2</f>
        <v>0</v>
      </c>
      <c r="G23" s="19">
        <f>K2+2*Q2</f>
        <v>570</v>
      </c>
      <c r="H23" s="76">
        <v>0</v>
      </c>
      <c r="I23" s="50" t="s">
        <v>69</v>
      </c>
      <c r="J23" s="19" t="s">
        <v>69</v>
      </c>
      <c r="K23" s="76" t="s">
        <v>69</v>
      </c>
      <c r="L23" s="50" t="s">
        <v>69</v>
      </c>
      <c r="M23" s="19" t="s">
        <v>69</v>
      </c>
      <c r="N23" s="76" t="s">
        <v>69</v>
      </c>
      <c r="O23" s="5"/>
      <c r="P23" s="5"/>
      <c r="Q23" s="15"/>
      <c r="R23" s="1"/>
      <c r="T23" s="15"/>
      <c r="AH23" s="1"/>
      <c r="AI23" s="36"/>
    </row>
    <row r="24" spans="1:35" hidden="1" x14ac:dyDescent="0.3">
      <c r="A24" s="201"/>
      <c r="B24" s="112" t="s">
        <v>32</v>
      </c>
      <c r="C24" s="107">
        <f>$N$2-$L$2/2</f>
        <v>-6</v>
      </c>
      <c r="D24" s="33">
        <f>J2</f>
        <v>12</v>
      </c>
      <c r="E24" s="106">
        <v>0</v>
      </c>
      <c r="F24" s="107">
        <f>$N$2+$L$2/2</f>
        <v>6</v>
      </c>
      <c r="G24" s="19">
        <f>J2</f>
        <v>12</v>
      </c>
      <c r="H24" s="76">
        <v>0</v>
      </c>
      <c r="I24" s="107">
        <f>$N$2+$L$2/2</f>
        <v>6</v>
      </c>
      <c r="J24" s="19">
        <f>K2-H2</f>
        <v>538</v>
      </c>
      <c r="K24" s="106">
        <v>0</v>
      </c>
      <c r="L24" s="107">
        <f>$N$2-$L$2/2</f>
        <v>-6</v>
      </c>
      <c r="M24" s="19">
        <f>K2-H2</f>
        <v>538</v>
      </c>
      <c r="N24" s="106">
        <v>0</v>
      </c>
      <c r="O24" s="5"/>
      <c r="P24" s="5"/>
      <c r="Q24" s="15"/>
      <c r="R24" s="1"/>
      <c r="T24" s="15"/>
      <c r="AH24" s="1"/>
      <c r="AI24" s="36"/>
    </row>
    <row r="25" spans="1:35" hidden="1" x14ac:dyDescent="0.3">
      <c r="A25" s="201"/>
      <c r="B25" s="198"/>
      <c r="C25" s="114"/>
      <c r="D25" s="33"/>
      <c r="E25" s="106"/>
      <c r="F25" s="114"/>
      <c r="G25" s="33"/>
      <c r="H25" s="106"/>
      <c r="I25" s="114"/>
      <c r="J25" s="33"/>
      <c r="K25" s="106"/>
      <c r="L25" s="114"/>
      <c r="M25" s="33"/>
      <c r="N25" s="106"/>
      <c r="O25" s="5"/>
      <c r="P25" s="5"/>
      <c r="Q25" s="15"/>
      <c r="R25" s="1"/>
      <c r="T25" s="15"/>
      <c r="AH25" s="1"/>
      <c r="AI25" s="36"/>
    </row>
    <row r="26" spans="1:35" hidden="1" x14ac:dyDescent="0.3">
      <c r="A26" s="201"/>
      <c r="B26" s="199"/>
      <c r="C26" s="114"/>
      <c r="D26" s="33"/>
      <c r="E26" s="106"/>
      <c r="F26" s="114"/>
      <c r="G26" s="33"/>
      <c r="H26" s="106"/>
      <c r="I26" s="114"/>
      <c r="J26" s="33"/>
      <c r="K26" s="106"/>
      <c r="L26" s="114"/>
      <c r="M26" s="33"/>
      <c r="N26" s="106"/>
      <c r="O26" s="5"/>
      <c r="P26" s="5"/>
      <c r="Q26" s="15"/>
      <c r="R26" s="1"/>
      <c r="T26" s="15"/>
      <c r="AH26" s="1"/>
      <c r="AI26" s="36"/>
    </row>
    <row r="27" spans="1:35" ht="17.25" hidden="1" thickBot="1" x14ac:dyDescent="0.35">
      <c r="A27" s="201"/>
      <c r="B27" s="200"/>
      <c r="C27" s="114"/>
      <c r="D27" s="33"/>
      <c r="E27" s="106"/>
      <c r="F27" s="114"/>
      <c r="G27" s="33"/>
      <c r="H27" s="76"/>
      <c r="I27" s="114"/>
      <c r="J27" s="33"/>
      <c r="K27" s="106"/>
      <c r="L27" s="114"/>
      <c r="M27" s="33"/>
      <c r="N27" s="106"/>
      <c r="O27" s="5"/>
      <c r="P27" s="5"/>
      <c r="Q27" s="15"/>
      <c r="R27" s="1"/>
      <c r="T27" s="15"/>
      <c r="AH27" s="1"/>
      <c r="AI27" s="36"/>
    </row>
    <row r="28" spans="1:35" ht="17.25" thickBot="1" x14ac:dyDescent="0.35">
      <c r="A28" s="43"/>
      <c r="B28" s="119"/>
      <c r="C28" s="43"/>
      <c r="D28" s="119"/>
      <c r="E28" s="43"/>
      <c r="F28" s="119"/>
      <c r="G28" s="43"/>
      <c r="H28" s="119"/>
      <c r="I28" s="43"/>
      <c r="J28" s="119"/>
      <c r="K28" s="43"/>
      <c r="L28" s="119"/>
      <c r="M28" s="43"/>
      <c r="N28" s="120"/>
      <c r="O28" s="141"/>
      <c r="P28" s="5"/>
      <c r="Q28" s="141"/>
      <c r="R28" s="5"/>
      <c r="S28" s="141"/>
      <c r="T28" s="5"/>
      <c r="U28" s="141"/>
      <c r="V28" s="5"/>
      <c r="W28" s="141"/>
      <c r="X28" s="5"/>
      <c r="AH28" s="1"/>
      <c r="AI28" s="36"/>
    </row>
    <row r="29" spans="1:35" ht="17.25" thickBot="1" x14ac:dyDescent="0.35">
      <c r="A29" s="176" t="s">
        <v>51</v>
      </c>
      <c r="B29" s="193" t="s">
        <v>78</v>
      </c>
      <c r="C29" s="194"/>
      <c r="D29" s="194"/>
      <c r="E29" s="194"/>
      <c r="F29" s="194"/>
      <c r="G29" s="194"/>
      <c r="H29" s="194"/>
      <c r="I29" s="194"/>
      <c r="J29" s="194"/>
      <c r="K29" s="194"/>
      <c r="L29" s="194"/>
      <c r="M29" s="194"/>
      <c r="N29" s="195"/>
      <c r="O29" s="46"/>
      <c r="P29" s="16"/>
      <c r="Q29" s="1"/>
      <c r="R29" s="1"/>
      <c r="AH29" s="1"/>
      <c r="AI29" s="36"/>
    </row>
    <row r="30" spans="1:35" ht="17.25" customHeight="1" thickBot="1" x14ac:dyDescent="0.35">
      <c r="A30" s="176"/>
      <c r="B30" s="189" t="s">
        <v>47</v>
      </c>
      <c r="C30" s="183" t="s">
        <v>102</v>
      </c>
      <c r="D30" s="185" t="s">
        <v>11</v>
      </c>
      <c r="E30" s="185"/>
      <c r="F30" s="185"/>
      <c r="G30" s="185"/>
      <c r="H30" s="185"/>
      <c r="I30" s="185"/>
      <c r="J30" s="185"/>
      <c r="K30" s="185"/>
      <c r="L30" s="185"/>
      <c r="M30" s="185"/>
      <c r="N30" s="186"/>
      <c r="O30" s="46"/>
      <c r="P30" s="1"/>
      <c r="R30" s="204" t="s">
        <v>109</v>
      </c>
      <c r="S30" s="205"/>
      <c r="T30" s="205"/>
      <c r="U30" s="205"/>
      <c r="V30" s="205"/>
      <c r="W30" s="205"/>
      <c r="X30" s="206"/>
    </row>
    <row r="31" spans="1:35" ht="82.5" customHeight="1" thickBot="1" x14ac:dyDescent="0.35">
      <c r="A31" s="176"/>
      <c r="B31" s="190"/>
      <c r="C31" s="184"/>
      <c r="D31" s="68" t="s">
        <v>74</v>
      </c>
      <c r="E31" s="63" t="s">
        <v>48</v>
      </c>
      <c r="F31" s="63" t="s">
        <v>33</v>
      </c>
      <c r="G31" s="63" t="s">
        <v>34</v>
      </c>
      <c r="H31" s="63" t="s">
        <v>35</v>
      </c>
      <c r="I31" s="63" t="s">
        <v>36</v>
      </c>
      <c r="J31" s="63" t="s">
        <v>37</v>
      </c>
      <c r="K31" s="63" t="s">
        <v>38</v>
      </c>
      <c r="L31" s="63" t="s">
        <v>40</v>
      </c>
      <c r="M31" s="63" t="s">
        <v>39</v>
      </c>
      <c r="N31" s="64" t="s">
        <v>41</v>
      </c>
      <c r="O31" s="47"/>
      <c r="P31" s="1"/>
      <c r="R31" s="149" t="s">
        <v>99</v>
      </c>
      <c r="S31" s="148" t="s">
        <v>100</v>
      </c>
      <c r="T31" s="202" t="s">
        <v>101</v>
      </c>
      <c r="U31" s="203"/>
      <c r="V31" s="44" t="s">
        <v>106</v>
      </c>
      <c r="W31" s="151" t="s">
        <v>107</v>
      </c>
      <c r="X31" s="150" t="s">
        <v>108</v>
      </c>
    </row>
    <row r="32" spans="1:35" ht="33" x14ac:dyDescent="0.3">
      <c r="A32" s="176"/>
      <c r="B32" s="65" t="s">
        <v>72</v>
      </c>
      <c r="C32" s="69">
        <v>50</v>
      </c>
      <c r="D32" s="58">
        <v>50</v>
      </c>
      <c r="E32" s="17">
        <v>80</v>
      </c>
      <c r="F32" s="17">
        <v>160</v>
      </c>
      <c r="G32" s="17">
        <v>80</v>
      </c>
      <c r="H32" s="32"/>
      <c r="I32" s="32"/>
      <c r="J32" s="32"/>
      <c r="K32" s="32"/>
      <c r="L32" s="32"/>
      <c r="M32" s="32"/>
      <c r="N32" s="49"/>
      <c r="O32" s="34"/>
      <c r="P32" s="18"/>
      <c r="Q32" s="18"/>
      <c r="R32" s="142" t="str">
        <f>$D$2</f>
        <v>Р-4</v>
      </c>
      <c r="S32" s="152" t="s">
        <v>97</v>
      </c>
      <c r="T32" s="142" t="s">
        <v>95</v>
      </c>
      <c r="U32" s="152" t="str">
        <f>$L$2&amp;"x"&amp;$K$2-$H$2-$J$2&amp;"x"&amp;$F$2&amp;" "&amp;$R$2</f>
        <v>12x526x10000 ГОСТ 19903-2015</v>
      </c>
      <c r="V32" s="153">
        <v>1</v>
      </c>
      <c r="W32" s="154">
        <f>ROUND($L$2*($K$2-$J$2-$H$2)*$F$2*$U$2*10^-9,3)</f>
        <v>495.49200000000002</v>
      </c>
      <c r="X32" s="155">
        <f>$V$32*$W$32+$V$34*$W$34+$V$36*$W$36</f>
        <v>1286.7719999999999</v>
      </c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pans="1:35" ht="33" x14ac:dyDescent="0.3">
      <c r="A33" s="176"/>
      <c r="B33" s="66" t="s">
        <v>50</v>
      </c>
      <c r="C33" s="70">
        <v>80</v>
      </c>
      <c r="D33" s="30">
        <v>50</v>
      </c>
      <c r="E33" s="19">
        <v>80</v>
      </c>
      <c r="F33" s="19">
        <v>160</v>
      </c>
      <c r="G33" s="19">
        <v>80</v>
      </c>
      <c r="H33" s="33"/>
      <c r="I33" s="33"/>
      <c r="J33" s="33"/>
      <c r="K33" s="33"/>
      <c r="L33" s="33"/>
      <c r="M33" s="33"/>
      <c r="N33" s="51"/>
      <c r="O33" s="34"/>
      <c r="P33" s="1"/>
      <c r="Q33" s="1"/>
      <c r="R33" s="144"/>
      <c r="S33" s="156"/>
      <c r="T33" s="143"/>
      <c r="U33" s="156" t="str">
        <f>IF($L$2&lt;16,$S$2,$S$3)&amp;" "&amp;$T$2</f>
        <v>10ХСНД ГОСТ Р 55374-2012</v>
      </c>
      <c r="V33" s="157"/>
      <c r="W33" s="146"/>
      <c r="X33" s="158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5" ht="33" x14ac:dyDescent="0.3">
      <c r="A34" s="176"/>
      <c r="B34" s="66" t="s">
        <v>42</v>
      </c>
      <c r="C34" s="70">
        <v>80</v>
      </c>
      <c r="D34" s="30">
        <v>50</v>
      </c>
      <c r="E34" s="19">
        <v>320</v>
      </c>
      <c r="F34" s="19"/>
      <c r="G34" s="19"/>
      <c r="H34" s="33"/>
      <c r="I34" s="33"/>
      <c r="J34" s="33"/>
      <c r="K34" s="33"/>
      <c r="L34" s="33"/>
      <c r="M34" s="33"/>
      <c r="N34" s="51"/>
      <c r="O34" s="34"/>
      <c r="P34" s="21"/>
      <c r="Q34" s="37"/>
      <c r="R34" s="144"/>
      <c r="S34" s="156" t="s">
        <v>98</v>
      </c>
      <c r="T34" s="143" t="s">
        <v>95</v>
      </c>
      <c r="U34" s="156" t="str">
        <f>$H$2&amp;"x"&amp;$G$2&amp;"x"&amp;$F$2&amp;" "&amp;$R$2</f>
        <v>12x420x10000 ГОСТ 19903-2015</v>
      </c>
      <c r="V34" s="157">
        <f>IF(AND($G$2=$I$2,$H$2=$J$2),2,1)</f>
        <v>2</v>
      </c>
      <c r="W34" s="159">
        <f>ROUND($H$2*$G$2*$F$2*$U$2*10^-9,3)</f>
        <v>395.64</v>
      </c>
      <c r="X34" s="158"/>
    </row>
    <row r="35" spans="1:35" ht="33" x14ac:dyDescent="0.3">
      <c r="A35" s="176"/>
      <c r="B35" s="66" t="s">
        <v>43</v>
      </c>
      <c r="C35" s="70">
        <v>80</v>
      </c>
      <c r="D35" s="30">
        <v>130</v>
      </c>
      <c r="E35" s="19">
        <v>160</v>
      </c>
      <c r="F35" s="19"/>
      <c r="G35" s="19"/>
      <c r="H35" s="33"/>
      <c r="I35" s="33"/>
      <c r="J35" s="33"/>
      <c r="K35" s="33"/>
      <c r="L35" s="33"/>
      <c r="M35" s="33"/>
      <c r="N35" s="51"/>
      <c r="O35" s="34"/>
      <c r="P35" s="21"/>
      <c r="Q35" s="37"/>
      <c r="R35" s="144"/>
      <c r="S35" s="156"/>
      <c r="T35" s="144"/>
      <c r="U35" s="156" t="str">
        <f>IF($H$2&lt;16,$S$2,$S$3)&amp;" "&amp;$T$2</f>
        <v>10ХСНД ГОСТ Р 55374-2012</v>
      </c>
      <c r="V35" s="157"/>
      <c r="W35" s="159"/>
      <c r="X35" s="158"/>
    </row>
    <row r="36" spans="1:35" ht="33" x14ac:dyDescent="0.3">
      <c r="A36" s="176"/>
      <c r="B36" s="66" t="s">
        <v>44</v>
      </c>
      <c r="C36" s="70"/>
      <c r="D36" s="59"/>
      <c r="E36" s="33"/>
      <c r="F36" s="33"/>
      <c r="G36" s="33"/>
      <c r="H36" s="33"/>
      <c r="I36" s="33"/>
      <c r="J36" s="33"/>
      <c r="K36" s="33"/>
      <c r="L36" s="33"/>
      <c r="M36" s="33"/>
      <c r="N36" s="51"/>
      <c r="O36" s="34"/>
      <c r="P36" s="21"/>
      <c r="Q36" s="37"/>
      <c r="R36" s="144"/>
      <c r="S36" s="156">
        <f>IF(AND($G$2=$I$2,$H$2=$J$2),0,3)</f>
        <v>0</v>
      </c>
      <c r="T36" s="144" t="s">
        <v>95</v>
      </c>
      <c r="U36" s="156">
        <f>IF(AND($G$2=$I$2,$H$2=$J$2), ,$J$2&amp;"x"&amp;$I$2&amp;"x"&amp;$F$2&amp;" "&amp;$R$2)</f>
        <v>0</v>
      </c>
      <c r="V36" s="157">
        <f>IF(AND($G$2=$I$2,$H$2=$J$2),0,1)</f>
        <v>0</v>
      </c>
      <c r="W36" s="159">
        <f>IF(AND($G$2=$I$2,$H$2=$J$2),0,ROUND($J$2*I23*$F$2*$U$2*10^-9,3))</f>
        <v>0</v>
      </c>
      <c r="X36" s="158"/>
    </row>
    <row r="37" spans="1:35" ht="33" x14ac:dyDescent="0.3">
      <c r="A37" s="176"/>
      <c r="B37" s="66" t="s">
        <v>45</v>
      </c>
      <c r="C37" s="70"/>
      <c r="D37" s="59"/>
      <c r="E37" s="33"/>
      <c r="F37" s="33"/>
      <c r="G37" s="33"/>
      <c r="H37" s="33"/>
      <c r="I37" s="33"/>
      <c r="J37" s="33"/>
      <c r="K37" s="33"/>
      <c r="L37" s="33"/>
      <c r="M37" s="33"/>
      <c r="N37" s="51"/>
      <c r="O37" s="34"/>
      <c r="P37" s="1"/>
      <c r="R37" s="144"/>
      <c r="S37" s="156"/>
      <c r="T37" s="144"/>
      <c r="U37" s="156">
        <f>IF(AND($G$2=$I$2,$H$2=$J$2),0,IF($J$2&lt;16,$S$2,$S$3)&amp;" "&amp;$T$2)</f>
        <v>0</v>
      </c>
      <c r="V37" s="157"/>
      <c r="W37" s="159"/>
      <c r="X37" s="158"/>
    </row>
    <row r="38" spans="1:35" ht="33.75" thickBot="1" x14ac:dyDescent="0.35">
      <c r="A38" s="177"/>
      <c r="B38" s="67" t="s">
        <v>46</v>
      </c>
      <c r="C38" s="71"/>
      <c r="D38" s="60"/>
      <c r="E38" s="55"/>
      <c r="F38" s="55"/>
      <c r="G38" s="56"/>
      <c r="H38" s="56"/>
      <c r="I38" s="56"/>
      <c r="J38" s="56"/>
      <c r="K38" s="56"/>
      <c r="L38" s="56"/>
      <c r="M38" s="56"/>
      <c r="N38" s="57"/>
      <c r="O38" s="23"/>
      <c r="P38" s="23"/>
      <c r="Q38" s="1"/>
      <c r="R38" s="29"/>
      <c r="S38" s="160">
        <v>0</v>
      </c>
      <c r="T38" s="157"/>
      <c r="U38" s="161"/>
      <c r="V38" s="157">
        <v>0</v>
      </c>
      <c r="W38" s="160">
        <v>0</v>
      </c>
      <c r="X38" s="29"/>
    </row>
    <row r="39" spans="1:35" ht="17.25" thickBot="1" x14ac:dyDescent="0.35">
      <c r="A39" s="40"/>
      <c r="B39" s="62"/>
      <c r="C39" s="15"/>
      <c r="D39" s="15"/>
      <c r="E39" s="61"/>
      <c r="F39" s="61"/>
      <c r="G39" s="34"/>
      <c r="H39" s="34"/>
      <c r="I39" s="34"/>
      <c r="J39" s="34"/>
      <c r="K39" s="34"/>
      <c r="L39" s="34"/>
      <c r="M39" s="34"/>
      <c r="N39" s="34"/>
      <c r="O39" s="23"/>
      <c r="P39" s="23"/>
      <c r="Q39" s="1"/>
      <c r="R39" s="31"/>
      <c r="S39" s="162">
        <v>0</v>
      </c>
      <c r="T39" s="145"/>
      <c r="U39" s="163"/>
      <c r="V39" s="145">
        <v>0</v>
      </c>
      <c r="W39" s="162">
        <v>0</v>
      </c>
      <c r="X39" s="147"/>
    </row>
    <row r="40" spans="1:35" x14ac:dyDescent="0.3">
      <c r="A40" s="98"/>
      <c r="B40" s="1"/>
      <c r="C40" s="21"/>
      <c r="D40" s="98"/>
      <c r="E40" s="1"/>
      <c r="F40" s="21"/>
      <c r="G40" s="98"/>
      <c r="H40" s="1"/>
      <c r="I40" s="21"/>
      <c r="J40" s="98"/>
      <c r="K40" s="1"/>
      <c r="L40" s="21"/>
      <c r="M40" s="98"/>
      <c r="N40" s="1"/>
      <c r="O40" s="21"/>
      <c r="P40" s="98"/>
      <c r="Q40" s="1"/>
      <c r="R40" s="21"/>
      <c r="S40" s="98"/>
      <c r="T40" s="1"/>
      <c r="U40" s="21"/>
      <c r="V40" s="98"/>
      <c r="W40" s="1"/>
      <c r="X40" s="21"/>
      <c r="Y40" s="98"/>
      <c r="Z40" s="1"/>
      <c r="AA40" s="21"/>
      <c r="AB40" s="98"/>
      <c r="AC40" s="1"/>
      <c r="AD40" s="21"/>
      <c r="AE40" s="98"/>
      <c r="AF40" s="1"/>
      <c r="AG40" s="21"/>
      <c r="AH40" s="98"/>
      <c r="AI40" s="1"/>
    </row>
    <row r="41" spans="1:35" ht="17.25" hidden="1" customHeight="1" thickBot="1" x14ac:dyDescent="0.35">
      <c r="A41" s="172" t="s">
        <v>51</v>
      </c>
      <c r="B41" s="24" t="s">
        <v>19</v>
      </c>
      <c r="C41" s="92">
        <v>0</v>
      </c>
      <c r="D41" s="93">
        <f>$O$2</f>
        <v>0</v>
      </c>
      <c r="E41" s="94">
        <v>0</v>
      </c>
      <c r="F41" s="169" t="s">
        <v>59</v>
      </c>
      <c r="G41" s="170"/>
      <c r="H41" s="171"/>
      <c r="I41" s="169" t="s">
        <v>60</v>
      </c>
      <c r="J41" s="170"/>
      <c r="K41" s="171"/>
      <c r="L41" s="169" t="s">
        <v>61</v>
      </c>
      <c r="M41" s="170"/>
      <c r="N41" s="171"/>
      <c r="O41" s="169" t="s">
        <v>62</v>
      </c>
      <c r="P41" s="170"/>
      <c r="Q41" s="171"/>
      <c r="R41" s="169" t="s">
        <v>63</v>
      </c>
      <c r="S41" s="170"/>
      <c r="T41" s="171"/>
      <c r="U41" s="169" t="s">
        <v>64</v>
      </c>
      <c r="V41" s="170"/>
      <c r="W41" s="171"/>
      <c r="X41" s="169" t="s">
        <v>65</v>
      </c>
      <c r="Y41" s="170"/>
      <c r="Z41" s="171"/>
      <c r="AA41" s="169" t="s">
        <v>66</v>
      </c>
      <c r="AB41" s="170"/>
      <c r="AC41" s="171"/>
      <c r="AD41" s="169" t="s">
        <v>67</v>
      </c>
      <c r="AE41" s="170"/>
      <c r="AF41" s="171"/>
      <c r="AG41" s="169" t="s">
        <v>68</v>
      </c>
      <c r="AH41" s="170"/>
      <c r="AI41" s="171"/>
    </row>
    <row r="42" spans="1:35" ht="17.25" hidden="1" thickBot="1" x14ac:dyDescent="0.35">
      <c r="A42" s="173"/>
      <c r="B42" s="79" t="s">
        <v>12</v>
      </c>
      <c r="C42" s="38" t="s">
        <v>9</v>
      </c>
      <c r="D42" s="39" t="s">
        <v>10</v>
      </c>
      <c r="E42" s="25" t="s">
        <v>22</v>
      </c>
      <c r="F42" s="38" t="s">
        <v>9</v>
      </c>
      <c r="G42" s="39" t="s">
        <v>10</v>
      </c>
      <c r="H42" s="25" t="s">
        <v>22</v>
      </c>
      <c r="I42" s="38" t="s">
        <v>9</v>
      </c>
      <c r="J42" s="39" t="s">
        <v>10</v>
      </c>
      <c r="K42" s="25" t="s">
        <v>22</v>
      </c>
      <c r="L42" s="38" t="s">
        <v>9</v>
      </c>
      <c r="M42" s="39" t="s">
        <v>10</v>
      </c>
      <c r="N42" s="25" t="s">
        <v>22</v>
      </c>
      <c r="O42" s="75" t="s">
        <v>9</v>
      </c>
      <c r="P42" s="39" t="s">
        <v>10</v>
      </c>
      <c r="Q42" s="39" t="s">
        <v>22</v>
      </c>
      <c r="R42" s="39" t="s">
        <v>9</v>
      </c>
      <c r="S42" s="39" t="s">
        <v>10</v>
      </c>
      <c r="T42" s="39" t="s">
        <v>22</v>
      </c>
      <c r="U42" s="39" t="s">
        <v>9</v>
      </c>
      <c r="V42" s="39" t="s">
        <v>10</v>
      </c>
      <c r="W42" s="39" t="s">
        <v>22</v>
      </c>
      <c r="X42" s="39" t="s">
        <v>9</v>
      </c>
      <c r="Y42" s="39" t="s">
        <v>10</v>
      </c>
      <c r="Z42" s="39" t="s">
        <v>22</v>
      </c>
      <c r="AA42" s="39" t="s">
        <v>9</v>
      </c>
      <c r="AB42" s="39" t="s">
        <v>10</v>
      </c>
      <c r="AC42" s="39" t="s">
        <v>22</v>
      </c>
      <c r="AD42" s="39" t="s">
        <v>9</v>
      </c>
      <c r="AE42" s="39" t="s">
        <v>10</v>
      </c>
      <c r="AF42" s="39" t="s">
        <v>22</v>
      </c>
      <c r="AG42" s="39" t="s">
        <v>9</v>
      </c>
      <c r="AH42" s="39" t="s">
        <v>10</v>
      </c>
      <c r="AI42" s="25" t="s">
        <v>22</v>
      </c>
    </row>
    <row r="43" spans="1:35" hidden="1" x14ac:dyDescent="0.3">
      <c r="A43" s="207"/>
      <c r="B43" s="26" t="s">
        <v>58</v>
      </c>
      <c r="C43" s="27">
        <f>IF(ISBLANK($C32),"None",$C32)</f>
        <v>50</v>
      </c>
      <c r="D43" s="28">
        <f>IF(ISBLANK(D32),"None",D32+$D$41)</f>
        <v>50</v>
      </c>
      <c r="E43" s="74">
        <v>0</v>
      </c>
      <c r="F43" s="73">
        <f>IF(ISBLANK($C32),"None",$C32)</f>
        <v>50</v>
      </c>
      <c r="G43" s="28">
        <f t="shared" ref="G43:G49" si="4">IF(ISBLANK(E32),"None",SUM(D32:E32)+$D$41)</f>
        <v>130</v>
      </c>
      <c r="H43" s="74">
        <v>0</v>
      </c>
      <c r="I43" s="73">
        <f>IF(ISBLANK($C32),"None",$C32)</f>
        <v>50</v>
      </c>
      <c r="J43" s="28">
        <f t="shared" ref="J43:J49" si="5">IF(ISBLANK(F32),"None",SUM(D32:F32)+$D$41)</f>
        <v>290</v>
      </c>
      <c r="K43" s="74">
        <v>0</v>
      </c>
      <c r="L43" s="73">
        <f>IF(ISBLANK($C32),"None",$C32)</f>
        <v>50</v>
      </c>
      <c r="M43" s="28">
        <f t="shared" ref="M43:M49" si="6">IF(ISBLANK(G32),"None",SUM(D32:G32)+$D$41)</f>
        <v>370</v>
      </c>
      <c r="N43" s="74">
        <v>0</v>
      </c>
      <c r="O43" s="73">
        <f>IF(ISBLANK($C32),"None",$C32)</f>
        <v>50</v>
      </c>
      <c r="P43" s="28" t="str">
        <f t="shared" ref="P43:P49" si="7">IF(ISBLANK(H32),"None",SUM(D32:H32)+$D$41)</f>
        <v>None</v>
      </c>
      <c r="Q43" s="74">
        <v>0</v>
      </c>
      <c r="R43" s="73">
        <f>IF(ISBLANK($C32),"None",$C32)</f>
        <v>50</v>
      </c>
      <c r="S43" s="28" t="str">
        <f t="shared" ref="S43:S49" si="8">IF(ISBLANK(I32),"None",SUM(D32:I32)+$D$41)</f>
        <v>None</v>
      </c>
      <c r="T43" s="74">
        <v>0</v>
      </c>
      <c r="U43" s="73">
        <f>IF(ISBLANK($C32),"None",$C32)</f>
        <v>50</v>
      </c>
      <c r="V43" s="28" t="str">
        <f t="shared" ref="V43:V49" si="9">IF(ISBLANK(J32),"None",SUM(D32:J32)+$D$41)</f>
        <v>None</v>
      </c>
      <c r="W43" s="74">
        <v>0</v>
      </c>
      <c r="X43" s="73">
        <f>IF(ISBLANK($C32),"None",$C32)</f>
        <v>50</v>
      </c>
      <c r="Y43" s="28" t="str">
        <f t="shared" ref="Y43:Y49" si="10">IF(ISBLANK(K32),"None",SUM(D32:K32)+$D$41)</f>
        <v>None</v>
      </c>
      <c r="Z43" s="74">
        <v>0</v>
      </c>
      <c r="AA43" s="73">
        <f>IF(ISBLANK($C32),"None",$C32)</f>
        <v>50</v>
      </c>
      <c r="AB43" s="28" t="str">
        <f t="shared" ref="AB43:AB49" si="11">IF(ISBLANK(L32),"None",SUM(D32:L32)+$D$41)</f>
        <v>None</v>
      </c>
      <c r="AC43" s="74">
        <v>0</v>
      </c>
      <c r="AD43" s="73">
        <f>IF(ISBLANK($C32),"None",$C32)</f>
        <v>50</v>
      </c>
      <c r="AE43" s="28" t="str">
        <f t="shared" ref="AE43:AE49" si="12">IF(ISBLANK(M32),"None",SUM(D32:M32)+$D$41)</f>
        <v>None</v>
      </c>
      <c r="AF43" s="74">
        <v>0</v>
      </c>
      <c r="AG43" s="73">
        <f>IF(ISBLANK($C32),"None",$C32)</f>
        <v>50</v>
      </c>
      <c r="AH43" s="28" t="str">
        <f t="shared" ref="AH43:AH49" si="13">IF(ISBLANK(N32),"None",SUM(D32:N32)+$D$41)</f>
        <v>None</v>
      </c>
      <c r="AI43" s="74">
        <v>0</v>
      </c>
    </row>
    <row r="44" spans="1:35" hidden="1" x14ac:dyDescent="0.3">
      <c r="A44" s="207"/>
      <c r="B44" s="29" t="s">
        <v>13</v>
      </c>
      <c r="C44" s="30">
        <f>IF(ISBLANK($C33),"None",SUM($C32:$C33))</f>
        <v>130</v>
      </c>
      <c r="D44" s="28">
        <f t="shared" ref="D44:D49" si="14">IF(ISBLANK(D33),"None",D33+$D$41)</f>
        <v>50</v>
      </c>
      <c r="E44" s="76">
        <v>0</v>
      </c>
      <c r="F44" s="50">
        <f>IF(ISBLANK($C33),"None",SUM($C32:$C33))</f>
        <v>130</v>
      </c>
      <c r="G44" s="28">
        <f t="shared" si="4"/>
        <v>130</v>
      </c>
      <c r="H44" s="76">
        <v>0</v>
      </c>
      <c r="I44" s="50">
        <f>IF(ISBLANK($C33),"None",SUM($C32:$C33))</f>
        <v>130</v>
      </c>
      <c r="J44" s="28">
        <f t="shared" si="5"/>
        <v>290</v>
      </c>
      <c r="K44" s="76">
        <v>0</v>
      </c>
      <c r="L44" s="50">
        <f>IF(ISBLANK($C33),"None",SUM($C32:$C33))</f>
        <v>130</v>
      </c>
      <c r="M44" s="28">
        <f t="shared" si="6"/>
        <v>370</v>
      </c>
      <c r="N44" s="76">
        <v>0</v>
      </c>
      <c r="O44" s="50">
        <f>IF(ISBLANK($C33),"None",SUM($C32:$C33))</f>
        <v>130</v>
      </c>
      <c r="P44" s="28" t="str">
        <f t="shared" si="7"/>
        <v>None</v>
      </c>
      <c r="Q44" s="76">
        <v>0</v>
      </c>
      <c r="R44" s="50">
        <f>IF(ISBLANK($C33),"None",SUM($C32:$C33))</f>
        <v>130</v>
      </c>
      <c r="S44" s="28" t="str">
        <f t="shared" si="8"/>
        <v>None</v>
      </c>
      <c r="T44" s="76">
        <v>0</v>
      </c>
      <c r="U44" s="50">
        <f>IF(ISBLANK($C33),"None",SUM($C32:$C33))</f>
        <v>130</v>
      </c>
      <c r="V44" s="28" t="str">
        <f t="shared" si="9"/>
        <v>None</v>
      </c>
      <c r="W44" s="76">
        <v>0</v>
      </c>
      <c r="X44" s="50">
        <f>IF(ISBLANK($C33),"None",SUM($C32:$C33))</f>
        <v>130</v>
      </c>
      <c r="Y44" s="28" t="str">
        <f t="shared" si="10"/>
        <v>None</v>
      </c>
      <c r="Z44" s="76">
        <v>0</v>
      </c>
      <c r="AA44" s="50">
        <f>IF(ISBLANK($C33),"None",SUM($C32:$C33))</f>
        <v>130</v>
      </c>
      <c r="AB44" s="28" t="str">
        <f t="shared" si="11"/>
        <v>None</v>
      </c>
      <c r="AC44" s="76">
        <v>0</v>
      </c>
      <c r="AD44" s="50">
        <f>IF(ISBLANK($C33),"None",SUM($C32:$C33))</f>
        <v>130</v>
      </c>
      <c r="AE44" s="28" t="str">
        <f t="shared" si="12"/>
        <v>None</v>
      </c>
      <c r="AF44" s="76">
        <v>0</v>
      </c>
      <c r="AG44" s="50">
        <f>IF(ISBLANK($C33),"None",SUM($C32:$C33))</f>
        <v>130</v>
      </c>
      <c r="AH44" s="28" t="str">
        <f t="shared" si="13"/>
        <v>None</v>
      </c>
      <c r="AI44" s="76">
        <v>0</v>
      </c>
    </row>
    <row r="45" spans="1:35" hidden="1" x14ac:dyDescent="0.3">
      <c r="A45" s="207"/>
      <c r="B45" s="29" t="s">
        <v>14</v>
      </c>
      <c r="C45" s="30">
        <f>IF(ISBLANK($C34),"None",SUM($C32:$C34))</f>
        <v>210</v>
      </c>
      <c r="D45" s="28">
        <f t="shared" si="14"/>
        <v>50</v>
      </c>
      <c r="E45" s="76">
        <v>0</v>
      </c>
      <c r="F45" s="50">
        <f>IF(ISBLANK($C34),"None",SUM($C32:$C34))</f>
        <v>210</v>
      </c>
      <c r="G45" s="28">
        <f t="shared" si="4"/>
        <v>370</v>
      </c>
      <c r="H45" s="76">
        <v>0</v>
      </c>
      <c r="I45" s="50">
        <f>IF(ISBLANK($C34),"None",SUM($C32:$C34))</f>
        <v>210</v>
      </c>
      <c r="J45" s="28" t="str">
        <f t="shared" si="5"/>
        <v>None</v>
      </c>
      <c r="K45" s="76">
        <v>0</v>
      </c>
      <c r="L45" s="50">
        <f>IF(ISBLANK($C34),"None",SUM($C32:$C34))</f>
        <v>210</v>
      </c>
      <c r="M45" s="28" t="str">
        <f t="shared" si="6"/>
        <v>None</v>
      </c>
      <c r="N45" s="76">
        <v>0</v>
      </c>
      <c r="O45" s="50">
        <f>IF(ISBLANK($C34),"None",SUM($C32:$C34))</f>
        <v>210</v>
      </c>
      <c r="P45" s="28" t="str">
        <f t="shared" si="7"/>
        <v>None</v>
      </c>
      <c r="Q45" s="76">
        <v>0</v>
      </c>
      <c r="R45" s="50">
        <f>IF(ISBLANK($C34),"None",SUM($C32:$C34))</f>
        <v>210</v>
      </c>
      <c r="S45" s="28" t="str">
        <f t="shared" si="8"/>
        <v>None</v>
      </c>
      <c r="T45" s="76">
        <v>0</v>
      </c>
      <c r="U45" s="50">
        <f>IF(ISBLANK($C34),"None",SUM($C32:$C34))</f>
        <v>210</v>
      </c>
      <c r="V45" s="28" t="str">
        <f t="shared" si="9"/>
        <v>None</v>
      </c>
      <c r="W45" s="76">
        <v>0</v>
      </c>
      <c r="X45" s="50">
        <f>IF(ISBLANK($C34),"None",SUM($C32:$C34))</f>
        <v>210</v>
      </c>
      <c r="Y45" s="28" t="str">
        <f t="shared" si="10"/>
        <v>None</v>
      </c>
      <c r="Z45" s="76">
        <v>0</v>
      </c>
      <c r="AA45" s="50">
        <f>IF(ISBLANK($C34),"None",SUM($C32:$C34))</f>
        <v>210</v>
      </c>
      <c r="AB45" s="28" t="str">
        <f t="shared" si="11"/>
        <v>None</v>
      </c>
      <c r="AC45" s="76">
        <v>0</v>
      </c>
      <c r="AD45" s="50">
        <f>IF(ISBLANK($C34),"None",SUM($C32:$C34))</f>
        <v>210</v>
      </c>
      <c r="AE45" s="28" t="str">
        <f t="shared" si="12"/>
        <v>None</v>
      </c>
      <c r="AF45" s="76">
        <v>0</v>
      </c>
      <c r="AG45" s="50">
        <f>IF(ISBLANK($C34),"None",SUM($C32:$C34))</f>
        <v>210</v>
      </c>
      <c r="AH45" s="28" t="str">
        <f t="shared" si="13"/>
        <v>None</v>
      </c>
      <c r="AI45" s="76">
        <v>0</v>
      </c>
    </row>
    <row r="46" spans="1:35" hidden="1" x14ac:dyDescent="0.3">
      <c r="A46" s="207"/>
      <c r="B46" s="29" t="s">
        <v>15</v>
      </c>
      <c r="C46" s="30">
        <f>IF(ISBLANK($C35),"None",SUM($C32:$C35))</f>
        <v>290</v>
      </c>
      <c r="D46" s="28">
        <f t="shared" si="14"/>
        <v>130</v>
      </c>
      <c r="E46" s="76">
        <v>0</v>
      </c>
      <c r="F46" s="50">
        <f>IF(ISBLANK($C35),"None",SUM($C32:$C35))</f>
        <v>290</v>
      </c>
      <c r="G46" s="28">
        <f t="shared" si="4"/>
        <v>290</v>
      </c>
      <c r="H46" s="76">
        <v>0</v>
      </c>
      <c r="I46" s="50">
        <f>IF(ISBLANK($C35),"None",SUM($C32:$C35))</f>
        <v>290</v>
      </c>
      <c r="J46" s="28" t="str">
        <f t="shared" si="5"/>
        <v>None</v>
      </c>
      <c r="K46" s="76">
        <v>0</v>
      </c>
      <c r="L46" s="50">
        <f>IF(ISBLANK($C35),"None",SUM($C32:$C35))</f>
        <v>290</v>
      </c>
      <c r="M46" s="28" t="str">
        <f t="shared" si="6"/>
        <v>None</v>
      </c>
      <c r="N46" s="76">
        <v>0</v>
      </c>
      <c r="O46" s="50">
        <f>IF(ISBLANK($C35),"None",SUM($C32:$C35))</f>
        <v>290</v>
      </c>
      <c r="P46" s="28" t="str">
        <f t="shared" si="7"/>
        <v>None</v>
      </c>
      <c r="Q46" s="76">
        <v>0</v>
      </c>
      <c r="R46" s="50">
        <f>IF(ISBLANK($C35),"None",SUM($C32:$C35))</f>
        <v>290</v>
      </c>
      <c r="S46" s="28" t="str">
        <f t="shared" si="8"/>
        <v>None</v>
      </c>
      <c r="T46" s="76">
        <v>0</v>
      </c>
      <c r="U46" s="50">
        <f>IF(ISBLANK($C35),"None",SUM($C32:$C35))</f>
        <v>290</v>
      </c>
      <c r="V46" s="28" t="str">
        <f t="shared" si="9"/>
        <v>None</v>
      </c>
      <c r="W46" s="76">
        <v>0</v>
      </c>
      <c r="X46" s="50">
        <f>IF(ISBLANK($C35),"None",SUM($C32:$C35))</f>
        <v>290</v>
      </c>
      <c r="Y46" s="28" t="str">
        <f t="shared" si="10"/>
        <v>None</v>
      </c>
      <c r="Z46" s="76">
        <v>0</v>
      </c>
      <c r="AA46" s="50">
        <f>IF(ISBLANK($C35),"None",SUM($C32:$C35))</f>
        <v>290</v>
      </c>
      <c r="AB46" s="28" t="str">
        <f t="shared" si="11"/>
        <v>None</v>
      </c>
      <c r="AC46" s="76">
        <v>0</v>
      </c>
      <c r="AD46" s="50">
        <f>IF(ISBLANK($C35),"None",SUM($C32:$C35))</f>
        <v>290</v>
      </c>
      <c r="AE46" s="28" t="str">
        <f t="shared" si="12"/>
        <v>None</v>
      </c>
      <c r="AF46" s="76">
        <v>0</v>
      </c>
      <c r="AG46" s="50">
        <f>IF(ISBLANK($C35),"None",SUM($C32:$C35))</f>
        <v>290</v>
      </c>
      <c r="AH46" s="28" t="str">
        <f t="shared" si="13"/>
        <v>None</v>
      </c>
      <c r="AI46" s="76">
        <v>0</v>
      </c>
    </row>
    <row r="47" spans="1:35" hidden="1" x14ac:dyDescent="0.3">
      <c r="A47" s="207"/>
      <c r="B47" s="29" t="s">
        <v>16</v>
      </c>
      <c r="C47" s="30" t="str">
        <f>IF(ISBLANK($C36),"None",SUM($C32:$C36))</f>
        <v>None</v>
      </c>
      <c r="D47" s="28" t="str">
        <f t="shared" si="14"/>
        <v>None</v>
      </c>
      <c r="E47" s="76">
        <v>0</v>
      </c>
      <c r="F47" s="50" t="str">
        <f>IF(ISBLANK($C36),"None",SUM($C32:$C36))</f>
        <v>None</v>
      </c>
      <c r="G47" s="28" t="str">
        <f t="shared" si="4"/>
        <v>None</v>
      </c>
      <c r="H47" s="76">
        <v>0</v>
      </c>
      <c r="I47" s="50" t="str">
        <f>IF(ISBLANK($C36),"None",SUM($C32:$C36))</f>
        <v>None</v>
      </c>
      <c r="J47" s="28" t="str">
        <f t="shared" si="5"/>
        <v>None</v>
      </c>
      <c r="K47" s="76">
        <v>0</v>
      </c>
      <c r="L47" s="50" t="str">
        <f>IF(ISBLANK($C36),"None",SUM($C32:$C36))</f>
        <v>None</v>
      </c>
      <c r="M47" s="28" t="str">
        <f t="shared" si="6"/>
        <v>None</v>
      </c>
      <c r="N47" s="76">
        <v>0</v>
      </c>
      <c r="O47" s="50" t="str">
        <f>IF(ISBLANK($C36),"None",SUM($C32:$C36))</f>
        <v>None</v>
      </c>
      <c r="P47" s="28" t="str">
        <f t="shared" si="7"/>
        <v>None</v>
      </c>
      <c r="Q47" s="76">
        <v>0</v>
      </c>
      <c r="R47" s="50" t="str">
        <f>IF(ISBLANK($C36),"None",SUM($C32:$C36))</f>
        <v>None</v>
      </c>
      <c r="S47" s="28" t="str">
        <f t="shared" si="8"/>
        <v>None</v>
      </c>
      <c r="T47" s="76">
        <v>0</v>
      </c>
      <c r="U47" s="50" t="str">
        <f>IF(ISBLANK($C36),"None",SUM($C32:$C36))</f>
        <v>None</v>
      </c>
      <c r="V47" s="28" t="str">
        <f t="shared" si="9"/>
        <v>None</v>
      </c>
      <c r="W47" s="76">
        <v>0</v>
      </c>
      <c r="X47" s="50" t="str">
        <f>IF(ISBLANK($C36),"None",SUM($C32:$C36))</f>
        <v>None</v>
      </c>
      <c r="Y47" s="28" t="str">
        <f t="shared" si="10"/>
        <v>None</v>
      </c>
      <c r="Z47" s="76">
        <v>0</v>
      </c>
      <c r="AA47" s="50" t="str">
        <f>IF(ISBLANK($C36),"None",SUM($C32:$C36))</f>
        <v>None</v>
      </c>
      <c r="AB47" s="28" t="str">
        <f t="shared" si="11"/>
        <v>None</v>
      </c>
      <c r="AC47" s="76">
        <v>0</v>
      </c>
      <c r="AD47" s="50" t="str">
        <f>IF(ISBLANK($C36),"None",SUM($C32:$C36))</f>
        <v>None</v>
      </c>
      <c r="AE47" s="28" t="str">
        <f t="shared" si="12"/>
        <v>None</v>
      </c>
      <c r="AF47" s="76">
        <v>0</v>
      </c>
      <c r="AG47" s="50" t="str">
        <f>IF(ISBLANK($C36),"None",SUM($C32:$C36))</f>
        <v>None</v>
      </c>
      <c r="AH47" s="28" t="str">
        <f t="shared" si="13"/>
        <v>None</v>
      </c>
      <c r="AI47" s="76">
        <v>0</v>
      </c>
    </row>
    <row r="48" spans="1:35" hidden="1" x14ac:dyDescent="0.3">
      <c r="A48" s="207"/>
      <c r="B48" s="29" t="s">
        <v>17</v>
      </c>
      <c r="C48" s="30" t="str">
        <f>IF(ISBLANK($C37),"None",SUM($C32:$C37))</f>
        <v>None</v>
      </c>
      <c r="D48" s="28" t="str">
        <f t="shared" si="14"/>
        <v>None</v>
      </c>
      <c r="E48" s="76">
        <v>0</v>
      </c>
      <c r="F48" s="50" t="str">
        <f>IF(ISBLANK($C37),"None",SUM($C32:$C37))</f>
        <v>None</v>
      </c>
      <c r="G48" s="28" t="str">
        <f t="shared" si="4"/>
        <v>None</v>
      </c>
      <c r="H48" s="76">
        <v>0</v>
      </c>
      <c r="I48" s="50" t="str">
        <f>IF(ISBLANK($C37),"None",SUM($C32:$C37))</f>
        <v>None</v>
      </c>
      <c r="J48" s="28" t="str">
        <f t="shared" si="5"/>
        <v>None</v>
      </c>
      <c r="K48" s="76">
        <v>0</v>
      </c>
      <c r="L48" s="50" t="str">
        <f>IF(ISBLANK($C37),"None",SUM($C32:$C37))</f>
        <v>None</v>
      </c>
      <c r="M48" s="28" t="str">
        <f t="shared" si="6"/>
        <v>None</v>
      </c>
      <c r="N48" s="76">
        <v>0</v>
      </c>
      <c r="O48" s="50" t="str">
        <f>IF(ISBLANK($C37),"None",SUM($C32:$C37))</f>
        <v>None</v>
      </c>
      <c r="P48" s="28" t="str">
        <f t="shared" si="7"/>
        <v>None</v>
      </c>
      <c r="Q48" s="76">
        <v>0</v>
      </c>
      <c r="R48" s="50" t="str">
        <f>IF(ISBLANK($C37),"None",SUM($C32:$C37))</f>
        <v>None</v>
      </c>
      <c r="S48" s="28" t="str">
        <f t="shared" si="8"/>
        <v>None</v>
      </c>
      <c r="T48" s="76">
        <v>0</v>
      </c>
      <c r="U48" s="50" t="str">
        <f>IF(ISBLANK($C37),"None",SUM($C32:$C37))</f>
        <v>None</v>
      </c>
      <c r="V48" s="28" t="str">
        <f t="shared" si="9"/>
        <v>None</v>
      </c>
      <c r="W48" s="76">
        <v>0</v>
      </c>
      <c r="X48" s="50" t="str">
        <f>IF(ISBLANK($C37),"None",SUM($C32:$C37))</f>
        <v>None</v>
      </c>
      <c r="Y48" s="28" t="str">
        <f t="shared" si="10"/>
        <v>None</v>
      </c>
      <c r="Z48" s="76">
        <v>0</v>
      </c>
      <c r="AA48" s="50" t="str">
        <f>IF(ISBLANK($C37),"None",SUM($C32:$C37))</f>
        <v>None</v>
      </c>
      <c r="AB48" s="28" t="str">
        <f t="shared" si="11"/>
        <v>None</v>
      </c>
      <c r="AC48" s="76">
        <v>0</v>
      </c>
      <c r="AD48" s="50" t="str">
        <f>IF(ISBLANK($C37),"None",SUM($C32:$C37))</f>
        <v>None</v>
      </c>
      <c r="AE48" s="28" t="str">
        <f t="shared" si="12"/>
        <v>None</v>
      </c>
      <c r="AF48" s="76">
        <v>0</v>
      </c>
      <c r="AG48" s="50" t="str">
        <f>IF(ISBLANK($C37),"None",SUM($C32:$C37))</f>
        <v>None</v>
      </c>
      <c r="AH48" s="28" t="str">
        <f t="shared" si="13"/>
        <v>None</v>
      </c>
      <c r="AI48" s="76">
        <v>0</v>
      </c>
    </row>
    <row r="49" spans="1:35" ht="17.25" hidden="1" thickBot="1" x14ac:dyDescent="0.35">
      <c r="A49" s="208"/>
      <c r="B49" s="31" t="s">
        <v>18</v>
      </c>
      <c r="C49" s="60" t="str">
        <f>IF(ISBLANK($C38),"None",SUM($C32:$C38))</f>
        <v>None</v>
      </c>
      <c r="D49" s="28" t="str">
        <f t="shared" si="14"/>
        <v>None</v>
      </c>
      <c r="E49" s="77">
        <v>0</v>
      </c>
      <c r="F49" s="53" t="str">
        <f>IF(ISBLANK($C38),"None",SUM($C32:$C38))</f>
        <v>None</v>
      </c>
      <c r="G49" s="28" t="str">
        <f t="shared" si="4"/>
        <v>None</v>
      </c>
      <c r="H49" s="77">
        <v>0</v>
      </c>
      <c r="I49" s="53" t="str">
        <f>IF(ISBLANK($C38),"None",SUM($C32:$C38))</f>
        <v>None</v>
      </c>
      <c r="J49" s="28" t="str">
        <f t="shared" si="5"/>
        <v>None</v>
      </c>
      <c r="K49" s="77">
        <v>0</v>
      </c>
      <c r="L49" s="53" t="str">
        <f>IF(ISBLANK($C38),"None",SUM($C32:$C38))</f>
        <v>None</v>
      </c>
      <c r="M49" s="28" t="str">
        <f t="shared" si="6"/>
        <v>None</v>
      </c>
      <c r="N49" s="77">
        <v>0</v>
      </c>
      <c r="O49" s="53" t="str">
        <f>IF(ISBLANK($C38),"None",SUM($C32:$C38))</f>
        <v>None</v>
      </c>
      <c r="P49" s="28" t="str">
        <f t="shared" si="7"/>
        <v>None</v>
      </c>
      <c r="Q49" s="77">
        <v>0</v>
      </c>
      <c r="R49" s="53" t="str">
        <f>IF(ISBLANK($C38),"None",SUM($C32:$C38))</f>
        <v>None</v>
      </c>
      <c r="S49" s="28" t="str">
        <f t="shared" si="8"/>
        <v>None</v>
      </c>
      <c r="T49" s="77">
        <v>0</v>
      </c>
      <c r="U49" s="53" t="str">
        <f>IF(ISBLANK($C38),"None",SUM($C32:$C38))</f>
        <v>None</v>
      </c>
      <c r="V49" s="28" t="str">
        <f t="shared" si="9"/>
        <v>None</v>
      </c>
      <c r="W49" s="77">
        <v>0</v>
      </c>
      <c r="X49" s="53" t="str">
        <f>IF(ISBLANK($C38),"None",SUM($C32:$C38))</f>
        <v>None</v>
      </c>
      <c r="Y49" s="28" t="str">
        <f t="shared" si="10"/>
        <v>None</v>
      </c>
      <c r="Z49" s="77">
        <v>0</v>
      </c>
      <c r="AA49" s="53" t="str">
        <f>IF(ISBLANK($C38),"None",SUM($C32:$C38))</f>
        <v>None</v>
      </c>
      <c r="AB49" s="28" t="str">
        <f t="shared" si="11"/>
        <v>None</v>
      </c>
      <c r="AC49" s="77">
        <v>0</v>
      </c>
      <c r="AD49" s="53" t="str">
        <f>IF(ISBLANK($C38),"None",SUM($C32:$C38))</f>
        <v>None</v>
      </c>
      <c r="AE49" s="28" t="str">
        <f t="shared" si="12"/>
        <v>None</v>
      </c>
      <c r="AF49" s="77">
        <v>0</v>
      </c>
      <c r="AG49" s="53" t="str">
        <f>IF(ISBLANK($C38),"None",SUM($C32:$C38))</f>
        <v>None</v>
      </c>
      <c r="AH49" s="28" t="str">
        <f t="shared" si="13"/>
        <v>None</v>
      </c>
      <c r="AI49" s="77">
        <v>0</v>
      </c>
    </row>
    <row r="50" spans="1:35" ht="17.25" thickBot="1" x14ac:dyDescent="0.35">
      <c r="A50" s="78"/>
      <c r="B50" s="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ht="17.25" thickBot="1" x14ac:dyDescent="0.35">
      <c r="A51" s="175" t="s">
        <v>52</v>
      </c>
      <c r="B51" s="178" t="s">
        <v>75</v>
      </c>
      <c r="C51" s="179"/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80"/>
      <c r="O51" s="46"/>
      <c r="P51" s="16"/>
      <c r="Q51" s="1"/>
      <c r="R51" s="1"/>
      <c r="AH51" s="1"/>
      <c r="AI51" s="36"/>
    </row>
    <row r="52" spans="1:35" ht="17.25" thickBot="1" x14ac:dyDescent="0.35">
      <c r="A52" s="176"/>
      <c r="B52" s="189" t="s">
        <v>47</v>
      </c>
      <c r="C52" s="183" t="s">
        <v>103</v>
      </c>
      <c r="D52" s="185" t="s">
        <v>11</v>
      </c>
      <c r="E52" s="185"/>
      <c r="F52" s="185"/>
      <c r="G52" s="185"/>
      <c r="H52" s="185"/>
      <c r="I52" s="185"/>
      <c r="J52" s="185"/>
      <c r="K52" s="185"/>
      <c r="L52" s="185"/>
      <c r="M52" s="185"/>
      <c r="N52" s="186"/>
      <c r="O52" s="46"/>
      <c r="P52" s="1"/>
    </row>
    <row r="53" spans="1:35" ht="81.75" customHeight="1" thickBot="1" x14ac:dyDescent="0.35">
      <c r="A53" s="176"/>
      <c r="B53" s="190"/>
      <c r="C53" s="184"/>
      <c r="D53" s="68" t="s">
        <v>74</v>
      </c>
      <c r="E53" s="63" t="s">
        <v>48</v>
      </c>
      <c r="F53" s="63" t="s">
        <v>33</v>
      </c>
      <c r="G53" s="63" t="s">
        <v>34</v>
      </c>
      <c r="H53" s="63" t="s">
        <v>35</v>
      </c>
      <c r="I53" s="63" t="s">
        <v>36</v>
      </c>
      <c r="J53" s="63" t="s">
        <v>37</v>
      </c>
      <c r="K53" s="63" t="s">
        <v>38</v>
      </c>
      <c r="L53" s="63" t="s">
        <v>40</v>
      </c>
      <c r="M53" s="63" t="s">
        <v>39</v>
      </c>
      <c r="N53" s="64" t="s">
        <v>41</v>
      </c>
      <c r="O53" s="47"/>
      <c r="P53" s="1"/>
    </row>
    <row r="54" spans="1:35" ht="33" x14ac:dyDescent="0.3">
      <c r="A54" s="176"/>
      <c r="B54" s="65" t="s">
        <v>49</v>
      </c>
      <c r="C54" s="69">
        <v>-120</v>
      </c>
      <c r="D54" s="17">
        <v>50</v>
      </c>
      <c r="E54" s="17">
        <v>80</v>
      </c>
      <c r="F54" s="17">
        <v>160</v>
      </c>
      <c r="G54" s="17">
        <v>80</v>
      </c>
      <c r="H54" s="32"/>
      <c r="I54" s="32"/>
      <c r="J54" s="32"/>
      <c r="K54" s="32"/>
      <c r="L54" s="32"/>
      <c r="M54" s="32"/>
      <c r="N54" s="49"/>
      <c r="O54" s="34"/>
      <c r="P54" s="18"/>
      <c r="Q54" s="18"/>
      <c r="R54" s="18"/>
      <c r="S54" s="1"/>
      <c r="T54" s="1"/>
      <c r="U54" s="1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pans="1:35" ht="33" x14ac:dyDescent="0.3">
      <c r="A55" s="176"/>
      <c r="B55" s="66" t="s">
        <v>50</v>
      </c>
      <c r="C55" s="70">
        <v>80</v>
      </c>
      <c r="D55" s="19">
        <v>50</v>
      </c>
      <c r="E55" s="19">
        <v>80</v>
      </c>
      <c r="F55" s="19">
        <v>160</v>
      </c>
      <c r="G55" s="19">
        <v>80</v>
      </c>
      <c r="H55" s="33"/>
      <c r="I55" s="33"/>
      <c r="J55" s="33"/>
      <c r="K55" s="33"/>
      <c r="L55" s="33"/>
      <c r="M55" s="33"/>
      <c r="N55" s="51"/>
      <c r="O55" s="34"/>
      <c r="P55" s="1"/>
      <c r="Q55" s="1"/>
      <c r="R55" s="1"/>
      <c r="S55" s="20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5" ht="33" x14ac:dyDescent="0.3">
      <c r="A56" s="176"/>
      <c r="B56" s="66" t="s">
        <v>42</v>
      </c>
      <c r="C56" s="70">
        <v>80</v>
      </c>
      <c r="D56" s="19">
        <v>50</v>
      </c>
      <c r="E56" s="19">
        <v>80</v>
      </c>
      <c r="F56" s="19">
        <v>160</v>
      </c>
      <c r="G56" s="19">
        <v>80</v>
      </c>
      <c r="H56" s="33"/>
      <c r="I56" s="33"/>
      <c r="J56" s="33"/>
      <c r="K56" s="33"/>
      <c r="L56" s="33"/>
      <c r="M56" s="33"/>
      <c r="N56" s="51"/>
      <c r="O56" s="34"/>
      <c r="P56" s="21"/>
      <c r="Q56" s="37"/>
      <c r="R56" s="37"/>
      <c r="S56" s="20"/>
      <c r="T56" s="1"/>
      <c r="U56" s="1"/>
    </row>
    <row r="57" spans="1:35" ht="33" x14ac:dyDescent="0.3">
      <c r="A57" s="176"/>
      <c r="B57" s="66" t="s">
        <v>43</v>
      </c>
      <c r="C57" s="70">
        <v>80</v>
      </c>
      <c r="D57" s="19">
        <v>50</v>
      </c>
      <c r="E57" s="19">
        <v>80</v>
      </c>
      <c r="F57" s="19">
        <v>160</v>
      </c>
      <c r="G57" s="19">
        <v>80</v>
      </c>
      <c r="H57" s="33"/>
      <c r="I57" s="33"/>
      <c r="J57" s="33"/>
      <c r="K57" s="33"/>
      <c r="L57" s="33"/>
      <c r="M57" s="33"/>
      <c r="N57" s="51"/>
      <c r="O57" s="34"/>
      <c r="P57" s="21"/>
      <c r="Q57" s="37"/>
      <c r="R57" s="37"/>
      <c r="S57" s="20"/>
      <c r="T57" s="1"/>
      <c r="U57" s="1"/>
    </row>
    <row r="58" spans="1:35" ht="33" x14ac:dyDescent="0.3">
      <c r="A58" s="176"/>
      <c r="B58" s="66" t="s">
        <v>44</v>
      </c>
      <c r="C58" s="70"/>
      <c r="D58" s="59"/>
      <c r="E58" s="33"/>
      <c r="F58" s="33"/>
      <c r="G58" s="33"/>
      <c r="H58" s="33"/>
      <c r="I58" s="33"/>
      <c r="J58" s="33"/>
      <c r="K58" s="33"/>
      <c r="L58" s="33"/>
      <c r="M58" s="33"/>
      <c r="N58" s="51"/>
      <c r="O58" s="34"/>
      <c r="P58" s="21"/>
      <c r="Q58" s="37"/>
      <c r="R58" s="37"/>
      <c r="S58" s="20"/>
      <c r="T58" s="1"/>
      <c r="U58" s="1"/>
    </row>
    <row r="59" spans="1:35" ht="33" x14ac:dyDescent="0.3">
      <c r="A59" s="176"/>
      <c r="B59" s="66" t="s">
        <v>45</v>
      </c>
      <c r="C59" s="70"/>
      <c r="D59" s="59"/>
      <c r="E59" s="33"/>
      <c r="F59" s="33"/>
      <c r="G59" s="33"/>
      <c r="H59" s="33"/>
      <c r="I59" s="33"/>
      <c r="J59" s="33"/>
      <c r="K59" s="33"/>
      <c r="L59" s="33"/>
      <c r="M59" s="33"/>
      <c r="N59" s="51"/>
      <c r="O59" s="34"/>
      <c r="P59" s="1"/>
      <c r="S59" s="20"/>
      <c r="T59" s="1"/>
      <c r="U59" s="1"/>
    </row>
    <row r="60" spans="1:35" ht="33.75" thickBot="1" x14ac:dyDescent="0.35">
      <c r="A60" s="177"/>
      <c r="B60" s="67" t="s">
        <v>46</v>
      </c>
      <c r="C60" s="71"/>
      <c r="D60" s="60"/>
      <c r="E60" s="55"/>
      <c r="F60" s="55"/>
      <c r="G60" s="56"/>
      <c r="H60" s="56"/>
      <c r="I60" s="56"/>
      <c r="J60" s="56"/>
      <c r="K60" s="56"/>
      <c r="L60" s="56"/>
      <c r="M60" s="56"/>
      <c r="N60" s="57"/>
      <c r="O60" s="23"/>
      <c r="P60" s="23"/>
      <c r="Q60" s="1"/>
      <c r="R60" s="1"/>
      <c r="T60" s="20"/>
      <c r="U60" s="20"/>
      <c r="V60" s="1"/>
    </row>
    <row r="61" spans="1:35" x14ac:dyDescent="0.3">
      <c r="A61" s="40"/>
      <c r="B61" s="62"/>
      <c r="C61" s="15"/>
      <c r="D61" s="15"/>
      <c r="E61" s="61"/>
      <c r="F61" s="61"/>
      <c r="G61" s="34"/>
      <c r="H61" s="34"/>
      <c r="I61" s="34"/>
      <c r="J61" s="34"/>
      <c r="K61" s="34"/>
      <c r="L61" s="34"/>
      <c r="M61" s="34"/>
      <c r="N61" s="34"/>
      <c r="O61" s="23"/>
      <c r="P61" s="23"/>
      <c r="Q61" s="1"/>
      <c r="R61" s="1"/>
      <c r="T61" s="20"/>
      <c r="U61" s="20"/>
      <c r="V61" s="1"/>
    </row>
    <row r="62" spans="1:35" x14ac:dyDescent="0.3">
      <c r="A62" s="42"/>
      <c r="B62" s="20"/>
      <c r="C62" s="21"/>
      <c r="D62" s="21"/>
      <c r="E62" s="22"/>
      <c r="F62" s="21"/>
      <c r="G62" s="21"/>
      <c r="H62" s="22"/>
      <c r="I62" s="21"/>
      <c r="J62" s="21"/>
      <c r="K62" s="22"/>
      <c r="L62" s="21"/>
      <c r="M62" s="21"/>
      <c r="N62" s="22"/>
      <c r="O62" s="21"/>
      <c r="P62" s="21"/>
      <c r="Q62" s="22"/>
      <c r="R62" s="21"/>
      <c r="S62" s="21"/>
      <c r="T62" s="22"/>
      <c r="U62" s="21"/>
      <c r="V62" s="21"/>
      <c r="W62" s="22"/>
      <c r="X62" s="21"/>
      <c r="Y62" s="21"/>
      <c r="Z62" s="22"/>
      <c r="AA62" s="21"/>
      <c r="AB62" s="21"/>
      <c r="AC62" s="22"/>
      <c r="AD62" s="21"/>
      <c r="AE62" s="21"/>
      <c r="AF62" s="22"/>
      <c r="AG62" s="21"/>
      <c r="AH62" s="21"/>
      <c r="AI62" s="22"/>
    </row>
    <row r="63" spans="1:35" ht="17.25" hidden="1" customHeight="1" thickBot="1" x14ac:dyDescent="0.35">
      <c r="A63" s="172" t="s">
        <v>52</v>
      </c>
      <c r="B63" s="24" t="s">
        <v>19</v>
      </c>
      <c r="C63" s="89">
        <f>$F$2/2</f>
        <v>5000</v>
      </c>
      <c r="D63" s="90">
        <f>$O$2</f>
        <v>0</v>
      </c>
      <c r="E63" s="91">
        <v>0</v>
      </c>
      <c r="F63" s="169" t="s">
        <v>59</v>
      </c>
      <c r="G63" s="170"/>
      <c r="H63" s="171"/>
      <c r="I63" s="169" t="s">
        <v>60</v>
      </c>
      <c r="J63" s="170"/>
      <c r="K63" s="171"/>
      <c r="L63" s="169" t="s">
        <v>61</v>
      </c>
      <c r="M63" s="170"/>
      <c r="N63" s="171"/>
      <c r="O63" s="169" t="s">
        <v>62</v>
      </c>
      <c r="P63" s="170"/>
      <c r="Q63" s="171"/>
      <c r="R63" s="169" t="s">
        <v>63</v>
      </c>
      <c r="S63" s="170"/>
      <c r="T63" s="171"/>
      <c r="U63" s="169" t="s">
        <v>64</v>
      </c>
      <c r="V63" s="170"/>
      <c r="W63" s="171"/>
      <c r="X63" s="169" t="s">
        <v>65</v>
      </c>
      <c r="Y63" s="170"/>
      <c r="Z63" s="171"/>
      <c r="AA63" s="169" t="s">
        <v>66</v>
      </c>
      <c r="AB63" s="170"/>
      <c r="AC63" s="171"/>
      <c r="AD63" s="169" t="s">
        <v>67</v>
      </c>
      <c r="AE63" s="170"/>
      <c r="AF63" s="171"/>
      <c r="AG63" s="169" t="s">
        <v>68</v>
      </c>
      <c r="AH63" s="170"/>
      <c r="AI63" s="171"/>
    </row>
    <row r="64" spans="1:35" ht="17.25" hidden="1" thickBot="1" x14ac:dyDescent="0.35">
      <c r="A64" s="173"/>
      <c r="B64" s="72" t="s">
        <v>12</v>
      </c>
      <c r="C64" s="38" t="s">
        <v>9</v>
      </c>
      <c r="D64" s="39" t="s">
        <v>10</v>
      </c>
      <c r="E64" s="25" t="s">
        <v>22</v>
      </c>
      <c r="F64" s="38" t="s">
        <v>9</v>
      </c>
      <c r="G64" s="39" t="s">
        <v>10</v>
      </c>
      <c r="H64" s="25" t="s">
        <v>22</v>
      </c>
      <c r="I64" s="38" t="s">
        <v>9</v>
      </c>
      <c r="J64" s="39" t="s">
        <v>10</v>
      </c>
      <c r="K64" s="25" t="s">
        <v>22</v>
      </c>
      <c r="L64" s="38" t="s">
        <v>9</v>
      </c>
      <c r="M64" s="39" t="s">
        <v>10</v>
      </c>
      <c r="N64" s="25" t="s">
        <v>22</v>
      </c>
      <c r="O64" s="75" t="s">
        <v>9</v>
      </c>
      <c r="P64" s="39" t="s">
        <v>10</v>
      </c>
      <c r="Q64" s="25" t="s">
        <v>22</v>
      </c>
      <c r="R64" s="75" t="s">
        <v>9</v>
      </c>
      <c r="S64" s="39" t="s">
        <v>10</v>
      </c>
      <c r="T64" s="39" t="s">
        <v>22</v>
      </c>
      <c r="U64" s="39" t="s">
        <v>9</v>
      </c>
      <c r="V64" s="39" t="s">
        <v>10</v>
      </c>
      <c r="W64" s="39" t="s">
        <v>22</v>
      </c>
      <c r="X64" s="39" t="s">
        <v>9</v>
      </c>
      <c r="Y64" s="39" t="s">
        <v>10</v>
      </c>
      <c r="Z64" s="39" t="s">
        <v>22</v>
      </c>
      <c r="AA64" s="39" t="s">
        <v>9</v>
      </c>
      <c r="AB64" s="39" t="s">
        <v>10</v>
      </c>
      <c r="AC64" s="39" t="s">
        <v>22</v>
      </c>
      <c r="AD64" s="39" t="s">
        <v>9</v>
      </c>
      <c r="AE64" s="39" t="s">
        <v>10</v>
      </c>
      <c r="AF64" s="39" t="s">
        <v>22</v>
      </c>
      <c r="AG64" s="39" t="s">
        <v>9</v>
      </c>
      <c r="AH64" s="39" t="s">
        <v>10</v>
      </c>
      <c r="AI64" s="25" t="s">
        <v>22</v>
      </c>
    </row>
    <row r="65" spans="1:35" hidden="1" x14ac:dyDescent="0.3">
      <c r="A65" s="173"/>
      <c r="B65" s="26" t="s">
        <v>58</v>
      </c>
      <c r="C65" s="80">
        <f>IF(ISBLANK($C54),"None",$C54+$C$63)</f>
        <v>4880</v>
      </c>
      <c r="D65" s="81">
        <f t="shared" ref="D65:D71" si="15">IF(ISBLANK(D54),"None",D54+$D$63)</f>
        <v>50</v>
      </c>
      <c r="E65" s="82">
        <v>0</v>
      </c>
      <c r="F65" s="80">
        <f>IF(ISBLANK($C54),"None",$C54+$C$63)</f>
        <v>4880</v>
      </c>
      <c r="G65" s="81">
        <f t="shared" ref="G65:G71" si="16">IF(ISBLANK(E54),"None",SUM(D54:E54)+$D$63)</f>
        <v>130</v>
      </c>
      <c r="H65" s="82">
        <v>0</v>
      </c>
      <c r="I65" s="80">
        <f>IF(ISBLANK($C54),"None",$C54+$C$63)</f>
        <v>4880</v>
      </c>
      <c r="J65" s="81">
        <f t="shared" ref="J65:J71" si="17">IF(ISBLANK(F54),"None",SUM(D54:F54)+$D$63)</f>
        <v>290</v>
      </c>
      <c r="K65" s="82">
        <v>0</v>
      </c>
      <c r="L65" s="80">
        <f>IF(ISBLANK($C54),"None",$C54+$C$63)</f>
        <v>4880</v>
      </c>
      <c r="M65" s="81">
        <f t="shared" ref="M65:M71" si="18">IF(ISBLANK(G54),"None",SUM(D54:G54)+$D$63)</f>
        <v>370</v>
      </c>
      <c r="N65" s="82">
        <v>0</v>
      </c>
      <c r="O65" s="80">
        <f>IF(ISBLANK($C54),"None",$C54+$C$63)</f>
        <v>4880</v>
      </c>
      <c r="P65" s="81" t="str">
        <f t="shared" ref="P65:P71" si="19">IF(ISBLANK(H54),"None",SUM(D54:H54)+$D$63)</f>
        <v>None</v>
      </c>
      <c r="Q65" s="82">
        <v>0</v>
      </c>
      <c r="R65" s="80">
        <f>IF(ISBLANK($C54),"None",$C54+$C$63)</f>
        <v>4880</v>
      </c>
      <c r="S65" s="81" t="str">
        <f t="shared" ref="S65:S71" si="20">IF(ISBLANK(I54),"None",SUM(D54:I54)+$D$63)</f>
        <v>None</v>
      </c>
      <c r="T65" s="82">
        <v>0</v>
      </c>
      <c r="U65" s="80">
        <f>IF(ISBLANK($C54),"None",$C54+$C$63)</f>
        <v>4880</v>
      </c>
      <c r="V65" s="81" t="str">
        <f t="shared" ref="V65:V71" si="21">IF(ISBLANK(J54),"None",SUM(D54:J54)+$D$63)</f>
        <v>None</v>
      </c>
      <c r="W65" s="82">
        <v>0</v>
      </c>
      <c r="X65" s="80">
        <f>IF(ISBLANK($C54),"None",$C54+$C$63)</f>
        <v>4880</v>
      </c>
      <c r="Y65" s="81" t="str">
        <f t="shared" ref="Y65:Y71" si="22">IF(ISBLANK(K54),"None",SUM(D54:K54)+$D$63)</f>
        <v>None</v>
      </c>
      <c r="Z65" s="82">
        <v>0</v>
      </c>
      <c r="AA65" s="80">
        <f>IF(ISBLANK($C54),"None",$C54+$C$63)</f>
        <v>4880</v>
      </c>
      <c r="AB65" s="81" t="str">
        <f t="shared" ref="AB65:AB71" si="23">IF(ISBLANK(L54),"None",SUM(D54:L54)+$D$63)</f>
        <v>None</v>
      </c>
      <c r="AC65" s="82">
        <v>0</v>
      </c>
      <c r="AD65" s="80">
        <f>IF(ISBLANK($C54),"None",$C54+$C$63)</f>
        <v>4880</v>
      </c>
      <c r="AE65" s="81" t="str">
        <f t="shared" ref="AE65:AE71" si="24">IF(ISBLANK(M54),"None",SUM(D54:M54)+$D$63)</f>
        <v>None</v>
      </c>
      <c r="AF65" s="82">
        <v>0</v>
      </c>
      <c r="AG65" s="80">
        <f>IF(ISBLANK($C54),"None",$C54+$C$63)</f>
        <v>4880</v>
      </c>
      <c r="AH65" s="81" t="str">
        <f t="shared" ref="AH65:AH71" si="25">IF(ISBLANK(N54),"None",SUM(D54:N54)+$D$63)</f>
        <v>None</v>
      </c>
      <c r="AI65" s="82">
        <v>0</v>
      </c>
    </row>
    <row r="66" spans="1:35" hidden="1" x14ac:dyDescent="0.3">
      <c r="A66" s="173"/>
      <c r="B66" s="29" t="s">
        <v>13</v>
      </c>
      <c r="C66" s="83">
        <f>IF(ISBLANK($C55),"None",SUM($C54:$C55)+$C$63)</f>
        <v>4960</v>
      </c>
      <c r="D66" s="81">
        <f t="shared" si="15"/>
        <v>50</v>
      </c>
      <c r="E66" s="85">
        <v>0</v>
      </c>
      <c r="F66" s="83">
        <f>IF(ISBLANK($C55),"None",SUM($C54:$C55)+$C$63)</f>
        <v>4960</v>
      </c>
      <c r="G66" s="81">
        <f t="shared" si="16"/>
        <v>130</v>
      </c>
      <c r="H66" s="85">
        <v>0</v>
      </c>
      <c r="I66" s="83">
        <f>IF(ISBLANK($C55),"None",SUM($C54:$C55)+$C$63)</f>
        <v>4960</v>
      </c>
      <c r="J66" s="84">
        <f t="shared" si="17"/>
        <v>290</v>
      </c>
      <c r="K66" s="85">
        <v>0</v>
      </c>
      <c r="L66" s="83">
        <f>IF(ISBLANK($C55),"None",SUM($C54:$C55)+$C$63)</f>
        <v>4960</v>
      </c>
      <c r="M66" s="84">
        <f t="shared" si="18"/>
        <v>370</v>
      </c>
      <c r="N66" s="85">
        <v>0</v>
      </c>
      <c r="O66" s="83">
        <f>IF(ISBLANK($C55),"None",SUM($C54:$C55)+$C$63)</f>
        <v>4960</v>
      </c>
      <c r="P66" s="84" t="str">
        <f t="shared" si="19"/>
        <v>None</v>
      </c>
      <c r="Q66" s="85">
        <v>0</v>
      </c>
      <c r="R66" s="83">
        <f>IF(ISBLANK($C55),"None",SUM($C54:$C55)+$C$63)</f>
        <v>4960</v>
      </c>
      <c r="S66" s="84" t="str">
        <f t="shared" si="20"/>
        <v>None</v>
      </c>
      <c r="T66" s="85">
        <v>0</v>
      </c>
      <c r="U66" s="83">
        <f>IF(ISBLANK($C55),"None",SUM($C54:$C55)+$C$63)</f>
        <v>4960</v>
      </c>
      <c r="V66" s="84" t="str">
        <f t="shared" si="21"/>
        <v>None</v>
      </c>
      <c r="W66" s="85">
        <v>0</v>
      </c>
      <c r="X66" s="83">
        <f>IF(ISBLANK($C55),"None",SUM($C54:$C55)+$C$63)</f>
        <v>4960</v>
      </c>
      <c r="Y66" s="84" t="str">
        <f t="shared" si="22"/>
        <v>None</v>
      </c>
      <c r="Z66" s="85">
        <v>0</v>
      </c>
      <c r="AA66" s="83">
        <f>IF(ISBLANK($C55),"None",SUM($C54:$C55)+$C$63)</f>
        <v>4960</v>
      </c>
      <c r="AB66" s="84" t="str">
        <f t="shared" si="23"/>
        <v>None</v>
      </c>
      <c r="AC66" s="85">
        <v>0</v>
      </c>
      <c r="AD66" s="83">
        <f>IF(ISBLANK($C55),"None",SUM($C54:$C55)+$C$63)</f>
        <v>4960</v>
      </c>
      <c r="AE66" s="84" t="str">
        <f t="shared" si="24"/>
        <v>None</v>
      </c>
      <c r="AF66" s="85">
        <v>0</v>
      </c>
      <c r="AG66" s="83">
        <f>IF(ISBLANK($C55),"None",SUM($C54:$C55)+$C$63)</f>
        <v>4960</v>
      </c>
      <c r="AH66" s="84" t="str">
        <f t="shared" si="25"/>
        <v>None</v>
      </c>
      <c r="AI66" s="85">
        <v>0</v>
      </c>
    </row>
    <row r="67" spans="1:35" hidden="1" x14ac:dyDescent="0.3">
      <c r="A67" s="173"/>
      <c r="B67" s="29" t="s">
        <v>14</v>
      </c>
      <c r="C67" s="83">
        <f>IF(ISBLANK($C56),"None",SUM($C54:$C56)+$C$63)</f>
        <v>5040</v>
      </c>
      <c r="D67" s="81">
        <f t="shared" si="15"/>
        <v>50</v>
      </c>
      <c r="E67" s="85">
        <v>0</v>
      </c>
      <c r="F67" s="83">
        <f>IF(ISBLANK($C56),"None",SUM($C54:$C56)+$C$63)</f>
        <v>5040</v>
      </c>
      <c r="G67" s="81">
        <f t="shared" si="16"/>
        <v>130</v>
      </c>
      <c r="H67" s="85">
        <v>0</v>
      </c>
      <c r="I67" s="83">
        <f>IF(ISBLANK($C56),"None",SUM($C54:$C56)+$C$63)</f>
        <v>5040</v>
      </c>
      <c r="J67" s="84">
        <f t="shared" si="17"/>
        <v>290</v>
      </c>
      <c r="K67" s="85">
        <v>0</v>
      </c>
      <c r="L67" s="83">
        <f>IF(ISBLANK($C56),"None",SUM($C54:$C56)+$C$63)</f>
        <v>5040</v>
      </c>
      <c r="M67" s="84">
        <f t="shared" si="18"/>
        <v>370</v>
      </c>
      <c r="N67" s="85">
        <v>0</v>
      </c>
      <c r="O67" s="83">
        <f>IF(ISBLANK($C56),"None",SUM($C54:$C56)+$C$63)</f>
        <v>5040</v>
      </c>
      <c r="P67" s="84" t="str">
        <f t="shared" si="19"/>
        <v>None</v>
      </c>
      <c r="Q67" s="85">
        <v>0</v>
      </c>
      <c r="R67" s="83">
        <f>IF(ISBLANK($C56),"None",SUM($C54:$C56)+$C$63)</f>
        <v>5040</v>
      </c>
      <c r="S67" s="84" t="str">
        <f t="shared" si="20"/>
        <v>None</v>
      </c>
      <c r="T67" s="85">
        <v>0</v>
      </c>
      <c r="U67" s="83">
        <f>IF(ISBLANK($C56),"None",SUM($C54:$C56)+$C$63)</f>
        <v>5040</v>
      </c>
      <c r="V67" s="84" t="str">
        <f t="shared" si="21"/>
        <v>None</v>
      </c>
      <c r="W67" s="85">
        <v>0</v>
      </c>
      <c r="X67" s="83">
        <f>IF(ISBLANK($C56),"None",SUM($C54:$C56)+$C$63)</f>
        <v>5040</v>
      </c>
      <c r="Y67" s="84" t="str">
        <f t="shared" si="22"/>
        <v>None</v>
      </c>
      <c r="Z67" s="85">
        <v>0</v>
      </c>
      <c r="AA67" s="83">
        <f>IF(ISBLANK($C56),"None",SUM($C54:$C56)+$C$63)</f>
        <v>5040</v>
      </c>
      <c r="AB67" s="84" t="str">
        <f t="shared" si="23"/>
        <v>None</v>
      </c>
      <c r="AC67" s="85">
        <v>0</v>
      </c>
      <c r="AD67" s="83">
        <f>IF(ISBLANK($C56),"None",SUM($C54:$C56)+$C$63)</f>
        <v>5040</v>
      </c>
      <c r="AE67" s="84" t="str">
        <f t="shared" si="24"/>
        <v>None</v>
      </c>
      <c r="AF67" s="85">
        <v>0</v>
      </c>
      <c r="AG67" s="83">
        <f>IF(ISBLANK($C56),"None",SUM($C54:$C56)+$C$63)</f>
        <v>5040</v>
      </c>
      <c r="AH67" s="84" t="str">
        <f t="shared" si="25"/>
        <v>None</v>
      </c>
      <c r="AI67" s="85">
        <v>0</v>
      </c>
    </row>
    <row r="68" spans="1:35" hidden="1" x14ac:dyDescent="0.3">
      <c r="A68" s="173"/>
      <c r="B68" s="29" t="s">
        <v>15</v>
      </c>
      <c r="C68" s="83">
        <f>IF(ISBLANK($C57),"None",SUM($C54:$C57)+$C$63)</f>
        <v>5120</v>
      </c>
      <c r="D68" s="81">
        <f t="shared" si="15"/>
        <v>50</v>
      </c>
      <c r="E68" s="85">
        <v>0</v>
      </c>
      <c r="F68" s="83">
        <f>IF(ISBLANK($C57),"None",SUM($C54:$C57)+$C$63)</f>
        <v>5120</v>
      </c>
      <c r="G68" s="81">
        <f t="shared" si="16"/>
        <v>130</v>
      </c>
      <c r="H68" s="85">
        <v>0</v>
      </c>
      <c r="I68" s="83">
        <f>IF(ISBLANK($C57),"None",SUM($C54:$C57)+$C$63)</f>
        <v>5120</v>
      </c>
      <c r="J68" s="84">
        <f t="shared" si="17"/>
        <v>290</v>
      </c>
      <c r="K68" s="85">
        <v>0</v>
      </c>
      <c r="L68" s="83">
        <f>IF(ISBLANK($C57),"None",SUM($C54:$C57)+$C$63)</f>
        <v>5120</v>
      </c>
      <c r="M68" s="84">
        <f t="shared" si="18"/>
        <v>370</v>
      </c>
      <c r="N68" s="85">
        <v>0</v>
      </c>
      <c r="O68" s="83">
        <f>IF(ISBLANK($C57),"None",SUM($C54:$C57)+$C$63)</f>
        <v>5120</v>
      </c>
      <c r="P68" s="84" t="str">
        <f t="shared" si="19"/>
        <v>None</v>
      </c>
      <c r="Q68" s="85">
        <v>0</v>
      </c>
      <c r="R68" s="83">
        <f>IF(ISBLANK($C57),"None",SUM($C54:$C57)+$C$63)</f>
        <v>5120</v>
      </c>
      <c r="S68" s="84" t="str">
        <f t="shared" si="20"/>
        <v>None</v>
      </c>
      <c r="T68" s="85">
        <v>0</v>
      </c>
      <c r="U68" s="83">
        <f>IF(ISBLANK($C57),"None",SUM($C54:$C57)+$C$63)</f>
        <v>5120</v>
      </c>
      <c r="V68" s="84" t="str">
        <f t="shared" si="21"/>
        <v>None</v>
      </c>
      <c r="W68" s="85">
        <v>0</v>
      </c>
      <c r="X68" s="83">
        <f>IF(ISBLANK($C57),"None",SUM($C54:$C57)+$C$63)</f>
        <v>5120</v>
      </c>
      <c r="Y68" s="84" t="str">
        <f t="shared" si="22"/>
        <v>None</v>
      </c>
      <c r="Z68" s="85">
        <v>0</v>
      </c>
      <c r="AA68" s="83">
        <f>IF(ISBLANK($C57),"None",SUM($C54:$C57)+$C$63)</f>
        <v>5120</v>
      </c>
      <c r="AB68" s="84" t="str">
        <f t="shared" si="23"/>
        <v>None</v>
      </c>
      <c r="AC68" s="85">
        <v>0</v>
      </c>
      <c r="AD68" s="83">
        <f>IF(ISBLANK($C57),"None",SUM($C54:$C57)+$C$63)</f>
        <v>5120</v>
      </c>
      <c r="AE68" s="84" t="str">
        <f t="shared" si="24"/>
        <v>None</v>
      </c>
      <c r="AF68" s="85">
        <v>0</v>
      </c>
      <c r="AG68" s="83">
        <f>IF(ISBLANK($C57),"None",SUM($C54:$C57)+$C$63)</f>
        <v>5120</v>
      </c>
      <c r="AH68" s="84" t="str">
        <f t="shared" si="25"/>
        <v>None</v>
      </c>
      <c r="AI68" s="85">
        <v>0</v>
      </c>
    </row>
    <row r="69" spans="1:35" hidden="1" x14ac:dyDescent="0.3">
      <c r="A69" s="173"/>
      <c r="B69" s="29" t="s">
        <v>16</v>
      </c>
      <c r="C69" s="83" t="str">
        <f>IF(ISBLANK($C58),"None",SUM($C54:$C58)+$C$63)</f>
        <v>None</v>
      </c>
      <c r="D69" s="81" t="str">
        <f t="shared" si="15"/>
        <v>None</v>
      </c>
      <c r="E69" s="85">
        <v>0</v>
      </c>
      <c r="F69" s="83" t="str">
        <f>IF(ISBLANK($C58),"None",SUM($C54:$C58)+$C$63)</f>
        <v>None</v>
      </c>
      <c r="G69" s="81" t="str">
        <f t="shared" si="16"/>
        <v>None</v>
      </c>
      <c r="H69" s="85">
        <v>0</v>
      </c>
      <c r="I69" s="83" t="str">
        <f>IF(ISBLANK($C58),"None",SUM($C54:$C58)+$C$63)</f>
        <v>None</v>
      </c>
      <c r="J69" s="84" t="str">
        <f t="shared" si="17"/>
        <v>None</v>
      </c>
      <c r="K69" s="85">
        <v>0</v>
      </c>
      <c r="L69" s="83" t="str">
        <f>IF(ISBLANK($C58),"None",SUM($C54:$C58)+$C$63)</f>
        <v>None</v>
      </c>
      <c r="M69" s="84" t="str">
        <f t="shared" si="18"/>
        <v>None</v>
      </c>
      <c r="N69" s="85">
        <v>0</v>
      </c>
      <c r="O69" s="83" t="str">
        <f>IF(ISBLANK($C58),"None",SUM($C54:$C58)+$C$63)</f>
        <v>None</v>
      </c>
      <c r="P69" s="84" t="str">
        <f t="shared" si="19"/>
        <v>None</v>
      </c>
      <c r="Q69" s="85">
        <v>0</v>
      </c>
      <c r="R69" s="83" t="str">
        <f>IF(ISBLANK($C58),"None",SUM($C54:$C58)+$C$63)</f>
        <v>None</v>
      </c>
      <c r="S69" s="84" t="str">
        <f t="shared" si="20"/>
        <v>None</v>
      </c>
      <c r="T69" s="85">
        <v>0</v>
      </c>
      <c r="U69" s="83" t="str">
        <f>IF(ISBLANK($C58),"None",SUM($C54:$C58)+$C$63)</f>
        <v>None</v>
      </c>
      <c r="V69" s="84" t="str">
        <f t="shared" si="21"/>
        <v>None</v>
      </c>
      <c r="W69" s="85">
        <v>0</v>
      </c>
      <c r="X69" s="83" t="str">
        <f>IF(ISBLANK($C58),"None",SUM($C54:$C58)+$C$63)</f>
        <v>None</v>
      </c>
      <c r="Y69" s="84" t="str">
        <f t="shared" si="22"/>
        <v>None</v>
      </c>
      <c r="Z69" s="85">
        <v>0</v>
      </c>
      <c r="AA69" s="83" t="str">
        <f>IF(ISBLANK($C58),"None",SUM($C54:$C58)+$C$63)</f>
        <v>None</v>
      </c>
      <c r="AB69" s="84" t="str">
        <f t="shared" si="23"/>
        <v>None</v>
      </c>
      <c r="AC69" s="85">
        <v>0</v>
      </c>
      <c r="AD69" s="83" t="str">
        <f>IF(ISBLANK($C58),"None",SUM($C54:$C58)+$C$63)</f>
        <v>None</v>
      </c>
      <c r="AE69" s="84" t="str">
        <f t="shared" si="24"/>
        <v>None</v>
      </c>
      <c r="AF69" s="85">
        <v>0</v>
      </c>
      <c r="AG69" s="83" t="str">
        <f>IF(ISBLANK($C58),"None",SUM($C54:$C58)+$C$63)</f>
        <v>None</v>
      </c>
      <c r="AH69" s="84" t="str">
        <f t="shared" si="25"/>
        <v>None</v>
      </c>
      <c r="AI69" s="85">
        <v>0</v>
      </c>
    </row>
    <row r="70" spans="1:35" hidden="1" x14ac:dyDescent="0.3">
      <c r="A70" s="173"/>
      <c r="B70" s="29" t="s">
        <v>17</v>
      </c>
      <c r="C70" s="83" t="str">
        <f>IF(ISBLANK($C59),"None",SUM($C54:$C59)+$C$63)</f>
        <v>None</v>
      </c>
      <c r="D70" s="81" t="str">
        <f t="shared" si="15"/>
        <v>None</v>
      </c>
      <c r="E70" s="85">
        <v>0</v>
      </c>
      <c r="F70" s="83" t="str">
        <f>IF(ISBLANK($C59),"None",SUM($C54:$C59)+$C$63)</f>
        <v>None</v>
      </c>
      <c r="G70" s="81" t="str">
        <f t="shared" si="16"/>
        <v>None</v>
      </c>
      <c r="H70" s="85">
        <v>0</v>
      </c>
      <c r="I70" s="83" t="str">
        <f>IF(ISBLANK($C59),"None",SUM($C54:$C59)+$C$63)</f>
        <v>None</v>
      </c>
      <c r="J70" s="84" t="str">
        <f t="shared" si="17"/>
        <v>None</v>
      </c>
      <c r="K70" s="85">
        <v>0</v>
      </c>
      <c r="L70" s="83" t="str">
        <f>IF(ISBLANK($C59),"None",SUM($C54:$C59)+$C$63)</f>
        <v>None</v>
      </c>
      <c r="M70" s="84" t="str">
        <f t="shared" si="18"/>
        <v>None</v>
      </c>
      <c r="N70" s="85">
        <v>0</v>
      </c>
      <c r="O70" s="83" t="str">
        <f>IF(ISBLANK($C59),"None",SUM($C54:$C59)+$C$63)</f>
        <v>None</v>
      </c>
      <c r="P70" s="84" t="str">
        <f t="shared" si="19"/>
        <v>None</v>
      </c>
      <c r="Q70" s="85">
        <v>0</v>
      </c>
      <c r="R70" s="83" t="str">
        <f>IF(ISBLANK($C59),"None",SUM($C54:$C59)+$C$63)</f>
        <v>None</v>
      </c>
      <c r="S70" s="84" t="str">
        <f t="shared" si="20"/>
        <v>None</v>
      </c>
      <c r="T70" s="85">
        <v>0</v>
      </c>
      <c r="U70" s="83" t="str">
        <f>IF(ISBLANK($C59),"None",SUM($C54:$C59)+$C$63)</f>
        <v>None</v>
      </c>
      <c r="V70" s="84" t="str">
        <f t="shared" si="21"/>
        <v>None</v>
      </c>
      <c r="W70" s="85">
        <v>0</v>
      </c>
      <c r="X70" s="83" t="str">
        <f>IF(ISBLANK($C59),"None",SUM($C54:$C59)+$C$63)</f>
        <v>None</v>
      </c>
      <c r="Y70" s="84" t="str">
        <f t="shared" si="22"/>
        <v>None</v>
      </c>
      <c r="Z70" s="85">
        <v>0</v>
      </c>
      <c r="AA70" s="83" t="str">
        <f>IF(ISBLANK($C59),"None",SUM($C54:$C59)+$C$63)</f>
        <v>None</v>
      </c>
      <c r="AB70" s="84" t="str">
        <f t="shared" si="23"/>
        <v>None</v>
      </c>
      <c r="AC70" s="85">
        <v>0</v>
      </c>
      <c r="AD70" s="83" t="str">
        <f>IF(ISBLANK($C59),"None",SUM($C54:$C59)+$C$63)</f>
        <v>None</v>
      </c>
      <c r="AE70" s="84" t="str">
        <f t="shared" si="24"/>
        <v>None</v>
      </c>
      <c r="AF70" s="85">
        <v>0</v>
      </c>
      <c r="AG70" s="83" t="str">
        <f>IF(ISBLANK($C59),"None",SUM($C54:$C59)+$C$63)</f>
        <v>None</v>
      </c>
      <c r="AH70" s="84" t="str">
        <f t="shared" si="25"/>
        <v>None</v>
      </c>
      <c r="AI70" s="85">
        <v>0</v>
      </c>
    </row>
    <row r="71" spans="1:35" ht="17.25" hidden="1" thickBot="1" x14ac:dyDescent="0.35">
      <c r="A71" s="174"/>
      <c r="B71" s="31" t="s">
        <v>18</v>
      </c>
      <c r="C71" s="86" t="str">
        <f>IF(ISBLANK($C60),"None",SUM($C54:$C60)+$C$63)</f>
        <v>None</v>
      </c>
      <c r="D71" s="81" t="str">
        <f t="shared" si="15"/>
        <v>None</v>
      </c>
      <c r="E71" s="88">
        <v>0</v>
      </c>
      <c r="F71" s="86" t="str">
        <f>IF(ISBLANK($C60),"None",SUM($C54:$C60)+$C$63)</f>
        <v>None</v>
      </c>
      <c r="G71" s="81" t="str">
        <f t="shared" si="16"/>
        <v>None</v>
      </c>
      <c r="H71" s="88">
        <v>0</v>
      </c>
      <c r="I71" s="86" t="str">
        <f>IF(ISBLANK($C60),"None",SUM($C54:$C60)+$C$63)</f>
        <v>None</v>
      </c>
      <c r="J71" s="87" t="str">
        <f t="shared" si="17"/>
        <v>None</v>
      </c>
      <c r="K71" s="88">
        <v>0</v>
      </c>
      <c r="L71" s="86" t="str">
        <f>IF(ISBLANK($C60),"None",SUM($C54:$C60)+$C$63)</f>
        <v>None</v>
      </c>
      <c r="M71" s="87" t="str">
        <f t="shared" si="18"/>
        <v>None</v>
      </c>
      <c r="N71" s="88">
        <v>0</v>
      </c>
      <c r="O71" s="86" t="str">
        <f>IF(ISBLANK($C60),"None",SUM($C54:$C60)+$C$63)</f>
        <v>None</v>
      </c>
      <c r="P71" s="87" t="str">
        <f t="shared" si="19"/>
        <v>None</v>
      </c>
      <c r="Q71" s="88">
        <v>0</v>
      </c>
      <c r="R71" s="86" t="str">
        <f>IF(ISBLANK($C60),"None",SUM($C54:$C60)+$C$63)</f>
        <v>None</v>
      </c>
      <c r="S71" s="87" t="str">
        <f t="shared" si="20"/>
        <v>None</v>
      </c>
      <c r="T71" s="88">
        <v>0</v>
      </c>
      <c r="U71" s="86" t="str">
        <f>IF(ISBLANK($C60),"None",SUM($C54:$C60)+$C$63)</f>
        <v>None</v>
      </c>
      <c r="V71" s="87" t="str">
        <f t="shared" si="21"/>
        <v>None</v>
      </c>
      <c r="W71" s="88">
        <v>0</v>
      </c>
      <c r="X71" s="86" t="str">
        <f>IF(ISBLANK($C60),"None",SUM($C54:$C60)+$C$63)</f>
        <v>None</v>
      </c>
      <c r="Y71" s="87" t="str">
        <f t="shared" si="22"/>
        <v>None</v>
      </c>
      <c r="Z71" s="88">
        <v>0</v>
      </c>
      <c r="AA71" s="86" t="str">
        <f>IF(ISBLANK($C60),"None",SUM($C54:$C60)+$C$63)</f>
        <v>None</v>
      </c>
      <c r="AB71" s="87" t="str">
        <f t="shared" si="23"/>
        <v>None</v>
      </c>
      <c r="AC71" s="88">
        <v>0</v>
      </c>
      <c r="AD71" s="86" t="str">
        <f>IF(ISBLANK($C60),"None",SUM($C54:$C60)+$C$63)</f>
        <v>None</v>
      </c>
      <c r="AE71" s="87" t="str">
        <f t="shared" si="24"/>
        <v>None</v>
      </c>
      <c r="AF71" s="88">
        <v>0</v>
      </c>
      <c r="AG71" s="86" t="str">
        <f>IF(ISBLANK($C60),"None",SUM($C54:$C60)+$C$63)</f>
        <v>None</v>
      </c>
      <c r="AH71" s="87" t="str">
        <f t="shared" si="25"/>
        <v>None</v>
      </c>
      <c r="AI71" s="88">
        <v>0</v>
      </c>
    </row>
    <row r="72" spans="1:35" ht="17.25" thickBot="1" x14ac:dyDescent="0.35">
      <c r="A72" s="78"/>
      <c r="B72" s="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ht="17.25" thickBot="1" x14ac:dyDescent="0.35">
      <c r="A73" s="175" t="s">
        <v>53</v>
      </c>
      <c r="B73" s="178" t="s">
        <v>77</v>
      </c>
      <c r="C73" s="179"/>
      <c r="D73" s="179"/>
      <c r="E73" s="179"/>
      <c r="F73" s="179"/>
      <c r="G73" s="179"/>
      <c r="H73" s="179"/>
      <c r="I73" s="179"/>
      <c r="J73" s="179"/>
      <c r="K73" s="179"/>
      <c r="L73" s="179"/>
      <c r="M73" s="179"/>
      <c r="N73" s="180"/>
      <c r="O73" s="46"/>
      <c r="P73" s="16"/>
      <c r="Q73" s="1"/>
      <c r="R73" s="1"/>
      <c r="AH73" s="1"/>
      <c r="AI73" s="36"/>
    </row>
    <row r="74" spans="1:35" ht="17.25" customHeight="1" thickBot="1" x14ac:dyDescent="0.35">
      <c r="A74" s="176"/>
      <c r="B74" s="181" t="s">
        <v>47</v>
      </c>
      <c r="C74" s="183" t="s">
        <v>104</v>
      </c>
      <c r="D74" s="185" t="s">
        <v>11</v>
      </c>
      <c r="E74" s="185"/>
      <c r="F74" s="185"/>
      <c r="G74" s="185"/>
      <c r="H74" s="185"/>
      <c r="I74" s="185"/>
      <c r="J74" s="185"/>
      <c r="K74" s="185"/>
      <c r="L74" s="185"/>
      <c r="M74" s="185"/>
      <c r="N74" s="186"/>
      <c r="O74" s="46"/>
      <c r="P74" s="1"/>
    </row>
    <row r="75" spans="1:35" ht="79.5" customHeight="1" thickBot="1" x14ac:dyDescent="0.35">
      <c r="A75" s="176"/>
      <c r="B75" s="182"/>
      <c r="C75" s="184"/>
      <c r="D75" s="68" t="s">
        <v>74</v>
      </c>
      <c r="E75" s="63" t="s">
        <v>48</v>
      </c>
      <c r="F75" s="63" t="s">
        <v>33</v>
      </c>
      <c r="G75" s="63" t="s">
        <v>34</v>
      </c>
      <c r="H75" s="63" t="s">
        <v>35</v>
      </c>
      <c r="I75" s="63" t="s">
        <v>36</v>
      </c>
      <c r="J75" s="63" t="s">
        <v>37</v>
      </c>
      <c r="K75" s="63" t="s">
        <v>38</v>
      </c>
      <c r="L75" s="63" t="s">
        <v>40</v>
      </c>
      <c r="M75" s="63" t="s">
        <v>39</v>
      </c>
      <c r="N75" s="64" t="s">
        <v>41</v>
      </c>
      <c r="O75" s="47"/>
      <c r="P75" s="1"/>
    </row>
    <row r="76" spans="1:35" ht="33" x14ac:dyDescent="0.3">
      <c r="A76" s="176"/>
      <c r="B76" s="65" t="s">
        <v>49</v>
      </c>
      <c r="C76" s="69">
        <v>50</v>
      </c>
      <c r="D76" s="58">
        <v>50</v>
      </c>
      <c r="E76" s="17">
        <v>80</v>
      </c>
      <c r="F76" s="17">
        <v>160</v>
      </c>
      <c r="G76" s="17">
        <v>80</v>
      </c>
      <c r="H76" s="32"/>
      <c r="I76" s="32"/>
      <c r="J76" s="32"/>
      <c r="K76" s="32"/>
      <c r="L76" s="32"/>
      <c r="M76" s="32"/>
      <c r="N76" s="49"/>
      <c r="O76" s="34"/>
      <c r="P76" s="18"/>
      <c r="Q76" s="18"/>
      <c r="R76" s="18"/>
      <c r="S76" s="1"/>
      <c r="T76" s="1"/>
      <c r="U76" s="1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</row>
    <row r="77" spans="1:35" ht="33" x14ac:dyDescent="0.3">
      <c r="A77" s="176"/>
      <c r="B77" s="66" t="s">
        <v>50</v>
      </c>
      <c r="C77" s="70">
        <v>80</v>
      </c>
      <c r="D77" s="30">
        <v>50</v>
      </c>
      <c r="E77" s="19">
        <v>80</v>
      </c>
      <c r="F77" s="19">
        <v>160</v>
      </c>
      <c r="G77" s="19">
        <v>80</v>
      </c>
      <c r="H77" s="33"/>
      <c r="I77" s="33"/>
      <c r="J77" s="33"/>
      <c r="K77" s="33"/>
      <c r="L77" s="33"/>
      <c r="M77" s="33"/>
      <c r="N77" s="51"/>
      <c r="O77" s="34"/>
      <c r="P77" s="1"/>
      <c r="Q77" s="1"/>
      <c r="R77" s="1"/>
      <c r="S77" s="20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5" ht="33" x14ac:dyDescent="0.3">
      <c r="A78" s="176"/>
      <c r="B78" s="66" t="s">
        <v>42</v>
      </c>
      <c r="C78" s="70">
        <v>80</v>
      </c>
      <c r="D78" s="30">
        <v>50</v>
      </c>
      <c r="E78" s="19">
        <v>320</v>
      </c>
      <c r="F78" s="19"/>
      <c r="G78" s="19"/>
      <c r="H78" s="33"/>
      <c r="I78" s="33"/>
      <c r="J78" s="33"/>
      <c r="K78" s="33"/>
      <c r="L78" s="33"/>
      <c r="M78" s="33"/>
      <c r="N78" s="51"/>
      <c r="O78" s="34"/>
      <c r="P78" s="21"/>
      <c r="Q78" s="37"/>
      <c r="R78" s="37"/>
      <c r="S78" s="20"/>
      <c r="T78" s="1"/>
      <c r="U78" s="1"/>
    </row>
    <row r="79" spans="1:35" ht="33" x14ac:dyDescent="0.3">
      <c r="A79" s="176"/>
      <c r="B79" s="66" t="s">
        <v>43</v>
      </c>
      <c r="C79" s="70">
        <v>80</v>
      </c>
      <c r="D79" s="30">
        <v>130</v>
      </c>
      <c r="E79" s="19">
        <v>160</v>
      </c>
      <c r="F79" s="19"/>
      <c r="G79" s="19"/>
      <c r="H79" s="33"/>
      <c r="I79" s="33"/>
      <c r="J79" s="33"/>
      <c r="K79" s="33"/>
      <c r="L79" s="33"/>
      <c r="M79" s="33"/>
      <c r="N79" s="51"/>
      <c r="O79" s="34"/>
      <c r="P79" s="21"/>
      <c r="Q79" s="37"/>
      <c r="R79" s="37"/>
      <c r="S79" s="20"/>
      <c r="T79" s="1"/>
      <c r="U79" s="1"/>
    </row>
    <row r="80" spans="1:35" ht="33" x14ac:dyDescent="0.3">
      <c r="A80" s="176"/>
      <c r="B80" s="66" t="s">
        <v>44</v>
      </c>
      <c r="C80" s="70"/>
      <c r="D80" s="59"/>
      <c r="E80" s="33"/>
      <c r="F80" s="33"/>
      <c r="G80" s="33"/>
      <c r="H80" s="33"/>
      <c r="I80" s="33"/>
      <c r="J80" s="33"/>
      <c r="K80" s="33"/>
      <c r="L80" s="33"/>
      <c r="M80" s="33"/>
      <c r="N80" s="51"/>
      <c r="O80" s="34"/>
      <c r="P80" s="21"/>
      <c r="Q80" s="37"/>
      <c r="R80" s="37"/>
      <c r="S80" s="20"/>
      <c r="T80" s="1"/>
      <c r="U80" s="1"/>
    </row>
    <row r="81" spans="1:35" ht="33" x14ac:dyDescent="0.3">
      <c r="A81" s="176"/>
      <c r="B81" s="66" t="s">
        <v>45</v>
      </c>
      <c r="C81" s="70"/>
      <c r="D81" s="59"/>
      <c r="E81" s="33"/>
      <c r="F81" s="33"/>
      <c r="G81" s="33"/>
      <c r="H81" s="33"/>
      <c r="I81" s="33"/>
      <c r="J81" s="33"/>
      <c r="K81" s="33"/>
      <c r="L81" s="33"/>
      <c r="M81" s="33"/>
      <c r="N81" s="51"/>
      <c r="O81" s="34"/>
      <c r="P81" s="1"/>
      <c r="S81" s="20"/>
      <c r="T81" s="1"/>
      <c r="U81" s="1"/>
    </row>
    <row r="82" spans="1:35" ht="33.75" thickBot="1" x14ac:dyDescent="0.35">
      <c r="A82" s="177"/>
      <c r="B82" s="67" t="s">
        <v>46</v>
      </c>
      <c r="C82" s="71"/>
      <c r="D82" s="60"/>
      <c r="E82" s="55"/>
      <c r="F82" s="55"/>
      <c r="G82" s="56"/>
      <c r="H82" s="56"/>
      <c r="I82" s="56"/>
      <c r="J82" s="56"/>
      <c r="K82" s="56"/>
      <c r="L82" s="56"/>
      <c r="M82" s="56"/>
      <c r="N82" s="57"/>
      <c r="O82" s="23"/>
      <c r="P82" s="23"/>
      <c r="Q82" s="1"/>
      <c r="R82" s="1"/>
      <c r="T82" s="20"/>
      <c r="U82" s="20"/>
      <c r="V82" s="1"/>
    </row>
    <row r="83" spans="1:35" x14ac:dyDescent="0.3">
      <c r="A83" s="40"/>
      <c r="B83" s="62"/>
      <c r="C83" s="15"/>
      <c r="D83" s="15"/>
      <c r="E83" s="61"/>
      <c r="F83" s="61"/>
      <c r="G83" s="34"/>
      <c r="H83" s="34"/>
      <c r="I83" s="34"/>
      <c r="J83" s="34"/>
      <c r="K83" s="34"/>
      <c r="L83" s="34"/>
      <c r="M83" s="34"/>
      <c r="N83" s="34"/>
      <c r="O83" s="23"/>
      <c r="P83" s="23"/>
      <c r="Q83" s="1"/>
      <c r="R83" s="1"/>
      <c r="T83" s="20"/>
      <c r="U83" s="20"/>
      <c r="V83" s="1"/>
    </row>
    <row r="84" spans="1:35" x14ac:dyDescent="0.3">
      <c r="A84" s="42"/>
      <c r="B84" s="20"/>
      <c r="C84" s="21"/>
      <c r="D84" s="21"/>
      <c r="E84" s="22"/>
      <c r="F84" s="21"/>
      <c r="G84" s="21"/>
      <c r="H84" s="22"/>
      <c r="I84" s="21"/>
      <c r="J84" s="21"/>
      <c r="K84" s="22"/>
      <c r="L84" s="21"/>
      <c r="M84" s="21"/>
      <c r="N84" s="22"/>
      <c r="O84" s="21"/>
      <c r="P84" s="21"/>
      <c r="Q84" s="22"/>
      <c r="R84" s="21"/>
      <c r="S84" s="21"/>
      <c r="T84" s="22"/>
      <c r="U84" s="21"/>
      <c r="V84" s="21"/>
      <c r="W84" s="22"/>
      <c r="X84" s="21"/>
      <c r="Y84" s="21"/>
      <c r="Z84" s="22"/>
      <c r="AA84" s="21"/>
      <c r="AB84" s="21"/>
      <c r="AC84" s="22"/>
      <c r="AD84" s="21"/>
      <c r="AE84" s="21"/>
      <c r="AF84" s="22"/>
      <c r="AG84" s="21"/>
      <c r="AH84" s="21"/>
      <c r="AI84" s="22"/>
    </row>
    <row r="85" spans="1:35" ht="17.25" hidden="1" customHeight="1" thickBot="1" x14ac:dyDescent="0.35">
      <c r="A85" s="172" t="s">
        <v>53</v>
      </c>
      <c r="B85" s="24" t="s">
        <v>19</v>
      </c>
      <c r="C85" s="92">
        <f>$F$2</f>
        <v>10000</v>
      </c>
      <c r="D85" s="93">
        <f>$O$2</f>
        <v>0</v>
      </c>
      <c r="E85" s="94">
        <v>0</v>
      </c>
      <c r="F85" s="169" t="s">
        <v>59</v>
      </c>
      <c r="G85" s="170"/>
      <c r="H85" s="171"/>
      <c r="I85" s="169" t="s">
        <v>60</v>
      </c>
      <c r="J85" s="170"/>
      <c r="K85" s="171"/>
      <c r="L85" s="169" t="s">
        <v>61</v>
      </c>
      <c r="M85" s="170"/>
      <c r="N85" s="171"/>
      <c r="O85" s="169" t="s">
        <v>62</v>
      </c>
      <c r="P85" s="170"/>
      <c r="Q85" s="171"/>
      <c r="R85" s="169" t="s">
        <v>63</v>
      </c>
      <c r="S85" s="170"/>
      <c r="T85" s="171"/>
      <c r="U85" s="169" t="s">
        <v>64</v>
      </c>
      <c r="V85" s="170"/>
      <c r="W85" s="171"/>
      <c r="X85" s="169" t="s">
        <v>65</v>
      </c>
      <c r="Y85" s="170"/>
      <c r="Z85" s="171"/>
      <c r="AA85" s="169" t="s">
        <v>66</v>
      </c>
      <c r="AB85" s="170"/>
      <c r="AC85" s="171"/>
      <c r="AD85" s="169" t="s">
        <v>67</v>
      </c>
      <c r="AE85" s="170"/>
      <c r="AF85" s="171"/>
      <c r="AG85" s="169" t="s">
        <v>68</v>
      </c>
      <c r="AH85" s="170"/>
      <c r="AI85" s="171"/>
    </row>
    <row r="86" spans="1:35" ht="17.25" hidden="1" thickBot="1" x14ac:dyDescent="0.35">
      <c r="A86" s="173"/>
      <c r="B86" s="72" t="s">
        <v>12</v>
      </c>
      <c r="C86" s="38" t="s">
        <v>9</v>
      </c>
      <c r="D86" s="39" t="s">
        <v>10</v>
      </c>
      <c r="E86" s="25" t="s">
        <v>22</v>
      </c>
      <c r="F86" s="38" t="s">
        <v>9</v>
      </c>
      <c r="G86" s="39" t="s">
        <v>10</v>
      </c>
      <c r="H86" s="25" t="s">
        <v>22</v>
      </c>
      <c r="I86" s="38" t="s">
        <v>9</v>
      </c>
      <c r="J86" s="39" t="s">
        <v>10</v>
      </c>
      <c r="K86" s="25" t="s">
        <v>22</v>
      </c>
      <c r="L86" s="38" t="s">
        <v>9</v>
      </c>
      <c r="M86" s="39" t="s">
        <v>10</v>
      </c>
      <c r="N86" s="25" t="s">
        <v>22</v>
      </c>
      <c r="O86" s="75" t="s">
        <v>9</v>
      </c>
      <c r="P86" s="39" t="s">
        <v>10</v>
      </c>
      <c r="Q86" s="39" t="s">
        <v>22</v>
      </c>
      <c r="R86" s="39" t="s">
        <v>9</v>
      </c>
      <c r="S86" s="39" t="s">
        <v>10</v>
      </c>
      <c r="T86" s="39" t="s">
        <v>22</v>
      </c>
      <c r="U86" s="39" t="s">
        <v>9</v>
      </c>
      <c r="V86" s="39" t="s">
        <v>10</v>
      </c>
      <c r="W86" s="39" t="s">
        <v>22</v>
      </c>
      <c r="X86" s="39" t="s">
        <v>9</v>
      </c>
      <c r="Y86" s="39" t="s">
        <v>10</v>
      </c>
      <c r="Z86" s="39" t="s">
        <v>22</v>
      </c>
      <c r="AA86" s="39" t="s">
        <v>9</v>
      </c>
      <c r="AB86" s="39" t="s">
        <v>10</v>
      </c>
      <c r="AC86" s="39" t="s">
        <v>22</v>
      </c>
      <c r="AD86" s="39" t="s">
        <v>9</v>
      </c>
      <c r="AE86" s="39" t="s">
        <v>10</v>
      </c>
      <c r="AF86" s="39" t="s">
        <v>22</v>
      </c>
      <c r="AG86" s="39" t="s">
        <v>9</v>
      </c>
      <c r="AH86" s="39" t="s">
        <v>10</v>
      </c>
      <c r="AI86" s="25" t="s">
        <v>22</v>
      </c>
    </row>
    <row r="87" spans="1:35" hidden="1" x14ac:dyDescent="0.3">
      <c r="A87" s="173"/>
      <c r="B87" s="26" t="s">
        <v>58</v>
      </c>
      <c r="C87" s="73">
        <f>IF(ISBLANK($C76),"None",$C$85-$C76)</f>
        <v>9950</v>
      </c>
      <c r="D87" s="28">
        <f t="shared" ref="D87:D93" si="26">IF(ISBLANK(D76),"None",D76+$D$85)</f>
        <v>50</v>
      </c>
      <c r="E87" s="74">
        <v>0</v>
      </c>
      <c r="F87" s="73">
        <f>IF(ISBLANK($C76),"None",$C$85-$C76)</f>
        <v>9950</v>
      </c>
      <c r="G87" s="28">
        <f t="shared" ref="G87:G93" si="27">IF(ISBLANK(E76),"None",SUM(D76:E76)+$D$85)</f>
        <v>130</v>
      </c>
      <c r="H87" s="74">
        <v>0</v>
      </c>
      <c r="I87" s="73">
        <f>IF(ISBLANK($C76),"None",$C$85-$C76)</f>
        <v>9950</v>
      </c>
      <c r="J87" s="28">
        <f t="shared" ref="J87:J93" si="28">IF(ISBLANK(F76),"None",SUM(D76:F76)+$D$85)</f>
        <v>290</v>
      </c>
      <c r="K87" s="74">
        <v>0</v>
      </c>
      <c r="L87" s="73">
        <f>IF(ISBLANK($C76),"None",$C$85-$C76)</f>
        <v>9950</v>
      </c>
      <c r="M87" s="28">
        <f t="shared" ref="M87:M93" si="29">IF(ISBLANK(G76),"None",SUM(D76:G76)+$D$85)</f>
        <v>370</v>
      </c>
      <c r="N87" s="74">
        <v>0</v>
      </c>
      <c r="O87" s="73">
        <f>IF(ISBLANK($C76),"None",$C$85-$C76)</f>
        <v>9950</v>
      </c>
      <c r="P87" s="28" t="str">
        <f t="shared" ref="P87:P93" si="30">IF(ISBLANK(H76),"None",SUM(D76:H76)+$D$85)</f>
        <v>None</v>
      </c>
      <c r="Q87" s="74">
        <v>0</v>
      </c>
      <c r="R87" s="73">
        <f>IF(ISBLANK($C76),"None",$C$85-$C76)</f>
        <v>9950</v>
      </c>
      <c r="S87" s="28" t="str">
        <f t="shared" ref="S87:S93" si="31">IF(ISBLANK(I76),"None",SUM(D76:I76)+$D$85)</f>
        <v>None</v>
      </c>
      <c r="T87" s="74">
        <v>0</v>
      </c>
      <c r="U87" s="73">
        <f>IF(ISBLANK($C76),"None",$C$85-$C76)</f>
        <v>9950</v>
      </c>
      <c r="V87" s="28" t="str">
        <f t="shared" ref="V87:V93" si="32">IF(ISBLANK(J76),"None",SUM(D76:J76)+$D$85)</f>
        <v>None</v>
      </c>
      <c r="W87" s="74">
        <v>0</v>
      </c>
      <c r="X87" s="73">
        <f>IF(ISBLANK($C76),"None",$C$85-$C76)</f>
        <v>9950</v>
      </c>
      <c r="Y87" s="28" t="str">
        <f t="shared" ref="Y87:Y93" si="33">IF(ISBLANK(K76),"None",SUM(D76:K76)+$D$85)</f>
        <v>None</v>
      </c>
      <c r="Z87" s="74">
        <v>0</v>
      </c>
      <c r="AA87" s="73">
        <f>IF(ISBLANK($C76),"None",$C$85-$C76)</f>
        <v>9950</v>
      </c>
      <c r="AB87" s="28" t="str">
        <f t="shared" ref="AB87:AB93" si="34">IF(ISBLANK(L76),"None",SUM(D76:L76)+$D$85)</f>
        <v>None</v>
      </c>
      <c r="AC87" s="74">
        <v>0</v>
      </c>
      <c r="AD87" s="73">
        <f>IF(ISBLANK($C76),"None",$C$85-$C76)</f>
        <v>9950</v>
      </c>
      <c r="AE87" s="28" t="str">
        <f t="shared" ref="AE87:AE93" si="35">IF(ISBLANK(M76),"None",SUM(D76:M76)+$D$85)</f>
        <v>None</v>
      </c>
      <c r="AF87" s="74">
        <v>0</v>
      </c>
      <c r="AG87" s="73">
        <f>IF(ISBLANK($C76),"None",$C$85-$C76)</f>
        <v>9950</v>
      </c>
      <c r="AH87" s="28" t="str">
        <f t="shared" ref="AH87:AH93" si="36">IF(ISBLANK(N76),"None",SUM(D76:N76)+$D$85)</f>
        <v>None</v>
      </c>
      <c r="AI87" s="74">
        <v>0</v>
      </c>
    </row>
    <row r="88" spans="1:35" hidden="1" x14ac:dyDescent="0.3">
      <c r="A88" s="173"/>
      <c r="B88" s="29" t="s">
        <v>13</v>
      </c>
      <c r="C88" s="50">
        <f>IF(ISBLANK($C77),"None",$C$85-SUM($C76:$C77))</f>
        <v>9870</v>
      </c>
      <c r="D88" s="28">
        <f t="shared" si="26"/>
        <v>50</v>
      </c>
      <c r="E88" s="76">
        <v>0</v>
      </c>
      <c r="F88" s="50">
        <f>IF(ISBLANK($C77),"None",$C$85-SUM($C76:$C77))</f>
        <v>9870</v>
      </c>
      <c r="G88" s="28">
        <f t="shared" si="27"/>
        <v>130</v>
      </c>
      <c r="H88" s="76">
        <v>0</v>
      </c>
      <c r="I88" s="50">
        <f>IF(ISBLANK($C77),"None",$C$85-SUM($C76:$C77))</f>
        <v>9870</v>
      </c>
      <c r="J88" s="19">
        <f t="shared" si="28"/>
        <v>290</v>
      </c>
      <c r="K88" s="76">
        <v>0</v>
      </c>
      <c r="L88" s="50">
        <f>IF(ISBLANK($C77),"None",$C$85-SUM($C76:$C77))</f>
        <v>9870</v>
      </c>
      <c r="M88" s="19">
        <f t="shared" si="29"/>
        <v>370</v>
      </c>
      <c r="N88" s="76">
        <v>0</v>
      </c>
      <c r="O88" s="50">
        <f>IF(ISBLANK($C77),"None",$C$85-SUM($C76:$C77))</f>
        <v>9870</v>
      </c>
      <c r="P88" s="19" t="str">
        <f t="shared" si="30"/>
        <v>None</v>
      </c>
      <c r="Q88" s="76">
        <v>0</v>
      </c>
      <c r="R88" s="50">
        <f>IF(ISBLANK($C77),"None",$C$85-SUM($C76:$C77))</f>
        <v>9870</v>
      </c>
      <c r="S88" s="19" t="str">
        <f t="shared" si="31"/>
        <v>None</v>
      </c>
      <c r="T88" s="76">
        <v>0</v>
      </c>
      <c r="U88" s="50">
        <f>IF(ISBLANK($C77),"None",$C$85-SUM($C76:$C77))</f>
        <v>9870</v>
      </c>
      <c r="V88" s="19" t="str">
        <f t="shared" si="32"/>
        <v>None</v>
      </c>
      <c r="W88" s="76">
        <v>0</v>
      </c>
      <c r="X88" s="50">
        <f>IF(ISBLANK($C77),"None",$C$85-SUM($C76:$C77))</f>
        <v>9870</v>
      </c>
      <c r="Y88" s="19" t="str">
        <f t="shared" si="33"/>
        <v>None</v>
      </c>
      <c r="Z88" s="76">
        <v>0</v>
      </c>
      <c r="AA88" s="50">
        <f>IF(ISBLANK($C77),"None",$C$85-SUM($C76:$C77))</f>
        <v>9870</v>
      </c>
      <c r="AB88" s="19" t="str">
        <f t="shared" si="34"/>
        <v>None</v>
      </c>
      <c r="AC88" s="76">
        <v>0</v>
      </c>
      <c r="AD88" s="50">
        <f>IF(ISBLANK($C77),"None",$C$85-SUM($C76:$C77))</f>
        <v>9870</v>
      </c>
      <c r="AE88" s="19" t="str">
        <f t="shared" si="35"/>
        <v>None</v>
      </c>
      <c r="AF88" s="76">
        <v>0</v>
      </c>
      <c r="AG88" s="50">
        <f>IF(ISBLANK($C77),"None",$C$85-SUM($C76:$C77))</f>
        <v>9870</v>
      </c>
      <c r="AH88" s="19" t="str">
        <f t="shared" si="36"/>
        <v>None</v>
      </c>
      <c r="AI88" s="76">
        <v>0</v>
      </c>
    </row>
    <row r="89" spans="1:35" hidden="1" x14ac:dyDescent="0.3">
      <c r="A89" s="173"/>
      <c r="B89" s="29" t="s">
        <v>14</v>
      </c>
      <c r="C89" s="50">
        <f>IF(ISBLANK($C78),"None",$C$85-SUM($C76:$C78))</f>
        <v>9790</v>
      </c>
      <c r="D89" s="28">
        <f t="shared" si="26"/>
        <v>50</v>
      </c>
      <c r="E89" s="76">
        <v>0</v>
      </c>
      <c r="F89" s="50">
        <f>IF(ISBLANK($C78),"None",$C$85-SUM($C76:$C78))</f>
        <v>9790</v>
      </c>
      <c r="G89" s="28">
        <f t="shared" si="27"/>
        <v>370</v>
      </c>
      <c r="H89" s="76">
        <v>0</v>
      </c>
      <c r="I89" s="50">
        <f>IF(ISBLANK($C78),"None",$C$85-SUM($C76:$C78))</f>
        <v>9790</v>
      </c>
      <c r="J89" s="19" t="str">
        <f t="shared" si="28"/>
        <v>None</v>
      </c>
      <c r="K89" s="76">
        <v>0</v>
      </c>
      <c r="L89" s="50">
        <f>IF(ISBLANK($C78),"None",$C$85-SUM($C76:$C78))</f>
        <v>9790</v>
      </c>
      <c r="M89" s="19" t="str">
        <f t="shared" si="29"/>
        <v>None</v>
      </c>
      <c r="N89" s="76">
        <v>0</v>
      </c>
      <c r="O89" s="50">
        <f>IF(ISBLANK($C78),"None",$C$85-SUM($C76:$C78))</f>
        <v>9790</v>
      </c>
      <c r="P89" s="19" t="str">
        <f t="shared" si="30"/>
        <v>None</v>
      </c>
      <c r="Q89" s="76">
        <v>0</v>
      </c>
      <c r="R89" s="50">
        <f>IF(ISBLANK($C78),"None",$C$85-SUM($C76:$C78))</f>
        <v>9790</v>
      </c>
      <c r="S89" s="19" t="str">
        <f t="shared" si="31"/>
        <v>None</v>
      </c>
      <c r="T89" s="76">
        <v>0</v>
      </c>
      <c r="U89" s="50">
        <f>IF(ISBLANK($C78),"None",$C$85-SUM($C76:$C78))</f>
        <v>9790</v>
      </c>
      <c r="V89" s="19" t="str">
        <f t="shared" si="32"/>
        <v>None</v>
      </c>
      <c r="W89" s="76">
        <v>0</v>
      </c>
      <c r="X89" s="50">
        <f>IF(ISBLANK($C78),"None",$C$85-SUM($C76:$C78))</f>
        <v>9790</v>
      </c>
      <c r="Y89" s="19" t="str">
        <f t="shared" si="33"/>
        <v>None</v>
      </c>
      <c r="Z89" s="76">
        <v>0</v>
      </c>
      <c r="AA89" s="50">
        <f>IF(ISBLANK($C78),"None",$C$85-SUM($C76:$C78))</f>
        <v>9790</v>
      </c>
      <c r="AB89" s="19" t="str">
        <f t="shared" si="34"/>
        <v>None</v>
      </c>
      <c r="AC89" s="76">
        <v>0</v>
      </c>
      <c r="AD89" s="50">
        <f>IF(ISBLANK($C78),"None",$C$85-SUM($C76:$C78))</f>
        <v>9790</v>
      </c>
      <c r="AE89" s="19" t="str">
        <f t="shared" si="35"/>
        <v>None</v>
      </c>
      <c r="AF89" s="76">
        <v>0</v>
      </c>
      <c r="AG89" s="50">
        <f>IF(ISBLANK($C78),"None",$C$85-SUM($C76:$C78))</f>
        <v>9790</v>
      </c>
      <c r="AH89" s="19" t="str">
        <f t="shared" si="36"/>
        <v>None</v>
      </c>
      <c r="AI89" s="76">
        <v>0</v>
      </c>
    </row>
    <row r="90" spans="1:35" hidden="1" x14ac:dyDescent="0.3">
      <c r="A90" s="173"/>
      <c r="B90" s="29" t="s">
        <v>15</v>
      </c>
      <c r="C90" s="50">
        <f>IF(ISBLANK($C79),"None",$C$85-SUM($C76:$C79))</f>
        <v>9710</v>
      </c>
      <c r="D90" s="28">
        <f t="shared" si="26"/>
        <v>130</v>
      </c>
      <c r="E90" s="76">
        <v>0</v>
      </c>
      <c r="F90" s="50">
        <f>IF(ISBLANK($C79),"None",$C$85-SUM($C76:$C79))</f>
        <v>9710</v>
      </c>
      <c r="G90" s="28">
        <f t="shared" si="27"/>
        <v>290</v>
      </c>
      <c r="H90" s="76">
        <v>0</v>
      </c>
      <c r="I90" s="50">
        <f>IF(ISBLANK($C79),"None",$C$85-SUM($C76:$C79))</f>
        <v>9710</v>
      </c>
      <c r="J90" s="19" t="str">
        <f t="shared" si="28"/>
        <v>None</v>
      </c>
      <c r="K90" s="76">
        <v>0</v>
      </c>
      <c r="L90" s="50">
        <f>IF(ISBLANK($C79),"None",$C$85-SUM($C76:$C79))</f>
        <v>9710</v>
      </c>
      <c r="M90" s="19" t="str">
        <f t="shared" si="29"/>
        <v>None</v>
      </c>
      <c r="N90" s="76">
        <v>0</v>
      </c>
      <c r="O90" s="50">
        <f>IF(ISBLANK($C79),"None",$C$85-SUM($C76:$C79))</f>
        <v>9710</v>
      </c>
      <c r="P90" s="19" t="str">
        <f t="shared" si="30"/>
        <v>None</v>
      </c>
      <c r="Q90" s="76">
        <v>0</v>
      </c>
      <c r="R90" s="50">
        <f>IF(ISBLANK($C79),"None",$C$85-SUM($C76:$C79))</f>
        <v>9710</v>
      </c>
      <c r="S90" s="19" t="str">
        <f t="shared" si="31"/>
        <v>None</v>
      </c>
      <c r="T90" s="76">
        <v>0</v>
      </c>
      <c r="U90" s="50">
        <f>IF(ISBLANK($C79),"None",$C$85-SUM($C76:$C79))</f>
        <v>9710</v>
      </c>
      <c r="V90" s="19" t="str">
        <f t="shared" si="32"/>
        <v>None</v>
      </c>
      <c r="W90" s="76">
        <v>0</v>
      </c>
      <c r="X90" s="50">
        <f>IF(ISBLANK($C79),"None",$C$85-SUM($C76:$C79))</f>
        <v>9710</v>
      </c>
      <c r="Y90" s="19" t="str">
        <f t="shared" si="33"/>
        <v>None</v>
      </c>
      <c r="Z90" s="76">
        <v>0</v>
      </c>
      <c r="AA90" s="50">
        <f>IF(ISBLANK($C79),"None",$C$85-SUM($C76:$C79))</f>
        <v>9710</v>
      </c>
      <c r="AB90" s="19" t="str">
        <f t="shared" si="34"/>
        <v>None</v>
      </c>
      <c r="AC90" s="76">
        <v>0</v>
      </c>
      <c r="AD90" s="50">
        <f>IF(ISBLANK($C79),"None",$C$85-SUM($C76:$C79))</f>
        <v>9710</v>
      </c>
      <c r="AE90" s="19" t="str">
        <f t="shared" si="35"/>
        <v>None</v>
      </c>
      <c r="AF90" s="76">
        <v>0</v>
      </c>
      <c r="AG90" s="50">
        <f>IF(ISBLANK($C79),"None",$C$85-SUM($C76:$C79))</f>
        <v>9710</v>
      </c>
      <c r="AH90" s="19" t="str">
        <f t="shared" si="36"/>
        <v>None</v>
      </c>
      <c r="AI90" s="76">
        <v>0</v>
      </c>
    </row>
    <row r="91" spans="1:35" hidden="1" x14ac:dyDescent="0.3">
      <c r="A91" s="173"/>
      <c r="B91" s="29" t="s">
        <v>16</v>
      </c>
      <c r="C91" s="50" t="str">
        <f>IF(ISBLANK($C80),"None",$C$85-SUM($C76:$C80))</f>
        <v>None</v>
      </c>
      <c r="D91" s="28" t="str">
        <f t="shared" si="26"/>
        <v>None</v>
      </c>
      <c r="E91" s="76">
        <v>0</v>
      </c>
      <c r="F91" s="50" t="str">
        <f>IF(ISBLANK($C80),"None",$C$85-SUM($C76:$C80))</f>
        <v>None</v>
      </c>
      <c r="G91" s="28" t="str">
        <f t="shared" si="27"/>
        <v>None</v>
      </c>
      <c r="H91" s="76">
        <v>0</v>
      </c>
      <c r="I91" s="50" t="str">
        <f>IF(ISBLANK($C80),"None",$C$85-SUM($C76:$C80))</f>
        <v>None</v>
      </c>
      <c r="J91" s="19" t="str">
        <f t="shared" si="28"/>
        <v>None</v>
      </c>
      <c r="K91" s="76">
        <v>0</v>
      </c>
      <c r="L91" s="50" t="str">
        <f>IF(ISBLANK($C80),"None",$C$85-SUM($C76:$C80))</f>
        <v>None</v>
      </c>
      <c r="M91" s="19" t="str">
        <f t="shared" si="29"/>
        <v>None</v>
      </c>
      <c r="N91" s="76">
        <v>0</v>
      </c>
      <c r="O91" s="50" t="str">
        <f>IF(ISBLANK($C80),"None",$C$85-SUM($C76:$C80))</f>
        <v>None</v>
      </c>
      <c r="P91" s="19" t="str">
        <f t="shared" si="30"/>
        <v>None</v>
      </c>
      <c r="Q91" s="76">
        <v>0</v>
      </c>
      <c r="R91" s="50" t="str">
        <f>IF(ISBLANK($C80),"None",$C$85-SUM($C76:$C80))</f>
        <v>None</v>
      </c>
      <c r="S91" s="19" t="str">
        <f t="shared" si="31"/>
        <v>None</v>
      </c>
      <c r="T91" s="76">
        <v>0</v>
      </c>
      <c r="U91" s="50" t="str">
        <f>IF(ISBLANK($C80),"None",$C$85-SUM($C76:$C80))</f>
        <v>None</v>
      </c>
      <c r="V91" s="19" t="str">
        <f t="shared" si="32"/>
        <v>None</v>
      </c>
      <c r="W91" s="76">
        <v>0</v>
      </c>
      <c r="X91" s="50" t="str">
        <f>IF(ISBLANK($C80),"None",$C$85-SUM($C76:$C80))</f>
        <v>None</v>
      </c>
      <c r="Y91" s="19" t="str">
        <f t="shared" si="33"/>
        <v>None</v>
      </c>
      <c r="Z91" s="76">
        <v>0</v>
      </c>
      <c r="AA91" s="50" t="str">
        <f>IF(ISBLANK($C80),"None",$C$85-SUM($C76:$C80))</f>
        <v>None</v>
      </c>
      <c r="AB91" s="19" t="str">
        <f t="shared" si="34"/>
        <v>None</v>
      </c>
      <c r="AC91" s="76">
        <v>0</v>
      </c>
      <c r="AD91" s="50" t="str">
        <f>IF(ISBLANK($C80),"None",$C$85-SUM($C76:$C80))</f>
        <v>None</v>
      </c>
      <c r="AE91" s="19" t="str">
        <f t="shared" si="35"/>
        <v>None</v>
      </c>
      <c r="AF91" s="76">
        <v>0</v>
      </c>
      <c r="AG91" s="50" t="str">
        <f>IF(ISBLANK($C80),"None",$C$85-SUM($C76:$C80))</f>
        <v>None</v>
      </c>
      <c r="AH91" s="19" t="str">
        <f t="shared" si="36"/>
        <v>None</v>
      </c>
      <c r="AI91" s="76">
        <v>0</v>
      </c>
    </row>
    <row r="92" spans="1:35" hidden="1" x14ac:dyDescent="0.3">
      <c r="A92" s="173"/>
      <c r="B92" s="29" t="s">
        <v>17</v>
      </c>
      <c r="C92" s="50" t="str">
        <f>IF(ISBLANK($C81),"None",SUM($C76:$C81)+$C$85)</f>
        <v>None</v>
      </c>
      <c r="D92" s="28" t="str">
        <f t="shared" si="26"/>
        <v>None</v>
      </c>
      <c r="E92" s="76">
        <v>0</v>
      </c>
      <c r="F92" s="50" t="str">
        <f>IF(ISBLANK($C81),"None",SUM($C76:$C81)+$C$85)</f>
        <v>None</v>
      </c>
      <c r="G92" s="28" t="str">
        <f t="shared" si="27"/>
        <v>None</v>
      </c>
      <c r="H92" s="76">
        <v>0</v>
      </c>
      <c r="I92" s="50" t="str">
        <f>IF(ISBLANK($C81),"None",SUM($C76:$C81)+$C$85)</f>
        <v>None</v>
      </c>
      <c r="J92" s="19" t="str">
        <f t="shared" si="28"/>
        <v>None</v>
      </c>
      <c r="K92" s="76">
        <v>0</v>
      </c>
      <c r="L92" s="50" t="str">
        <f>IF(ISBLANK($C81),"None",SUM($C76:$C81)+$C$85)</f>
        <v>None</v>
      </c>
      <c r="M92" s="19" t="str">
        <f t="shared" si="29"/>
        <v>None</v>
      </c>
      <c r="N92" s="76">
        <v>0</v>
      </c>
      <c r="O92" s="50" t="str">
        <f>IF(ISBLANK($C81),"None",SUM($C76:$C81)+$C$85)</f>
        <v>None</v>
      </c>
      <c r="P92" s="19" t="str">
        <f t="shared" si="30"/>
        <v>None</v>
      </c>
      <c r="Q92" s="76">
        <v>0</v>
      </c>
      <c r="R92" s="50" t="str">
        <f>IF(ISBLANK($C81),"None",SUM($C76:$C81)+$C$85)</f>
        <v>None</v>
      </c>
      <c r="S92" s="19" t="str">
        <f t="shared" si="31"/>
        <v>None</v>
      </c>
      <c r="T92" s="76">
        <v>0</v>
      </c>
      <c r="U92" s="50" t="str">
        <f>IF(ISBLANK($C81),"None",SUM($C76:$C81)+$C$85)</f>
        <v>None</v>
      </c>
      <c r="V92" s="19" t="str">
        <f t="shared" si="32"/>
        <v>None</v>
      </c>
      <c r="W92" s="76">
        <v>0</v>
      </c>
      <c r="X92" s="50" t="str">
        <f>IF(ISBLANK($C81),"None",SUM($C76:$C81)+$C$85)</f>
        <v>None</v>
      </c>
      <c r="Y92" s="19" t="str">
        <f t="shared" si="33"/>
        <v>None</v>
      </c>
      <c r="Z92" s="76">
        <v>0</v>
      </c>
      <c r="AA92" s="50" t="str">
        <f>IF(ISBLANK($C81),"None",SUM($C76:$C81)+$C$85)</f>
        <v>None</v>
      </c>
      <c r="AB92" s="19" t="str">
        <f t="shared" si="34"/>
        <v>None</v>
      </c>
      <c r="AC92" s="76">
        <v>0</v>
      </c>
      <c r="AD92" s="50" t="str">
        <f>IF(ISBLANK($C81),"None",SUM($C76:$C81)+$C$85)</f>
        <v>None</v>
      </c>
      <c r="AE92" s="19" t="str">
        <f t="shared" si="35"/>
        <v>None</v>
      </c>
      <c r="AF92" s="76">
        <v>0</v>
      </c>
      <c r="AG92" s="50" t="str">
        <f>IF(ISBLANK($C81),"None",SUM($C76:$C81)+$C$85)</f>
        <v>None</v>
      </c>
      <c r="AH92" s="19" t="str">
        <f t="shared" si="36"/>
        <v>None</v>
      </c>
      <c r="AI92" s="76">
        <v>0</v>
      </c>
    </row>
    <row r="93" spans="1:35" ht="17.25" hidden="1" thickBot="1" x14ac:dyDescent="0.35">
      <c r="A93" s="174"/>
      <c r="B93" s="31" t="s">
        <v>18</v>
      </c>
      <c r="C93" s="53" t="str">
        <f>IF(ISBLANK($C82),"None",$C$85-SUM($C76:$C82))</f>
        <v>None</v>
      </c>
      <c r="D93" s="28" t="str">
        <f t="shared" si="26"/>
        <v>None</v>
      </c>
      <c r="E93" s="77">
        <v>0</v>
      </c>
      <c r="F93" s="53" t="str">
        <f>IF(ISBLANK($C82),"None",$C$85-SUM($C76:$C82))</f>
        <v>None</v>
      </c>
      <c r="G93" s="28" t="str">
        <f t="shared" si="27"/>
        <v>None</v>
      </c>
      <c r="H93" s="77">
        <v>0</v>
      </c>
      <c r="I93" s="53" t="str">
        <f>IF(ISBLANK($C82),"None",$C$85-SUM($C76:$C82))</f>
        <v>None</v>
      </c>
      <c r="J93" s="54" t="str">
        <f t="shared" si="28"/>
        <v>None</v>
      </c>
      <c r="K93" s="77">
        <v>0</v>
      </c>
      <c r="L93" s="53" t="str">
        <f>IF(ISBLANK($C82),"None",$C$85-SUM($C76:$C82))</f>
        <v>None</v>
      </c>
      <c r="M93" s="54" t="str">
        <f t="shared" si="29"/>
        <v>None</v>
      </c>
      <c r="N93" s="77">
        <v>0</v>
      </c>
      <c r="O93" s="53" t="str">
        <f>IF(ISBLANK($C82),"None",$C$85-SUM($C76:$C82))</f>
        <v>None</v>
      </c>
      <c r="P93" s="54" t="str">
        <f t="shared" si="30"/>
        <v>None</v>
      </c>
      <c r="Q93" s="77">
        <v>0</v>
      </c>
      <c r="R93" s="53" t="str">
        <f>IF(ISBLANK($C82),"None",$C$85-SUM($C76:$C82))</f>
        <v>None</v>
      </c>
      <c r="S93" s="54" t="str">
        <f t="shared" si="31"/>
        <v>None</v>
      </c>
      <c r="T93" s="77">
        <v>0</v>
      </c>
      <c r="U93" s="53" t="str">
        <f>IF(ISBLANK($C82),"None",$C$85-SUM($C76:$C82))</f>
        <v>None</v>
      </c>
      <c r="V93" s="54" t="str">
        <f t="shared" si="32"/>
        <v>None</v>
      </c>
      <c r="W93" s="77">
        <v>0</v>
      </c>
      <c r="X93" s="53" t="str">
        <f>IF(ISBLANK($C82),"None",$C$85-SUM($C76:$C82))</f>
        <v>None</v>
      </c>
      <c r="Y93" s="54" t="str">
        <f t="shared" si="33"/>
        <v>None</v>
      </c>
      <c r="Z93" s="77">
        <v>0</v>
      </c>
      <c r="AA93" s="53" t="str">
        <f>IF(ISBLANK($C82),"None",$C$85-SUM($C76:$C82))</f>
        <v>None</v>
      </c>
      <c r="AB93" s="54" t="str">
        <f t="shared" si="34"/>
        <v>None</v>
      </c>
      <c r="AC93" s="77">
        <v>0</v>
      </c>
      <c r="AD93" s="53" t="str">
        <f>IF(ISBLANK($C82),"None",$C$85-SUM($C76:$C82))</f>
        <v>None</v>
      </c>
      <c r="AE93" s="54" t="str">
        <f t="shared" si="35"/>
        <v>None</v>
      </c>
      <c r="AF93" s="77">
        <v>0</v>
      </c>
      <c r="AG93" s="53" t="str">
        <f>IF(ISBLANK($C82),"None",$C$85-SUM($C76:$C82))</f>
        <v>None</v>
      </c>
      <c r="AH93" s="54" t="str">
        <f t="shared" si="36"/>
        <v>None</v>
      </c>
      <c r="AI93" s="77">
        <v>0</v>
      </c>
    </row>
    <row r="94" spans="1:35" ht="17.25" thickBot="1" x14ac:dyDescent="0.35"/>
    <row r="95" spans="1:35" ht="17.25" thickBot="1" x14ac:dyDescent="0.35">
      <c r="A95" s="175" t="s">
        <v>55</v>
      </c>
      <c r="B95" s="178" t="s">
        <v>79</v>
      </c>
      <c r="C95" s="179"/>
      <c r="D95" s="179"/>
      <c r="E95" s="179"/>
      <c r="F95" s="179"/>
      <c r="G95" s="179"/>
      <c r="H95" s="179"/>
      <c r="I95" s="179"/>
      <c r="J95" s="179"/>
      <c r="K95" s="179"/>
      <c r="L95" s="179"/>
      <c r="M95" s="179"/>
      <c r="N95" s="180"/>
      <c r="O95" s="46"/>
      <c r="P95" s="16"/>
      <c r="Q95" s="1"/>
      <c r="R95" s="1"/>
      <c r="AH95" s="1"/>
      <c r="AI95" s="36"/>
    </row>
    <row r="96" spans="1:35" ht="17.25" customHeight="1" thickBot="1" x14ac:dyDescent="0.35">
      <c r="A96" s="176"/>
      <c r="B96" s="181" t="s">
        <v>47</v>
      </c>
      <c r="C96" s="183" t="s">
        <v>56</v>
      </c>
      <c r="D96" s="185" t="s">
        <v>11</v>
      </c>
      <c r="E96" s="185"/>
      <c r="F96" s="185"/>
      <c r="G96" s="185"/>
      <c r="H96" s="185"/>
      <c r="I96" s="185"/>
      <c r="J96" s="185"/>
      <c r="K96" s="185"/>
      <c r="L96" s="185"/>
      <c r="M96" s="185"/>
      <c r="N96" s="186"/>
      <c r="O96" s="46"/>
      <c r="P96" s="1"/>
    </row>
    <row r="97" spans="1:35" ht="78" customHeight="1" thickBot="1" x14ac:dyDescent="0.35">
      <c r="A97" s="176"/>
      <c r="B97" s="182"/>
      <c r="C97" s="184"/>
      <c r="D97" s="68" t="s">
        <v>74</v>
      </c>
      <c r="E97" s="63" t="s">
        <v>48</v>
      </c>
      <c r="F97" s="63" t="s">
        <v>33</v>
      </c>
      <c r="G97" s="63" t="s">
        <v>34</v>
      </c>
      <c r="H97" s="63" t="s">
        <v>35</v>
      </c>
      <c r="I97" s="63" t="s">
        <v>36</v>
      </c>
      <c r="J97" s="63" t="s">
        <v>37</v>
      </c>
      <c r="K97" s="63" t="s">
        <v>38</v>
      </c>
      <c r="L97" s="63" t="s">
        <v>40</v>
      </c>
      <c r="M97" s="63" t="s">
        <v>39</v>
      </c>
      <c r="N97" s="64" t="s">
        <v>41</v>
      </c>
      <c r="O97" s="47"/>
      <c r="P97" s="1"/>
    </row>
    <row r="98" spans="1:35" ht="33" x14ac:dyDescent="0.3">
      <c r="A98" s="176"/>
      <c r="B98" s="65" t="s">
        <v>49</v>
      </c>
      <c r="C98" s="95">
        <v>50</v>
      </c>
      <c r="D98" s="48">
        <v>50</v>
      </c>
      <c r="E98" s="17">
        <v>80</v>
      </c>
      <c r="F98" s="17">
        <v>80</v>
      </c>
      <c r="G98" s="17">
        <v>80</v>
      </c>
      <c r="H98" s="32">
        <v>80</v>
      </c>
      <c r="I98" s="32">
        <v>80</v>
      </c>
      <c r="J98" s="32"/>
      <c r="K98" s="32"/>
      <c r="L98" s="32"/>
      <c r="M98" s="32"/>
      <c r="N98" s="49"/>
      <c r="O98" s="34"/>
      <c r="P98" s="18"/>
      <c r="Q98" s="18"/>
      <c r="R98" s="18"/>
      <c r="S98" s="1"/>
      <c r="T98" s="1"/>
      <c r="U98" s="1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</row>
    <row r="99" spans="1:35" ht="33" x14ac:dyDescent="0.3">
      <c r="A99" s="176"/>
      <c r="B99" s="66" t="s">
        <v>50</v>
      </c>
      <c r="C99" s="96">
        <v>80</v>
      </c>
      <c r="D99" s="50">
        <v>50</v>
      </c>
      <c r="E99" s="19">
        <v>80</v>
      </c>
      <c r="F99" s="19">
        <v>80</v>
      </c>
      <c r="G99" s="19">
        <v>80</v>
      </c>
      <c r="H99" s="33">
        <v>80</v>
      </c>
      <c r="I99" s="33">
        <v>80</v>
      </c>
      <c r="J99" s="33"/>
      <c r="K99" s="33"/>
      <c r="L99" s="33"/>
      <c r="M99" s="33"/>
      <c r="N99" s="51"/>
      <c r="O99" s="34"/>
      <c r="P99" s="1"/>
      <c r="Q99" s="1"/>
      <c r="R99" s="1"/>
      <c r="S99" s="20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1:35" ht="33" x14ac:dyDescent="0.3">
      <c r="A100" s="176"/>
      <c r="B100" s="66" t="s">
        <v>42</v>
      </c>
      <c r="C100" s="96">
        <v>80</v>
      </c>
      <c r="D100" s="50">
        <v>50</v>
      </c>
      <c r="E100" s="19">
        <v>80</v>
      </c>
      <c r="F100" s="19">
        <v>80</v>
      </c>
      <c r="G100" s="19">
        <v>80</v>
      </c>
      <c r="H100" s="33">
        <v>80</v>
      </c>
      <c r="I100" s="33">
        <v>80</v>
      </c>
      <c r="J100" s="33"/>
      <c r="K100" s="33"/>
      <c r="L100" s="33"/>
      <c r="M100" s="33"/>
      <c r="N100" s="51"/>
      <c r="O100" s="34"/>
      <c r="P100" s="21"/>
      <c r="Q100" s="37"/>
      <c r="R100" s="37"/>
      <c r="S100" s="20"/>
      <c r="T100" s="1"/>
      <c r="U100" s="1"/>
    </row>
    <row r="101" spans="1:35" ht="33" x14ac:dyDescent="0.3">
      <c r="A101" s="176"/>
      <c r="B101" s="66" t="s">
        <v>43</v>
      </c>
      <c r="C101" s="96">
        <v>80</v>
      </c>
      <c r="D101" s="50">
        <v>50</v>
      </c>
      <c r="E101" s="19">
        <v>80</v>
      </c>
      <c r="F101" s="19">
        <v>80</v>
      </c>
      <c r="G101" s="19">
        <v>80</v>
      </c>
      <c r="H101" s="33">
        <v>80</v>
      </c>
      <c r="I101" s="33">
        <v>80</v>
      </c>
      <c r="J101" s="33"/>
      <c r="K101" s="33"/>
      <c r="L101" s="33"/>
      <c r="M101" s="33"/>
      <c r="N101" s="51"/>
      <c r="O101" s="34"/>
      <c r="P101" s="21"/>
      <c r="Q101" s="37"/>
      <c r="R101" s="37"/>
      <c r="S101" s="20"/>
      <c r="T101" s="1"/>
      <c r="U101" s="1"/>
    </row>
    <row r="102" spans="1:35" ht="33" x14ac:dyDescent="0.3">
      <c r="A102" s="176"/>
      <c r="B102" s="66" t="s">
        <v>44</v>
      </c>
      <c r="C102" s="96"/>
      <c r="D102" s="52"/>
      <c r="E102" s="33"/>
      <c r="F102" s="33"/>
      <c r="G102" s="33"/>
      <c r="H102" s="33"/>
      <c r="I102" s="33"/>
      <c r="J102" s="33"/>
      <c r="K102" s="33"/>
      <c r="L102" s="33"/>
      <c r="M102" s="33"/>
      <c r="N102" s="51"/>
      <c r="O102" s="34"/>
      <c r="P102" s="21"/>
      <c r="Q102" s="37"/>
      <c r="R102" s="37"/>
      <c r="S102" s="20"/>
      <c r="T102" s="1"/>
      <c r="U102" s="1"/>
    </row>
    <row r="103" spans="1:35" ht="33" x14ac:dyDescent="0.3">
      <c r="A103" s="176"/>
      <c r="B103" s="66" t="s">
        <v>45</v>
      </c>
      <c r="C103" s="96"/>
      <c r="D103" s="52"/>
      <c r="E103" s="33"/>
      <c r="F103" s="33"/>
      <c r="G103" s="33"/>
      <c r="H103" s="33"/>
      <c r="I103" s="33"/>
      <c r="J103" s="33"/>
      <c r="K103" s="33"/>
      <c r="L103" s="33"/>
      <c r="M103" s="33"/>
      <c r="N103" s="51"/>
      <c r="O103" s="34"/>
      <c r="P103" s="1"/>
      <c r="S103" s="20"/>
      <c r="T103" s="1"/>
      <c r="U103" s="1"/>
    </row>
    <row r="104" spans="1:35" ht="33.75" thickBot="1" x14ac:dyDescent="0.35">
      <c r="A104" s="177"/>
      <c r="B104" s="67" t="s">
        <v>46</v>
      </c>
      <c r="C104" s="97"/>
      <c r="D104" s="53"/>
      <c r="E104" s="55"/>
      <c r="F104" s="55"/>
      <c r="G104" s="56"/>
      <c r="H104" s="56"/>
      <c r="I104" s="56"/>
      <c r="J104" s="56"/>
      <c r="K104" s="56"/>
      <c r="L104" s="56"/>
      <c r="M104" s="56"/>
      <c r="N104" s="57"/>
      <c r="O104" s="23"/>
      <c r="P104" s="23"/>
      <c r="Q104" s="1"/>
      <c r="R104" s="1"/>
      <c r="T104" s="20"/>
      <c r="U104" s="20"/>
      <c r="V104" s="1"/>
    </row>
    <row r="105" spans="1:35" x14ac:dyDescent="0.3">
      <c r="A105" s="40"/>
      <c r="B105" s="62"/>
      <c r="C105" s="15"/>
      <c r="D105" s="15"/>
      <c r="E105" s="61"/>
      <c r="F105" s="61"/>
      <c r="G105" s="34"/>
      <c r="H105" s="34"/>
      <c r="I105" s="34"/>
      <c r="J105" s="34"/>
      <c r="K105" s="34"/>
      <c r="L105" s="34"/>
      <c r="M105" s="34"/>
      <c r="N105" s="34"/>
      <c r="O105" s="23"/>
      <c r="P105" s="23"/>
      <c r="Q105" s="1"/>
      <c r="R105" s="1"/>
      <c r="T105" s="20"/>
      <c r="U105" s="20"/>
      <c r="V105" s="1"/>
    </row>
    <row r="106" spans="1:35" x14ac:dyDescent="0.3">
      <c r="A106" s="42"/>
      <c r="B106" s="20"/>
      <c r="C106" s="21"/>
      <c r="D106" s="21"/>
      <c r="E106" s="22"/>
      <c r="F106" s="21"/>
      <c r="G106" s="21"/>
      <c r="H106" s="22"/>
      <c r="I106" s="21"/>
      <c r="J106" s="21"/>
      <c r="K106" s="22"/>
      <c r="L106" s="21"/>
      <c r="M106" s="21"/>
      <c r="N106" s="22"/>
      <c r="O106" s="21"/>
      <c r="P106" s="21"/>
      <c r="Q106" s="22"/>
      <c r="R106" s="21"/>
      <c r="S106" s="21"/>
      <c r="T106" s="22"/>
      <c r="U106" s="21"/>
      <c r="V106" s="21"/>
      <c r="W106" s="22"/>
      <c r="X106" s="21"/>
      <c r="Y106" s="21"/>
      <c r="Z106" s="22"/>
      <c r="AA106" s="21"/>
      <c r="AB106" s="21"/>
      <c r="AC106" s="22"/>
      <c r="AD106" s="21"/>
      <c r="AE106" s="21"/>
      <c r="AF106" s="22"/>
      <c r="AG106" s="21"/>
      <c r="AH106" s="21"/>
      <c r="AI106" s="22"/>
    </row>
    <row r="107" spans="1:35" ht="17.25" hidden="1" customHeight="1" thickBot="1" x14ac:dyDescent="0.35">
      <c r="A107" s="172" t="s">
        <v>55</v>
      </c>
      <c r="B107" s="24" t="s">
        <v>73</v>
      </c>
      <c r="C107" s="92">
        <v>0</v>
      </c>
      <c r="D107" s="93">
        <v>0</v>
      </c>
      <c r="E107" s="94">
        <v>0</v>
      </c>
      <c r="F107" s="169" t="s">
        <v>59</v>
      </c>
      <c r="G107" s="170"/>
      <c r="H107" s="171"/>
      <c r="I107" s="169" t="s">
        <v>60</v>
      </c>
      <c r="J107" s="170"/>
      <c r="K107" s="171"/>
      <c r="L107" s="169" t="s">
        <v>61</v>
      </c>
      <c r="M107" s="170"/>
      <c r="N107" s="171"/>
      <c r="O107" s="169" t="s">
        <v>62</v>
      </c>
      <c r="P107" s="170"/>
      <c r="Q107" s="171"/>
      <c r="R107" s="169" t="s">
        <v>63</v>
      </c>
      <c r="S107" s="170"/>
      <c r="T107" s="171"/>
      <c r="U107" s="169" t="s">
        <v>64</v>
      </c>
      <c r="V107" s="170"/>
      <c r="W107" s="171"/>
      <c r="X107" s="169" t="s">
        <v>65</v>
      </c>
      <c r="Y107" s="170"/>
      <c r="Z107" s="171"/>
      <c r="AA107" s="169" t="s">
        <v>66</v>
      </c>
      <c r="AB107" s="170"/>
      <c r="AC107" s="171"/>
      <c r="AD107" s="169" t="s">
        <v>67</v>
      </c>
      <c r="AE107" s="170"/>
      <c r="AF107" s="171"/>
      <c r="AG107" s="169" t="s">
        <v>68</v>
      </c>
      <c r="AH107" s="170"/>
      <c r="AI107" s="171"/>
    </row>
    <row r="108" spans="1:35" ht="17.25" hidden="1" thickBot="1" x14ac:dyDescent="0.35">
      <c r="A108" s="173"/>
      <c r="B108" s="72" t="s">
        <v>70</v>
      </c>
      <c r="C108" s="38" t="s">
        <v>9</v>
      </c>
      <c r="D108" s="39" t="s">
        <v>10</v>
      </c>
      <c r="E108" s="25" t="s">
        <v>22</v>
      </c>
      <c r="F108" s="38" t="s">
        <v>9</v>
      </c>
      <c r="G108" s="39" t="s">
        <v>10</v>
      </c>
      <c r="H108" s="25" t="s">
        <v>22</v>
      </c>
      <c r="I108" s="38" t="s">
        <v>9</v>
      </c>
      <c r="J108" s="39" t="s">
        <v>10</v>
      </c>
      <c r="K108" s="25" t="s">
        <v>22</v>
      </c>
      <c r="L108" s="38" t="s">
        <v>9</v>
      </c>
      <c r="M108" s="39" t="s">
        <v>10</v>
      </c>
      <c r="N108" s="25" t="s">
        <v>22</v>
      </c>
      <c r="O108" s="75" t="s">
        <v>9</v>
      </c>
      <c r="P108" s="39" t="s">
        <v>10</v>
      </c>
      <c r="Q108" s="39" t="s">
        <v>22</v>
      </c>
      <c r="R108" s="39" t="s">
        <v>9</v>
      </c>
      <c r="S108" s="39" t="s">
        <v>10</v>
      </c>
      <c r="T108" s="39" t="s">
        <v>22</v>
      </c>
      <c r="U108" s="39" t="s">
        <v>9</v>
      </c>
      <c r="V108" s="39" t="s">
        <v>10</v>
      </c>
      <c r="W108" s="39" t="s">
        <v>22</v>
      </c>
      <c r="X108" s="39" t="s">
        <v>9</v>
      </c>
      <c r="Y108" s="39" t="s">
        <v>10</v>
      </c>
      <c r="Z108" s="39" t="s">
        <v>22</v>
      </c>
      <c r="AA108" s="39" t="s">
        <v>9</v>
      </c>
      <c r="AB108" s="39" t="s">
        <v>10</v>
      </c>
      <c r="AC108" s="39" t="s">
        <v>22</v>
      </c>
      <c r="AD108" s="39" t="s">
        <v>9</v>
      </c>
      <c r="AE108" s="39" t="s">
        <v>10</v>
      </c>
      <c r="AF108" s="39" t="s">
        <v>22</v>
      </c>
      <c r="AG108" s="39" t="s">
        <v>9</v>
      </c>
      <c r="AH108" s="39" t="s">
        <v>10</v>
      </c>
      <c r="AI108" s="25" t="s">
        <v>22</v>
      </c>
    </row>
    <row r="109" spans="1:35" hidden="1" x14ac:dyDescent="0.3">
      <c r="A109" s="173"/>
      <c r="B109" s="26" t="s">
        <v>58</v>
      </c>
      <c r="C109" s="27">
        <f>IF(ISBLANK($C98),"None",$C98)</f>
        <v>50</v>
      </c>
      <c r="D109" s="28">
        <f t="shared" ref="D109:D115" si="37">IF(ISBLANK(D98),"None",D98+$D$107)</f>
        <v>50</v>
      </c>
      <c r="E109" s="74">
        <v>0</v>
      </c>
      <c r="F109" s="73">
        <f>IF(ISBLANK($C98),"None",$C98)</f>
        <v>50</v>
      </c>
      <c r="G109" s="28">
        <f t="shared" ref="G109:G115" si="38">IF(ISBLANK(E98),"None",SUM(D98:E98)+$D$107)</f>
        <v>130</v>
      </c>
      <c r="H109" s="74">
        <v>0</v>
      </c>
      <c r="I109" s="73">
        <f>IF(ISBLANK($C98),"None",$C98)</f>
        <v>50</v>
      </c>
      <c r="J109" s="28">
        <f t="shared" ref="J109:J115" si="39">IF(ISBLANK(F98),"None",SUM(D98:F98)+$D$107)</f>
        <v>210</v>
      </c>
      <c r="K109" s="74">
        <v>0</v>
      </c>
      <c r="L109" s="73">
        <f>IF(ISBLANK($C98),"None",$C98)</f>
        <v>50</v>
      </c>
      <c r="M109" s="28">
        <f t="shared" ref="M109:M115" si="40">IF(ISBLANK(G98),"None",SUM(D98:G98)+$D$107)</f>
        <v>290</v>
      </c>
      <c r="N109" s="74">
        <v>0</v>
      </c>
      <c r="O109" s="73">
        <f>IF(ISBLANK($C98),"None",$C98)</f>
        <v>50</v>
      </c>
      <c r="P109" s="28">
        <f t="shared" ref="P109:P115" si="41">IF(ISBLANK(H98),"None",SUM(D98:H98)+$D$107)</f>
        <v>370</v>
      </c>
      <c r="Q109" s="74">
        <v>0</v>
      </c>
      <c r="R109" s="73">
        <f>IF(ISBLANK($C98),"None",$C98)</f>
        <v>50</v>
      </c>
      <c r="S109" s="28">
        <f t="shared" ref="S109:S115" si="42">IF(ISBLANK(I98),"None",SUM(D98:I98)+$D$107)</f>
        <v>450</v>
      </c>
      <c r="T109" s="74">
        <v>0</v>
      </c>
      <c r="U109" s="73">
        <f>IF(ISBLANK($C98),"None",$C98)</f>
        <v>50</v>
      </c>
      <c r="V109" s="28" t="str">
        <f t="shared" ref="V109:V115" si="43">IF(ISBLANK(J98),"None",SUM(D98:J98)+$D$107)</f>
        <v>None</v>
      </c>
      <c r="W109" s="74">
        <v>0</v>
      </c>
      <c r="X109" s="73">
        <f>IF(ISBLANK($C98),"None",$C98)</f>
        <v>50</v>
      </c>
      <c r="Y109" s="28" t="str">
        <f t="shared" ref="Y109:Y115" si="44">IF(ISBLANK(K98),"None",SUM(D98:K98)+$D$107)</f>
        <v>None</v>
      </c>
      <c r="Z109" s="74">
        <v>0</v>
      </c>
      <c r="AA109" s="73">
        <f>IF(ISBLANK($C98),"None",$C98)</f>
        <v>50</v>
      </c>
      <c r="AB109" s="28" t="str">
        <f t="shared" ref="AB109:AB115" si="45">IF(ISBLANK(L98),"None",SUM(D98:L98)+$D$107)</f>
        <v>None</v>
      </c>
      <c r="AC109" s="74">
        <v>0</v>
      </c>
      <c r="AD109" s="73">
        <f>IF(ISBLANK($C98),"None",$C98)</f>
        <v>50</v>
      </c>
      <c r="AE109" s="28" t="str">
        <f t="shared" ref="AE109:AE115" si="46">IF(ISBLANK(M98),"None",SUM(D98:M98)+$D$107)</f>
        <v>None</v>
      </c>
      <c r="AF109" s="74">
        <v>0</v>
      </c>
      <c r="AG109" s="73">
        <f>IF(ISBLANK($C98),"None",$C98)</f>
        <v>50</v>
      </c>
      <c r="AH109" s="28" t="str">
        <f t="shared" ref="AH109:AH115" si="47">IF(ISBLANK(N98),"None",SUM(D98:N98)+$D$107)</f>
        <v>None</v>
      </c>
      <c r="AI109" s="74">
        <v>0</v>
      </c>
    </row>
    <row r="110" spans="1:35" hidden="1" x14ac:dyDescent="0.3">
      <c r="A110" s="173"/>
      <c r="B110" s="29" t="s">
        <v>13</v>
      </c>
      <c r="C110" s="30">
        <f>IF(ISBLANK($C99),"None",SUM($C98:$C99))</f>
        <v>130</v>
      </c>
      <c r="D110" s="28">
        <f t="shared" si="37"/>
        <v>50</v>
      </c>
      <c r="E110" s="76">
        <v>0</v>
      </c>
      <c r="F110" s="50">
        <f>IF(ISBLANK($C99),"None",SUM($C98:$C99))</f>
        <v>130</v>
      </c>
      <c r="G110" s="28">
        <f t="shared" si="38"/>
        <v>130</v>
      </c>
      <c r="H110" s="76">
        <v>0</v>
      </c>
      <c r="I110" s="50">
        <f>IF(ISBLANK($C99),"None",SUM($C98:$C99))</f>
        <v>130</v>
      </c>
      <c r="J110" s="28">
        <f t="shared" si="39"/>
        <v>210</v>
      </c>
      <c r="K110" s="76">
        <v>0</v>
      </c>
      <c r="L110" s="50">
        <f>IF(ISBLANK($C99),"None",SUM($C98:$C99))</f>
        <v>130</v>
      </c>
      <c r="M110" s="28">
        <f t="shared" si="40"/>
        <v>290</v>
      </c>
      <c r="N110" s="76">
        <v>0</v>
      </c>
      <c r="O110" s="50">
        <f>IF(ISBLANK($C99),"None",SUM($C98:$C99))</f>
        <v>130</v>
      </c>
      <c r="P110" s="28">
        <f t="shared" si="41"/>
        <v>370</v>
      </c>
      <c r="Q110" s="76">
        <v>0</v>
      </c>
      <c r="R110" s="50">
        <f>IF(ISBLANK($C99),"None",SUM($C98:$C99))</f>
        <v>130</v>
      </c>
      <c r="S110" s="28">
        <f t="shared" si="42"/>
        <v>450</v>
      </c>
      <c r="T110" s="76">
        <v>0</v>
      </c>
      <c r="U110" s="50">
        <f>IF(ISBLANK($C99),"None",SUM($C98:$C99))</f>
        <v>130</v>
      </c>
      <c r="V110" s="28" t="str">
        <f t="shared" si="43"/>
        <v>None</v>
      </c>
      <c r="W110" s="76">
        <v>0</v>
      </c>
      <c r="X110" s="50">
        <f>IF(ISBLANK($C99),"None",SUM($C98:$C99))</f>
        <v>130</v>
      </c>
      <c r="Y110" s="28" t="str">
        <f t="shared" si="44"/>
        <v>None</v>
      </c>
      <c r="Z110" s="76">
        <v>0</v>
      </c>
      <c r="AA110" s="50">
        <f>IF(ISBLANK($C99),"None",SUM($C98:$C99))</f>
        <v>130</v>
      </c>
      <c r="AB110" s="28" t="str">
        <f t="shared" si="45"/>
        <v>None</v>
      </c>
      <c r="AC110" s="76">
        <v>0</v>
      </c>
      <c r="AD110" s="50">
        <f>IF(ISBLANK($C99),"None",SUM($C98:$C99))</f>
        <v>130</v>
      </c>
      <c r="AE110" s="28" t="str">
        <f t="shared" si="46"/>
        <v>None</v>
      </c>
      <c r="AF110" s="76">
        <v>0</v>
      </c>
      <c r="AG110" s="50">
        <f>IF(ISBLANK($C99),"None",SUM($C98:$C99))</f>
        <v>130</v>
      </c>
      <c r="AH110" s="28" t="str">
        <f t="shared" si="47"/>
        <v>None</v>
      </c>
      <c r="AI110" s="76">
        <v>0</v>
      </c>
    </row>
    <row r="111" spans="1:35" hidden="1" x14ac:dyDescent="0.3">
      <c r="A111" s="173"/>
      <c r="B111" s="29" t="s">
        <v>14</v>
      </c>
      <c r="C111" s="30">
        <f>IF(ISBLANK($C100),"None",SUM($C98:$C100))</f>
        <v>210</v>
      </c>
      <c r="D111" s="28">
        <f t="shared" si="37"/>
        <v>50</v>
      </c>
      <c r="E111" s="76">
        <v>0</v>
      </c>
      <c r="F111" s="50">
        <f>IF(ISBLANK($C100),"None",SUM($C98:$C100))</f>
        <v>210</v>
      </c>
      <c r="G111" s="28">
        <f t="shared" si="38"/>
        <v>130</v>
      </c>
      <c r="H111" s="76">
        <v>0</v>
      </c>
      <c r="I111" s="50">
        <f>IF(ISBLANK($C100),"None",SUM($C98:$C100))</f>
        <v>210</v>
      </c>
      <c r="J111" s="28">
        <f t="shared" si="39"/>
        <v>210</v>
      </c>
      <c r="K111" s="76">
        <v>0</v>
      </c>
      <c r="L111" s="50">
        <f>IF(ISBLANK($C100),"None",SUM($C98:$C100))</f>
        <v>210</v>
      </c>
      <c r="M111" s="28">
        <f t="shared" si="40"/>
        <v>290</v>
      </c>
      <c r="N111" s="76">
        <v>0</v>
      </c>
      <c r="O111" s="50">
        <f>IF(ISBLANK($C100),"None",SUM($C98:$C100))</f>
        <v>210</v>
      </c>
      <c r="P111" s="28">
        <f t="shared" si="41"/>
        <v>370</v>
      </c>
      <c r="Q111" s="76">
        <v>0</v>
      </c>
      <c r="R111" s="50">
        <f>IF(ISBLANK($C100),"None",SUM($C98:$C100))</f>
        <v>210</v>
      </c>
      <c r="S111" s="28">
        <f t="shared" si="42"/>
        <v>450</v>
      </c>
      <c r="T111" s="76">
        <v>0</v>
      </c>
      <c r="U111" s="50">
        <f>IF(ISBLANK($C100),"None",SUM($C98:$C100))</f>
        <v>210</v>
      </c>
      <c r="V111" s="28" t="str">
        <f t="shared" si="43"/>
        <v>None</v>
      </c>
      <c r="W111" s="76">
        <v>0</v>
      </c>
      <c r="X111" s="50">
        <f>IF(ISBLANK($C100),"None",SUM($C98:$C100))</f>
        <v>210</v>
      </c>
      <c r="Y111" s="28" t="str">
        <f t="shared" si="44"/>
        <v>None</v>
      </c>
      <c r="Z111" s="76">
        <v>0</v>
      </c>
      <c r="AA111" s="50">
        <f>IF(ISBLANK($C100),"None",SUM($C98:$C100))</f>
        <v>210</v>
      </c>
      <c r="AB111" s="28" t="str">
        <f t="shared" si="45"/>
        <v>None</v>
      </c>
      <c r="AC111" s="76">
        <v>0</v>
      </c>
      <c r="AD111" s="50">
        <f>IF(ISBLANK($C100),"None",SUM($C98:$C100))</f>
        <v>210</v>
      </c>
      <c r="AE111" s="28" t="str">
        <f t="shared" si="46"/>
        <v>None</v>
      </c>
      <c r="AF111" s="76">
        <v>0</v>
      </c>
      <c r="AG111" s="50">
        <f>IF(ISBLANK($C100),"None",SUM($C98:$C100))</f>
        <v>210</v>
      </c>
      <c r="AH111" s="28" t="str">
        <f t="shared" si="47"/>
        <v>None</v>
      </c>
      <c r="AI111" s="76">
        <v>0</v>
      </c>
    </row>
    <row r="112" spans="1:35" hidden="1" x14ac:dyDescent="0.3">
      <c r="A112" s="173"/>
      <c r="B112" s="29" t="s">
        <v>15</v>
      </c>
      <c r="C112" s="30">
        <f>IF(ISBLANK($C101),"None",SUM($C98:$C101))</f>
        <v>290</v>
      </c>
      <c r="D112" s="28">
        <f t="shared" si="37"/>
        <v>50</v>
      </c>
      <c r="E112" s="76">
        <v>0</v>
      </c>
      <c r="F112" s="50">
        <f>IF(ISBLANK($C101),"None",SUM($C98:$C101))</f>
        <v>290</v>
      </c>
      <c r="G112" s="28">
        <f t="shared" si="38"/>
        <v>130</v>
      </c>
      <c r="H112" s="76">
        <v>0</v>
      </c>
      <c r="I112" s="50">
        <f>IF(ISBLANK($C101),"None",SUM($C98:$C101))</f>
        <v>290</v>
      </c>
      <c r="J112" s="28">
        <f t="shared" si="39"/>
        <v>210</v>
      </c>
      <c r="K112" s="76">
        <v>0</v>
      </c>
      <c r="L112" s="50">
        <f>IF(ISBLANK($C101),"None",SUM($C98:$C101))</f>
        <v>290</v>
      </c>
      <c r="M112" s="28">
        <f t="shared" si="40"/>
        <v>290</v>
      </c>
      <c r="N112" s="76">
        <v>0</v>
      </c>
      <c r="O112" s="50">
        <f>IF(ISBLANK($C101),"None",SUM($C98:$C101))</f>
        <v>290</v>
      </c>
      <c r="P112" s="28">
        <f t="shared" si="41"/>
        <v>370</v>
      </c>
      <c r="Q112" s="76">
        <v>0</v>
      </c>
      <c r="R112" s="50">
        <f>IF(ISBLANK($C101),"None",SUM($C98:$C101))</f>
        <v>290</v>
      </c>
      <c r="S112" s="28">
        <f t="shared" si="42"/>
        <v>450</v>
      </c>
      <c r="T112" s="76">
        <v>0</v>
      </c>
      <c r="U112" s="50">
        <f>IF(ISBLANK($C101),"None",SUM($C98:$C101))</f>
        <v>290</v>
      </c>
      <c r="V112" s="28" t="str">
        <f t="shared" si="43"/>
        <v>None</v>
      </c>
      <c r="W112" s="76">
        <v>0</v>
      </c>
      <c r="X112" s="50">
        <f>IF(ISBLANK($C101),"None",SUM($C98:$C101))</f>
        <v>290</v>
      </c>
      <c r="Y112" s="28" t="str">
        <f t="shared" si="44"/>
        <v>None</v>
      </c>
      <c r="Z112" s="76">
        <v>0</v>
      </c>
      <c r="AA112" s="50">
        <f>IF(ISBLANK($C101),"None",SUM($C98:$C101))</f>
        <v>290</v>
      </c>
      <c r="AB112" s="28" t="str">
        <f t="shared" si="45"/>
        <v>None</v>
      </c>
      <c r="AC112" s="76">
        <v>0</v>
      </c>
      <c r="AD112" s="50">
        <f>IF(ISBLANK($C101),"None",SUM($C98:$C101))</f>
        <v>290</v>
      </c>
      <c r="AE112" s="28" t="str">
        <f t="shared" si="46"/>
        <v>None</v>
      </c>
      <c r="AF112" s="76">
        <v>0</v>
      </c>
      <c r="AG112" s="50">
        <f>IF(ISBLANK($C101),"None",SUM($C98:$C101))</f>
        <v>290</v>
      </c>
      <c r="AH112" s="28" t="str">
        <f t="shared" si="47"/>
        <v>None</v>
      </c>
      <c r="AI112" s="76">
        <v>0</v>
      </c>
    </row>
    <row r="113" spans="1:35" hidden="1" x14ac:dyDescent="0.3">
      <c r="A113" s="173"/>
      <c r="B113" s="29" t="s">
        <v>16</v>
      </c>
      <c r="C113" s="30" t="str">
        <f>IF(ISBLANK($C102),"None",SUM($C98:$C102))</f>
        <v>None</v>
      </c>
      <c r="D113" s="28" t="str">
        <f t="shared" si="37"/>
        <v>None</v>
      </c>
      <c r="E113" s="76">
        <v>0</v>
      </c>
      <c r="F113" s="50" t="str">
        <f>IF(ISBLANK($C102),"None",SUM($C98:$C102))</f>
        <v>None</v>
      </c>
      <c r="G113" s="28" t="str">
        <f t="shared" si="38"/>
        <v>None</v>
      </c>
      <c r="H113" s="76">
        <v>0</v>
      </c>
      <c r="I113" s="50" t="str">
        <f>IF(ISBLANK($C102),"None",SUM($C98:$C102))</f>
        <v>None</v>
      </c>
      <c r="J113" s="28" t="str">
        <f t="shared" si="39"/>
        <v>None</v>
      </c>
      <c r="K113" s="76">
        <v>0</v>
      </c>
      <c r="L113" s="50" t="str">
        <f>IF(ISBLANK($C102),"None",SUM($C98:$C102))</f>
        <v>None</v>
      </c>
      <c r="M113" s="28" t="str">
        <f t="shared" si="40"/>
        <v>None</v>
      </c>
      <c r="N113" s="76">
        <v>0</v>
      </c>
      <c r="O113" s="50" t="str">
        <f>IF(ISBLANK($C102),"None",SUM($C98:$C102))</f>
        <v>None</v>
      </c>
      <c r="P113" s="28" t="str">
        <f t="shared" si="41"/>
        <v>None</v>
      </c>
      <c r="Q113" s="76">
        <v>0</v>
      </c>
      <c r="R113" s="50" t="str">
        <f>IF(ISBLANK($C102),"None",SUM($C98:$C102))</f>
        <v>None</v>
      </c>
      <c r="S113" s="28" t="str">
        <f t="shared" si="42"/>
        <v>None</v>
      </c>
      <c r="T113" s="76">
        <v>0</v>
      </c>
      <c r="U113" s="50" t="str">
        <f>IF(ISBLANK($C102),"None",SUM($C98:$C102))</f>
        <v>None</v>
      </c>
      <c r="V113" s="28" t="str">
        <f t="shared" si="43"/>
        <v>None</v>
      </c>
      <c r="W113" s="76">
        <v>0</v>
      </c>
      <c r="X113" s="50" t="str">
        <f>IF(ISBLANK($C102),"None",SUM($C98:$C102))</f>
        <v>None</v>
      </c>
      <c r="Y113" s="28" t="str">
        <f t="shared" si="44"/>
        <v>None</v>
      </c>
      <c r="Z113" s="76">
        <v>0</v>
      </c>
      <c r="AA113" s="50" t="str">
        <f>IF(ISBLANK($C102),"None",SUM($C98:$C102))</f>
        <v>None</v>
      </c>
      <c r="AB113" s="28" t="str">
        <f t="shared" si="45"/>
        <v>None</v>
      </c>
      <c r="AC113" s="76">
        <v>0</v>
      </c>
      <c r="AD113" s="50" t="str">
        <f>IF(ISBLANK($C102),"None",SUM($C98:$C102))</f>
        <v>None</v>
      </c>
      <c r="AE113" s="28" t="str">
        <f t="shared" si="46"/>
        <v>None</v>
      </c>
      <c r="AF113" s="76">
        <v>0</v>
      </c>
      <c r="AG113" s="50" t="str">
        <f>IF(ISBLANK($C102),"None",SUM($C98:$C102))</f>
        <v>None</v>
      </c>
      <c r="AH113" s="28" t="str">
        <f t="shared" si="47"/>
        <v>None</v>
      </c>
      <c r="AI113" s="76">
        <v>0</v>
      </c>
    </row>
    <row r="114" spans="1:35" hidden="1" x14ac:dyDescent="0.3">
      <c r="A114" s="173"/>
      <c r="B114" s="29" t="s">
        <v>17</v>
      </c>
      <c r="C114" s="30" t="str">
        <f>IF(ISBLANK($C103),"None",SUM($C98:$C103))</f>
        <v>None</v>
      </c>
      <c r="D114" s="28" t="str">
        <f t="shared" si="37"/>
        <v>None</v>
      </c>
      <c r="E114" s="76">
        <v>0</v>
      </c>
      <c r="F114" s="50" t="str">
        <f>IF(ISBLANK($C103),"None",SUM($C98:$C103))</f>
        <v>None</v>
      </c>
      <c r="G114" s="28" t="str">
        <f t="shared" si="38"/>
        <v>None</v>
      </c>
      <c r="H114" s="76">
        <v>0</v>
      </c>
      <c r="I114" s="50" t="str">
        <f>IF(ISBLANK($C103),"None",SUM($C98:$C103))</f>
        <v>None</v>
      </c>
      <c r="J114" s="28" t="str">
        <f t="shared" si="39"/>
        <v>None</v>
      </c>
      <c r="K114" s="76">
        <v>0</v>
      </c>
      <c r="L114" s="50" t="str">
        <f>IF(ISBLANK($C103),"None",SUM($C98:$C103))</f>
        <v>None</v>
      </c>
      <c r="M114" s="28" t="str">
        <f t="shared" si="40"/>
        <v>None</v>
      </c>
      <c r="N114" s="76">
        <v>0</v>
      </c>
      <c r="O114" s="50" t="str">
        <f>IF(ISBLANK($C103),"None",SUM($C98:$C103))</f>
        <v>None</v>
      </c>
      <c r="P114" s="28" t="str">
        <f t="shared" si="41"/>
        <v>None</v>
      </c>
      <c r="Q114" s="76">
        <v>0</v>
      </c>
      <c r="R114" s="50" t="str">
        <f>IF(ISBLANK($C103),"None",SUM($C98:$C103))</f>
        <v>None</v>
      </c>
      <c r="S114" s="28" t="str">
        <f t="shared" si="42"/>
        <v>None</v>
      </c>
      <c r="T114" s="76">
        <v>0</v>
      </c>
      <c r="U114" s="50" t="str">
        <f>IF(ISBLANK($C103),"None",SUM($C98:$C103))</f>
        <v>None</v>
      </c>
      <c r="V114" s="28" t="str">
        <f t="shared" si="43"/>
        <v>None</v>
      </c>
      <c r="W114" s="76">
        <v>0</v>
      </c>
      <c r="X114" s="50" t="str">
        <f>IF(ISBLANK($C103),"None",SUM($C98:$C103))</f>
        <v>None</v>
      </c>
      <c r="Y114" s="28" t="str">
        <f t="shared" si="44"/>
        <v>None</v>
      </c>
      <c r="Z114" s="76">
        <v>0</v>
      </c>
      <c r="AA114" s="50" t="str">
        <f>IF(ISBLANK($C103),"None",SUM($C98:$C103))</f>
        <v>None</v>
      </c>
      <c r="AB114" s="28" t="str">
        <f t="shared" si="45"/>
        <v>None</v>
      </c>
      <c r="AC114" s="76">
        <v>0</v>
      </c>
      <c r="AD114" s="50" t="str">
        <f>IF(ISBLANK($C103),"None",SUM($C98:$C103))</f>
        <v>None</v>
      </c>
      <c r="AE114" s="28" t="str">
        <f t="shared" si="46"/>
        <v>None</v>
      </c>
      <c r="AF114" s="76">
        <v>0</v>
      </c>
      <c r="AG114" s="50" t="str">
        <f>IF(ISBLANK($C103),"None",SUM($C98:$C103))</f>
        <v>None</v>
      </c>
      <c r="AH114" s="28" t="str">
        <f t="shared" si="47"/>
        <v>None</v>
      </c>
      <c r="AI114" s="76">
        <v>0</v>
      </c>
    </row>
    <row r="115" spans="1:35" ht="17.25" hidden="1" thickBot="1" x14ac:dyDescent="0.35">
      <c r="A115" s="174"/>
      <c r="B115" s="31" t="s">
        <v>18</v>
      </c>
      <c r="C115" s="60" t="str">
        <f>IF(ISBLANK($C104),"None",SUM($C98:$C104))</f>
        <v>None</v>
      </c>
      <c r="D115" s="28" t="str">
        <f t="shared" si="37"/>
        <v>None</v>
      </c>
      <c r="E115" s="77">
        <v>0</v>
      </c>
      <c r="F115" s="53" t="str">
        <f>IF(ISBLANK($C104),"None",SUM($C98:$C104))</f>
        <v>None</v>
      </c>
      <c r="G115" s="28" t="str">
        <f t="shared" si="38"/>
        <v>None</v>
      </c>
      <c r="H115" s="77">
        <v>0</v>
      </c>
      <c r="I115" s="53" t="str">
        <f>IF(ISBLANK($C104),"None",SUM($C98:$C104))</f>
        <v>None</v>
      </c>
      <c r="J115" s="28" t="str">
        <f t="shared" si="39"/>
        <v>None</v>
      </c>
      <c r="K115" s="77">
        <v>0</v>
      </c>
      <c r="L115" s="53" t="str">
        <f>IF(ISBLANK($C104),"None",SUM($C98:$C104))</f>
        <v>None</v>
      </c>
      <c r="M115" s="28" t="str">
        <f t="shared" si="40"/>
        <v>None</v>
      </c>
      <c r="N115" s="77">
        <v>0</v>
      </c>
      <c r="O115" s="53" t="str">
        <f>IF(ISBLANK($C104),"None",SUM($C98:$C104))</f>
        <v>None</v>
      </c>
      <c r="P115" s="28" t="str">
        <f t="shared" si="41"/>
        <v>None</v>
      </c>
      <c r="Q115" s="77">
        <v>0</v>
      </c>
      <c r="R115" s="53" t="str">
        <f>IF(ISBLANK($C104),"None",SUM($C98:$C104))</f>
        <v>None</v>
      </c>
      <c r="S115" s="28" t="str">
        <f t="shared" si="42"/>
        <v>None</v>
      </c>
      <c r="T115" s="77">
        <v>0</v>
      </c>
      <c r="U115" s="53" t="str">
        <f>IF(ISBLANK($C104),"None",SUM($C98:$C104))</f>
        <v>None</v>
      </c>
      <c r="V115" s="28" t="str">
        <f t="shared" si="43"/>
        <v>None</v>
      </c>
      <c r="W115" s="77">
        <v>0</v>
      </c>
      <c r="X115" s="53" t="str">
        <f>IF(ISBLANK($C104),"None",SUM($C98:$C104))</f>
        <v>None</v>
      </c>
      <c r="Y115" s="28" t="str">
        <f t="shared" si="44"/>
        <v>None</v>
      </c>
      <c r="Z115" s="77">
        <v>0</v>
      </c>
      <c r="AA115" s="53" t="str">
        <f>IF(ISBLANK($C104),"None",SUM($C98:$C104))</f>
        <v>None</v>
      </c>
      <c r="AB115" s="28" t="str">
        <f t="shared" si="45"/>
        <v>None</v>
      </c>
      <c r="AC115" s="77">
        <v>0</v>
      </c>
      <c r="AD115" s="53" t="str">
        <f>IF(ISBLANK($C104),"None",SUM($C98:$C104))</f>
        <v>None</v>
      </c>
      <c r="AE115" s="28" t="str">
        <f t="shared" si="46"/>
        <v>None</v>
      </c>
      <c r="AF115" s="77">
        <v>0</v>
      </c>
      <c r="AG115" s="53" t="str">
        <f>IF(ISBLANK($C104),"None",SUM($C98:$C104))</f>
        <v>None</v>
      </c>
      <c r="AH115" s="28" t="str">
        <f t="shared" si="47"/>
        <v>None</v>
      </c>
      <c r="AI115" s="77">
        <v>0</v>
      </c>
    </row>
    <row r="116" spans="1:35" ht="17.25" thickBot="1" x14ac:dyDescent="0.35"/>
    <row r="117" spans="1:35" ht="17.25" thickBot="1" x14ac:dyDescent="0.35">
      <c r="A117" s="175" t="s">
        <v>54</v>
      </c>
      <c r="B117" s="178" t="s">
        <v>80</v>
      </c>
      <c r="C117" s="179"/>
      <c r="D117" s="179"/>
      <c r="E117" s="179"/>
      <c r="F117" s="179"/>
      <c r="G117" s="179"/>
      <c r="H117" s="179"/>
      <c r="I117" s="179"/>
      <c r="J117" s="179"/>
      <c r="K117" s="179"/>
      <c r="L117" s="179"/>
      <c r="M117" s="179"/>
      <c r="N117" s="180"/>
      <c r="O117" s="46"/>
      <c r="P117" s="16"/>
      <c r="Q117" s="1"/>
      <c r="R117" s="1"/>
      <c r="AH117" s="1"/>
      <c r="AI117" s="36"/>
    </row>
    <row r="118" spans="1:35" ht="17.25" customHeight="1" thickBot="1" x14ac:dyDescent="0.35">
      <c r="A118" s="176"/>
      <c r="B118" s="181" t="s">
        <v>47</v>
      </c>
      <c r="C118" s="183" t="s">
        <v>57</v>
      </c>
      <c r="D118" s="185" t="s">
        <v>11</v>
      </c>
      <c r="E118" s="185"/>
      <c r="F118" s="185"/>
      <c r="G118" s="185"/>
      <c r="H118" s="185"/>
      <c r="I118" s="185"/>
      <c r="J118" s="185"/>
      <c r="K118" s="185"/>
      <c r="L118" s="185"/>
      <c r="M118" s="185"/>
      <c r="N118" s="186"/>
      <c r="O118" s="46"/>
      <c r="P118" s="1"/>
    </row>
    <row r="119" spans="1:35" ht="76.5" customHeight="1" thickBot="1" x14ac:dyDescent="0.35">
      <c r="A119" s="176"/>
      <c r="B119" s="182"/>
      <c r="C119" s="184"/>
      <c r="D119" s="68" t="s">
        <v>74</v>
      </c>
      <c r="E119" s="63" t="s">
        <v>48</v>
      </c>
      <c r="F119" s="63" t="s">
        <v>71</v>
      </c>
      <c r="G119" s="63" t="s">
        <v>34</v>
      </c>
      <c r="H119" s="63" t="s">
        <v>35</v>
      </c>
      <c r="I119" s="63" t="s">
        <v>36</v>
      </c>
      <c r="J119" s="63" t="s">
        <v>37</v>
      </c>
      <c r="K119" s="63" t="s">
        <v>38</v>
      </c>
      <c r="L119" s="63" t="s">
        <v>40</v>
      </c>
      <c r="M119" s="63" t="s">
        <v>39</v>
      </c>
      <c r="N119" s="64" t="s">
        <v>41</v>
      </c>
      <c r="O119" s="47"/>
      <c r="P119" s="1"/>
    </row>
    <row r="120" spans="1:35" ht="33" x14ac:dyDescent="0.3">
      <c r="A120" s="176"/>
      <c r="B120" s="65" t="s">
        <v>49</v>
      </c>
      <c r="C120" s="95">
        <v>50</v>
      </c>
      <c r="D120" s="48">
        <v>50</v>
      </c>
      <c r="E120" s="17">
        <v>80</v>
      </c>
      <c r="F120" s="17">
        <v>80</v>
      </c>
      <c r="G120" s="17">
        <v>80</v>
      </c>
      <c r="H120" s="32">
        <v>80</v>
      </c>
      <c r="I120" s="32">
        <v>80</v>
      </c>
      <c r="J120" s="32"/>
      <c r="K120" s="32"/>
      <c r="L120" s="32"/>
      <c r="M120" s="32"/>
      <c r="N120" s="49"/>
      <c r="O120" s="34"/>
      <c r="P120" s="18"/>
      <c r="Q120" s="18"/>
      <c r="R120" s="18"/>
      <c r="S120" s="1"/>
      <c r="T120" s="1"/>
      <c r="U120" s="1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</row>
    <row r="121" spans="1:35" ht="33" x14ac:dyDescent="0.3">
      <c r="A121" s="176"/>
      <c r="B121" s="66" t="s">
        <v>50</v>
      </c>
      <c r="C121" s="96">
        <v>80</v>
      </c>
      <c r="D121" s="50">
        <v>50</v>
      </c>
      <c r="E121" s="19">
        <v>80</v>
      </c>
      <c r="F121" s="19">
        <v>80</v>
      </c>
      <c r="G121" s="19">
        <v>80</v>
      </c>
      <c r="H121" s="33">
        <v>80</v>
      </c>
      <c r="I121" s="33">
        <v>80</v>
      </c>
      <c r="J121" s="33"/>
      <c r="K121" s="33"/>
      <c r="L121" s="33"/>
      <c r="M121" s="33"/>
      <c r="N121" s="51"/>
      <c r="O121" s="34"/>
      <c r="P121" s="1"/>
      <c r="Q121" s="1"/>
      <c r="R121" s="1"/>
      <c r="S121" s="20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5" ht="33" x14ac:dyDescent="0.3">
      <c r="A122" s="176"/>
      <c r="B122" s="66" t="s">
        <v>42</v>
      </c>
      <c r="C122" s="96">
        <v>80</v>
      </c>
      <c r="D122" s="50">
        <v>50</v>
      </c>
      <c r="E122" s="19">
        <v>80</v>
      </c>
      <c r="F122" s="19">
        <v>80</v>
      </c>
      <c r="G122" s="19">
        <v>80</v>
      </c>
      <c r="H122" s="33">
        <v>80</v>
      </c>
      <c r="I122" s="33">
        <v>80</v>
      </c>
      <c r="J122" s="33"/>
      <c r="K122" s="33"/>
      <c r="L122" s="33"/>
      <c r="M122" s="33"/>
      <c r="N122" s="51"/>
      <c r="O122" s="34"/>
      <c r="P122" s="21"/>
      <c r="Q122" s="37"/>
      <c r="R122" s="37"/>
      <c r="S122" s="20"/>
      <c r="T122" s="1"/>
      <c r="U122" s="1"/>
    </row>
    <row r="123" spans="1:35" ht="33" x14ac:dyDescent="0.3">
      <c r="A123" s="176"/>
      <c r="B123" s="66" t="s">
        <v>43</v>
      </c>
      <c r="C123" s="96">
        <v>80</v>
      </c>
      <c r="D123" s="50">
        <v>50</v>
      </c>
      <c r="E123" s="19">
        <v>80</v>
      </c>
      <c r="F123" s="19">
        <v>80</v>
      </c>
      <c r="G123" s="19">
        <v>80</v>
      </c>
      <c r="H123" s="33">
        <v>80</v>
      </c>
      <c r="I123" s="33">
        <v>80</v>
      </c>
      <c r="J123" s="33"/>
      <c r="K123" s="33"/>
      <c r="L123" s="33"/>
      <c r="M123" s="33"/>
      <c r="N123" s="51"/>
      <c r="O123" s="34"/>
      <c r="P123" s="21"/>
      <c r="Q123" s="37"/>
      <c r="R123" s="37"/>
      <c r="S123" s="20"/>
      <c r="T123" s="1"/>
      <c r="U123" s="1"/>
    </row>
    <row r="124" spans="1:35" ht="33" x14ac:dyDescent="0.3">
      <c r="A124" s="176"/>
      <c r="B124" s="66" t="s">
        <v>44</v>
      </c>
      <c r="C124" s="70"/>
      <c r="D124" s="59"/>
      <c r="E124" s="33"/>
      <c r="F124" s="33"/>
      <c r="G124" s="33"/>
      <c r="H124" s="33"/>
      <c r="I124" s="33"/>
      <c r="J124" s="33"/>
      <c r="K124" s="33"/>
      <c r="L124" s="33"/>
      <c r="M124" s="33"/>
      <c r="N124" s="51"/>
      <c r="O124" s="34"/>
      <c r="P124" s="21"/>
      <c r="Q124" s="37"/>
      <c r="R124" s="37"/>
      <c r="S124" s="20"/>
      <c r="T124" s="1"/>
      <c r="U124" s="1"/>
    </row>
    <row r="125" spans="1:35" ht="33" x14ac:dyDescent="0.3">
      <c r="A125" s="176"/>
      <c r="B125" s="66" t="s">
        <v>45</v>
      </c>
      <c r="C125" s="70"/>
      <c r="D125" s="59"/>
      <c r="E125" s="33"/>
      <c r="F125" s="33"/>
      <c r="G125" s="33"/>
      <c r="H125" s="33"/>
      <c r="I125" s="33"/>
      <c r="J125" s="33"/>
      <c r="K125" s="33"/>
      <c r="L125" s="33"/>
      <c r="M125" s="33"/>
      <c r="N125" s="51"/>
      <c r="O125" s="34"/>
      <c r="P125" s="1"/>
      <c r="S125" s="20"/>
      <c r="T125" s="1"/>
      <c r="U125" s="1"/>
    </row>
    <row r="126" spans="1:35" ht="33.75" thickBot="1" x14ac:dyDescent="0.35">
      <c r="A126" s="177"/>
      <c r="B126" s="67" t="s">
        <v>46</v>
      </c>
      <c r="C126" s="71"/>
      <c r="D126" s="60"/>
      <c r="E126" s="55"/>
      <c r="F126" s="55"/>
      <c r="G126" s="56"/>
      <c r="H126" s="56"/>
      <c r="I126" s="56"/>
      <c r="J126" s="56"/>
      <c r="K126" s="56"/>
      <c r="L126" s="56"/>
      <c r="M126" s="56"/>
      <c r="N126" s="57"/>
      <c r="O126" s="23"/>
      <c r="P126" s="23"/>
      <c r="Q126" s="1"/>
      <c r="R126" s="1"/>
      <c r="T126" s="20"/>
      <c r="U126" s="20"/>
      <c r="V126" s="1"/>
    </row>
    <row r="127" spans="1:35" x14ac:dyDescent="0.3">
      <c r="A127" s="40"/>
      <c r="B127" s="62"/>
      <c r="C127" s="15"/>
      <c r="D127" s="15"/>
      <c r="E127" s="61"/>
      <c r="F127" s="61"/>
      <c r="G127" s="34"/>
      <c r="H127" s="34"/>
      <c r="I127" s="34"/>
      <c r="J127" s="34"/>
      <c r="K127" s="34"/>
      <c r="L127" s="34"/>
      <c r="M127" s="34"/>
      <c r="N127" s="34"/>
      <c r="O127" s="23"/>
      <c r="P127" s="23"/>
      <c r="Q127" s="1"/>
      <c r="R127" s="1"/>
      <c r="T127" s="20"/>
      <c r="U127" s="20"/>
      <c r="V127" s="1"/>
    </row>
    <row r="128" spans="1:35" x14ac:dyDescent="0.3">
      <c r="A128" s="42"/>
      <c r="B128" s="20"/>
      <c r="C128" s="21"/>
      <c r="D128" s="21"/>
      <c r="E128" s="22"/>
      <c r="F128" s="21"/>
      <c r="G128" s="21"/>
      <c r="H128" s="22"/>
      <c r="I128" s="21"/>
      <c r="J128" s="21"/>
      <c r="K128" s="22"/>
      <c r="L128" s="21"/>
      <c r="M128" s="21"/>
      <c r="N128" s="22"/>
      <c r="O128" s="21"/>
      <c r="P128" s="21"/>
      <c r="Q128" s="22"/>
      <c r="R128" s="21"/>
      <c r="S128" s="21"/>
      <c r="T128" s="22"/>
      <c r="U128" s="21"/>
      <c r="V128" s="21"/>
      <c r="W128" s="22"/>
      <c r="X128" s="21"/>
      <c r="Y128" s="21"/>
      <c r="Z128" s="22"/>
      <c r="AA128" s="21"/>
      <c r="AB128" s="21"/>
      <c r="AC128" s="22"/>
      <c r="AD128" s="21"/>
      <c r="AE128" s="21"/>
      <c r="AF128" s="22"/>
      <c r="AG128" s="21"/>
      <c r="AH128" s="21"/>
      <c r="AI128" s="22"/>
    </row>
    <row r="129" spans="1:35" ht="17.25" hidden="1" customHeight="1" thickBot="1" x14ac:dyDescent="0.35">
      <c r="A129" s="172" t="s">
        <v>54</v>
      </c>
      <c r="B129" s="24" t="s">
        <v>19</v>
      </c>
      <c r="C129" s="92">
        <f>$F$2</f>
        <v>10000</v>
      </c>
      <c r="D129" s="93">
        <v>0</v>
      </c>
      <c r="E129" s="94">
        <v>0</v>
      </c>
      <c r="F129" s="169" t="s">
        <v>59</v>
      </c>
      <c r="G129" s="170"/>
      <c r="H129" s="171"/>
      <c r="I129" s="169" t="s">
        <v>60</v>
      </c>
      <c r="J129" s="170"/>
      <c r="K129" s="171"/>
      <c r="L129" s="169" t="s">
        <v>61</v>
      </c>
      <c r="M129" s="170"/>
      <c r="N129" s="171"/>
      <c r="O129" s="169" t="s">
        <v>62</v>
      </c>
      <c r="P129" s="170"/>
      <c r="Q129" s="171"/>
      <c r="R129" s="169" t="s">
        <v>63</v>
      </c>
      <c r="S129" s="170"/>
      <c r="T129" s="171"/>
      <c r="U129" s="169" t="s">
        <v>64</v>
      </c>
      <c r="V129" s="170"/>
      <c r="W129" s="171"/>
      <c r="X129" s="169" t="s">
        <v>65</v>
      </c>
      <c r="Y129" s="170"/>
      <c r="Z129" s="171"/>
      <c r="AA129" s="169" t="s">
        <v>66</v>
      </c>
      <c r="AB129" s="170"/>
      <c r="AC129" s="171"/>
      <c r="AD129" s="169" t="s">
        <v>67</v>
      </c>
      <c r="AE129" s="170"/>
      <c r="AF129" s="171"/>
      <c r="AG129" s="169" t="s">
        <v>68</v>
      </c>
      <c r="AH129" s="170"/>
      <c r="AI129" s="171"/>
    </row>
    <row r="130" spans="1:35" ht="17.25" hidden="1" thickBot="1" x14ac:dyDescent="0.35">
      <c r="A130" s="173"/>
      <c r="B130" s="72" t="s">
        <v>12</v>
      </c>
      <c r="C130" s="38" t="s">
        <v>9</v>
      </c>
      <c r="D130" s="39" t="s">
        <v>10</v>
      </c>
      <c r="E130" s="25" t="s">
        <v>22</v>
      </c>
      <c r="F130" s="38" t="s">
        <v>9</v>
      </c>
      <c r="G130" s="39" t="s">
        <v>10</v>
      </c>
      <c r="H130" s="25" t="s">
        <v>22</v>
      </c>
      <c r="I130" s="38" t="s">
        <v>9</v>
      </c>
      <c r="J130" s="39" t="s">
        <v>10</v>
      </c>
      <c r="K130" s="25" t="s">
        <v>22</v>
      </c>
      <c r="L130" s="38" t="s">
        <v>9</v>
      </c>
      <c r="M130" s="39" t="s">
        <v>10</v>
      </c>
      <c r="N130" s="25" t="s">
        <v>22</v>
      </c>
      <c r="O130" s="75" t="s">
        <v>9</v>
      </c>
      <c r="P130" s="39" t="s">
        <v>10</v>
      </c>
      <c r="Q130" s="39" t="s">
        <v>22</v>
      </c>
      <c r="R130" s="39" t="s">
        <v>9</v>
      </c>
      <c r="S130" s="39" t="s">
        <v>10</v>
      </c>
      <c r="T130" s="39" t="s">
        <v>22</v>
      </c>
      <c r="U130" s="39" t="s">
        <v>9</v>
      </c>
      <c r="V130" s="39" t="s">
        <v>10</v>
      </c>
      <c r="W130" s="39" t="s">
        <v>22</v>
      </c>
      <c r="X130" s="39" t="s">
        <v>9</v>
      </c>
      <c r="Y130" s="39" t="s">
        <v>10</v>
      </c>
      <c r="Z130" s="39" t="s">
        <v>22</v>
      </c>
      <c r="AA130" s="39" t="s">
        <v>9</v>
      </c>
      <c r="AB130" s="39" t="s">
        <v>10</v>
      </c>
      <c r="AC130" s="39" t="s">
        <v>22</v>
      </c>
      <c r="AD130" s="39" t="s">
        <v>9</v>
      </c>
      <c r="AE130" s="39" t="s">
        <v>10</v>
      </c>
      <c r="AF130" s="39" t="s">
        <v>22</v>
      </c>
      <c r="AG130" s="39" t="s">
        <v>9</v>
      </c>
      <c r="AH130" s="39" t="s">
        <v>10</v>
      </c>
      <c r="AI130" s="25" t="s">
        <v>22</v>
      </c>
    </row>
    <row r="131" spans="1:35" hidden="1" x14ac:dyDescent="0.3">
      <c r="A131" s="173"/>
      <c r="B131" s="26" t="s">
        <v>58</v>
      </c>
      <c r="C131" s="73">
        <f>IF(ISBLANK($C120),"None",$C$85-$C120)</f>
        <v>9950</v>
      </c>
      <c r="D131" s="28">
        <f t="shared" ref="D131:D137" si="48">IF(ISBLANK(D120),"None",D120+$D$129)</f>
        <v>50</v>
      </c>
      <c r="E131" s="74">
        <v>0</v>
      </c>
      <c r="F131" s="73">
        <f>IF(ISBLANK($C120),"None",$C$85-$C120)</f>
        <v>9950</v>
      </c>
      <c r="G131" s="28">
        <f t="shared" ref="G131:G137" si="49">IF(ISBLANK(E120),"None",SUM(D120:E120)+$D$129)</f>
        <v>130</v>
      </c>
      <c r="H131" s="74">
        <v>0</v>
      </c>
      <c r="I131" s="73">
        <f>IF(ISBLANK($C120),"None",$C$85-$C120)</f>
        <v>9950</v>
      </c>
      <c r="J131" s="28">
        <f t="shared" ref="J131:J137" si="50">IF(ISBLANK(F120),"None",SUM(D120:F120)+$D$129)</f>
        <v>210</v>
      </c>
      <c r="K131" s="74">
        <v>0</v>
      </c>
      <c r="L131" s="73">
        <f>IF(ISBLANK($C120),"None",$C$85-$C120)</f>
        <v>9950</v>
      </c>
      <c r="M131" s="28">
        <f t="shared" ref="M131:M137" si="51">IF(ISBLANK(G120),"None",SUM(D120:G120)+$D$129)</f>
        <v>290</v>
      </c>
      <c r="N131" s="74">
        <v>0</v>
      </c>
      <c r="O131" s="73">
        <f>IF(ISBLANK($C120),"None",$C$85-$C120)</f>
        <v>9950</v>
      </c>
      <c r="P131" s="28">
        <f t="shared" ref="P131:P137" si="52">IF(ISBLANK(H120),"None",SUM(D120:H120)+$D$129)</f>
        <v>370</v>
      </c>
      <c r="Q131" s="74">
        <v>0</v>
      </c>
      <c r="R131" s="73">
        <f>IF(ISBLANK($C120),"None",$C$85-$C120)</f>
        <v>9950</v>
      </c>
      <c r="S131" s="28">
        <f t="shared" ref="S131:S137" si="53">IF(ISBLANK(I120),"None",SUM(D120:I120)+$D$129)</f>
        <v>450</v>
      </c>
      <c r="T131" s="74">
        <v>0</v>
      </c>
      <c r="U131" s="73">
        <f>IF(ISBLANK($C120),"None",$C$85-$C120)</f>
        <v>9950</v>
      </c>
      <c r="V131" s="28" t="str">
        <f t="shared" ref="V131:V137" si="54">IF(ISBLANK(J120),"None",SUM(D120:J120)+$D$129)</f>
        <v>None</v>
      </c>
      <c r="W131" s="74">
        <v>0</v>
      </c>
      <c r="X131" s="73">
        <f>IF(ISBLANK($C120),"None",$C$85-$C120)</f>
        <v>9950</v>
      </c>
      <c r="Y131" s="28" t="str">
        <f t="shared" ref="Y131:Y137" si="55">IF(ISBLANK(K120),"None",SUM(D120:K120)+$D$129)</f>
        <v>None</v>
      </c>
      <c r="Z131" s="74">
        <v>0</v>
      </c>
      <c r="AA131" s="73">
        <f>IF(ISBLANK($C120),"None",$C$85-$C120)</f>
        <v>9950</v>
      </c>
      <c r="AB131" s="28" t="str">
        <f t="shared" ref="AB131:AB137" si="56">IF(ISBLANK(L120),"None",SUM(D120:L120)+$D$129)</f>
        <v>None</v>
      </c>
      <c r="AC131" s="74">
        <v>0</v>
      </c>
      <c r="AD131" s="73">
        <f>IF(ISBLANK($C120),"None",$C$85-$C120)</f>
        <v>9950</v>
      </c>
      <c r="AE131" s="28" t="str">
        <f t="shared" ref="AE131:AE137" si="57">IF(ISBLANK(M120),"None",SUM(D120:M120)+$D$129)</f>
        <v>None</v>
      </c>
      <c r="AF131" s="74">
        <v>0</v>
      </c>
      <c r="AG131" s="73">
        <f>IF(ISBLANK($C120),"None",$C$85-$C120)</f>
        <v>9950</v>
      </c>
      <c r="AH131" s="28" t="str">
        <f t="shared" ref="AH131:AH137" si="58">IF(ISBLANK(N120),"None",SUM(D120:N120)+$D$129)</f>
        <v>None</v>
      </c>
      <c r="AI131" s="74">
        <v>0</v>
      </c>
    </row>
    <row r="132" spans="1:35" hidden="1" x14ac:dyDescent="0.3">
      <c r="A132" s="173"/>
      <c r="B132" s="29" t="s">
        <v>13</v>
      </c>
      <c r="C132" s="50">
        <f>IF(ISBLANK($C121),"None",$C$85-SUM($C120:$C121))</f>
        <v>9870</v>
      </c>
      <c r="D132" s="19">
        <f t="shared" si="48"/>
        <v>50</v>
      </c>
      <c r="E132" s="76">
        <v>0</v>
      </c>
      <c r="F132" s="50">
        <f>IF(ISBLANK($C121),"None",$C$85-SUM($C120:$C121))</f>
        <v>9870</v>
      </c>
      <c r="G132" s="19">
        <f t="shared" si="49"/>
        <v>130</v>
      </c>
      <c r="H132" s="76">
        <v>0</v>
      </c>
      <c r="I132" s="50">
        <f>IF(ISBLANK($C121),"None",$C$85-SUM($C120:$C121))</f>
        <v>9870</v>
      </c>
      <c r="J132" s="19">
        <f t="shared" si="50"/>
        <v>210</v>
      </c>
      <c r="K132" s="76">
        <v>0</v>
      </c>
      <c r="L132" s="50">
        <f>IF(ISBLANK($C121),"None",$C$85-SUM($C120:$C121))</f>
        <v>9870</v>
      </c>
      <c r="M132" s="19">
        <f t="shared" si="51"/>
        <v>290</v>
      </c>
      <c r="N132" s="76">
        <v>0</v>
      </c>
      <c r="O132" s="50">
        <f>IF(ISBLANK($C121),"None",$C$85-SUM($C120:$C121))</f>
        <v>9870</v>
      </c>
      <c r="P132" s="19">
        <f t="shared" si="52"/>
        <v>370</v>
      </c>
      <c r="Q132" s="76">
        <v>0</v>
      </c>
      <c r="R132" s="50">
        <f>IF(ISBLANK($C121),"None",$C$85-SUM($C120:$C121))</f>
        <v>9870</v>
      </c>
      <c r="S132" s="19">
        <f t="shared" si="53"/>
        <v>450</v>
      </c>
      <c r="T132" s="76">
        <v>0</v>
      </c>
      <c r="U132" s="50">
        <f>IF(ISBLANK($C121),"None",$C$85-SUM($C120:$C121))</f>
        <v>9870</v>
      </c>
      <c r="V132" s="19" t="str">
        <f t="shared" si="54"/>
        <v>None</v>
      </c>
      <c r="W132" s="76">
        <v>0</v>
      </c>
      <c r="X132" s="50">
        <f>IF(ISBLANK($C121),"None",$C$85-SUM($C120:$C121))</f>
        <v>9870</v>
      </c>
      <c r="Y132" s="19" t="str">
        <f t="shared" si="55"/>
        <v>None</v>
      </c>
      <c r="Z132" s="76">
        <v>0</v>
      </c>
      <c r="AA132" s="50">
        <f>IF(ISBLANK($C121),"None",$C$85-SUM($C120:$C121))</f>
        <v>9870</v>
      </c>
      <c r="AB132" s="19" t="str">
        <f t="shared" si="56"/>
        <v>None</v>
      </c>
      <c r="AC132" s="76">
        <v>0</v>
      </c>
      <c r="AD132" s="50">
        <f>IF(ISBLANK($C121),"None",$C$85-SUM($C120:$C121))</f>
        <v>9870</v>
      </c>
      <c r="AE132" s="19" t="str">
        <f t="shared" si="57"/>
        <v>None</v>
      </c>
      <c r="AF132" s="76">
        <v>0</v>
      </c>
      <c r="AG132" s="50">
        <f>IF(ISBLANK($C121),"None",$C$85-SUM($C120:$C121))</f>
        <v>9870</v>
      </c>
      <c r="AH132" s="19" t="str">
        <f t="shared" si="58"/>
        <v>None</v>
      </c>
      <c r="AI132" s="76">
        <v>0</v>
      </c>
    </row>
    <row r="133" spans="1:35" hidden="1" x14ac:dyDescent="0.3">
      <c r="A133" s="173"/>
      <c r="B133" s="29" t="s">
        <v>14</v>
      </c>
      <c r="C133" s="50">
        <f>IF(ISBLANK($C122),"None",$C$85-SUM($C120:$C122))</f>
        <v>9790</v>
      </c>
      <c r="D133" s="19">
        <f t="shared" si="48"/>
        <v>50</v>
      </c>
      <c r="E133" s="76">
        <v>0</v>
      </c>
      <c r="F133" s="50">
        <f>IF(ISBLANK($C122),"None",$C$85-SUM($C120:$C122))</f>
        <v>9790</v>
      </c>
      <c r="G133" s="19">
        <f t="shared" si="49"/>
        <v>130</v>
      </c>
      <c r="H133" s="76">
        <v>0</v>
      </c>
      <c r="I133" s="50">
        <f>IF(ISBLANK($C122),"None",$C$85-SUM($C120:$C122))</f>
        <v>9790</v>
      </c>
      <c r="J133" s="19">
        <f t="shared" si="50"/>
        <v>210</v>
      </c>
      <c r="K133" s="76">
        <v>0</v>
      </c>
      <c r="L133" s="50">
        <f>IF(ISBLANK($C122),"None",$C$85-SUM($C120:$C122))</f>
        <v>9790</v>
      </c>
      <c r="M133" s="19">
        <f t="shared" si="51"/>
        <v>290</v>
      </c>
      <c r="N133" s="76">
        <v>0</v>
      </c>
      <c r="O133" s="50">
        <f>IF(ISBLANK($C122),"None",$C$85-SUM($C120:$C122))</f>
        <v>9790</v>
      </c>
      <c r="P133" s="19">
        <f t="shared" si="52"/>
        <v>370</v>
      </c>
      <c r="Q133" s="76">
        <v>0</v>
      </c>
      <c r="R133" s="50">
        <f>IF(ISBLANK($C122),"None",$C$85-SUM($C120:$C122))</f>
        <v>9790</v>
      </c>
      <c r="S133" s="19">
        <f t="shared" si="53"/>
        <v>450</v>
      </c>
      <c r="T133" s="76">
        <v>0</v>
      </c>
      <c r="U133" s="50">
        <f>IF(ISBLANK($C122),"None",$C$85-SUM($C120:$C122))</f>
        <v>9790</v>
      </c>
      <c r="V133" s="19" t="str">
        <f t="shared" si="54"/>
        <v>None</v>
      </c>
      <c r="W133" s="76">
        <v>0</v>
      </c>
      <c r="X133" s="50">
        <f>IF(ISBLANK($C122),"None",$C$85-SUM($C120:$C122))</f>
        <v>9790</v>
      </c>
      <c r="Y133" s="19" t="str">
        <f t="shared" si="55"/>
        <v>None</v>
      </c>
      <c r="Z133" s="76">
        <v>0</v>
      </c>
      <c r="AA133" s="50">
        <f>IF(ISBLANK($C122),"None",$C$85-SUM($C120:$C122))</f>
        <v>9790</v>
      </c>
      <c r="AB133" s="19" t="str">
        <f t="shared" si="56"/>
        <v>None</v>
      </c>
      <c r="AC133" s="76">
        <v>0</v>
      </c>
      <c r="AD133" s="50">
        <f>IF(ISBLANK($C122),"None",$C$85-SUM($C120:$C122))</f>
        <v>9790</v>
      </c>
      <c r="AE133" s="19" t="str">
        <f t="shared" si="57"/>
        <v>None</v>
      </c>
      <c r="AF133" s="76">
        <v>0</v>
      </c>
      <c r="AG133" s="50">
        <f>IF(ISBLANK($C122),"None",$C$85-SUM($C120:$C122))</f>
        <v>9790</v>
      </c>
      <c r="AH133" s="19" t="str">
        <f t="shared" si="58"/>
        <v>None</v>
      </c>
      <c r="AI133" s="76">
        <v>0</v>
      </c>
    </row>
    <row r="134" spans="1:35" hidden="1" x14ac:dyDescent="0.3">
      <c r="A134" s="173"/>
      <c r="B134" s="29" t="s">
        <v>15</v>
      </c>
      <c r="C134" s="50">
        <f>IF(ISBLANK($C123),"None",$C$85-SUM($C120:$C123))</f>
        <v>9710</v>
      </c>
      <c r="D134" s="19">
        <f t="shared" si="48"/>
        <v>50</v>
      </c>
      <c r="E134" s="76">
        <v>0</v>
      </c>
      <c r="F134" s="50">
        <f>IF(ISBLANK($C123),"None",$C$85-SUM($C120:$C123))</f>
        <v>9710</v>
      </c>
      <c r="G134" s="19">
        <f t="shared" si="49"/>
        <v>130</v>
      </c>
      <c r="H134" s="76">
        <v>0</v>
      </c>
      <c r="I134" s="50">
        <f>IF(ISBLANK($C123),"None",$C$85-SUM($C120:$C123))</f>
        <v>9710</v>
      </c>
      <c r="J134" s="19">
        <f t="shared" si="50"/>
        <v>210</v>
      </c>
      <c r="K134" s="76">
        <v>0</v>
      </c>
      <c r="L134" s="50">
        <f>IF(ISBLANK($C123),"None",$C$85-SUM($C120:$C123))</f>
        <v>9710</v>
      </c>
      <c r="M134" s="19">
        <f t="shared" si="51"/>
        <v>290</v>
      </c>
      <c r="N134" s="76">
        <v>0</v>
      </c>
      <c r="O134" s="50">
        <f>IF(ISBLANK($C123),"None",$C$85-SUM($C120:$C123))</f>
        <v>9710</v>
      </c>
      <c r="P134" s="19">
        <f t="shared" si="52"/>
        <v>370</v>
      </c>
      <c r="Q134" s="76">
        <v>0</v>
      </c>
      <c r="R134" s="50">
        <f>IF(ISBLANK($C123),"None",$C$85-SUM($C120:$C123))</f>
        <v>9710</v>
      </c>
      <c r="S134" s="19">
        <f t="shared" si="53"/>
        <v>450</v>
      </c>
      <c r="T134" s="76">
        <v>0</v>
      </c>
      <c r="U134" s="50">
        <f>IF(ISBLANK($C123),"None",$C$85-SUM($C120:$C123))</f>
        <v>9710</v>
      </c>
      <c r="V134" s="19" t="str">
        <f t="shared" si="54"/>
        <v>None</v>
      </c>
      <c r="W134" s="76">
        <v>0</v>
      </c>
      <c r="X134" s="50">
        <f>IF(ISBLANK($C123),"None",$C$85-SUM($C120:$C123))</f>
        <v>9710</v>
      </c>
      <c r="Y134" s="19" t="str">
        <f t="shared" si="55"/>
        <v>None</v>
      </c>
      <c r="Z134" s="76">
        <v>0</v>
      </c>
      <c r="AA134" s="50">
        <f>IF(ISBLANK($C123),"None",$C$85-SUM($C120:$C123))</f>
        <v>9710</v>
      </c>
      <c r="AB134" s="19" t="str">
        <f t="shared" si="56"/>
        <v>None</v>
      </c>
      <c r="AC134" s="76">
        <v>0</v>
      </c>
      <c r="AD134" s="50">
        <f>IF(ISBLANK($C123),"None",$C$85-SUM($C120:$C123))</f>
        <v>9710</v>
      </c>
      <c r="AE134" s="19" t="str">
        <f t="shared" si="57"/>
        <v>None</v>
      </c>
      <c r="AF134" s="76">
        <v>0</v>
      </c>
      <c r="AG134" s="50">
        <f>IF(ISBLANK($C123),"None",$C$85-SUM($C120:$C123))</f>
        <v>9710</v>
      </c>
      <c r="AH134" s="19" t="str">
        <f t="shared" si="58"/>
        <v>None</v>
      </c>
      <c r="AI134" s="76">
        <v>0</v>
      </c>
    </row>
    <row r="135" spans="1:35" hidden="1" x14ac:dyDescent="0.3">
      <c r="A135" s="173"/>
      <c r="B135" s="29" t="s">
        <v>16</v>
      </c>
      <c r="C135" s="50" t="str">
        <f>IF(ISBLANK($C124),"None",$C$85-SUM($C120:$C124))</f>
        <v>None</v>
      </c>
      <c r="D135" s="19" t="str">
        <f t="shared" si="48"/>
        <v>None</v>
      </c>
      <c r="E135" s="76">
        <v>0</v>
      </c>
      <c r="F135" s="50" t="str">
        <f>IF(ISBLANK($C124),"None",$C$85-SUM($C120:$C124))</f>
        <v>None</v>
      </c>
      <c r="G135" s="19" t="str">
        <f t="shared" si="49"/>
        <v>None</v>
      </c>
      <c r="H135" s="76">
        <v>0</v>
      </c>
      <c r="I135" s="50" t="str">
        <f>IF(ISBLANK($C124),"None",$C$85-SUM($C120:$C124))</f>
        <v>None</v>
      </c>
      <c r="J135" s="19" t="str">
        <f t="shared" si="50"/>
        <v>None</v>
      </c>
      <c r="K135" s="76">
        <v>0</v>
      </c>
      <c r="L135" s="50" t="str">
        <f>IF(ISBLANK($C124),"None",$C$85-SUM($C120:$C124))</f>
        <v>None</v>
      </c>
      <c r="M135" s="19" t="str">
        <f t="shared" si="51"/>
        <v>None</v>
      </c>
      <c r="N135" s="76">
        <v>0</v>
      </c>
      <c r="O135" s="50" t="str">
        <f>IF(ISBLANK($C124),"None",$C$85-SUM($C120:$C124))</f>
        <v>None</v>
      </c>
      <c r="P135" s="19" t="str">
        <f t="shared" si="52"/>
        <v>None</v>
      </c>
      <c r="Q135" s="76">
        <v>0</v>
      </c>
      <c r="R135" s="50" t="str">
        <f>IF(ISBLANK($C124),"None",$C$85-SUM($C120:$C124))</f>
        <v>None</v>
      </c>
      <c r="S135" s="19" t="str">
        <f t="shared" si="53"/>
        <v>None</v>
      </c>
      <c r="T135" s="76">
        <v>0</v>
      </c>
      <c r="U135" s="50" t="str">
        <f>IF(ISBLANK($C124),"None",$C$85-SUM($C120:$C124))</f>
        <v>None</v>
      </c>
      <c r="V135" s="19" t="str">
        <f t="shared" si="54"/>
        <v>None</v>
      </c>
      <c r="W135" s="76">
        <v>0</v>
      </c>
      <c r="X135" s="50" t="str">
        <f>IF(ISBLANK($C124),"None",$C$85-SUM($C120:$C124))</f>
        <v>None</v>
      </c>
      <c r="Y135" s="19" t="str">
        <f t="shared" si="55"/>
        <v>None</v>
      </c>
      <c r="Z135" s="76">
        <v>0</v>
      </c>
      <c r="AA135" s="50" t="str">
        <f>IF(ISBLANK($C124),"None",$C$85-SUM($C120:$C124))</f>
        <v>None</v>
      </c>
      <c r="AB135" s="19" t="str">
        <f t="shared" si="56"/>
        <v>None</v>
      </c>
      <c r="AC135" s="76">
        <v>0</v>
      </c>
      <c r="AD135" s="50" t="str">
        <f>IF(ISBLANK($C124),"None",$C$85-SUM($C120:$C124))</f>
        <v>None</v>
      </c>
      <c r="AE135" s="19" t="str">
        <f t="shared" si="57"/>
        <v>None</v>
      </c>
      <c r="AF135" s="76">
        <v>0</v>
      </c>
      <c r="AG135" s="50" t="str">
        <f>IF(ISBLANK($C124),"None",$C$85-SUM($C120:$C124))</f>
        <v>None</v>
      </c>
      <c r="AH135" s="19" t="str">
        <f t="shared" si="58"/>
        <v>None</v>
      </c>
      <c r="AI135" s="76">
        <v>0</v>
      </c>
    </row>
    <row r="136" spans="1:35" hidden="1" x14ac:dyDescent="0.3">
      <c r="A136" s="173"/>
      <c r="B136" s="29" t="s">
        <v>17</v>
      </c>
      <c r="C136" s="50" t="str">
        <f>IF(ISBLANK($C125),"None",SUM($C120:$C125)+$C$85)</f>
        <v>None</v>
      </c>
      <c r="D136" s="19" t="str">
        <f t="shared" si="48"/>
        <v>None</v>
      </c>
      <c r="E136" s="76">
        <v>0</v>
      </c>
      <c r="F136" s="50" t="str">
        <f>IF(ISBLANK($C125),"None",SUM($C120:$C125)+$C$85)</f>
        <v>None</v>
      </c>
      <c r="G136" s="19" t="str">
        <f t="shared" si="49"/>
        <v>None</v>
      </c>
      <c r="H136" s="76">
        <v>0</v>
      </c>
      <c r="I136" s="50" t="str">
        <f>IF(ISBLANK($C125),"None",SUM($C120:$C125)+$C$85)</f>
        <v>None</v>
      </c>
      <c r="J136" s="19" t="str">
        <f t="shared" si="50"/>
        <v>None</v>
      </c>
      <c r="K136" s="76">
        <v>0</v>
      </c>
      <c r="L136" s="50" t="str">
        <f>IF(ISBLANK($C125),"None",SUM($C120:$C125)+$C$85)</f>
        <v>None</v>
      </c>
      <c r="M136" s="19" t="str">
        <f t="shared" si="51"/>
        <v>None</v>
      </c>
      <c r="N136" s="76">
        <v>0</v>
      </c>
      <c r="O136" s="50" t="str">
        <f>IF(ISBLANK($C125),"None",SUM($C120:$C125)+$C$85)</f>
        <v>None</v>
      </c>
      <c r="P136" s="19" t="str">
        <f t="shared" si="52"/>
        <v>None</v>
      </c>
      <c r="Q136" s="76">
        <v>0</v>
      </c>
      <c r="R136" s="50" t="str">
        <f>IF(ISBLANK($C125),"None",SUM($C120:$C125)+$C$85)</f>
        <v>None</v>
      </c>
      <c r="S136" s="19" t="str">
        <f t="shared" si="53"/>
        <v>None</v>
      </c>
      <c r="T136" s="76">
        <v>0</v>
      </c>
      <c r="U136" s="50" t="str">
        <f>IF(ISBLANK($C125),"None",SUM($C120:$C125)+$C$85)</f>
        <v>None</v>
      </c>
      <c r="V136" s="19" t="str">
        <f t="shared" si="54"/>
        <v>None</v>
      </c>
      <c r="W136" s="76">
        <v>0</v>
      </c>
      <c r="X136" s="50" t="str">
        <f>IF(ISBLANK($C125),"None",SUM($C120:$C125)+$C$85)</f>
        <v>None</v>
      </c>
      <c r="Y136" s="19" t="str">
        <f t="shared" si="55"/>
        <v>None</v>
      </c>
      <c r="Z136" s="76">
        <v>0</v>
      </c>
      <c r="AA136" s="50" t="str">
        <f>IF(ISBLANK($C125),"None",SUM($C120:$C125)+$C$85)</f>
        <v>None</v>
      </c>
      <c r="AB136" s="19" t="str">
        <f t="shared" si="56"/>
        <v>None</v>
      </c>
      <c r="AC136" s="76">
        <v>0</v>
      </c>
      <c r="AD136" s="50" t="str">
        <f>IF(ISBLANK($C125),"None",SUM($C120:$C125)+$C$85)</f>
        <v>None</v>
      </c>
      <c r="AE136" s="19" t="str">
        <f t="shared" si="57"/>
        <v>None</v>
      </c>
      <c r="AF136" s="76">
        <v>0</v>
      </c>
      <c r="AG136" s="50" t="str">
        <f>IF(ISBLANK($C125),"None",SUM($C120:$C125)+$C$85)</f>
        <v>None</v>
      </c>
      <c r="AH136" s="19" t="str">
        <f t="shared" si="58"/>
        <v>None</v>
      </c>
      <c r="AI136" s="76">
        <v>0</v>
      </c>
    </row>
    <row r="137" spans="1:35" ht="17.25" hidden="1" thickBot="1" x14ac:dyDescent="0.35">
      <c r="A137" s="174"/>
      <c r="B137" s="31" t="s">
        <v>18</v>
      </c>
      <c r="C137" s="53" t="str">
        <f>IF(ISBLANK($C126),"None",$C$85-SUM($C120:$C126))</f>
        <v>None</v>
      </c>
      <c r="D137" s="54" t="str">
        <f t="shared" si="48"/>
        <v>None</v>
      </c>
      <c r="E137" s="77">
        <v>0</v>
      </c>
      <c r="F137" s="53" t="str">
        <f>IF(ISBLANK($C126),"None",$C$85-SUM($C120:$C126))</f>
        <v>None</v>
      </c>
      <c r="G137" s="54" t="str">
        <f t="shared" si="49"/>
        <v>None</v>
      </c>
      <c r="H137" s="77">
        <v>0</v>
      </c>
      <c r="I137" s="53" t="str">
        <f>IF(ISBLANK($C126),"None",$C$85-SUM($C120:$C126))</f>
        <v>None</v>
      </c>
      <c r="J137" s="54" t="str">
        <f t="shared" si="50"/>
        <v>None</v>
      </c>
      <c r="K137" s="77">
        <v>0</v>
      </c>
      <c r="L137" s="53" t="str">
        <f>IF(ISBLANK($C126),"None",$C$85-SUM($C120:$C126))</f>
        <v>None</v>
      </c>
      <c r="M137" s="54" t="str">
        <f t="shared" si="51"/>
        <v>None</v>
      </c>
      <c r="N137" s="77">
        <v>0</v>
      </c>
      <c r="O137" s="53" t="str">
        <f>IF(ISBLANK($C126),"None",$C$85-SUM($C120:$C126))</f>
        <v>None</v>
      </c>
      <c r="P137" s="54" t="str">
        <f t="shared" si="52"/>
        <v>None</v>
      </c>
      <c r="Q137" s="77">
        <v>0</v>
      </c>
      <c r="R137" s="53" t="str">
        <f>IF(ISBLANK($C126),"None",$C$85-SUM($C120:$C126))</f>
        <v>None</v>
      </c>
      <c r="S137" s="54" t="str">
        <f t="shared" si="53"/>
        <v>None</v>
      </c>
      <c r="T137" s="77">
        <v>0</v>
      </c>
      <c r="U137" s="53" t="str">
        <f>IF(ISBLANK($C126),"None",$C$85-SUM($C120:$C126))</f>
        <v>None</v>
      </c>
      <c r="V137" s="54" t="str">
        <f t="shared" si="54"/>
        <v>None</v>
      </c>
      <c r="W137" s="77">
        <v>0</v>
      </c>
      <c r="X137" s="53" t="str">
        <f>IF(ISBLANK($C126),"None",$C$85-SUM($C120:$C126))</f>
        <v>None</v>
      </c>
      <c r="Y137" s="54" t="str">
        <f t="shared" si="55"/>
        <v>None</v>
      </c>
      <c r="Z137" s="77">
        <v>0</v>
      </c>
      <c r="AA137" s="53" t="str">
        <f>IF(ISBLANK($C126),"None",$C$85-SUM($C120:$C126))</f>
        <v>None</v>
      </c>
      <c r="AB137" s="54" t="str">
        <f t="shared" si="56"/>
        <v>None</v>
      </c>
      <c r="AC137" s="77">
        <v>0</v>
      </c>
      <c r="AD137" s="53" t="str">
        <f>IF(ISBLANK($C126),"None",$C$85-SUM($C120:$C126))</f>
        <v>None</v>
      </c>
      <c r="AE137" s="54" t="str">
        <f t="shared" si="57"/>
        <v>None</v>
      </c>
      <c r="AF137" s="77">
        <v>0</v>
      </c>
      <c r="AG137" s="53" t="str">
        <f>IF(ISBLANK($C126),"None",$C$85-SUM($C120:$C126))</f>
        <v>None</v>
      </c>
      <c r="AH137" s="54" t="str">
        <f t="shared" si="58"/>
        <v>None</v>
      </c>
      <c r="AI137" s="77">
        <v>0</v>
      </c>
    </row>
  </sheetData>
  <mergeCells count="93">
    <mergeCell ref="AG129:AI129"/>
    <mergeCell ref="A129:A137"/>
    <mergeCell ref="F129:H129"/>
    <mergeCell ref="I129:K129"/>
    <mergeCell ref="L129:N129"/>
    <mergeCell ref="O129:Q129"/>
    <mergeCell ref="R129:T129"/>
    <mergeCell ref="U107:W107"/>
    <mergeCell ref="X107:Z107"/>
    <mergeCell ref="AA107:AC107"/>
    <mergeCell ref="AD107:AF107"/>
    <mergeCell ref="U129:W129"/>
    <mergeCell ref="X129:Z129"/>
    <mergeCell ref="AA129:AC129"/>
    <mergeCell ref="AD129:AF129"/>
    <mergeCell ref="AG85:AI85"/>
    <mergeCell ref="AG107:AI107"/>
    <mergeCell ref="A117:A126"/>
    <mergeCell ref="B117:N117"/>
    <mergeCell ref="B118:B119"/>
    <mergeCell ref="C118:C119"/>
    <mergeCell ref="D118:N118"/>
    <mergeCell ref="A107:A115"/>
    <mergeCell ref="F107:H107"/>
    <mergeCell ref="I107:K107"/>
    <mergeCell ref="L107:N107"/>
    <mergeCell ref="O107:Q107"/>
    <mergeCell ref="R107:T107"/>
    <mergeCell ref="A95:A104"/>
    <mergeCell ref="B95:N95"/>
    <mergeCell ref="B96:B97"/>
    <mergeCell ref="C96:C97"/>
    <mergeCell ref="D96:N96"/>
    <mergeCell ref="A85:A93"/>
    <mergeCell ref="F85:H85"/>
    <mergeCell ref="I85:K85"/>
    <mergeCell ref="L85:N85"/>
    <mergeCell ref="O85:Q85"/>
    <mergeCell ref="R85:T85"/>
    <mergeCell ref="U63:W63"/>
    <mergeCell ref="X63:Z63"/>
    <mergeCell ref="AA63:AC63"/>
    <mergeCell ref="AD63:AF63"/>
    <mergeCell ref="U85:W85"/>
    <mergeCell ref="X85:Z85"/>
    <mergeCell ref="AA85:AC85"/>
    <mergeCell ref="AD85:AF85"/>
    <mergeCell ref="AG63:AI63"/>
    <mergeCell ref="A73:A82"/>
    <mergeCell ref="B73:N73"/>
    <mergeCell ref="B74:B75"/>
    <mergeCell ref="C74:C75"/>
    <mergeCell ref="D74:N74"/>
    <mergeCell ref="A63:A71"/>
    <mergeCell ref="F63:H63"/>
    <mergeCell ref="I63:K63"/>
    <mergeCell ref="L63:N63"/>
    <mergeCell ref="O63:Q63"/>
    <mergeCell ref="R63:T63"/>
    <mergeCell ref="AA41:AC41"/>
    <mergeCell ref="AD41:AF41"/>
    <mergeCell ref="AG41:AI41"/>
    <mergeCell ref="A51:A60"/>
    <mergeCell ref="B51:N51"/>
    <mergeCell ref="B52:B53"/>
    <mergeCell ref="C52:C53"/>
    <mergeCell ref="D52:N52"/>
    <mergeCell ref="R30:X30"/>
    <mergeCell ref="T31:U31"/>
    <mergeCell ref="A41:A49"/>
    <mergeCell ref="F41:H41"/>
    <mergeCell ref="I41:K41"/>
    <mergeCell ref="L41:N41"/>
    <mergeCell ref="O41:Q41"/>
    <mergeCell ref="R41:T41"/>
    <mergeCell ref="U41:W41"/>
    <mergeCell ref="X41:Z41"/>
    <mergeCell ref="A15:A18"/>
    <mergeCell ref="A19:A20"/>
    <mergeCell ref="A21:A27"/>
    <mergeCell ref="B25:B27"/>
    <mergeCell ref="A29:A38"/>
    <mergeCell ref="B29:N29"/>
    <mergeCell ref="B30:B31"/>
    <mergeCell ref="C30:C31"/>
    <mergeCell ref="D30:N30"/>
    <mergeCell ref="A12:A14"/>
    <mergeCell ref="B12:B13"/>
    <mergeCell ref="A1:A2"/>
    <mergeCell ref="C1:D1"/>
    <mergeCell ref="A7:N7"/>
    <mergeCell ref="A8:B8"/>
    <mergeCell ref="A9:A11"/>
  </mergeCells>
  <dataValidations count="2">
    <dataValidation type="list" allowBlank="1" showInputMessage="1" showErrorMessage="1" sqref="B2:B3">
      <formula1>Elements</formula1>
    </dataValidation>
    <dataValidation type="list" allowBlank="1" showInputMessage="1" showErrorMessage="1" sqref="E3 F3:F6 F10:F11 G9 G11:H11 L14 F21:F23 F14:F18 I21:I22">
      <formula1>Types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P-3</vt:lpstr>
      <vt:lpstr>P-4</vt:lpstr>
      <vt:lpstr>Elements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Пронькин Дмитрий Юрьевич</cp:lastModifiedBy>
  <dcterms:created xsi:type="dcterms:W3CDTF">2006-09-16T00:00:00Z</dcterms:created>
  <dcterms:modified xsi:type="dcterms:W3CDTF">2018-12-28T12:47:57Z</dcterms:modified>
</cp:coreProperties>
</file>