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ki\Documents\Misk\Second Project\Project 2\"/>
    </mc:Choice>
  </mc:AlternateContent>
  <xr:revisionPtr revIDLastSave="0" documentId="13_ncr:1_{84DDA15B-5ACA-411B-AB3A-A1ECC36BAC2E}" xr6:coauthVersionLast="44" xr6:coauthVersionMax="44" xr10:uidLastSave="{00000000-0000-0000-0000-000000000000}"/>
  <bookViews>
    <workbookView xWindow="-28920" yWindow="-120" windowWidth="29040" windowHeight="15840" activeTab="3" xr2:uid="{00000000-000D-0000-FFFF-FFFF00000000}"/>
  </bookViews>
  <sheets>
    <sheet name="projectdata-nyse" sheetId="1" r:id="rId1"/>
    <sheet name="Task 1" sheetId="2" r:id="rId2"/>
    <sheet name="companies" sheetId="5" r:id="rId3"/>
    <sheet name="Task 2" sheetId="3" r:id="rId4"/>
    <sheet name="Task 3" sheetId="6" r:id="rId5"/>
  </sheets>
  <externalReferences>
    <externalReference r:id="rId6"/>
  </externalReferences>
  <definedNames>
    <definedName name="_xlnm._FilterDatabase" localSheetId="0" hidden="1">'projectdata-nyse'!$A$1:$K$1711</definedName>
    <definedName name="Case">companies!$B$432:$B$434</definedName>
    <definedName name="COGS">[1]Data!$F$2:$F$13</definedName>
    <definedName name="Company">companies!$A:$A</definedName>
    <definedName name="companylist">[1]Data!$B$15:$B$18</definedName>
    <definedName name="cr">'projectdata-nyse'!$F$2:$F$1711</definedName>
    <definedName name="grossmargin">[1]Data!$K$2:$K$13</definedName>
    <definedName name="ooe">'projectdata-nyse'!$I$2:$I$1711</definedName>
    <definedName name="oper_margin">[1]Data!$L$2:$L$13</definedName>
    <definedName name="OtherOpItems">[1]Data!$H$2:$H$13</definedName>
    <definedName name="RD">'projectdata-nyse'!$H$2:$H$1711</definedName>
    <definedName name="sga">'projectdata-nyse'!$G$2:$G$1711</definedName>
    <definedName name="SGAs">[1]Data!$G$2:$G$13</definedName>
    <definedName name="tickersymbol">[1]Data!$B$2:$B$13</definedName>
    <definedName name="total_revenue">[1]Data!$E$2:$E$13</definedName>
    <definedName name="tr">'projectdata-nyse'!$E$2:$E$1711</definedName>
    <definedName name="ts">'projectdata-nyse'!$B$2:$B$1711</definedName>
    <definedName name="y">'projectdata-nyse'!$C$2:$C$1711</definedName>
    <definedName name="years">[1]Data!$C$2:$C$13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6" l="1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F11" i="6" a="1"/>
  <c r="F11" i="6" s="1"/>
  <c r="E11" i="6" a="1"/>
  <c r="E11" i="6" s="1"/>
  <c r="H10" i="6" a="1"/>
  <c r="H10" i="6" s="1"/>
  <c r="H13" i="6" s="1"/>
  <c r="G10" i="6" a="1"/>
  <c r="G10" i="6" s="1"/>
  <c r="F10" i="6" a="1"/>
  <c r="F10" i="6" s="1"/>
  <c r="E10" i="6" a="1"/>
  <c r="E10" i="6" s="1"/>
  <c r="H8" i="6" a="1"/>
  <c r="H8" i="6" s="1"/>
  <c r="G8" i="6" a="1"/>
  <c r="G8" i="6" s="1"/>
  <c r="F8" i="6" a="1"/>
  <c r="F8" i="6" s="1"/>
  <c r="E8" i="6" a="1"/>
  <c r="E8" i="6" s="1"/>
  <c r="H7" i="6" a="1"/>
  <c r="H7" i="6" s="1"/>
  <c r="G7" i="6" a="1"/>
  <c r="G7" i="6" s="1"/>
  <c r="F7" i="6" a="1"/>
  <c r="F7" i="6" s="1"/>
  <c r="E7" i="6" a="1"/>
  <c r="E7" i="6" s="1"/>
  <c r="H12" i="3" a="1"/>
  <c r="H12" i="3" s="1"/>
  <c r="G12" i="3" a="1"/>
  <c r="G12" i="3" s="1"/>
  <c r="F12" i="3" a="1"/>
  <c r="F12" i="3" s="1"/>
  <c r="E12" i="3" a="1"/>
  <c r="E12" i="3" s="1"/>
  <c r="E11" i="3" a="1"/>
  <c r="E11" i="3" s="1"/>
  <c r="E7" i="3" a="1"/>
  <c r="E7" i="3" s="1"/>
  <c r="G13" i="6" l="1"/>
  <c r="E9" i="6"/>
  <c r="F9" i="6"/>
  <c r="G9" i="6"/>
  <c r="E13" i="6"/>
  <c r="H9" i="6"/>
  <c r="H14" i="6" s="1"/>
  <c r="F13" i="6"/>
  <c r="C9" i="2"/>
  <c r="C8" i="2"/>
  <c r="C10" i="2"/>
  <c r="H11" i="3" a="1"/>
  <c r="H11" i="3" s="1"/>
  <c r="G11" i="3" a="1"/>
  <c r="G11" i="3" s="1"/>
  <c r="F11" i="3" a="1"/>
  <c r="F11" i="3" s="1"/>
  <c r="H10" i="3" a="1"/>
  <c r="H10" i="3" s="1"/>
  <c r="G10" i="3" a="1"/>
  <c r="G10" i="3" s="1"/>
  <c r="F10" i="3" a="1"/>
  <c r="F10" i="3" s="1"/>
  <c r="E10" i="3" a="1"/>
  <c r="E10" i="3" s="1"/>
  <c r="E13" i="3" s="1"/>
  <c r="H8" i="3" a="1"/>
  <c r="H8" i="3" s="1"/>
  <c r="G8" i="3" a="1"/>
  <c r="G8" i="3" s="1"/>
  <c r="F8" i="3" a="1"/>
  <c r="F8" i="3" s="1"/>
  <c r="E8" i="3" a="1"/>
  <c r="E8" i="3" s="1"/>
  <c r="H7" i="3" a="1"/>
  <c r="H7" i="3" s="1"/>
  <c r="G7" i="3" a="1"/>
  <c r="G7" i="3" s="1"/>
  <c r="F7" i="3" a="1"/>
  <c r="F7" i="3" s="1"/>
  <c r="G14" i="6" l="1"/>
  <c r="F14" i="6"/>
  <c r="E14" i="6"/>
  <c r="F13" i="3"/>
  <c r="H13" i="3"/>
  <c r="G13" i="3"/>
  <c r="G20" i="6"/>
  <c r="E20" i="6"/>
  <c r="G19" i="6"/>
  <c r="F20" i="6"/>
  <c r="F19" i="6"/>
  <c r="H20" i="6"/>
  <c r="H19" i="6"/>
  <c r="F9" i="3"/>
  <c r="H9" i="3"/>
  <c r="E9" i="3"/>
  <c r="G9" i="3"/>
  <c r="D10" i="2"/>
  <c r="D11" i="2"/>
  <c r="D13" i="2"/>
  <c r="D12" i="2"/>
  <c r="D9" i="2"/>
  <c r="D8" i="2"/>
  <c r="C12" i="2"/>
  <c r="C11" i="2"/>
  <c r="C13" i="2"/>
  <c r="I34" i="6" l="1"/>
  <c r="I35" i="6" s="1"/>
  <c r="I30" i="6"/>
  <c r="I20" i="6" a="1"/>
  <c r="I20" i="6" s="1"/>
  <c r="F14" i="3"/>
  <c r="F21" i="6" s="1"/>
  <c r="G14" i="3"/>
  <c r="G21" i="6" s="1"/>
  <c r="E14" i="3"/>
  <c r="E21" i="6" s="1"/>
  <c r="H14" i="3"/>
  <c r="H21" i="6" s="1"/>
  <c r="J34" i="6" l="1"/>
  <c r="I33" i="6"/>
  <c r="J35" i="6"/>
  <c r="J33" i="6"/>
  <c r="J20" i="6" a="1"/>
  <c r="J20" i="6" s="1"/>
  <c r="I38" i="6"/>
  <c r="J30" i="6"/>
  <c r="I31" i="6"/>
  <c r="I29" i="6"/>
  <c r="I19" i="6"/>
  <c r="I7" i="6" s="1"/>
  <c r="J31" i="6" l="1"/>
  <c r="J29" i="6"/>
  <c r="J19" i="6"/>
  <c r="J7" i="6" s="1"/>
  <c r="J38" i="6"/>
  <c r="I39" i="6"/>
  <c r="I37" i="6"/>
  <c r="I21" i="6" a="1"/>
  <c r="I21" i="6" s="1"/>
  <c r="I14" i="6" s="1"/>
  <c r="I9" i="6"/>
  <c r="J37" i="6" l="1"/>
  <c r="J39" i="6"/>
  <c r="J21" i="6" a="1"/>
  <c r="J21" i="6" s="1"/>
  <c r="J14" i="6" s="1"/>
  <c r="J9" i="6"/>
</calcChain>
</file>

<file path=xl/sharedStrings.xml><?xml version="1.0" encoding="utf-8"?>
<sst xmlns="http://schemas.openxmlformats.org/spreadsheetml/2006/main" count="9443" uniqueCount="610">
  <si>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</si>
  <si>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</si>
  <si>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</si>
  <si>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</si>
  <si>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</si>
  <si>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</si>
  <si>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</si>
  <si>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</si>
  <si>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</si>
  <si>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</si>
  <si>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</si>
  <si>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</si>
  <si>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</si>
  <si>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</si>
  <si>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</si>
  <si>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</si>
  <si>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</si>
  <si>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</si>
  <si>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</si>
  <si>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</si>
  <si>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</si>
  <si>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</si>
  <si>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</si>
  <si>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</si>
  <si>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</si>
  <si>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</si>
  <si>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</si>
  <si>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</si>
  <si>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</si>
  <si>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</si>
  <si>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</si>
  <si>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</si>
  <si>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</si>
  <si>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</si>
  <si>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</si>
  <si>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</si>
  <si>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</si>
  <si>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</si>
  <si>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</si>
  <si>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</si>
  <si>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</si>
  <si>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</si>
  <si>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</si>
  <si>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</si>
  <si>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</si>
  <si>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</si>
  <si>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</si>
  <si>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</si>
  <si>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</si>
  <si>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</si>
  <si>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</si>
  <si>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</si>
  <si>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</si>
  <si>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</si>
  <si>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</si>
  <si>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</si>
  <si>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</si>
  <si>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</si>
  <si>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</si>
  <si>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</si>
  <si>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</si>
  <si>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</si>
  <si>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</si>
  <si>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</si>
  <si>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</si>
  <si>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</si>
  <si>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</si>
  <si>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</si>
  <si>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</si>
  <si>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</si>
  <si>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</si>
  <si>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</si>
  <si>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</si>
  <si>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</si>
  <si>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</si>
  <si>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</si>
  <si>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</si>
  <si>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</si>
  <si>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</si>
  <si>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</si>
  <si>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</si>
  <si>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</si>
  <si>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</si>
  <si>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</si>
  <si>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</si>
  <si>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</si>
  <si>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</si>
  <si>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</si>
  <si>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</si>
  <si>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</si>
  <si>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</si>
  <si>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</si>
  <si>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</si>
  <si>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</si>
  <si>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</si>
  <si>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</si>
  <si>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</si>
  <si>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</si>
  <si>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</si>
  <si>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</si>
  <si>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</si>
  <si>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</si>
  <si>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</si>
  <si>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</si>
  <si>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</si>
  <si>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</si>
  <si>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</si>
  <si>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</si>
  <si>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</si>
  <si>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</si>
  <si>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</si>
  <si>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</si>
  <si>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</si>
  <si>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</si>
  <si>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</si>
  <si>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</si>
  <si>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</si>
  <si>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</si>
  <si>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</si>
  <si>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</si>
  <si>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</si>
  <si>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</si>
  <si>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</si>
  <si>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</si>
  <si>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</si>
  <si>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</si>
  <si>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</si>
  <si>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</si>
  <si>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</si>
  <si>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</si>
  <si>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</si>
  <si>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</si>
  <si>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</si>
  <si>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</si>
  <si>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</si>
  <si>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</si>
  <si>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</si>
  <si>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</si>
  <si>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</si>
  <si>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</si>
  <si>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</si>
  <si>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</si>
  <si>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</si>
  <si>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</si>
  <si>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</si>
  <si>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</si>
  <si>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</si>
  <si>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</si>
  <si>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</si>
  <si>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</si>
  <si>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</si>
  <si>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</si>
  <si>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</si>
  <si>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</si>
  <si>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</si>
  <si>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</si>
  <si>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</si>
  <si>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</si>
  <si>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</si>
  <si>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</si>
  <si>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</si>
  <si>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</si>
  <si>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</si>
  <si>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</si>
  <si>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</si>
  <si>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</si>
  <si>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</si>
  <si>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</si>
  <si>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</si>
  <si>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</si>
  <si>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</si>
  <si>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</si>
  <si>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</si>
  <si>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</si>
  <si>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</si>
  <si>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</si>
  <si>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</si>
  <si>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</si>
  <si>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</si>
  <si>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</si>
  <si>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</si>
  <si>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</si>
  <si>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</si>
  <si>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</si>
  <si>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</si>
  <si>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</si>
  <si>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</si>
  <si>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</si>
  <si>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</si>
  <si>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</si>
  <si>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</si>
  <si>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</si>
  <si>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</si>
  <si>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</si>
  <si>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</si>
  <si>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</si>
  <si>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</si>
  <si>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</si>
  <si>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</si>
  <si>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</si>
  <si>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</si>
  <si>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</si>
  <si>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</si>
  <si>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</si>
  <si>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</si>
  <si>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</si>
  <si>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</si>
  <si>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</si>
  <si>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</si>
  <si>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</si>
  <si>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</si>
  <si>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</si>
  <si>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</si>
  <si>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</si>
  <si>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</si>
  <si>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</si>
  <si>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</si>
  <si>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</si>
  <si>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</si>
  <si>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</si>
  <si>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</si>
  <si>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</si>
  <si>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</si>
  <si>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</si>
  <si>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</si>
  <si>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</si>
  <si>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</si>
  <si>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</si>
  <si>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</si>
  <si>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</si>
  <si>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</si>
  <si>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</si>
  <si>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</si>
  <si>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</si>
  <si>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</si>
  <si>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</si>
  <si>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</si>
  <si>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</si>
  <si>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</si>
  <si>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</si>
  <si>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</si>
  <si>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</si>
  <si>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</si>
  <si>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</si>
  <si>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</si>
  <si>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</si>
  <si>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</si>
  <si>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</si>
  <si>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</si>
  <si>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</si>
  <si>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</si>
  <si>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</si>
  <si>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</si>
  <si>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</si>
  <si>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</si>
  <si>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</si>
  <si>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</si>
  <si>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</si>
  <si>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</si>
  <si>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</si>
  <si>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</si>
  <si>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</si>
  <si>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</si>
  <si>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</si>
  <si>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</si>
  <si>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</si>
  <si>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</si>
  <si>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</si>
  <si>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</si>
  <si>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</si>
  <si>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</si>
  <si>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</si>
  <si>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</si>
  <si>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</si>
  <si>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</si>
  <si>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</si>
  <si>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</si>
  <si>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</si>
  <si>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</si>
  <si>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</si>
  <si>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</si>
  <si>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</si>
  <si>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</si>
  <si>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</si>
  <si>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</si>
  <si>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</si>
  <si>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</si>
  <si>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</si>
  <si>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</si>
  <si>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</si>
  <si>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</si>
  <si>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</si>
  <si>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</si>
  <si>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</si>
  <si>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</si>
  <si>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</si>
  <si>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</si>
  <si>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</si>
  <si>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</si>
  <si>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</si>
  <si>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</si>
  <si>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</si>
  <si>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</si>
  <si>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</si>
  <si>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</si>
  <si>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</si>
  <si>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</si>
  <si>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</si>
  <si>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</si>
  <si>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</si>
  <si>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</si>
  <si>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</si>
  <si>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</si>
  <si>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</si>
  <si>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</si>
  <si>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</si>
  <si>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</si>
  <si>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</si>
  <si>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</si>
  <si>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</si>
  <si>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</si>
  <si>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</si>
  <si>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</si>
  <si>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</si>
  <si>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</si>
  <si>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</si>
  <si>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</si>
  <si>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</si>
  <si>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</si>
  <si>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</si>
  <si>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</si>
  <si>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</si>
  <si>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</si>
  <si>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</si>
  <si>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</si>
  <si>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</si>
  <si>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</si>
  <si>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</si>
  <si>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</si>
  <si>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</si>
  <si>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</si>
  <si>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</si>
  <si>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</si>
  <si>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</si>
  <si>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</si>
  <si>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</si>
  <si>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</si>
  <si>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</si>
  <si>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</si>
  <si>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</si>
  <si>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</si>
  <si>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</si>
  <si>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</si>
  <si>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</si>
  <si>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</si>
  <si>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</si>
  <si>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</si>
  <si>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</si>
  <si>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</si>
  <si>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</si>
  <si>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</si>
  <si>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</si>
  <si>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</si>
  <si>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</si>
  <si>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</si>
  <si>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</si>
  <si>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</si>
  <si>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</si>
  <si>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</si>
  <si>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</si>
  <si>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</si>
  <si>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</si>
  <si>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</si>
  <si>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</si>
  <si>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</si>
  <si>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</si>
  <si>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</si>
  <si>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</si>
  <si>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</si>
  <si>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</si>
  <si>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</si>
  <si>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</si>
  <si>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</si>
  <si>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</si>
  <si>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</si>
  <si>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</si>
  <si>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</si>
  <si>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</si>
  <si>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</si>
  <si>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</si>
  <si>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</si>
  <si>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</si>
  <si>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</si>
  <si>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</si>
  <si>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</si>
  <si>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</si>
  <si>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</si>
  <si>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</si>
  <si>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</si>
  <si>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</si>
  <si>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</si>
  <si>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</si>
  <si>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</si>
  <si>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</si>
  <si>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</si>
  <si>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</si>
  <si>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</si>
  <si>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</si>
  <si>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</si>
  <si>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</si>
  <si>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</si>
  <si>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</si>
  <si>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</si>
  <si>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</si>
  <si>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</si>
  <si>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</si>
  <si>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</si>
  <si>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</si>
  <si>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</si>
  <si>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</si>
  <si>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</si>
  <si>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</si>
  <si>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</si>
  <si>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</si>
  <si>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</si>
  <si>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</si>
  <si>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</si>
  <si>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</si>
  <si>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</si>
  <si>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</si>
  <si>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</si>
  <si>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</si>
  <si>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</si>
  <si>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</si>
  <si>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</si>
  <si>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</si>
  <si>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</si>
  <si>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</si>
  <si>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</si>
  <si>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</si>
  <si>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</si>
  <si>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</si>
  <si>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</si>
  <si>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</si>
  <si>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</si>
  <si>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</si>
  <si>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</si>
  <si>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</si>
  <si>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</si>
  <si>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</si>
  <si>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</si>
  <si>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</si>
  <si>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</si>
  <si>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</si>
  <si>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</si>
  <si>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</si>
  <si>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</si>
  <si>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</si>
  <si>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</si>
  <si>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</si>
  <si>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</si>
  <si>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</si>
  <si>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</si>
  <si>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</si>
  <si>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</si>
  <si>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</si>
  <si>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</si>
  <si>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</si>
  <si>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</si>
  <si>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</si>
  <si>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</si>
  <si>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</si>
  <si>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</si>
  <si>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</si>
  <si>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</si>
  <si>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</si>
  <si>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</si>
  <si>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</si>
  <si>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</si>
  <si>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</si>
  <si>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</si>
  <si>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</si>
  <si>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</si>
  <si>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</si>
  <si>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</si>
  <si>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</si>
  <si>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</si>
  <si>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</si>
  <si>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</si>
  <si>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</si>
  <si>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</si>
  <si>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</si>
  <si>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</si>
  <si>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</si>
  <si>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</si>
  <si>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</si>
  <si>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</si>
  <si>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</si>
  <si>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</si>
  <si>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</si>
  <si>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</si>
  <si>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</si>
  <si>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</si>
  <si>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</si>
  <si>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</si>
  <si>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</si>
  <si>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</si>
  <si>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</si>
  <si>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</si>
  <si>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</si>
  <si>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</si>
  <si>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</si>
  <si>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</si>
  <si>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</si>
  <si>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</si>
  <si>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</si>
  <si>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</si>
  <si>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</si>
  <si>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</si>
  <si>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</si>
  <si>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</si>
  <si>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</si>
  <si>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</si>
  <si>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</si>
  <si>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</si>
  <si>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</si>
  <si>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</si>
  <si>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</si>
  <si>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</si>
  <si>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</si>
  <si>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</si>
  <si>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</si>
  <si>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</si>
  <si>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</si>
  <si>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</si>
  <si>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</si>
  <si>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</si>
  <si>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</si>
  <si>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</si>
  <si>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</si>
  <si>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</si>
  <si>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</si>
  <si>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</si>
  <si>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</si>
  <si>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</si>
  <si>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</si>
  <si>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</si>
  <si>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</si>
  <si>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</si>
  <si>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</si>
  <si>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</si>
  <si>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</si>
  <si>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</si>
  <si>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</si>
  <si>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</si>
  <si>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</si>
  <si>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</si>
  <si>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</si>
  <si>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</si>
  <si>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</si>
  <si>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</si>
  <si>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</si>
  <si>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</si>
  <si>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</si>
  <si>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</si>
  <si>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</si>
  <si>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</si>
  <si>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</si>
  <si>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</si>
  <si>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</si>
  <si>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</si>
  <si>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</si>
  <si>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</si>
  <si>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</si>
  <si>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</si>
  <si>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</si>
  <si>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</t>
  </si>
  <si>
    <t>Materials, Copper</t>
  </si>
  <si>
    <t>Materials, Gold</t>
  </si>
  <si>
    <t>Mean</t>
  </si>
  <si>
    <t xml:space="preserve">Median </t>
  </si>
  <si>
    <t>Standard Deviation</t>
  </si>
  <si>
    <t>Range</t>
  </si>
  <si>
    <t>Max</t>
  </si>
  <si>
    <t>Min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</si>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</sst>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64" fontId="19" fillId="0" borderId="0" xfId="42" applyNumberFormat="1" applyFont="1"/>
    <xf numFmtId="164" fontId="0" fillId="0" borderId="0" xfId="42" applyNumberFormat="1" applyFont="1"/>
    <xf numFmtId="0" fontId="0" fillId="0" borderId="0" xfId="0" applyAlignment="1">
      <alignment horizontal="left" indent="1"/>
    </xf>
    <xf numFmtId="164" fontId="0" fillId="35" borderId="0" xfId="42" applyNumberFormat="1" applyFont="1" applyFill="1"/>
    <xf numFmtId="164" fontId="20" fillId="0" borderId="0" xfId="42" applyNumberFormat="1" applyFont="1"/>
    <xf numFmtId="44" fontId="0" fillId="0" borderId="0" xfId="42" applyFont="1"/>
    <xf numFmtId="0" fontId="21" fillId="0" borderId="0" xfId="0" applyFont="1" applyAlignment="1">
      <alignment horizontal="left" indent="1"/>
    </xf>
    <xf numFmtId="164" fontId="1" fillId="0" borderId="0" xfId="42" applyNumberFormat="1"/>
    <xf numFmtId="44" fontId="0" fillId="35" borderId="0" xfId="42" applyFont="1" applyFill="1"/>
    <xf numFmtId="0" fontId="16" fillId="36" borderId="14" xfId="0" applyFont="1" applyFill="1" applyBorder="1"/>
    <xf numFmtId="0" fontId="0" fillId="36" borderId="14" xfId="0" applyFill="1" applyBorder="1"/>
    <xf numFmtId="165" fontId="20" fillId="36" borderId="14" xfId="42" applyNumberFormat="1" applyFont="1" applyFill="1" applyBorder="1"/>
    <xf numFmtId="164" fontId="1" fillId="36" borderId="14" xfId="42" applyNumberFormat="1" applyFill="1" applyBorder="1"/>
    <xf numFmtId="0" fontId="0" fillId="0" borderId="15" xfId="0" applyBorder="1"/>
    <xf numFmtId="0" fontId="0" fillId="37" borderId="0" xfId="0" applyFill="1"/>
    <xf numFmtId="9" fontId="20" fillId="37" borderId="0" xfId="43" applyFont="1" applyFill="1"/>
    <xf numFmtId="166" fontId="22" fillId="37" borderId="0" xfId="0" quotePrefix="1" applyNumberFormat="1" applyFont="1" applyFill="1"/>
    <xf numFmtId="2" fontId="19" fillId="37" borderId="0" xfId="0" applyNumberFormat="1" applyFont="1" applyFill="1"/>
    <xf numFmtId="2" fontId="22" fillId="37" borderId="0" xfId="0" quotePrefix="1" applyNumberFormat="1" applyFont="1" applyFill="1"/>
    <xf numFmtId="0" fontId="0" fillId="37" borderId="14" xfId="0" applyFill="1" applyBorder="1"/>
    <xf numFmtId="0" fontId="0" fillId="0" borderId="14" xfId="0" applyBorder="1"/>
    <xf numFmtId="2" fontId="19" fillId="37" borderId="14" xfId="0" applyNumberFormat="1" applyFont="1" applyFill="1" applyBorder="1"/>
    <xf numFmtId="2" fontId="22" fillId="37" borderId="14" xfId="0" applyNumberFormat="1" applyFont="1" applyFill="1" applyBorder="1"/>
    <xf numFmtId="0" fontId="0" fillId="38" borderId="16" xfId="0" applyFill="1" applyBorder="1"/>
    <xf numFmtId="0" fontId="16" fillId="0" borderId="17" xfId="0" applyFont="1" applyBorder="1"/>
    <xf numFmtId="0" fontId="0" fillId="0" borderId="17" xfId="0" applyBorder="1"/>
    <xf numFmtId="166" fontId="0" fillId="0" borderId="17" xfId="43" applyNumberFormat="1" applyFon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23" fillId="0" borderId="0" xfId="0" applyNumberFormat="1" applyFont="1"/>
    <xf numFmtId="166" fontId="23" fillId="0" borderId="0" xfId="43" applyNumberFormat="1" applyFont="1"/>
    <xf numFmtId="166" fontId="22" fillId="0" borderId="17" xfId="43" applyNumberFormat="1" applyFont="1" applyBorder="1" applyAlignment="1">
      <alignment horizontal="center"/>
    </xf>
    <xf numFmtId="166" fontId="22" fillId="0" borderId="17" xfId="0" applyNumberFormat="1" applyFont="1" applyBorder="1" applyAlignment="1">
      <alignment horizontal="center"/>
    </xf>
    <xf numFmtId="2" fontId="23" fillId="0" borderId="0" xfId="43" applyNumberFormat="1" applyFont="1"/>
    <xf numFmtId="2" fontId="23" fillId="0" borderId="0" xfId="0" applyNumberFormat="1" applyFont="1"/>
    <xf numFmtId="2" fontId="0" fillId="0" borderId="0" xfId="0" applyNumberFormat="1"/>
    <xf numFmtId="166" fontId="22" fillId="0" borderId="17" xfId="0" applyNumberFormat="1" applyFont="1" applyBorder="1"/>
    <xf numFmtId="2" fontId="23" fillId="0" borderId="14" xfId="43" applyNumberFormat="1" applyFont="1" applyBorder="1"/>
    <xf numFmtId="2" fontId="23" fillId="0" borderId="14" xfId="0" applyNumberFormat="1" applyFont="1" applyBorder="1"/>
    <xf numFmtId="0" fontId="16" fillId="0" borderId="18" xfId="0" applyFont="1" applyBorder="1" applyAlignment="1">
      <alignment horizontal="center"/>
    </xf>
    <xf numFmtId="0" fontId="0" fillId="39" borderId="0" xfId="0" applyFill="1"/>
    <xf numFmtId="164" fontId="0" fillId="0" borderId="0" xfId="0" applyNumberFormat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15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revenue, Copper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'Task 1'!$C$1</c:f>
              <c:strCache>
                <c:ptCount val="1"/>
                <c:pt idx="0">
                  <c:v>Materials, Copper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'Task 1'!$C$2:$C$5</c:f>
              <c:numCache>
                <c:formatCode>"$"#,##0_);[Red]\("$"#,##0\)</c:formatCode>
                <c:ptCount val="4"/>
                <c:pt idx="0">
                  <c:v>11561000000</c:v>
                </c:pt>
                <c:pt idx="1">
                  <c:v>14637000000</c:v>
                </c:pt>
                <c:pt idx="2">
                  <c:v>19504000000</c:v>
                </c:pt>
                <c:pt idx="3">
                  <c:v>28524000000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D-455E-A768-2576B67DC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7791856"/>
        <c:axId val="520483776"/>
      </c:barChart>
      <c:catAx>
        <c:axId val="51779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83776"/>
        <c:crosses val="autoZero"/>
        <c:auto val="1"/>
        <c:lblAlgn val="ctr"/>
        <c:lblOffset val="100"/>
        <c:noMultiLvlLbl val="0"/>
      </c:catAx>
      <c:valAx>
        <c:axId val="5204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revenue, Gold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1'!$D$1</c:f>
              <c:strCache>
                <c:ptCount val="1"/>
                <c:pt idx="0">
                  <c:v>Materials, Gold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'Task 1'!$D$2:$D$5</c:f>
              <c:numCache>
                <c:formatCode>"$"#,##0_);[Red]\("$"#,##0\)</c:formatCode>
                <c:ptCount val="4"/>
                <c:pt idx="0">
                  <c:v>4334000000</c:v>
                </c:pt>
                <c:pt idx="1">
                  <c:v>5299000000</c:v>
                </c:pt>
                <c:pt idx="2">
                  <c:v>4457000000</c:v>
                </c:pt>
                <c:pt idx="3">
                  <c:v>4312000000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B-494B-815F-17C4A1E84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0984864"/>
        <c:axId val="961232816"/>
      </c:barChart>
      <c:catAx>
        <c:axId val="76098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32816"/>
        <c:crosses val="autoZero"/>
        <c:auto val="1"/>
        <c:lblAlgn val="ctr"/>
        <c:lblOffset val="100"/>
        <c:noMultiLvlLbl val="0"/>
      </c:catAx>
      <c:valAx>
        <c:axId val="9612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8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78105</xdr:rowOff>
    </xdr:from>
    <xdr:to>
      <xdr:col>12</xdr:col>
      <xdr:colOff>297180</xdr:colOff>
      <xdr:row>15</xdr:row>
      <xdr:rowOff>104775</xdr:rowOff>
    </xdr:to>
    <xdr:graphicFrame macro="">
      <xdr:nvGraphicFramePr>
        <xdr:cNvPr id="2" name="Chart 1" descr="hg">
          <a:extLst>
            <a:ext uri="{FF2B5EF4-FFF2-40B4-BE49-F238E27FC236}">
              <a16:creationId xmlns:a16="http://schemas.microsoft.com/office/drawing/2014/main" id="{6DEC1A0B-096E-42EB-A9A1-E87BB8685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30480</xdr:rowOff>
    </xdr:from>
    <xdr:to>
      <xdr:col>12</xdr:col>
      <xdr:colOff>304800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638FA-9521-4A89-895B-107C4575C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rki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1"/>
  <sheetViews>
    <sheetView workbookViewId="0">
      <selection activeCell="E598" sqref="E598"/>
    </sheetView>
  </sheetViews>
  <sheetFormatPr defaultRowHeight="14.4" x14ac:dyDescent="0.3"/>
  <cols>
    <col min="2" max="2" width="12.21875" bestFit="1" customWidth="1"/>
    <col min="3" max="3" width="6.109375" bestFit="1" customWidth="1"/>
    <col min="4" max="4" width="12" bestFit="1" customWidth="1"/>
    <col min="5" max="5" width="16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4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hidden="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hidden="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hidden="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hidden="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hidden="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hidden="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hidden="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hidden="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hidden="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hidden="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hidden="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hidden="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hidden="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hidden="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5" hidden="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5" hidden="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5" hidden="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5" hidden="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5" hidden="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5" hidden="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5" hidden="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5" hidden="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O24" t="s">
        <v>576</v>
      </c>
    </row>
    <row r="25" spans="1:15" hidden="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5" hidden="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5" hidden="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5" hidden="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5" hidden="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5" hidden="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5" hidden="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5" hidden="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hidden="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hidden="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hidden="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hidden="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hidden="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hidden="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hidden="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hidden="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hidden="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hidden="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hidden="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hidden="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hidden="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hidden="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hidden="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hidden="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hidden="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hidden="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hidden="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hidden="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hidden="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hidden="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hidden="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hidden="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hidden="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hidden="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hidden="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hidden="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hidden="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hidden="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hidden="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hidden="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hidden="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hidden="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hidden="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hidden="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hidden="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hidden="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hidden="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hidden="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hidden="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hidden="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hidden="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hidden="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hidden="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hidden="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hidden="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hidden="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hidden="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hidden="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hidden="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hidden="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hidden="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hidden="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hidden="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hidden="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hidden="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hidden="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hidden="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hidden="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hidden="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hidden="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hidden="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hidden="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hidden="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hidden="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hidden="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hidden="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hidden="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hidden="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hidden="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hidden="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hidden="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hidden="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hidden="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hidden="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hidden="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hidden="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hidden="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hidden="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hidden="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hidden="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hidden="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hidden="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hidden="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hidden="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hidden="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hidden="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hidden="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hidden="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hidden="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hidden="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hidden="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hidden="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hidden="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hidden="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hidden="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hidden="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hidden="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hidden="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hidden="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hidden="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hidden="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hidden="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hidden="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hidden="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hidden="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hidden="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hidden="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hidden="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hidden="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hidden="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hidden="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hidden="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hidden="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hidden="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hidden="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hidden="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hidden="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hidden="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hidden="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hidden="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hidden="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hidden="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hidden="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hidden="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hidden="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hidden="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hidden="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hidden="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hidden="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hidden="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hidden="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hidden="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hidden="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hidden="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hidden="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hidden="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hidden="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hidden="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hidden="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hidden="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hidden="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hidden="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hidden="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hidden="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hidden="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hidden="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hidden="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hidden="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hidden="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hidden="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hidden="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hidden="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hidden="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hidden="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hidden="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hidden="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hidden="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hidden="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hidden="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hidden="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hidden="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hidden="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hidden="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hidden="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hidden="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hidden="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hidden="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hidden="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hidden="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hidden="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hidden="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hidden="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hidden="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hidden="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hidden="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hidden="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hidden="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hidden="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hidden="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hidden="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hidden="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hidden="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hidden="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hidden="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hidden="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hidden="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hidden="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hidden="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hidden="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hidden="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hidden="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hidden="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hidden="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hidden="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hidden="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hidden="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hidden="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hidden="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hidden="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hidden="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hidden="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hidden="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hidden="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hidden="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hidden="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hidden="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hidden="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hidden="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hidden="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hidden="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hidden="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hidden="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hidden="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hidden="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hidden="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hidden="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hidden="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hidden="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hidden="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hidden="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hidden="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hidden="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hidden="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hidden="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hidden="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hidden="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hidden="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hidden="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hidden="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hidden="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hidden="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hidden="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hidden="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hidden="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hidden="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hidden="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hidden="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hidden="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hidden="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hidden="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hidden="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hidden="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hidden="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hidden="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hidden="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hidden="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hidden="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hidden="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hidden="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hidden="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hidden="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hidden="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hidden="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hidden="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hidden="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hidden="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hidden="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hidden="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hidden="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hidden="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hidden="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hidden="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hidden="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hidden="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hidden="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hidden="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hidden="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hidden="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hidden="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hidden="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hidden="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hidden="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hidden="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hidden="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hidden="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hidden="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hidden="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hidden="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hidden="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hidden="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hidden="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hidden="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hidden="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hidden="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hidden="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hidden="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hidden="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hidden="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hidden="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hidden="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hidden="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hidden="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hidden="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hidden="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hidden="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hidden="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hidden="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hidden="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hidden="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hidden="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hidden="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hidden="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hidden="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hidden="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hidden="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hidden="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hidden="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hidden="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hidden="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hidden="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hidden="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hidden="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hidden="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hidden="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hidden="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hidden="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hidden="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hidden="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hidden="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hidden="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hidden="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hidden="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hidden="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hidden="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hidden="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hidden="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hidden="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hidden="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hidden="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hidden="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hidden="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hidden="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hidden="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hidden="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hidden="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hidden="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hidden="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hidden="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hidden="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hidden="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hidden="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hidden="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hidden="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hidden="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hidden="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hidden="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hidden="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hidden="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hidden="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hidden="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hidden="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hidden="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hidden="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hidden="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hidden="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hidden="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hidden="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hidden="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hidden="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hidden="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hidden="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hidden="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hidden="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hidden="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hidden="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hidden="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hidden="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hidden="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hidden="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hidden="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hidden="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hidden="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hidden="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hidden="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hidden="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hidden="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hidden="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hidden="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hidden="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hidden="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hidden="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hidden="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hidden="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hidden="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hidden="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hidden="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hidden="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hidden="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hidden="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hidden="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hidden="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hidden="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hidden="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hidden="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hidden="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hidden="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hidden="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hidden="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hidden="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hidden="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hidden="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hidden="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hidden="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hidden="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hidden="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hidden="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hidden="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hidden="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hidden="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hidden="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hidden="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hidden="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hidden="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hidden="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hidden="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hidden="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hidden="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hidden="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hidden="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hidden="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hidden="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hidden="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hidden="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hidden="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hidden="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hidden="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hidden="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hidden="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hidden="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hidden="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hidden="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hidden="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hidden="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hidden="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hidden="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hidden="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hidden="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hidden="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hidden="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hidden="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hidden="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hidden="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hidden="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hidden="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hidden="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hidden="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hidden="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hidden="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hidden="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hidden="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hidden="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hidden="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hidden="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hidden="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hidden="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hidden="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hidden="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hidden="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hidden="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hidden="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hidden="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hidden="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hidden="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hidden="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hidden="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hidden="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hidden="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hidden="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hidden="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hidden="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hidden="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hidden="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hidden="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hidden="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hidden="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hidden="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hidden="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hidden="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hidden="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hidden="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hidden="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hidden="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hidden="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hidden="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hidden="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hidden="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hidden="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hidden="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hidden="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hidden="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hidden="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hidden="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hidden="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hidden="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hidden="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hidden="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hidden="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hidden="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hidden="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hidden="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hidden="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hidden="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hidden="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hidden="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hidden="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hidden="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hidden="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hidden="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hidden="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hidden="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hidden="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hidden="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hidden="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hidden="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hidden="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hidden="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hidden="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hidden="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hidden="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hidden="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hidden="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hidden="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hidden="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hidden="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hidden="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hidden="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hidden="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hidden="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hidden="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hidden="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hidden="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hidden="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hidden="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hidden="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hidden="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hidden="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hidden="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hidden="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hidden="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hidden="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hidden="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hidden="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hidden="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hidden="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hidden="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hidden="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hidden="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hidden="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hidden="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hidden="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hidden="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hidden="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hidden="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hidden="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hidden="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hidden="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hidden="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hidden="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hidden="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hidden="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hidden="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hidden="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hidden="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hidden="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hidden="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hidden="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hidden="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hidden="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hidden="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hidden="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hidden="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hidden="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hidden="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hidden="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hidden="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hidden="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hidden="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hidden="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hidden="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hidden="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hidden="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hidden="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hidden="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hidden="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hidden="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hidden="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hidden="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hidden="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hidden="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hidden="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hidden="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hidden="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hidden="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hidden="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hidden="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hidden="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hidden="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hidden="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hidden="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hidden="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hidden="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hidden="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hidden="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hidden="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hidden="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hidden="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hidden="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hidden="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hidden="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hidden="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hidden="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hidden="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hidden="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hidden="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hidden="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hidden="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hidden="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hidden="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hidden="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hidden="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hidden="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hidden="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hidden="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hidden="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hidden="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hidden="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hidden="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hidden="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hidden="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hidden="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hidden="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hidden="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hidden="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hidden="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hidden="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hidden="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hidden="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hidden="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hidden="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hidden="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hidden="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hidden="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hidden="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hidden="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hidden="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hidden="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hidden="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hidden="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hidden="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hidden="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hidden="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hidden="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hidden="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hidden="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hidden="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hidden="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hidden="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hidden="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hidden="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hidden="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hidden="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hidden="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hidden="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hidden="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hidden="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hidden="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hidden="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hidden="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hidden="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hidden="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hidden="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hidden="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hidden="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hidden="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hidden="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hidden="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hidden="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hidden="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hidden="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hidden="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hidden="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hidden="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hidden="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hidden="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hidden="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hidden="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hidden="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hidden="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hidden="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hidden="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hidden="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hidden="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hidden="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hidden="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hidden="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hidden="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hidden="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hidden="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hidden="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hidden="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hidden="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hidden="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hidden="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hidden="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hidden="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hidden="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hidden="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hidden="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hidden="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hidden="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hidden="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hidden="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hidden="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hidden="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hidden="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hidden="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hidden="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hidden="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hidden="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hidden="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hidden="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hidden="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hidden="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hidden="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hidden="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hidden="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hidden="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hidden="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hidden="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hidden="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hidden="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hidden="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hidden="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hidden="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hidden="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hidden="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hidden="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hidden="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hidden="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hidden="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hidden="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hidden="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hidden="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hidden="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hidden="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hidden="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hidden="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hidden="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hidden="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hidden="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hidden="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hidden="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hidden="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hidden="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hidden="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hidden="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hidden="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hidden="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hidden="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hidden="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hidden="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hidden="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hidden="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hidden="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hidden="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hidden="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hidden="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hidden="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hidden="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hidden="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hidden="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hidden="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hidden="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hidden="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hidden="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hidden="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hidden="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hidden="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hidden="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hidden="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hidden="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hidden="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hidden="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hidden="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hidden="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hidden="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hidden="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hidden="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hidden="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hidden="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hidden="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hidden="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hidden="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hidden="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hidden="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hidden="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hidden="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hidden="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hidden="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hidden="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hidden="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hidden="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hidden="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hidden="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hidden="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hidden="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hidden="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hidden="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hidden="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hidden="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hidden="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hidden="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hidden="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hidden="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hidden="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hidden="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hidden="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hidden="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hidden="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hidden="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hidden="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hidden="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hidden="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hidden="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hidden="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hidden="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hidden="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hidden="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hidden="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hidden="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hidden="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hidden="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hidden="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hidden="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hidden="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hidden="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hidden="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hidden="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hidden="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hidden="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hidden="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hidden="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hidden="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hidden="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hidden="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hidden="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hidden="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hidden="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hidden="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hidden="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hidden="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hidden="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hidden="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hidden="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hidden="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hidden="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hidden="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hidden="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hidden="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hidden="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hidden="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hidden="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hidden="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hidden="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hidden="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hidden="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hidden="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hidden="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hidden="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hidden="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hidden="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hidden="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hidden="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hidden="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hidden="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hidden="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hidden="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hidden="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hidden="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hidden="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hidden="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hidden="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hidden="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hidden="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hidden="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hidden="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hidden="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hidden="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hidden="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hidden="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hidden="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hidden="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hidden="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hidden="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hidden="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hidden="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hidden="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hidden="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hidden="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hidden="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hidden="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hidden="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hidden="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hidden="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hidden="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hidden="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hidden="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hidden="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hidden="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hidden="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hidden="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hidden="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hidden="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hidden="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hidden="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hidden="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hidden="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hidden="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hidden="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hidden="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hidden="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hidden="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hidden="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hidden="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hidden="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hidden="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hidden="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hidden="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hidden="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hidden="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hidden="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hidden="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hidden="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hidden="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hidden="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hidden="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hidden="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hidden="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hidden="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hidden="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hidden="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hidden="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hidden="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hidden="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hidden="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hidden="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hidden="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hidden="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hidden="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hidden="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hidden="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hidden="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hidden="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hidden="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hidden="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hidden="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hidden="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hidden="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hidden="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hidden="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hidden="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hidden="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hidden="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hidden="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hidden="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hidden="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hidden="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hidden="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hidden="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hidden="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hidden="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hidden="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hidden="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hidden="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hidden="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hidden="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hidden="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hidden="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hidden="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hidden="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hidden="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hidden="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hidden="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hidden="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hidden="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hidden="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hidden="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hidden="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hidden="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hidden="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hidden="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hidden="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hidden="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hidden="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hidden="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hidden="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hidden="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hidden="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hidden="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hidden="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hidden="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hidden="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hidden="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hidden="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hidden="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hidden="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hidden="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hidden="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hidden="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hidden="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hidden="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hidden="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hidden="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hidden="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hidden="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hidden="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hidden="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hidden="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hidden="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hidden="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hidden="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hidden="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hidden="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hidden="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hidden="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hidden="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hidden="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hidden="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hidden="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hidden="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hidden="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hidden="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hidden="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hidden="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hidden="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hidden="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hidden="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hidden="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hidden="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hidden="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hidden="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hidden="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hidden="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hidden="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hidden="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hidden="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hidden="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hidden="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hidden="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hidden="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hidden="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hidden="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hidden="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hidden="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hidden="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hidden="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hidden="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hidden="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hidden="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hidden="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hidden="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hidden="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hidden="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hidden="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hidden="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hidden="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hidden="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hidden="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hidden="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hidden="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hidden="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hidden="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hidden="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hidden="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hidden="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hidden="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hidden="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hidden="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hidden="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hidden="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hidden="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hidden="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hidden="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hidden="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hidden="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hidden="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hidden="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hidden="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hidden="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hidden="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hidden="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hidden="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hidden="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hidden="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hidden="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hidden="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hidden="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hidden="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hidden="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hidden="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hidden="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hidden="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hidden="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hidden="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hidden="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hidden="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hidden="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hidden="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hidden="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hidden="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hidden="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hidden="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hidden="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hidden="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hidden="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hidden="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hidden="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hidden="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hidden="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hidden="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hidden="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hidden="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hidden="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hidden="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hidden="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hidden="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hidden="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hidden="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hidden="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hidden="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hidden="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hidden="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hidden="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hidden="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hidden="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hidden="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hidden="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hidden="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hidden="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hidden="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hidden="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hidden="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hidden="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hidden="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hidden="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hidden="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hidden="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hidden="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hidden="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hidden="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hidden="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hidden="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hidden="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hidden="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hidden="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hidden="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hidden="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hidden="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hidden="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hidden="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hidden="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hidden="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hidden="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hidden="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hidden="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hidden="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hidden="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hidden="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hidden="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hidden="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hidden="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hidden="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hidden="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hidden="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hidden="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hidden="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hidden="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hidden="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hidden="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hidden="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hidden="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hidden="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hidden="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hidden="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hidden="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hidden="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hidden="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hidden="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hidden="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hidden="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hidden="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hidden="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hidden="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hidden="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hidden="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hidden="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hidden="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hidden="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hidden="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hidden="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hidden="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hidden="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hidden="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hidden="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hidden="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hidden="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hidden="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hidden="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hidden="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hidden="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hidden="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hidden="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hidden="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hidden="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hidden="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hidden="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hidden="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hidden="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hidden="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hidden="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hidden="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hidden="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hidden="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hidden="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hidden="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hidden="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hidden="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hidden="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hidden="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hidden="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hidden="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hidden="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hidden="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hidden="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hidden="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hidden="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hidden="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hidden="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hidden="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hidden="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hidden="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hidden="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hidden="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hidden="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hidden="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hidden="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hidden="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hidden="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hidden="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hidden="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hidden="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hidden="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hidden="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hidden="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hidden="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hidden="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hidden="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hidden="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hidden="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hidden="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hidden="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hidden="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hidden="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hidden="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hidden="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hidden="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hidden="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hidden="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hidden="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hidden="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hidden="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hidden="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hidden="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hidden="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hidden="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hidden="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hidden="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hidden="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hidden="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hidden="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hidden="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hidden="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hidden="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hidden="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hidden="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hidden="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hidden="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hidden="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hidden="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hidden="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hidden="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hidden="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hidden="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hidden="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hidden="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hidden="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hidden="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hidden="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hidden="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hidden="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hidden="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hidden="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hidden="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hidden="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hidden="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hidden="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hidden="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hidden="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hidden="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hidden="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hidden="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hidden="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hidden="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hidden="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hidden="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hidden="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hidden="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hidden="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hidden="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hidden="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hidden="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hidden="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hidden="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hidden="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hidden="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hidden="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hidden="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hidden="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hidden="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hidden="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hidden="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hidden="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hidden="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hidden="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hidden="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hidden="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hidden="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hidden="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hidden="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hidden="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hidden="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hidden="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hidden="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hidden="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hidden="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hidden="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hidden="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hidden="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hidden="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hidden="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hidden="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hidden="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hidden="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hidden="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hidden="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hidden="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hidden="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hidden="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hidden="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hidden="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hidden="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hidden="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hidden="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hidden="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hidden="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hidden="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hidden="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hidden="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hidden="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hidden="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hidden="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hidden="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hidden="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hidden="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hidden="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hidden="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hidden="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hidden="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hidden="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hidden="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hidden="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hidden="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hidden="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hidden="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hidden="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hidden="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hidden="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hidden="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hidden="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hidden="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hidden="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hidden="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hidden="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hidden="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hidden="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hidden="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hidden="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hidden="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hidden="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hidden="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hidden="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hidden="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hidden="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hidden="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hidden="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hidden="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hidden="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hidden="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hidden="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hidden="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hidden="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hidden="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hidden="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hidden="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hidden="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hidden="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hidden="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hidden="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hidden="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hidden="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hidden="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hidden="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hidden="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hidden="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hidden="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hidden="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hidden="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hidden="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hidden="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hidden="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hidden="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hidden="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hidden="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hidden="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hidden="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hidden="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hidden="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hidden="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hidden="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hidden="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hidden="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hidden="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hidden="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hidden="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hidden="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hidden="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hidden="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hidden="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hidden="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hidden="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hidden="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hidden="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hidden="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hidden="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hidden="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hidden="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hidden="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hidden="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hidden="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hidden="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hidden="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hidden="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hidden="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hidden="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hidden="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hidden="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hidden="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hidden="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hidden="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hidden="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hidden="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hidden="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hidden="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hidden="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hidden="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hidden="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hidden="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hidden="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hidden="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hidden="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hidden="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hidden="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hidden="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hidden="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hidden="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hidden="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hidden="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hidden="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hidden="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hidden="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hidden="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hidden="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hidden="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hidden="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hidden="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hidden="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hidden="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hidden="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hidden="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hidden="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hidden="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hidden="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hidden="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hidden="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hidden="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hidden="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hidden="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hidden="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hidden="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hidden="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hidden="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hidden="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hidden="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hidden="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hidden="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hidden="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hidden="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hidden="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hidden="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hidden="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hidden="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hidden="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hidden="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hidden="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hidden="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hidden="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hidden="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hidden="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hidden="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hidden="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hidden="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hidden="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hidden="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hidden="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hidden="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hidden="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hidden="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hidden="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hidden="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hidden="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hidden="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hidden="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hidden="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hidden="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hidden="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hidden="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hidden="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hidden="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hidden="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hidden="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hidden="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hidden="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hidden="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hidden="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hidden="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hidden="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hidden="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hidden="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hidden="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hidden="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hidden="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hidden="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hidden="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hidden="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hidden="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hidden="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hidden="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hidden="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hidden="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hidden="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hidden="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hidden="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hidden="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hidden="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hidden="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hidden="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hidden="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hidden="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hidden="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hidden="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hidden="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hidden="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hidden="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hidden="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hidden="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hidden="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hidden="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hidden="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hidden="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hidden="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hidden="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hidden="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hidden="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hidden="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hidden="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hidden="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hidden="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hidden="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hidden="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hidden="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hidden="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hidden="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hidden="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hidden="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hidden="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hidden="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hidden="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hidden="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hidden="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hidden="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hidden="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hidden="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hidden="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hidden="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hidden="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hidden="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hidden="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hidden="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hidden="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hidden="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hidden="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hidden="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hidden="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hidden="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hidden="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hidden="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hidden="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hidden="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hidden="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hidden="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hidden="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hidden="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hidden="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hidden="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hidden="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hidden="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hidden="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hidden="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hidden="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hidden="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hidden="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hidden="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hidden="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hidden="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hidden="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hidden="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hidden="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hidden="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hidden="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hidden="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hidden="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hidden="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hidden="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hidden="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hidden="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hidden="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hidden="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hidden="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hidden="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hidden="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hidden="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hidden="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hidden="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hidden="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hidden="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hidden="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hidden="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hidden="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hidden="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K1711" xr:uid="{AD3D464F-D987-48F8-8090-581FCB0FE00E}">
    <filterColumn colId="9">
      <filters>
        <filter val="Materials"/>
      </filters>
    </filterColumn>
    <filterColumn colId="10">
      <filters>
        <filter val="Copper"/>
        <filter val="Gol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FA99-B3B1-491A-B60E-87A5636A5343}">
  <dimension ref="B1:D13"/>
  <sheetViews>
    <sheetView workbookViewId="0">
      <selection activeCell="C9" sqref="C9"/>
    </sheetView>
  </sheetViews>
  <sheetFormatPr defaultRowHeight="14.4" x14ac:dyDescent="0.3"/>
  <cols>
    <col min="2" max="2" width="17.6640625" bestFit="1" customWidth="1"/>
    <col min="3" max="3" width="17.44140625" bestFit="1" customWidth="1"/>
    <col min="4" max="4" width="15.77734375" bestFit="1" customWidth="1"/>
  </cols>
  <sheetData>
    <row r="1" spans="2:4" x14ac:dyDescent="0.3">
      <c r="C1" t="s">
        <v>577</v>
      </c>
      <c r="D1" t="s">
        <v>578</v>
      </c>
    </row>
    <row r="2" spans="2:4" x14ac:dyDescent="0.3">
      <c r="C2" s="2">
        <v>11561000000</v>
      </c>
      <c r="D2" s="2">
        <v>4334000000</v>
      </c>
    </row>
    <row r="3" spans="2:4" x14ac:dyDescent="0.3">
      <c r="C3" s="2">
        <v>14637000000</v>
      </c>
      <c r="D3" s="2">
        <v>5299000000</v>
      </c>
    </row>
    <row r="4" spans="2:4" x14ac:dyDescent="0.3">
      <c r="C4" s="2">
        <v>19504000000</v>
      </c>
      <c r="D4" s="2">
        <v>4457000000</v>
      </c>
    </row>
    <row r="5" spans="2:4" x14ac:dyDescent="0.3">
      <c r="C5" s="2">
        <v>28524000000</v>
      </c>
      <c r="D5" s="2">
        <v>4312000000</v>
      </c>
    </row>
    <row r="8" spans="2:4" x14ac:dyDescent="0.3">
      <c r="B8" s="51" t="s">
        <v>579</v>
      </c>
      <c r="C8" s="2">
        <f>AVERAGE(C2:C5)</f>
        <v>18556500000</v>
      </c>
      <c r="D8" s="2">
        <f>AVERAGE(D2:D5)</f>
        <v>4600500000</v>
      </c>
    </row>
    <row r="9" spans="2:4" x14ac:dyDescent="0.3">
      <c r="B9" s="51" t="s">
        <v>580</v>
      </c>
      <c r="C9" s="2">
        <f>MEDIAN(C2:C5)</f>
        <v>17070500000</v>
      </c>
      <c r="D9" s="2">
        <f>MEDIAN(D2:D5)</f>
        <v>4395500000</v>
      </c>
    </row>
    <row r="10" spans="2:4" x14ac:dyDescent="0.3">
      <c r="B10" s="51" t="s">
        <v>581</v>
      </c>
      <c r="C10" s="16">
        <f>STDEV(C2:C5)</f>
        <v>7406040620.1064415</v>
      </c>
      <c r="D10" s="16">
        <f>STDEV(D2:D5)</f>
        <v>470017375.56534368</v>
      </c>
    </row>
    <row r="11" spans="2:4" x14ac:dyDescent="0.3">
      <c r="B11" s="51" t="s">
        <v>582</v>
      </c>
      <c r="C11" s="2">
        <f>C12-C13</f>
        <v>16963000000</v>
      </c>
      <c r="D11" s="2">
        <f>D12-D13</f>
        <v>987000000</v>
      </c>
    </row>
    <row r="12" spans="2:4" x14ac:dyDescent="0.3">
      <c r="B12" s="51" t="s">
        <v>583</v>
      </c>
      <c r="C12" s="2">
        <f>MAX(C2:C5)</f>
        <v>28524000000</v>
      </c>
      <c r="D12" s="2">
        <f>MAX(D2:D5)</f>
        <v>5299000000</v>
      </c>
    </row>
    <row r="13" spans="2:4" x14ac:dyDescent="0.3">
      <c r="B13" s="51" t="s">
        <v>584</v>
      </c>
      <c r="C13" s="2">
        <f>MIN(C2:C5)</f>
        <v>11561000000</v>
      </c>
      <c r="D13" s="2">
        <f>MIN(D2:D5)</f>
        <v>4312000000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52BB-F691-4117-88B0-BF0E33DCD6E7}">
  <dimension ref="A1:B434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18</v>
      </c>
    </row>
    <row r="3" spans="1:1" x14ac:dyDescent="0.3">
      <c r="A3" t="s">
        <v>21</v>
      </c>
    </row>
    <row r="4" spans="1:1" x14ac:dyDescent="0.3">
      <c r="A4" t="s">
        <v>24</v>
      </c>
    </row>
    <row r="5" spans="1:1" x14ac:dyDescent="0.3">
      <c r="A5" t="s">
        <v>27</v>
      </c>
    </row>
    <row r="6" spans="1:1" x14ac:dyDescent="0.3">
      <c r="A6" t="s">
        <v>29</v>
      </c>
    </row>
    <row r="7" spans="1:1" x14ac:dyDescent="0.3">
      <c r="A7" t="s">
        <v>31</v>
      </c>
    </row>
    <row r="8" spans="1:1" x14ac:dyDescent="0.3">
      <c r="A8" t="s">
        <v>33</v>
      </c>
    </row>
    <row r="9" spans="1:1" x14ac:dyDescent="0.3">
      <c r="A9" t="s">
        <v>35</v>
      </c>
    </row>
    <row r="10" spans="1:1" x14ac:dyDescent="0.3">
      <c r="A10" t="s">
        <v>38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44</v>
      </c>
    </row>
    <row r="14" spans="1:1" x14ac:dyDescent="0.3">
      <c r="A14" t="s">
        <v>46</v>
      </c>
    </row>
    <row r="15" spans="1:1" x14ac:dyDescent="0.3">
      <c r="A15" t="s">
        <v>49</v>
      </c>
    </row>
    <row r="16" spans="1:1" x14ac:dyDescent="0.3">
      <c r="A16" t="s">
        <v>51</v>
      </c>
    </row>
    <row r="17" spans="1:1" x14ac:dyDescent="0.3">
      <c r="A17" t="s">
        <v>54</v>
      </c>
    </row>
    <row r="18" spans="1:1" x14ac:dyDescent="0.3">
      <c r="A18" t="s">
        <v>56</v>
      </c>
    </row>
    <row r="19" spans="1:1" x14ac:dyDescent="0.3">
      <c r="A19" t="s">
        <v>58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65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71</v>
      </c>
    </row>
    <row r="27" spans="1:1" x14ac:dyDescent="0.3">
      <c r="A27" t="s">
        <v>72</v>
      </c>
    </row>
    <row r="28" spans="1:1" x14ac:dyDescent="0.3">
      <c r="A28" t="s">
        <v>74</v>
      </c>
    </row>
    <row r="29" spans="1:1" x14ac:dyDescent="0.3">
      <c r="A29" t="s">
        <v>76</v>
      </c>
    </row>
    <row r="30" spans="1:1" x14ac:dyDescent="0.3">
      <c r="A30" t="s">
        <v>78</v>
      </c>
    </row>
    <row r="31" spans="1:1" x14ac:dyDescent="0.3">
      <c r="A31" t="s">
        <v>80</v>
      </c>
    </row>
    <row r="32" spans="1:1" x14ac:dyDescent="0.3">
      <c r="A32" t="s">
        <v>82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88</v>
      </c>
    </row>
    <row r="36" spans="1:1" x14ac:dyDescent="0.3">
      <c r="A36" t="s">
        <v>90</v>
      </c>
    </row>
    <row r="37" spans="1:1" x14ac:dyDescent="0.3">
      <c r="A37" t="s">
        <v>92</v>
      </c>
    </row>
    <row r="38" spans="1:1" x14ac:dyDescent="0.3">
      <c r="A38" t="s">
        <v>94</v>
      </c>
    </row>
    <row r="39" spans="1:1" x14ac:dyDescent="0.3">
      <c r="A39" t="s">
        <v>95</v>
      </c>
    </row>
    <row r="40" spans="1:1" x14ac:dyDescent="0.3">
      <c r="A40" t="s">
        <v>97</v>
      </c>
    </row>
    <row r="41" spans="1:1" x14ac:dyDescent="0.3">
      <c r="A41" t="s">
        <v>99</v>
      </c>
    </row>
    <row r="42" spans="1:1" x14ac:dyDescent="0.3">
      <c r="A42" t="s">
        <v>101</v>
      </c>
    </row>
    <row r="43" spans="1:1" x14ac:dyDescent="0.3">
      <c r="A43" t="s">
        <v>102</v>
      </c>
    </row>
    <row r="44" spans="1:1" x14ac:dyDescent="0.3">
      <c r="A44" t="s">
        <v>103</v>
      </c>
    </row>
    <row r="45" spans="1:1" x14ac:dyDescent="0.3">
      <c r="A45" t="s">
        <v>104</v>
      </c>
    </row>
    <row r="46" spans="1:1" x14ac:dyDescent="0.3">
      <c r="A46" t="s">
        <v>106</v>
      </c>
    </row>
    <row r="47" spans="1:1" x14ac:dyDescent="0.3">
      <c r="A47" t="s">
        <v>107</v>
      </c>
    </row>
    <row r="48" spans="1:1" x14ac:dyDescent="0.3">
      <c r="A48" t="s">
        <v>108</v>
      </c>
    </row>
    <row r="49" spans="1:1" x14ac:dyDescent="0.3">
      <c r="A49" t="s">
        <v>109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115</v>
      </c>
    </row>
    <row r="54" spans="1:1" x14ac:dyDescent="0.3">
      <c r="A54" t="s">
        <v>116</v>
      </c>
    </row>
    <row r="55" spans="1:1" x14ac:dyDescent="0.3">
      <c r="A55" t="s">
        <v>118</v>
      </c>
    </row>
    <row r="56" spans="1:1" x14ac:dyDescent="0.3">
      <c r="A56" t="s">
        <v>119</v>
      </c>
    </row>
    <row r="57" spans="1:1" x14ac:dyDescent="0.3">
      <c r="A57" t="s">
        <v>120</v>
      </c>
    </row>
    <row r="58" spans="1:1" x14ac:dyDescent="0.3">
      <c r="A58" t="s">
        <v>122</v>
      </c>
    </row>
    <row r="59" spans="1:1" x14ac:dyDescent="0.3">
      <c r="A59" t="s">
        <v>123</v>
      </c>
    </row>
    <row r="60" spans="1:1" x14ac:dyDescent="0.3">
      <c r="A60" t="s">
        <v>125</v>
      </c>
    </row>
    <row r="61" spans="1:1" x14ac:dyDescent="0.3">
      <c r="A61" t="s">
        <v>126</v>
      </c>
    </row>
    <row r="62" spans="1:1" x14ac:dyDescent="0.3">
      <c r="A62" t="s">
        <v>128</v>
      </c>
    </row>
    <row r="63" spans="1:1" x14ac:dyDescent="0.3">
      <c r="A63" t="s">
        <v>129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134</v>
      </c>
    </row>
    <row r="67" spans="1:1" x14ac:dyDescent="0.3">
      <c r="A67" t="s">
        <v>135</v>
      </c>
    </row>
    <row r="68" spans="1:1" x14ac:dyDescent="0.3">
      <c r="A68" t="s">
        <v>137</v>
      </c>
    </row>
    <row r="69" spans="1:1" x14ac:dyDescent="0.3">
      <c r="A69" t="s">
        <v>139</v>
      </c>
    </row>
    <row r="70" spans="1:1" x14ac:dyDescent="0.3">
      <c r="A70" t="s">
        <v>141</v>
      </c>
    </row>
    <row r="71" spans="1:1" x14ac:dyDescent="0.3">
      <c r="A71" t="s">
        <v>143</v>
      </c>
    </row>
    <row r="72" spans="1:1" x14ac:dyDescent="0.3">
      <c r="A72" t="s">
        <v>145</v>
      </c>
    </row>
    <row r="73" spans="1:1" x14ac:dyDescent="0.3">
      <c r="A73" t="s">
        <v>147</v>
      </c>
    </row>
    <row r="74" spans="1:1" x14ac:dyDescent="0.3">
      <c r="A74" t="s">
        <v>149</v>
      </c>
    </row>
    <row r="75" spans="1:1" x14ac:dyDescent="0.3">
      <c r="A75" t="s">
        <v>150</v>
      </c>
    </row>
    <row r="76" spans="1:1" x14ac:dyDescent="0.3">
      <c r="A76" t="s">
        <v>151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154</v>
      </c>
    </row>
    <row r="80" spans="1:1" x14ac:dyDescent="0.3">
      <c r="A80" t="s">
        <v>156</v>
      </c>
    </row>
    <row r="81" spans="1:1" x14ac:dyDescent="0.3">
      <c r="A81" t="s">
        <v>158</v>
      </c>
    </row>
    <row r="82" spans="1:1" x14ac:dyDescent="0.3">
      <c r="A82" t="s">
        <v>159</v>
      </c>
    </row>
    <row r="83" spans="1:1" x14ac:dyDescent="0.3">
      <c r="A83" t="s">
        <v>160</v>
      </c>
    </row>
    <row r="84" spans="1:1" x14ac:dyDescent="0.3">
      <c r="A84" t="s">
        <v>161</v>
      </c>
    </row>
    <row r="85" spans="1:1" x14ac:dyDescent="0.3">
      <c r="A85" t="s">
        <v>162</v>
      </c>
    </row>
    <row r="86" spans="1:1" x14ac:dyDescent="0.3">
      <c r="A86" t="s">
        <v>163</v>
      </c>
    </row>
    <row r="87" spans="1:1" x14ac:dyDescent="0.3">
      <c r="A87" t="s">
        <v>165</v>
      </c>
    </row>
    <row r="88" spans="1:1" x14ac:dyDescent="0.3">
      <c r="A88" t="s">
        <v>167</v>
      </c>
    </row>
    <row r="89" spans="1:1" x14ac:dyDescent="0.3">
      <c r="A89" t="s">
        <v>169</v>
      </c>
    </row>
    <row r="90" spans="1:1" x14ac:dyDescent="0.3">
      <c r="A90" t="s">
        <v>171</v>
      </c>
    </row>
    <row r="91" spans="1:1" x14ac:dyDescent="0.3">
      <c r="A91" t="s">
        <v>172</v>
      </c>
    </row>
    <row r="92" spans="1:1" x14ac:dyDescent="0.3">
      <c r="A92" t="s">
        <v>173</v>
      </c>
    </row>
    <row r="93" spans="1:1" x14ac:dyDescent="0.3">
      <c r="A93" t="s">
        <v>175</v>
      </c>
    </row>
    <row r="94" spans="1:1" x14ac:dyDescent="0.3">
      <c r="A94" t="s">
        <v>177</v>
      </c>
    </row>
    <row r="95" spans="1:1" x14ac:dyDescent="0.3">
      <c r="A95" t="s">
        <v>179</v>
      </c>
    </row>
    <row r="96" spans="1:1" x14ac:dyDescent="0.3">
      <c r="A96" t="s">
        <v>181</v>
      </c>
    </row>
    <row r="97" spans="1:1" x14ac:dyDescent="0.3">
      <c r="A97" t="s">
        <v>184</v>
      </c>
    </row>
    <row r="98" spans="1:1" x14ac:dyDescent="0.3">
      <c r="A98" t="s">
        <v>185</v>
      </c>
    </row>
    <row r="99" spans="1:1" x14ac:dyDescent="0.3">
      <c r="A99" t="s">
        <v>186</v>
      </c>
    </row>
    <row r="100" spans="1:1" x14ac:dyDescent="0.3">
      <c r="A100" t="s">
        <v>188</v>
      </c>
    </row>
    <row r="101" spans="1:1" x14ac:dyDescent="0.3">
      <c r="A101" t="s">
        <v>189</v>
      </c>
    </row>
    <row r="102" spans="1:1" x14ac:dyDescent="0.3">
      <c r="A102" t="s">
        <v>190</v>
      </c>
    </row>
    <row r="103" spans="1:1" x14ac:dyDescent="0.3">
      <c r="A103" t="s">
        <v>191</v>
      </c>
    </row>
    <row r="104" spans="1:1" x14ac:dyDescent="0.3">
      <c r="A104" t="s">
        <v>192</v>
      </c>
    </row>
    <row r="105" spans="1:1" x14ac:dyDescent="0.3">
      <c r="A105" t="s">
        <v>194</v>
      </c>
    </row>
    <row r="106" spans="1:1" x14ac:dyDescent="0.3">
      <c r="A106" t="s">
        <v>195</v>
      </c>
    </row>
    <row r="107" spans="1:1" x14ac:dyDescent="0.3">
      <c r="A107" t="s">
        <v>196</v>
      </c>
    </row>
    <row r="108" spans="1:1" x14ac:dyDescent="0.3">
      <c r="A108" t="s">
        <v>198</v>
      </c>
    </row>
    <row r="109" spans="1:1" x14ac:dyDescent="0.3">
      <c r="A109" t="s">
        <v>200</v>
      </c>
    </row>
    <row r="110" spans="1:1" x14ac:dyDescent="0.3">
      <c r="A110" t="s">
        <v>202</v>
      </c>
    </row>
    <row r="111" spans="1:1" x14ac:dyDescent="0.3">
      <c r="A111" t="s">
        <v>203</v>
      </c>
    </row>
    <row r="112" spans="1:1" x14ac:dyDescent="0.3">
      <c r="A112" t="s">
        <v>205</v>
      </c>
    </row>
    <row r="113" spans="1:1" x14ac:dyDescent="0.3">
      <c r="A113" t="s">
        <v>206</v>
      </c>
    </row>
    <row r="114" spans="1:1" x14ac:dyDescent="0.3">
      <c r="A114" t="s">
        <v>207</v>
      </c>
    </row>
    <row r="115" spans="1:1" x14ac:dyDescent="0.3">
      <c r="A115" t="s">
        <v>208</v>
      </c>
    </row>
    <row r="116" spans="1:1" x14ac:dyDescent="0.3">
      <c r="A116" t="s">
        <v>209</v>
      </c>
    </row>
    <row r="117" spans="1:1" x14ac:dyDescent="0.3">
      <c r="A117" t="s">
        <v>210</v>
      </c>
    </row>
    <row r="118" spans="1:1" x14ac:dyDescent="0.3">
      <c r="A118" t="s">
        <v>212</v>
      </c>
    </row>
    <row r="119" spans="1:1" x14ac:dyDescent="0.3">
      <c r="A119" t="s">
        <v>213</v>
      </c>
    </row>
    <row r="120" spans="1:1" x14ac:dyDescent="0.3">
      <c r="A120" t="s">
        <v>215</v>
      </c>
    </row>
    <row r="121" spans="1:1" x14ac:dyDescent="0.3">
      <c r="A121" t="s">
        <v>216</v>
      </c>
    </row>
    <row r="122" spans="1:1" x14ac:dyDescent="0.3">
      <c r="A122" t="s">
        <v>217</v>
      </c>
    </row>
    <row r="123" spans="1:1" x14ac:dyDescent="0.3">
      <c r="A123" t="s">
        <v>218</v>
      </c>
    </row>
    <row r="124" spans="1:1" x14ac:dyDescent="0.3">
      <c r="A124" t="s">
        <v>219</v>
      </c>
    </row>
    <row r="125" spans="1:1" x14ac:dyDescent="0.3">
      <c r="A125" t="s">
        <v>220</v>
      </c>
    </row>
    <row r="126" spans="1:1" x14ac:dyDescent="0.3">
      <c r="A126" t="s">
        <v>221</v>
      </c>
    </row>
    <row r="127" spans="1:1" x14ac:dyDescent="0.3">
      <c r="A127" t="s">
        <v>222</v>
      </c>
    </row>
    <row r="128" spans="1:1" x14ac:dyDescent="0.3">
      <c r="A128" t="s">
        <v>223</v>
      </c>
    </row>
    <row r="129" spans="1:1" x14ac:dyDescent="0.3">
      <c r="A129" t="s">
        <v>224</v>
      </c>
    </row>
    <row r="130" spans="1:1" x14ac:dyDescent="0.3">
      <c r="A130" t="s">
        <v>225</v>
      </c>
    </row>
    <row r="131" spans="1:1" x14ac:dyDescent="0.3">
      <c r="A131" t="s">
        <v>226</v>
      </c>
    </row>
    <row r="132" spans="1:1" x14ac:dyDescent="0.3">
      <c r="A132" t="s">
        <v>227</v>
      </c>
    </row>
    <row r="133" spans="1:1" x14ac:dyDescent="0.3">
      <c r="A133" t="s">
        <v>228</v>
      </c>
    </row>
    <row r="134" spans="1:1" x14ac:dyDescent="0.3">
      <c r="A134" t="s">
        <v>229</v>
      </c>
    </row>
    <row r="135" spans="1:1" x14ac:dyDescent="0.3">
      <c r="A135" t="s">
        <v>230</v>
      </c>
    </row>
    <row r="136" spans="1:1" x14ac:dyDescent="0.3">
      <c r="A136" t="s">
        <v>231</v>
      </c>
    </row>
    <row r="137" spans="1:1" x14ac:dyDescent="0.3">
      <c r="A137" t="s">
        <v>232</v>
      </c>
    </row>
    <row r="138" spans="1:1" x14ac:dyDescent="0.3">
      <c r="A138" t="s">
        <v>233</v>
      </c>
    </row>
    <row r="139" spans="1:1" x14ac:dyDescent="0.3">
      <c r="A139" t="s">
        <v>235</v>
      </c>
    </row>
    <row r="140" spans="1:1" x14ac:dyDescent="0.3">
      <c r="A140" t="s">
        <v>237</v>
      </c>
    </row>
    <row r="141" spans="1:1" x14ac:dyDescent="0.3">
      <c r="A141" t="s">
        <v>238</v>
      </c>
    </row>
    <row r="142" spans="1:1" x14ac:dyDescent="0.3">
      <c r="A142" t="s">
        <v>239</v>
      </c>
    </row>
    <row r="143" spans="1:1" x14ac:dyDescent="0.3">
      <c r="A143" t="s">
        <v>240</v>
      </c>
    </row>
    <row r="144" spans="1:1" x14ac:dyDescent="0.3">
      <c r="A144" t="s">
        <v>241</v>
      </c>
    </row>
    <row r="145" spans="1:1" x14ac:dyDescent="0.3">
      <c r="A145" t="s">
        <v>242</v>
      </c>
    </row>
    <row r="146" spans="1:1" x14ac:dyDescent="0.3">
      <c r="A146" t="s">
        <v>243</v>
      </c>
    </row>
    <row r="147" spans="1:1" x14ac:dyDescent="0.3">
      <c r="A147" t="s">
        <v>244</v>
      </c>
    </row>
    <row r="148" spans="1:1" x14ac:dyDescent="0.3">
      <c r="A148" t="s">
        <v>246</v>
      </c>
    </row>
    <row r="149" spans="1:1" x14ac:dyDescent="0.3">
      <c r="A149" t="s">
        <v>247</v>
      </c>
    </row>
    <row r="150" spans="1:1" x14ac:dyDescent="0.3">
      <c r="A150" t="s">
        <v>248</v>
      </c>
    </row>
    <row r="151" spans="1:1" x14ac:dyDescent="0.3">
      <c r="A151" t="s">
        <v>249</v>
      </c>
    </row>
    <row r="152" spans="1:1" x14ac:dyDescent="0.3">
      <c r="A152" t="s">
        <v>251</v>
      </c>
    </row>
    <row r="153" spans="1:1" x14ac:dyDescent="0.3">
      <c r="A153" t="s">
        <v>252</v>
      </c>
    </row>
    <row r="154" spans="1:1" x14ac:dyDescent="0.3">
      <c r="A154" t="s">
        <v>253</v>
      </c>
    </row>
    <row r="155" spans="1:1" x14ac:dyDescent="0.3">
      <c r="A155" t="s">
        <v>254</v>
      </c>
    </row>
    <row r="156" spans="1:1" x14ac:dyDescent="0.3">
      <c r="A156" t="s">
        <v>255</v>
      </c>
    </row>
    <row r="157" spans="1:1" x14ac:dyDescent="0.3">
      <c r="A157" t="s">
        <v>256</v>
      </c>
    </row>
    <row r="158" spans="1:1" x14ac:dyDescent="0.3">
      <c r="A158" t="s">
        <v>258</v>
      </c>
    </row>
    <row r="159" spans="1:1" x14ac:dyDescent="0.3">
      <c r="A159" t="s">
        <v>260</v>
      </c>
    </row>
    <row r="160" spans="1:1" x14ac:dyDescent="0.3">
      <c r="A160" t="s">
        <v>262</v>
      </c>
    </row>
    <row r="161" spans="1:1" x14ac:dyDescent="0.3">
      <c r="A161" t="s">
        <v>263</v>
      </c>
    </row>
    <row r="162" spans="1:1" x14ac:dyDescent="0.3">
      <c r="A162" t="s">
        <v>264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271</v>
      </c>
    </row>
    <row r="169" spans="1:1" x14ac:dyDescent="0.3">
      <c r="A169" t="s">
        <v>272</v>
      </c>
    </row>
    <row r="170" spans="1:1" x14ac:dyDescent="0.3">
      <c r="A170" t="s">
        <v>273</v>
      </c>
    </row>
    <row r="171" spans="1:1" x14ac:dyDescent="0.3">
      <c r="A171" t="s">
        <v>274</v>
      </c>
    </row>
    <row r="172" spans="1:1" x14ac:dyDescent="0.3">
      <c r="A172" t="s">
        <v>275</v>
      </c>
    </row>
    <row r="173" spans="1:1" x14ac:dyDescent="0.3">
      <c r="A173" t="s">
        <v>276</v>
      </c>
    </row>
    <row r="174" spans="1:1" x14ac:dyDescent="0.3">
      <c r="A174" t="s">
        <v>277</v>
      </c>
    </row>
    <row r="175" spans="1:1" x14ac:dyDescent="0.3">
      <c r="A175" t="s">
        <v>279</v>
      </c>
    </row>
    <row r="176" spans="1:1" x14ac:dyDescent="0.3">
      <c r="A176" t="s">
        <v>281</v>
      </c>
    </row>
    <row r="177" spans="1:1" x14ac:dyDescent="0.3">
      <c r="A177" t="s">
        <v>283</v>
      </c>
    </row>
    <row r="178" spans="1:1" x14ac:dyDescent="0.3">
      <c r="A178" t="s">
        <v>284</v>
      </c>
    </row>
    <row r="179" spans="1:1" x14ac:dyDescent="0.3">
      <c r="A179" t="s">
        <v>285</v>
      </c>
    </row>
    <row r="180" spans="1:1" x14ac:dyDescent="0.3">
      <c r="A180" t="s">
        <v>287</v>
      </c>
    </row>
    <row r="181" spans="1:1" x14ac:dyDescent="0.3">
      <c r="A181" t="s">
        <v>288</v>
      </c>
    </row>
    <row r="182" spans="1:1" x14ac:dyDescent="0.3">
      <c r="A182" t="s">
        <v>290</v>
      </c>
    </row>
    <row r="183" spans="1:1" x14ac:dyDescent="0.3">
      <c r="A183" t="s">
        <v>291</v>
      </c>
    </row>
    <row r="184" spans="1:1" x14ac:dyDescent="0.3">
      <c r="A184" t="s">
        <v>292</v>
      </c>
    </row>
    <row r="185" spans="1:1" x14ac:dyDescent="0.3">
      <c r="A185" t="s">
        <v>293</v>
      </c>
    </row>
    <row r="186" spans="1:1" x14ac:dyDescent="0.3">
      <c r="A186" t="s">
        <v>295</v>
      </c>
    </row>
    <row r="187" spans="1:1" x14ac:dyDescent="0.3">
      <c r="A187" t="s">
        <v>296</v>
      </c>
    </row>
    <row r="188" spans="1:1" x14ac:dyDescent="0.3">
      <c r="A188" t="s">
        <v>297</v>
      </c>
    </row>
    <row r="189" spans="1:1" x14ac:dyDescent="0.3">
      <c r="A189" t="s">
        <v>299</v>
      </c>
    </row>
    <row r="190" spans="1:1" x14ac:dyDescent="0.3">
      <c r="A190" t="s">
        <v>300</v>
      </c>
    </row>
    <row r="191" spans="1:1" x14ac:dyDescent="0.3">
      <c r="A191" t="s">
        <v>301</v>
      </c>
    </row>
    <row r="192" spans="1:1" x14ac:dyDescent="0.3">
      <c r="A192" t="s">
        <v>303</v>
      </c>
    </row>
    <row r="193" spans="1:1" x14ac:dyDescent="0.3">
      <c r="A193" t="s">
        <v>305</v>
      </c>
    </row>
    <row r="194" spans="1:1" x14ac:dyDescent="0.3">
      <c r="A194" t="s">
        <v>306</v>
      </c>
    </row>
    <row r="195" spans="1:1" x14ac:dyDescent="0.3">
      <c r="A195" t="s">
        <v>307</v>
      </c>
    </row>
    <row r="196" spans="1:1" x14ac:dyDescent="0.3">
      <c r="A196" t="s">
        <v>308</v>
      </c>
    </row>
    <row r="197" spans="1:1" x14ac:dyDescent="0.3">
      <c r="A197" t="s">
        <v>310</v>
      </c>
    </row>
    <row r="198" spans="1:1" x14ac:dyDescent="0.3">
      <c r="A198" t="s">
        <v>311</v>
      </c>
    </row>
    <row r="199" spans="1:1" x14ac:dyDescent="0.3">
      <c r="A199" t="s">
        <v>312</v>
      </c>
    </row>
    <row r="200" spans="1:1" x14ac:dyDescent="0.3">
      <c r="A200" t="s">
        <v>313</v>
      </c>
    </row>
    <row r="201" spans="1:1" x14ac:dyDescent="0.3">
      <c r="A201" t="s">
        <v>314</v>
      </c>
    </row>
    <row r="202" spans="1:1" x14ac:dyDescent="0.3">
      <c r="A202" t="s">
        <v>315</v>
      </c>
    </row>
    <row r="203" spans="1:1" x14ac:dyDescent="0.3">
      <c r="A203" t="s">
        <v>316</v>
      </c>
    </row>
    <row r="204" spans="1:1" x14ac:dyDescent="0.3">
      <c r="A204" t="s">
        <v>317</v>
      </c>
    </row>
    <row r="205" spans="1:1" x14ac:dyDescent="0.3">
      <c r="A205" t="s">
        <v>319</v>
      </c>
    </row>
    <row r="206" spans="1:1" x14ac:dyDescent="0.3">
      <c r="A206" t="s">
        <v>320</v>
      </c>
    </row>
    <row r="207" spans="1:1" x14ac:dyDescent="0.3">
      <c r="A207" t="s">
        <v>321</v>
      </c>
    </row>
    <row r="208" spans="1:1" x14ac:dyDescent="0.3">
      <c r="A208" t="s">
        <v>322</v>
      </c>
    </row>
    <row r="209" spans="1:1" x14ac:dyDescent="0.3">
      <c r="A209" t="s">
        <v>324</v>
      </c>
    </row>
    <row r="210" spans="1:1" x14ac:dyDescent="0.3">
      <c r="A210" t="s">
        <v>325</v>
      </c>
    </row>
    <row r="211" spans="1:1" x14ac:dyDescent="0.3">
      <c r="A211" t="s">
        <v>326</v>
      </c>
    </row>
    <row r="212" spans="1:1" x14ac:dyDescent="0.3">
      <c r="A212" t="s">
        <v>327</v>
      </c>
    </row>
    <row r="213" spans="1:1" x14ac:dyDescent="0.3">
      <c r="A213" t="s">
        <v>328</v>
      </c>
    </row>
    <row r="214" spans="1:1" x14ac:dyDescent="0.3">
      <c r="A214" t="s">
        <v>330</v>
      </c>
    </row>
    <row r="215" spans="1:1" x14ac:dyDescent="0.3">
      <c r="A215" t="s">
        <v>331</v>
      </c>
    </row>
    <row r="216" spans="1:1" x14ac:dyDescent="0.3">
      <c r="A216" t="s">
        <v>332</v>
      </c>
    </row>
    <row r="217" spans="1:1" x14ac:dyDescent="0.3">
      <c r="A217" t="s">
        <v>333</v>
      </c>
    </row>
    <row r="218" spans="1:1" x14ac:dyDescent="0.3">
      <c r="A218" t="s">
        <v>335</v>
      </c>
    </row>
    <row r="219" spans="1:1" x14ac:dyDescent="0.3">
      <c r="A219" t="s">
        <v>336</v>
      </c>
    </row>
    <row r="220" spans="1:1" x14ac:dyDescent="0.3">
      <c r="A220" t="s">
        <v>337</v>
      </c>
    </row>
    <row r="221" spans="1:1" x14ac:dyDescent="0.3">
      <c r="A221" t="s">
        <v>338</v>
      </c>
    </row>
    <row r="222" spans="1:1" x14ac:dyDescent="0.3">
      <c r="A222" t="s">
        <v>339</v>
      </c>
    </row>
    <row r="223" spans="1:1" x14ac:dyDescent="0.3">
      <c r="A223" t="s">
        <v>340</v>
      </c>
    </row>
    <row r="224" spans="1:1" x14ac:dyDescent="0.3">
      <c r="A224" t="s">
        <v>342</v>
      </c>
    </row>
    <row r="225" spans="1:1" x14ac:dyDescent="0.3">
      <c r="A225" t="s">
        <v>343</v>
      </c>
    </row>
    <row r="226" spans="1:1" x14ac:dyDescent="0.3">
      <c r="A226" t="s">
        <v>344</v>
      </c>
    </row>
    <row r="227" spans="1:1" x14ac:dyDescent="0.3">
      <c r="A227" t="s">
        <v>345</v>
      </c>
    </row>
    <row r="228" spans="1:1" x14ac:dyDescent="0.3">
      <c r="A228" t="s">
        <v>347</v>
      </c>
    </row>
    <row r="229" spans="1:1" x14ac:dyDescent="0.3">
      <c r="A229" t="s">
        <v>348</v>
      </c>
    </row>
    <row r="230" spans="1:1" x14ac:dyDescent="0.3">
      <c r="A230" t="s">
        <v>349</v>
      </c>
    </row>
    <row r="231" spans="1:1" x14ac:dyDescent="0.3">
      <c r="A231" t="s">
        <v>350</v>
      </c>
    </row>
    <row r="232" spans="1:1" x14ac:dyDescent="0.3">
      <c r="A232" t="s">
        <v>351</v>
      </c>
    </row>
    <row r="233" spans="1:1" x14ac:dyDescent="0.3">
      <c r="A233" t="s">
        <v>352</v>
      </c>
    </row>
    <row r="234" spans="1:1" x14ac:dyDescent="0.3">
      <c r="A234" t="s">
        <v>353</v>
      </c>
    </row>
    <row r="235" spans="1:1" x14ac:dyDescent="0.3">
      <c r="A235" t="s">
        <v>355</v>
      </c>
    </row>
    <row r="236" spans="1:1" x14ac:dyDescent="0.3">
      <c r="A236" t="s">
        <v>356</v>
      </c>
    </row>
    <row r="237" spans="1:1" x14ac:dyDescent="0.3">
      <c r="A237" t="s">
        <v>357</v>
      </c>
    </row>
    <row r="238" spans="1:1" x14ac:dyDescent="0.3">
      <c r="A238" t="s">
        <v>358</v>
      </c>
    </row>
    <row r="239" spans="1:1" x14ac:dyDescent="0.3">
      <c r="A239" t="s">
        <v>359</v>
      </c>
    </row>
    <row r="240" spans="1:1" x14ac:dyDescent="0.3">
      <c r="A240" t="s">
        <v>360</v>
      </c>
    </row>
    <row r="241" spans="1:1" x14ac:dyDescent="0.3">
      <c r="A241" t="s">
        <v>361</v>
      </c>
    </row>
    <row r="242" spans="1:1" x14ac:dyDescent="0.3">
      <c r="A242" t="s">
        <v>362</v>
      </c>
    </row>
    <row r="243" spans="1:1" x14ac:dyDescent="0.3">
      <c r="A243" t="s">
        <v>364</v>
      </c>
    </row>
    <row r="244" spans="1:1" x14ac:dyDescent="0.3">
      <c r="A244" t="s">
        <v>365</v>
      </c>
    </row>
    <row r="245" spans="1:1" x14ac:dyDescent="0.3">
      <c r="A245" t="s">
        <v>367</v>
      </c>
    </row>
    <row r="246" spans="1:1" x14ac:dyDescent="0.3">
      <c r="A246" t="s">
        <v>368</v>
      </c>
    </row>
    <row r="247" spans="1:1" x14ac:dyDescent="0.3">
      <c r="A247" t="s">
        <v>369</v>
      </c>
    </row>
    <row r="248" spans="1:1" x14ac:dyDescent="0.3">
      <c r="A248" t="s">
        <v>370</v>
      </c>
    </row>
    <row r="249" spans="1:1" x14ac:dyDescent="0.3">
      <c r="A249" t="s">
        <v>371</v>
      </c>
    </row>
    <row r="250" spans="1:1" x14ac:dyDescent="0.3">
      <c r="A250" t="s">
        <v>372</v>
      </c>
    </row>
    <row r="251" spans="1:1" x14ac:dyDescent="0.3">
      <c r="A251" t="s">
        <v>373</v>
      </c>
    </row>
    <row r="252" spans="1:1" x14ac:dyDescent="0.3">
      <c r="A252" t="s">
        <v>374</v>
      </c>
    </row>
    <row r="253" spans="1:1" x14ac:dyDescent="0.3">
      <c r="A253" t="s">
        <v>375</v>
      </c>
    </row>
    <row r="254" spans="1:1" x14ac:dyDescent="0.3">
      <c r="A254" t="s">
        <v>376</v>
      </c>
    </row>
    <row r="255" spans="1:1" x14ac:dyDescent="0.3">
      <c r="A255" t="s">
        <v>377</v>
      </c>
    </row>
    <row r="256" spans="1:1" x14ac:dyDescent="0.3">
      <c r="A256" t="s">
        <v>378</v>
      </c>
    </row>
    <row r="257" spans="1:1" x14ac:dyDescent="0.3">
      <c r="A257" t="s">
        <v>380</v>
      </c>
    </row>
    <row r="258" spans="1:1" x14ac:dyDescent="0.3">
      <c r="A258" t="s">
        <v>381</v>
      </c>
    </row>
    <row r="259" spans="1:1" x14ac:dyDescent="0.3">
      <c r="A259" t="s">
        <v>382</v>
      </c>
    </row>
    <row r="260" spans="1:1" x14ac:dyDescent="0.3">
      <c r="A260" t="s">
        <v>384</v>
      </c>
    </row>
    <row r="261" spans="1:1" x14ac:dyDescent="0.3">
      <c r="A261" t="s">
        <v>385</v>
      </c>
    </row>
    <row r="262" spans="1:1" x14ac:dyDescent="0.3">
      <c r="A262" t="s">
        <v>386</v>
      </c>
    </row>
    <row r="263" spans="1:1" x14ac:dyDescent="0.3">
      <c r="A263" t="s">
        <v>388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394</v>
      </c>
    </row>
    <row r="268" spans="1:1" x14ac:dyDescent="0.3">
      <c r="A268" t="s">
        <v>395</v>
      </c>
    </row>
    <row r="269" spans="1:1" x14ac:dyDescent="0.3">
      <c r="A269" t="s">
        <v>396</v>
      </c>
    </row>
    <row r="270" spans="1:1" x14ac:dyDescent="0.3">
      <c r="A270" t="s">
        <v>397</v>
      </c>
    </row>
    <row r="271" spans="1:1" x14ac:dyDescent="0.3">
      <c r="A271" t="s">
        <v>398</v>
      </c>
    </row>
    <row r="272" spans="1:1" x14ac:dyDescent="0.3">
      <c r="A272" t="s">
        <v>399</v>
      </c>
    </row>
    <row r="273" spans="1:1" x14ac:dyDescent="0.3">
      <c r="A273" t="s">
        <v>401</v>
      </c>
    </row>
    <row r="274" spans="1:1" x14ac:dyDescent="0.3">
      <c r="A274" t="s">
        <v>402</v>
      </c>
    </row>
    <row r="275" spans="1:1" x14ac:dyDescent="0.3">
      <c r="A275" t="s">
        <v>403</v>
      </c>
    </row>
    <row r="276" spans="1:1" x14ac:dyDescent="0.3">
      <c r="A276" t="s">
        <v>404</v>
      </c>
    </row>
    <row r="277" spans="1:1" x14ac:dyDescent="0.3">
      <c r="A277" t="s">
        <v>405</v>
      </c>
    </row>
    <row r="278" spans="1:1" x14ac:dyDescent="0.3">
      <c r="A278" t="s">
        <v>406</v>
      </c>
    </row>
    <row r="279" spans="1:1" x14ac:dyDescent="0.3">
      <c r="A279" t="s">
        <v>407</v>
      </c>
    </row>
    <row r="280" spans="1:1" x14ac:dyDescent="0.3">
      <c r="A280" t="s">
        <v>408</v>
      </c>
    </row>
    <row r="281" spans="1:1" x14ac:dyDescent="0.3">
      <c r="A281" t="s">
        <v>409</v>
      </c>
    </row>
    <row r="282" spans="1:1" x14ac:dyDescent="0.3">
      <c r="A282" t="s">
        <v>411</v>
      </c>
    </row>
    <row r="283" spans="1:1" x14ac:dyDescent="0.3">
      <c r="A283" t="s">
        <v>412</v>
      </c>
    </row>
    <row r="284" spans="1:1" x14ac:dyDescent="0.3">
      <c r="A284" t="s">
        <v>413</v>
      </c>
    </row>
    <row r="285" spans="1:1" x14ac:dyDescent="0.3">
      <c r="A285" t="s">
        <v>414</v>
      </c>
    </row>
    <row r="286" spans="1:1" x14ac:dyDescent="0.3">
      <c r="A286" t="s">
        <v>415</v>
      </c>
    </row>
    <row r="287" spans="1:1" x14ac:dyDescent="0.3">
      <c r="A287" t="s">
        <v>416</v>
      </c>
    </row>
    <row r="288" spans="1:1" x14ac:dyDescent="0.3">
      <c r="A288" t="s">
        <v>417</v>
      </c>
    </row>
    <row r="289" spans="1:1" x14ac:dyDescent="0.3">
      <c r="A289" t="s">
        <v>418</v>
      </c>
    </row>
    <row r="290" spans="1:1" x14ac:dyDescent="0.3">
      <c r="A290" t="s">
        <v>420</v>
      </c>
    </row>
    <row r="291" spans="1:1" x14ac:dyDescent="0.3">
      <c r="A291" t="s">
        <v>421</v>
      </c>
    </row>
    <row r="292" spans="1:1" x14ac:dyDescent="0.3">
      <c r="A292" t="s">
        <v>423</v>
      </c>
    </row>
    <row r="293" spans="1:1" x14ac:dyDescent="0.3">
      <c r="A293" t="s">
        <v>424</v>
      </c>
    </row>
    <row r="294" spans="1:1" x14ac:dyDescent="0.3">
      <c r="A294" t="s">
        <v>425</v>
      </c>
    </row>
    <row r="295" spans="1:1" x14ac:dyDescent="0.3">
      <c r="A295" t="s">
        <v>426</v>
      </c>
    </row>
    <row r="296" spans="1:1" x14ac:dyDescent="0.3">
      <c r="A296" t="s">
        <v>427</v>
      </c>
    </row>
    <row r="297" spans="1:1" x14ac:dyDescent="0.3">
      <c r="A297" t="s">
        <v>428</v>
      </c>
    </row>
    <row r="298" spans="1:1" x14ac:dyDescent="0.3">
      <c r="A298" t="s">
        <v>430</v>
      </c>
    </row>
    <row r="299" spans="1:1" x14ac:dyDescent="0.3">
      <c r="A299" t="s">
        <v>432</v>
      </c>
    </row>
    <row r="300" spans="1:1" x14ac:dyDescent="0.3">
      <c r="A300" t="s">
        <v>433</v>
      </c>
    </row>
    <row r="301" spans="1:1" x14ac:dyDescent="0.3">
      <c r="A301" t="s">
        <v>434</v>
      </c>
    </row>
    <row r="302" spans="1:1" x14ac:dyDescent="0.3">
      <c r="A302" t="s">
        <v>435</v>
      </c>
    </row>
    <row r="303" spans="1:1" x14ac:dyDescent="0.3">
      <c r="A303" t="s">
        <v>436</v>
      </c>
    </row>
    <row r="304" spans="1:1" x14ac:dyDescent="0.3">
      <c r="A304" t="s">
        <v>437</v>
      </c>
    </row>
    <row r="305" spans="1:1" x14ac:dyDescent="0.3">
      <c r="A305" t="s">
        <v>438</v>
      </c>
    </row>
    <row r="306" spans="1:1" x14ac:dyDescent="0.3">
      <c r="A306" t="s">
        <v>439</v>
      </c>
    </row>
    <row r="307" spans="1:1" x14ac:dyDescent="0.3">
      <c r="A307" t="s">
        <v>440</v>
      </c>
    </row>
    <row r="308" spans="1:1" x14ac:dyDescent="0.3">
      <c r="A308" t="s">
        <v>441</v>
      </c>
    </row>
    <row r="309" spans="1:1" x14ac:dyDescent="0.3">
      <c r="A309" t="s">
        <v>442</v>
      </c>
    </row>
    <row r="310" spans="1:1" x14ac:dyDescent="0.3">
      <c r="A310" t="s">
        <v>443</v>
      </c>
    </row>
    <row r="311" spans="1:1" x14ac:dyDescent="0.3">
      <c r="A311" t="s">
        <v>444</v>
      </c>
    </row>
    <row r="312" spans="1:1" x14ac:dyDescent="0.3">
      <c r="A312" t="s">
        <v>445</v>
      </c>
    </row>
    <row r="313" spans="1:1" x14ac:dyDescent="0.3">
      <c r="A313" t="s">
        <v>446</v>
      </c>
    </row>
    <row r="314" spans="1:1" x14ac:dyDescent="0.3">
      <c r="A314" t="s">
        <v>447</v>
      </c>
    </row>
    <row r="315" spans="1:1" x14ac:dyDescent="0.3">
      <c r="A315" t="s">
        <v>448</v>
      </c>
    </row>
    <row r="316" spans="1:1" x14ac:dyDescent="0.3">
      <c r="A316" t="s">
        <v>449</v>
      </c>
    </row>
    <row r="317" spans="1:1" x14ac:dyDescent="0.3">
      <c r="A317" t="s">
        <v>450</v>
      </c>
    </row>
    <row r="318" spans="1:1" x14ac:dyDescent="0.3">
      <c r="A318" t="s">
        <v>451</v>
      </c>
    </row>
    <row r="319" spans="1:1" x14ac:dyDescent="0.3">
      <c r="A319" t="s">
        <v>452</v>
      </c>
    </row>
    <row r="320" spans="1:1" x14ac:dyDescent="0.3">
      <c r="A320" t="s">
        <v>453</v>
      </c>
    </row>
    <row r="321" spans="1:1" x14ac:dyDescent="0.3">
      <c r="A321" t="s">
        <v>454</v>
      </c>
    </row>
    <row r="322" spans="1:1" x14ac:dyDescent="0.3">
      <c r="A322" t="s">
        <v>455</v>
      </c>
    </row>
    <row r="323" spans="1:1" x14ac:dyDescent="0.3">
      <c r="A323" t="s">
        <v>456</v>
      </c>
    </row>
    <row r="324" spans="1:1" x14ac:dyDescent="0.3">
      <c r="A324" t="s">
        <v>457</v>
      </c>
    </row>
    <row r="325" spans="1:1" x14ac:dyDescent="0.3">
      <c r="A325" t="s">
        <v>458</v>
      </c>
    </row>
    <row r="326" spans="1:1" x14ac:dyDescent="0.3">
      <c r="A326" t="s">
        <v>459</v>
      </c>
    </row>
    <row r="327" spans="1:1" x14ac:dyDescent="0.3">
      <c r="A327" t="s">
        <v>460</v>
      </c>
    </row>
    <row r="328" spans="1:1" x14ac:dyDescent="0.3">
      <c r="A328" t="s">
        <v>461</v>
      </c>
    </row>
    <row r="329" spans="1:1" x14ac:dyDescent="0.3">
      <c r="A329" t="s">
        <v>463</v>
      </c>
    </row>
    <row r="330" spans="1:1" x14ac:dyDescent="0.3">
      <c r="A330" t="s">
        <v>464</v>
      </c>
    </row>
    <row r="331" spans="1:1" x14ac:dyDescent="0.3">
      <c r="A331" t="s">
        <v>465</v>
      </c>
    </row>
    <row r="332" spans="1:1" x14ac:dyDescent="0.3">
      <c r="A332" t="s">
        <v>466</v>
      </c>
    </row>
    <row r="333" spans="1:1" x14ac:dyDescent="0.3">
      <c r="A333" t="s">
        <v>467</v>
      </c>
    </row>
    <row r="334" spans="1:1" x14ac:dyDescent="0.3">
      <c r="A334" t="s">
        <v>468</v>
      </c>
    </row>
    <row r="335" spans="1:1" x14ac:dyDescent="0.3">
      <c r="A335" t="s">
        <v>469</v>
      </c>
    </row>
    <row r="336" spans="1:1" x14ac:dyDescent="0.3">
      <c r="A336" t="s">
        <v>470</v>
      </c>
    </row>
    <row r="337" spans="1:1" x14ac:dyDescent="0.3">
      <c r="A337" t="s">
        <v>471</v>
      </c>
    </row>
    <row r="338" spans="1:1" x14ac:dyDescent="0.3">
      <c r="A338" t="s">
        <v>472</v>
      </c>
    </row>
    <row r="339" spans="1:1" x14ac:dyDescent="0.3">
      <c r="A339" t="s">
        <v>473</v>
      </c>
    </row>
    <row r="340" spans="1:1" x14ac:dyDescent="0.3">
      <c r="A340" t="s">
        <v>474</v>
      </c>
    </row>
    <row r="341" spans="1:1" x14ac:dyDescent="0.3">
      <c r="A341" t="s">
        <v>475</v>
      </c>
    </row>
    <row r="342" spans="1:1" x14ac:dyDescent="0.3">
      <c r="A342" t="s">
        <v>476</v>
      </c>
    </row>
    <row r="343" spans="1:1" x14ac:dyDescent="0.3">
      <c r="A343" t="s">
        <v>477</v>
      </c>
    </row>
    <row r="344" spans="1:1" x14ac:dyDescent="0.3">
      <c r="A344" t="s">
        <v>479</v>
      </c>
    </row>
    <row r="345" spans="1:1" x14ac:dyDescent="0.3">
      <c r="A345" t="s">
        <v>481</v>
      </c>
    </row>
    <row r="346" spans="1:1" x14ac:dyDescent="0.3">
      <c r="A346" t="s">
        <v>482</v>
      </c>
    </row>
    <row r="347" spans="1:1" x14ac:dyDescent="0.3">
      <c r="A347" t="s">
        <v>483</v>
      </c>
    </row>
    <row r="348" spans="1:1" x14ac:dyDescent="0.3">
      <c r="A348" t="s">
        <v>484</v>
      </c>
    </row>
    <row r="349" spans="1:1" x14ac:dyDescent="0.3">
      <c r="A349" t="s">
        <v>485</v>
      </c>
    </row>
    <row r="350" spans="1:1" x14ac:dyDescent="0.3">
      <c r="A350" t="s">
        <v>486</v>
      </c>
    </row>
    <row r="351" spans="1:1" x14ac:dyDescent="0.3">
      <c r="A351" t="s">
        <v>487</v>
      </c>
    </row>
    <row r="352" spans="1:1" x14ac:dyDescent="0.3">
      <c r="A352" t="s">
        <v>488</v>
      </c>
    </row>
    <row r="353" spans="1:1" x14ac:dyDescent="0.3">
      <c r="A353" t="s">
        <v>490</v>
      </c>
    </row>
    <row r="354" spans="1:1" x14ac:dyDescent="0.3">
      <c r="A354" t="s">
        <v>492</v>
      </c>
    </row>
    <row r="355" spans="1:1" x14ac:dyDescent="0.3">
      <c r="A355" t="s">
        <v>493</v>
      </c>
    </row>
    <row r="356" spans="1:1" x14ac:dyDescent="0.3">
      <c r="A356" t="s">
        <v>494</v>
      </c>
    </row>
    <row r="357" spans="1:1" x14ac:dyDescent="0.3">
      <c r="A357" t="s">
        <v>495</v>
      </c>
    </row>
    <row r="358" spans="1:1" x14ac:dyDescent="0.3">
      <c r="A358" t="s">
        <v>496</v>
      </c>
    </row>
    <row r="359" spans="1:1" x14ac:dyDescent="0.3">
      <c r="A359" t="s">
        <v>497</v>
      </c>
    </row>
    <row r="360" spans="1:1" x14ac:dyDescent="0.3">
      <c r="A360" t="s">
        <v>498</v>
      </c>
    </row>
    <row r="361" spans="1:1" x14ac:dyDescent="0.3">
      <c r="A361" t="s">
        <v>500</v>
      </c>
    </row>
    <row r="362" spans="1:1" x14ac:dyDescent="0.3">
      <c r="A362" t="s">
        <v>501</v>
      </c>
    </row>
    <row r="363" spans="1:1" x14ac:dyDescent="0.3">
      <c r="A363" t="s">
        <v>503</v>
      </c>
    </row>
    <row r="364" spans="1:1" x14ac:dyDescent="0.3">
      <c r="A364" t="s">
        <v>504</v>
      </c>
    </row>
    <row r="365" spans="1:1" x14ac:dyDescent="0.3">
      <c r="A365" t="s">
        <v>505</v>
      </c>
    </row>
    <row r="366" spans="1:1" x14ac:dyDescent="0.3">
      <c r="A366" t="s">
        <v>507</v>
      </c>
    </row>
    <row r="367" spans="1:1" x14ac:dyDescent="0.3">
      <c r="A367" t="s">
        <v>509</v>
      </c>
    </row>
    <row r="368" spans="1:1" x14ac:dyDescent="0.3">
      <c r="A368" t="s">
        <v>510</v>
      </c>
    </row>
    <row r="369" spans="1:1" x14ac:dyDescent="0.3">
      <c r="A369" t="s">
        <v>511</v>
      </c>
    </row>
    <row r="370" spans="1:1" x14ac:dyDescent="0.3">
      <c r="A370" t="s">
        <v>512</v>
      </c>
    </row>
    <row r="371" spans="1:1" x14ac:dyDescent="0.3">
      <c r="A371" t="s">
        <v>513</v>
      </c>
    </row>
    <row r="372" spans="1:1" x14ac:dyDescent="0.3">
      <c r="A372" t="s">
        <v>514</v>
      </c>
    </row>
    <row r="373" spans="1:1" x14ac:dyDescent="0.3">
      <c r="A373" t="s">
        <v>515</v>
      </c>
    </row>
    <row r="374" spans="1:1" x14ac:dyDescent="0.3">
      <c r="A374" t="s">
        <v>516</v>
      </c>
    </row>
    <row r="375" spans="1:1" x14ac:dyDescent="0.3">
      <c r="A375" t="s">
        <v>518</v>
      </c>
    </row>
    <row r="376" spans="1:1" x14ac:dyDescent="0.3">
      <c r="A376" t="s">
        <v>519</v>
      </c>
    </row>
    <row r="377" spans="1:1" x14ac:dyDescent="0.3">
      <c r="A377" t="s">
        <v>520</v>
      </c>
    </row>
    <row r="378" spans="1:1" x14ac:dyDescent="0.3">
      <c r="A378" t="s">
        <v>521</v>
      </c>
    </row>
    <row r="379" spans="1:1" x14ac:dyDescent="0.3">
      <c r="A379" t="s">
        <v>522</v>
      </c>
    </row>
    <row r="380" spans="1:1" x14ac:dyDescent="0.3">
      <c r="A380" t="s">
        <v>523</v>
      </c>
    </row>
    <row r="381" spans="1:1" x14ac:dyDescent="0.3">
      <c r="A381" t="s">
        <v>524</v>
      </c>
    </row>
    <row r="382" spans="1:1" x14ac:dyDescent="0.3">
      <c r="A382" t="s">
        <v>525</v>
      </c>
    </row>
    <row r="383" spans="1:1" x14ac:dyDescent="0.3">
      <c r="A383" t="s">
        <v>526</v>
      </c>
    </row>
    <row r="384" spans="1:1" x14ac:dyDescent="0.3">
      <c r="A384" t="s">
        <v>527</v>
      </c>
    </row>
    <row r="385" spans="1:1" x14ac:dyDescent="0.3">
      <c r="A385" t="s">
        <v>528</v>
      </c>
    </row>
    <row r="386" spans="1:1" x14ac:dyDescent="0.3">
      <c r="A386" t="s">
        <v>529</v>
      </c>
    </row>
    <row r="387" spans="1:1" x14ac:dyDescent="0.3">
      <c r="A387" t="s">
        <v>530</v>
      </c>
    </row>
    <row r="388" spans="1:1" x14ac:dyDescent="0.3">
      <c r="A388" t="s">
        <v>531</v>
      </c>
    </row>
    <row r="389" spans="1:1" x14ac:dyDescent="0.3">
      <c r="A389" t="s">
        <v>532</v>
      </c>
    </row>
    <row r="390" spans="1:1" x14ac:dyDescent="0.3">
      <c r="A390" t="s">
        <v>533</v>
      </c>
    </row>
    <row r="391" spans="1:1" x14ac:dyDescent="0.3">
      <c r="A391" t="s">
        <v>534</v>
      </c>
    </row>
    <row r="392" spans="1:1" x14ac:dyDescent="0.3">
      <c r="A392" t="s">
        <v>535</v>
      </c>
    </row>
    <row r="393" spans="1:1" x14ac:dyDescent="0.3">
      <c r="A393" t="s">
        <v>536</v>
      </c>
    </row>
    <row r="394" spans="1:1" x14ac:dyDescent="0.3">
      <c r="A394" t="s">
        <v>537</v>
      </c>
    </row>
    <row r="395" spans="1:1" x14ac:dyDescent="0.3">
      <c r="A395" t="s">
        <v>538</v>
      </c>
    </row>
    <row r="396" spans="1:1" x14ac:dyDescent="0.3">
      <c r="A396" t="s">
        <v>539</v>
      </c>
    </row>
    <row r="397" spans="1:1" x14ac:dyDescent="0.3">
      <c r="A397" t="s">
        <v>540</v>
      </c>
    </row>
    <row r="398" spans="1:1" x14ac:dyDescent="0.3">
      <c r="A398" t="s">
        <v>541</v>
      </c>
    </row>
    <row r="399" spans="1:1" x14ac:dyDescent="0.3">
      <c r="A399" t="s">
        <v>542</v>
      </c>
    </row>
    <row r="400" spans="1:1" x14ac:dyDescent="0.3">
      <c r="A400" t="s">
        <v>543</v>
      </c>
    </row>
    <row r="401" spans="1:1" x14ac:dyDescent="0.3">
      <c r="A401" t="s">
        <v>544</v>
      </c>
    </row>
    <row r="402" spans="1:1" x14ac:dyDescent="0.3">
      <c r="A402" t="s">
        <v>545</v>
      </c>
    </row>
    <row r="403" spans="1:1" x14ac:dyDescent="0.3">
      <c r="A403" t="s">
        <v>546</v>
      </c>
    </row>
    <row r="404" spans="1:1" x14ac:dyDescent="0.3">
      <c r="A404" t="s">
        <v>547</v>
      </c>
    </row>
    <row r="405" spans="1:1" x14ac:dyDescent="0.3">
      <c r="A405" t="s">
        <v>548</v>
      </c>
    </row>
    <row r="406" spans="1:1" x14ac:dyDescent="0.3">
      <c r="A406" t="s">
        <v>549</v>
      </c>
    </row>
    <row r="407" spans="1:1" x14ac:dyDescent="0.3">
      <c r="A407" t="s">
        <v>550</v>
      </c>
    </row>
    <row r="408" spans="1:1" x14ac:dyDescent="0.3">
      <c r="A408" t="s">
        <v>551</v>
      </c>
    </row>
    <row r="409" spans="1:1" x14ac:dyDescent="0.3">
      <c r="A409" t="s">
        <v>552</v>
      </c>
    </row>
    <row r="410" spans="1:1" x14ac:dyDescent="0.3">
      <c r="A410" t="s">
        <v>553</v>
      </c>
    </row>
    <row r="411" spans="1:1" x14ac:dyDescent="0.3">
      <c r="A411" t="s">
        <v>555</v>
      </c>
    </row>
    <row r="412" spans="1:1" x14ac:dyDescent="0.3">
      <c r="A412" t="s">
        <v>556</v>
      </c>
    </row>
    <row r="413" spans="1:1" x14ac:dyDescent="0.3">
      <c r="A413" t="s">
        <v>557</v>
      </c>
    </row>
    <row r="414" spans="1:1" x14ac:dyDescent="0.3">
      <c r="A414" t="s">
        <v>558</v>
      </c>
    </row>
    <row r="415" spans="1:1" x14ac:dyDescent="0.3">
      <c r="A415" t="s">
        <v>559</v>
      </c>
    </row>
    <row r="416" spans="1:1" x14ac:dyDescent="0.3">
      <c r="A416" t="s">
        <v>560</v>
      </c>
    </row>
    <row r="417" spans="1:2" x14ac:dyDescent="0.3">
      <c r="A417" t="s">
        <v>561</v>
      </c>
    </row>
    <row r="418" spans="1:2" x14ac:dyDescent="0.3">
      <c r="A418" t="s">
        <v>563</v>
      </c>
    </row>
    <row r="419" spans="1:2" x14ac:dyDescent="0.3">
      <c r="A419" t="s">
        <v>564</v>
      </c>
    </row>
    <row r="420" spans="1:2" x14ac:dyDescent="0.3">
      <c r="A420" t="s">
        <v>565</v>
      </c>
    </row>
    <row r="421" spans="1:2" x14ac:dyDescent="0.3">
      <c r="A421" t="s">
        <v>566</v>
      </c>
    </row>
    <row r="422" spans="1:2" x14ac:dyDescent="0.3">
      <c r="A422" t="s">
        <v>567</v>
      </c>
    </row>
    <row r="423" spans="1:2" x14ac:dyDescent="0.3">
      <c r="A423" t="s">
        <v>568</v>
      </c>
    </row>
    <row r="424" spans="1:2" x14ac:dyDescent="0.3">
      <c r="A424" t="s">
        <v>569</v>
      </c>
    </row>
    <row r="425" spans="1:2" x14ac:dyDescent="0.3">
      <c r="A425" t="s">
        <v>570</v>
      </c>
    </row>
    <row r="426" spans="1:2" x14ac:dyDescent="0.3">
      <c r="A426" t="s">
        <v>571</v>
      </c>
    </row>
    <row r="427" spans="1:2" x14ac:dyDescent="0.3">
      <c r="A427" t="s">
        <v>572</v>
      </c>
    </row>
    <row r="428" spans="1:2" x14ac:dyDescent="0.3">
      <c r="A428" t="s">
        <v>573</v>
      </c>
    </row>
    <row r="429" spans="1:2" x14ac:dyDescent="0.3">
      <c r="A429" t="s">
        <v>574</v>
      </c>
    </row>
    <row r="430" spans="1:2" x14ac:dyDescent="0.3">
      <c r="A430" t="s">
        <v>575</v>
      </c>
    </row>
    <row r="432" spans="1:2" x14ac:dyDescent="0.3">
      <c r="B432" t="s">
        <v>604</v>
      </c>
    </row>
    <row r="433" spans="2:2" x14ac:dyDescent="0.3">
      <c r="B433" t="s">
        <v>602</v>
      </c>
    </row>
    <row r="434" spans="2:2" x14ac:dyDescent="0.3">
      <c r="B434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C1E5-AB31-4AAD-A1F6-5CF9924D40E0}">
  <dimension ref="A1:H39"/>
  <sheetViews>
    <sheetView tabSelected="1" workbookViewId="0">
      <selection activeCell="F23" sqref="F23"/>
    </sheetView>
  </sheetViews>
  <sheetFormatPr defaultRowHeight="14.4" x14ac:dyDescent="0.3"/>
  <cols>
    <col min="1" max="1" width="12.44140625" customWidth="1"/>
    <col min="3" max="3" width="13.33203125" customWidth="1"/>
    <col min="5" max="6" width="15.88671875" customWidth="1"/>
    <col min="7" max="8" width="18.6640625" customWidth="1"/>
    <col min="9" max="9" width="17.33203125" customWidth="1"/>
    <col min="10" max="10" width="20.6640625" customWidth="1"/>
  </cols>
  <sheetData>
    <row r="1" spans="1:8" x14ac:dyDescent="0.3">
      <c r="D1" s="3"/>
    </row>
    <row r="2" spans="1:8" x14ac:dyDescent="0.3">
      <c r="A2" s="3" t="s">
        <v>585</v>
      </c>
      <c r="B2" s="4" t="s">
        <v>10</v>
      </c>
    </row>
    <row r="4" spans="1:8" x14ac:dyDescent="0.3">
      <c r="B4" s="5" t="s">
        <v>586</v>
      </c>
      <c r="C4" s="6"/>
      <c r="D4" s="6"/>
      <c r="E4" s="6"/>
      <c r="F4" s="6"/>
      <c r="G4" s="6"/>
      <c r="H4" s="6"/>
    </row>
    <row r="5" spans="1:8" x14ac:dyDescent="0.3">
      <c r="E5" s="53" t="s">
        <v>587</v>
      </c>
      <c r="F5" s="53"/>
      <c r="G5" s="53"/>
      <c r="H5" s="53"/>
    </row>
    <row r="6" spans="1:8" x14ac:dyDescent="0.3">
      <c r="B6" s="7"/>
      <c r="E6" s="8" t="s">
        <v>11</v>
      </c>
      <c r="F6" s="8" t="s">
        <v>15</v>
      </c>
      <c r="G6" s="8" t="s">
        <v>16</v>
      </c>
      <c r="H6" s="50" t="s">
        <v>17</v>
      </c>
    </row>
    <row r="7" spans="1:8" x14ac:dyDescent="0.3">
      <c r="B7" s="3" t="s">
        <v>590</v>
      </c>
      <c r="E7" s="11">
        <f t="array" ref="E7">INDEX(tr,MATCH(1,(B2=ts)*(E6=y),0))</f>
        <v>24855000000</v>
      </c>
      <c r="F7" s="11">
        <f t="array" ref="F7">INDEX(tr,MATCH(1,(B2=ts)*(F6=y),0))</f>
        <v>26743000000</v>
      </c>
      <c r="G7" s="11">
        <f t="array" ref="G7">INDEX(tr,MATCH(1,(B2=ts)*(G6=y),0))</f>
        <v>42650000000</v>
      </c>
      <c r="H7" s="11">
        <f t="array" ref="H7">INDEX(tr,MATCH(1,(B2=ts)*(H6=y),0))</f>
        <v>40990000000</v>
      </c>
    </row>
    <row r="8" spans="1:8" x14ac:dyDescent="0.3">
      <c r="B8" s="13" t="s">
        <v>591</v>
      </c>
      <c r="E8" s="11">
        <f t="array" ref="E8">INDEX(cr,MATCH(1,(B2=ts)*(E6=y),0))</f>
        <v>10499000000</v>
      </c>
      <c r="F8" s="11">
        <f t="array" ref="F8">INDEX(cr,MATCH(1,(B2=ts)*(F6=y),0))</f>
        <v>11019000000</v>
      </c>
      <c r="G8" s="11">
        <f t="array" ref="G8">INDEX(cr,MATCH(1,(B2=ts)*(G6=y),0))</f>
        <v>15620000000</v>
      </c>
      <c r="H8" s="11">
        <f t="array" ref="H8">INDEX(cr,MATCH(1,(B2=ts)*(H6=y),0))</f>
        <v>11096000000</v>
      </c>
    </row>
    <row r="9" spans="1:8" x14ac:dyDescent="0.3">
      <c r="B9" s="3" t="s">
        <v>592</v>
      </c>
      <c r="E9" s="15">
        <f>E7-E8</f>
        <v>14356000000</v>
      </c>
      <c r="F9" s="15">
        <f>F7-F8</f>
        <v>15724000000</v>
      </c>
      <c r="G9" s="15">
        <f>G7-G8</f>
        <v>27030000000</v>
      </c>
      <c r="H9" s="15">
        <f>H7-H8</f>
        <v>29894000000</v>
      </c>
    </row>
    <row r="10" spans="1:8" x14ac:dyDescent="0.3">
      <c r="B10" s="16" t="s">
        <v>5</v>
      </c>
      <c r="E10" s="11">
        <f t="array" ref="E10">INDEX(sga,MATCH(1,(B2=ts)*(E6=y),0))</f>
        <v>12977000000</v>
      </c>
      <c r="F10" s="11">
        <f t="array" ref="F10">INDEX(sga,MATCH(1,(B2=ts)*(F6=y),0))</f>
        <v>12913000000</v>
      </c>
      <c r="G10" s="11">
        <f t="array" ref="G10">INDEX(sga,MATCH(1,(B2=ts)*(G6=y),0))</f>
        <v>20686000000</v>
      </c>
      <c r="H10" s="11">
        <f t="array" ref="H10">INDEX(sga,MATCH(1,(B2=ts)*(H6=y),0))</f>
        <v>21275000000</v>
      </c>
    </row>
    <row r="11" spans="1:8" x14ac:dyDescent="0.3">
      <c r="B11" s="13" t="s">
        <v>593</v>
      </c>
      <c r="E11" s="11">
        <f t="array" ref="E11">INDEX(ooe,MATCH(1,(B2=ts)*(E6=y),0))</f>
        <v>845000000</v>
      </c>
      <c r="F11" s="11">
        <f t="array" ref="F11">INDEX(ooe,MATCH(1,(B2=ts)*(F6=y),0))</f>
        <v>853000000</v>
      </c>
      <c r="G11" s="11">
        <f t="array" ref="G11">INDEX(ooe,MATCH(1,(B2=ts)*(G6=y),0))</f>
        <v>1295000000</v>
      </c>
      <c r="H11" s="11">
        <f t="array" ref="H11">INDEX(ooe,MATCH(1,(B2=ts)*(H6=y),0))</f>
        <v>1364000000</v>
      </c>
    </row>
    <row r="12" spans="1:8" x14ac:dyDescent="0.3">
      <c r="B12" s="54" t="s">
        <v>609</v>
      </c>
      <c r="C12" s="54"/>
      <c r="D12" s="54"/>
      <c r="E12" s="11" t="str">
        <f t="array" ref="E12">INDEX(RD,MATCH(1,(B2=ts)*(E6=y),0))</f>
        <v xml:space="preserve"> $-   </v>
      </c>
      <c r="F12" s="11" t="str">
        <f t="array" ref="F12">INDEX(RD,MATCH(1,(B2=ts)*(F6=y),0))</f>
        <v xml:space="preserve"> $-   </v>
      </c>
      <c r="G12" s="11" t="str">
        <f t="array" ref="G12">INDEX(RD,MATCH(1,(B2=ts)*(G6=y),0))</f>
        <v xml:space="preserve"> $-   </v>
      </c>
      <c r="H12" s="11" t="str">
        <f t="array" ref="H12">INDEX(RD,MATCH(1,(B2=ts)*(H6=y),0))</f>
        <v xml:space="preserve"> $-   </v>
      </c>
    </row>
    <row r="13" spans="1:8" x14ac:dyDescent="0.3">
      <c r="B13" s="17" t="s">
        <v>594</v>
      </c>
      <c r="E13" s="18">
        <f>SUM(E10:E12)</f>
        <v>13822000000</v>
      </c>
      <c r="F13" s="18">
        <f>SUM(F10:F12)</f>
        <v>13766000000</v>
      </c>
      <c r="G13" s="18">
        <f>SUM(G10:G12)</f>
        <v>21981000000</v>
      </c>
      <c r="H13" s="18">
        <f>SUM(H10:H12)</f>
        <v>22639000000</v>
      </c>
    </row>
    <row r="14" spans="1:8" x14ac:dyDescent="0.3">
      <c r="B14" s="20" t="s">
        <v>595</v>
      </c>
      <c r="C14" s="21"/>
      <c r="D14" s="21"/>
      <c r="E14" s="22">
        <f>E9-E13</f>
        <v>534000000</v>
      </c>
      <c r="F14" s="22">
        <f>F9-F13</f>
        <v>1958000000</v>
      </c>
      <c r="G14" s="22">
        <f>G9-G13</f>
        <v>5049000000</v>
      </c>
      <c r="H14" s="22">
        <f>H9-H13</f>
        <v>7255000000</v>
      </c>
    </row>
    <row r="19" spans="1:7" x14ac:dyDescent="0.3">
      <c r="G19" s="52"/>
    </row>
    <row r="23" spans="1:7" x14ac:dyDescent="0.3">
      <c r="F23" s="52"/>
    </row>
    <row r="29" spans="1:7" x14ac:dyDescent="0.3">
      <c r="A29" s="39"/>
    </row>
    <row r="30" spans="1:7" x14ac:dyDescent="0.3">
      <c r="A30" s="39"/>
    </row>
    <row r="31" spans="1:7" x14ac:dyDescent="0.3">
      <c r="A31" s="39"/>
    </row>
    <row r="32" spans="1:7" x14ac:dyDescent="0.3">
      <c r="A32" s="39"/>
    </row>
    <row r="33" spans="1:1" x14ac:dyDescent="0.3">
      <c r="A33" s="39"/>
    </row>
    <row r="34" spans="1:1" x14ac:dyDescent="0.3">
      <c r="A34" s="39"/>
    </row>
    <row r="35" spans="1:1" x14ac:dyDescent="0.3">
      <c r="A35" s="39"/>
    </row>
    <row r="37" spans="1:1" x14ac:dyDescent="0.3">
      <c r="A37" s="39"/>
    </row>
    <row r="38" spans="1:1" x14ac:dyDescent="0.3">
      <c r="A38" s="39"/>
    </row>
    <row r="39" spans="1:1" x14ac:dyDescent="0.3">
      <c r="A39" s="39"/>
    </row>
  </sheetData>
  <mergeCells count="2">
    <mergeCell ref="E5:H5"/>
    <mergeCell ref="B12:D12"/>
  </mergeCells>
  <dataValidations count="1">
    <dataValidation type="list" allowBlank="1" showInputMessage="1" showErrorMessage="1" sqref="B2" xr:uid="{829F479F-F115-4663-881A-8C7F9EB3C436}">
      <formula1>Company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9561-FDE9-4EF6-9509-99DEC747A971}">
  <dimension ref="A1:J39"/>
  <sheetViews>
    <sheetView workbookViewId="0">
      <selection activeCell="C24" sqref="C24"/>
    </sheetView>
  </sheetViews>
  <sheetFormatPr defaultRowHeight="14.4" x14ac:dyDescent="0.3"/>
  <cols>
    <col min="1" max="1" width="12.5546875" bestFit="1" customWidth="1"/>
    <col min="4" max="4" width="15.77734375" bestFit="1" customWidth="1"/>
    <col min="5" max="10" width="15.5546875" bestFit="1" customWidth="1"/>
  </cols>
  <sheetData>
    <row r="1" spans="1:10" x14ac:dyDescent="0.3">
      <c r="D1" s="3"/>
    </row>
    <row r="2" spans="1:10" x14ac:dyDescent="0.3">
      <c r="A2" s="3" t="s">
        <v>585</v>
      </c>
      <c r="B2" s="4" t="s">
        <v>10</v>
      </c>
    </row>
    <row r="4" spans="1:10" x14ac:dyDescent="0.3">
      <c r="B4" s="5" t="s">
        <v>586</v>
      </c>
      <c r="C4" s="6"/>
      <c r="D4" s="6"/>
      <c r="E4" s="6"/>
      <c r="F4" s="6"/>
      <c r="G4" s="6"/>
      <c r="H4" s="6"/>
      <c r="I4" s="6"/>
      <c r="J4" s="6"/>
    </row>
    <row r="5" spans="1:10" x14ac:dyDescent="0.3">
      <c r="E5" s="53" t="s">
        <v>587</v>
      </c>
      <c r="F5" s="53"/>
      <c r="G5" s="53"/>
      <c r="H5" s="53"/>
      <c r="I5" s="53" t="s">
        <v>588</v>
      </c>
      <c r="J5" s="53"/>
    </row>
    <row r="6" spans="1:10" x14ac:dyDescent="0.3">
      <c r="B6" s="7"/>
      <c r="E6" s="8" t="s">
        <v>11</v>
      </c>
      <c r="F6" s="8" t="s">
        <v>15</v>
      </c>
      <c r="G6" s="8" t="s">
        <v>16</v>
      </c>
      <c r="H6" s="50" t="s">
        <v>17</v>
      </c>
      <c r="I6" s="9" t="s">
        <v>589</v>
      </c>
      <c r="J6" s="10" t="s">
        <v>608</v>
      </c>
    </row>
    <row r="7" spans="1:10" x14ac:dyDescent="0.3">
      <c r="B7" s="3" t="s">
        <v>590</v>
      </c>
      <c r="E7" s="11">
        <f t="array" ref="E7">INDEX(tr,MATCH(1,(B2=ts)*(E6=y),0))</f>
        <v>24855000000</v>
      </c>
      <c r="F7" s="11">
        <f t="array" ref="F7">INDEX(tr,MATCH(1,(B2=ts)*(F6=y),0))</f>
        <v>26743000000</v>
      </c>
      <c r="G7" s="11">
        <f t="array" ref="G7">INDEX(tr,MATCH(1,(B2=ts)*(G6=y),0))</f>
        <v>42650000000</v>
      </c>
      <c r="H7" s="11">
        <f t="array" ref="H7">INDEX(tr,MATCH(1,(B2=ts)*(H6=y),0))</f>
        <v>40990000000</v>
      </c>
      <c r="I7" s="12">
        <f ca="1">'Task 2'!H7*(1+'Task 3'!I19)</f>
        <v>49623163153.630196</v>
      </c>
      <c r="J7" s="12">
        <f ca="1">I7*(1+'Task 3'!J19)</f>
        <v>60570843033.629532</v>
      </c>
    </row>
    <row r="8" spans="1:10" x14ac:dyDescent="0.3">
      <c r="B8" s="13" t="s">
        <v>591</v>
      </c>
      <c r="E8" s="11">
        <f t="array" ref="E8">INDEX(cr,MATCH(1,(B2=ts)*(E6=y),0))</f>
        <v>10499000000</v>
      </c>
      <c r="F8" s="11">
        <f t="array" ref="F8">INDEX(cr,MATCH(1,(B2=ts)*(F6=y),0))</f>
        <v>11019000000</v>
      </c>
      <c r="G8" s="11">
        <f t="array" ref="G8">INDEX(cr,MATCH(1,(B2=ts)*(G6=y),0))</f>
        <v>15620000000</v>
      </c>
      <c r="H8" s="11">
        <f t="array" ref="H8">INDEX(cr,MATCH(1,(B2=ts)*(H6=y),0))</f>
        <v>11096000000</v>
      </c>
      <c r="I8" s="14"/>
      <c r="J8" s="14"/>
    </row>
    <row r="9" spans="1:10" x14ac:dyDescent="0.3">
      <c r="B9" s="3" t="s">
        <v>592</v>
      </c>
      <c r="E9" s="15">
        <f>E7-E8</f>
        <v>14356000000</v>
      </c>
      <c r="F9" s="15">
        <f>F7-F8</f>
        <v>15724000000</v>
      </c>
      <c r="G9" s="15">
        <f>G7-G8</f>
        <v>27030000000</v>
      </c>
      <c r="H9" s="15">
        <f>H7-H8</f>
        <v>29894000000</v>
      </c>
      <c r="I9" s="12">
        <f ca="1">I7*'Task 3'!I20</f>
        <v>31369530513.842598</v>
      </c>
      <c r="J9" s="12">
        <f ca="1">J7*'Task 3'!J20</f>
        <v>38895869476.904144</v>
      </c>
    </row>
    <row r="10" spans="1:10" x14ac:dyDescent="0.3">
      <c r="B10" s="16" t="s">
        <v>5</v>
      </c>
      <c r="E10" s="11">
        <f t="array" ref="E10">INDEX(sga,MATCH(1,(B2=ts)*(E6=y),0))</f>
        <v>12977000000</v>
      </c>
      <c r="F10" s="11">
        <f t="array" ref="F10">INDEX(sga,MATCH(1,(B2=ts)*(F6=y),0))</f>
        <v>12913000000</v>
      </c>
      <c r="G10" s="11">
        <f t="array" ref="G10">INDEX(sga,MATCH(1,(B2=ts)*(G6=y),0))</f>
        <v>20686000000</v>
      </c>
      <c r="H10" s="11">
        <f t="array" ref="H10">INDEX(sga,MATCH(1,(B2=ts)*(H6=y),0))</f>
        <v>21275000000</v>
      </c>
      <c r="I10" s="14"/>
      <c r="J10" s="14"/>
    </row>
    <row r="11" spans="1:10" x14ac:dyDescent="0.3">
      <c r="B11" s="13" t="s">
        <v>593</v>
      </c>
      <c r="E11" s="11">
        <f t="array" ref="E11">INDEX(ooe,MATCH(1,(B2=ts)*(E6=y),0))</f>
        <v>845000000</v>
      </c>
      <c r="F11" s="11">
        <f t="array" ref="F11">INDEX(ooe,MATCH(1,(B2=ts)*(F6=y),0))</f>
        <v>853000000</v>
      </c>
      <c r="G11" s="11">
        <f t="array" ref="G11">INDEX(ooe,MATCH(1,(B2=ts)*(G6=y),0))</f>
        <v>1295000000</v>
      </c>
      <c r="H11" s="11">
        <f t="array" ref="H11">INDEX(ooe,MATCH(1,(B2=ts)*(H6=y),0))</f>
        <v>1364000000</v>
      </c>
      <c r="I11" s="14"/>
      <c r="J11" s="14"/>
    </row>
    <row r="12" spans="1:10" x14ac:dyDescent="0.3">
      <c r="B12" s="54" t="s">
        <v>609</v>
      </c>
      <c r="C12" s="54"/>
      <c r="D12" s="54"/>
      <c r="E12" s="11" t="str">
        <f t="array" ref="E12">INDEX(RD,MATCH(1,(B2=ts)*(E6=y),0))</f>
        <v xml:space="preserve"> $-   </v>
      </c>
      <c r="F12" s="11" t="str">
        <f t="array" ref="F12">INDEX(RD,MATCH(1,(B2=ts)*(F6=y),0))</f>
        <v xml:space="preserve"> $-   </v>
      </c>
      <c r="G12" s="11" t="str">
        <f t="array" ref="G12">INDEX(RD,MATCH(1,(B2=ts)*(G6=y),0))</f>
        <v xml:space="preserve"> $-   </v>
      </c>
      <c r="H12" s="11" t="str">
        <f t="array" ref="H12">INDEX(RD,MATCH(1,(B2=ts)*(H6=y),0))</f>
        <v xml:space="preserve"> $-   </v>
      </c>
      <c r="I12" s="19"/>
      <c r="J12" s="19"/>
    </row>
    <row r="13" spans="1:10" x14ac:dyDescent="0.3">
      <c r="B13" s="17" t="s">
        <v>594</v>
      </c>
      <c r="E13" s="18">
        <f>SUM(E10:E12)</f>
        <v>13822000000</v>
      </c>
      <c r="F13" s="18">
        <f>SUM(F10:F12)</f>
        <v>13766000000</v>
      </c>
      <c r="G13" s="18">
        <f>SUM(G10:G12)</f>
        <v>21981000000</v>
      </c>
      <c r="H13" s="18">
        <f>SUM(H10:H12)</f>
        <v>22639000000</v>
      </c>
      <c r="I13" s="14"/>
      <c r="J13" s="14"/>
    </row>
    <row r="14" spans="1:10" x14ac:dyDescent="0.3">
      <c r="B14" s="20" t="s">
        <v>595</v>
      </c>
      <c r="C14" s="21"/>
      <c r="D14" s="21"/>
      <c r="E14" s="22">
        <f>E9-E13</f>
        <v>534000000</v>
      </c>
      <c r="F14" s="22">
        <f>F9-F13</f>
        <v>1958000000</v>
      </c>
      <c r="G14" s="22">
        <f>G9-G13</f>
        <v>5049000000</v>
      </c>
      <c r="H14" s="22">
        <f>H9-H13</f>
        <v>7255000000</v>
      </c>
      <c r="I14" s="23">
        <f ca="1">I7*'Task 3'!I21</f>
        <v>4839208703.6415977</v>
      </c>
      <c r="J14" s="23">
        <f ca="1">J7*'Task 3'!J21</f>
        <v>6512525573.1247063</v>
      </c>
    </row>
    <row r="17" spans="2:10" x14ac:dyDescent="0.3">
      <c r="B17" s="5" t="s">
        <v>596</v>
      </c>
      <c r="C17" s="6"/>
      <c r="D17" s="6"/>
      <c r="E17" s="6"/>
      <c r="F17" s="5"/>
      <c r="G17" s="5"/>
      <c r="H17" s="5"/>
      <c r="I17" s="5"/>
      <c r="J17" s="5"/>
    </row>
    <row r="18" spans="2:10" ht="15" thickBot="1" x14ac:dyDescent="0.35">
      <c r="B18" s="24"/>
      <c r="C18" s="24"/>
      <c r="D18" s="55" t="s">
        <v>587</v>
      </c>
      <c r="E18" s="55"/>
      <c r="F18" s="55"/>
      <c r="G18" s="55"/>
      <c r="H18" s="55"/>
      <c r="I18" s="55" t="s">
        <v>597</v>
      </c>
      <c r="J18" s="55"/>
    </row>
    <row r="19" spans="2:10" ht="15" thickTop="1" x14ac:dyDescent="0.3">
      <c r="B19" s="25" t="s">
        <v>598</v>
      </c>
      <c r="E19" s="25"/>
      <c r="F19" s="26">
        <f>'Task 2'!F7/'Task 2'!E7-1</f>
        <v>7.5960571313618885E-2</v>
      </c>
      <c r="G19" s="26">
        <f>'Task 2'!G7/'Task 2'!F7-1</f>
        <v>0.59480985678495313</v>
      </c>
      <c r="H19" s="26">
        <f>'Task 2'!H7/'Task 2'!G7-1</f>
        <v>-3.8921453692848718E-2</v>
      </c>
      <c r="I19" s="27">
        <f ca="1">OFFSET($I$28,MATCH($C$24,$B$29:$B$31,0),0)</f>
        <v>0.21061632480190776</v>
      </c>
      <c r="J19" s="27">
        <f ca="1">OFFSET($I$28,MATCH($C$24,$B$29:$B$31,0),1)</f>
        <v>0.22061632480190776</v>
      </c>
    </row>
    <row r="20" spans="2:10" x14ac:dyDescent="0.3">
      <c r="B20" s="25" t="s">
        <v>599</v>
      </c>
      <c r="E20" s="28">
        <f>1-'Task 2'!E8/'Task 2'!E7</f>
        <v>0.57759002212834432</v>
      </c>
      <c r="F20" s="28">
        <f>1-'Task 2'!F8/'Task 2'!F7</f>
        <v>0.58796694462102228</v>
      </c>
      <c r="G20" s="28">
        <f>1-'Task 2'!G8/'Task 2'!G7</f>
        <v>0.63376318874560378</v>
      </c>
      <c r="H20" s="28">
        <f>1-'Task 2'!H8/'Task 2'!H7</f>
        <v>0.72929982922664061</v>
      </c>
      <c r="I20" s="29">
        <f t="array" aca="1" ref="I20" ca="1">OFFSET($I$32,MATCH($C$24,$B$33:$B$35,0),0)</f>
        <v>0.63215499618040272</v>
      </c>
      <c r="J20" s="29">
        <f t="array" aca="1" ref="J20" ca="1">OFFSET($I$32,MATCH($C$24,$B$33:$B$35,0),1)</f>
        <v>0.64215499618040273</v>
      </c>
    </row>
    <row r="21" spans="2:10" x14ac:dyDescent="0.3">
      <c r="B21" s="30" t="s">
        <v>600</v>
      </c>
      <c r="C21" s="31"/>
      <c r="D21" s="31"/>
      <c r="E21" s="32">
        <f>'Task 2'!E14/'Task 2'!E7</f>
        <v>2.1484610742305371E-2</v>
      </c>
      <c r="F21" s="32">
        <f>'Task 2'!F14/'Task 2'!F7</f>
        <v>7.3215420857794561E-2</v>
      </c>
      <c r="G21" s="32">
        <f>'Task 2'!G14/'Task 2'!G7</f>
        <v>0.11838218053927316</v>
      </c>
      <c r="H21" s="32">
        <f>'Task 2'!H14/'Task 2'!H7</f>
        <v>0.17699438887533545</v>
      </c>
      <c r="I21" s="33">
        <f t="array" aca="1" ref="I21" ca="1">OFFSET($I$36,MATCH($C$24,$B$37:$B$39,0),0)</f>
        <v>9.7519150253677134E-2</v>
      </c>
      <c r="J21" s="33">
        <f t="array" aca="1" ref="J21" ca="1">OFFSET($I$36,MATCH($C$24,$B$37:$B$39,0),1)</f>
        <v>0.10751915025367713</v>
      </c>
    </row>
    <row r="23" spans="2:10" ht="15" thickBot="1" x14ac:dyDescent="0.35"/>
    <row r="24" spans="2:10" ht="15" thickBot="1" x14ac:dyDescent="0.35">
      <c r="B24" t="s">
        <v>601</v>
      </c>
      <c r="C24" s="34" t="s">
        <v>602</v>
      </c>
    </row>
    <row r="26" spans="2:10" x14ac:dyDescent="0.3">
      <c r="B26" s="5" t="s">
        <v>603</v>
      </c>
      <c r="C26" s="6"/>
      <c r="D26" s="6"/>
      <c r="E26" s="6"/>
      <c r="F26" s="6"/>
      <c r="G26" s="6"/>
      <c r="H26" s="6"/>
      <c r="I26" s="6"/>
      <c r="J26" s="6"/>
    </row>
    <row r="28" spans="2:10" ht="15" thickBot="1" x14ac:dyDescent="0.35">
      <c r="B28" s="35" t="s">
        <v>598</v>
      </c>
      <c r="C28" s="36"/>
      <c r="D28" s="36"/>
      <c r="E28" s="36"/>
      <c r="F28" s="36"/>
      <c r="G28" s="35"/>
      <c r="H28" s="35"/>
      <c r="I28" s="37" t="s">
        <v>589</v>
      </c>
      <c r="J28" s="38" t="s">
        <v>608</v>
      </c>
    </row>
    <row r="29" spans="2:10" ht="15" thickTop="1" x14ac:dyDescent="0.3">
      <c r="B29" t="s">
        <v>604</v>
      </c>
      <c r="D29">
        <v>1</v>
      </c>
      <c r="I29" s="40">
        <f>I30+0.01</f>
        <v>0.22061632480190776</v>
      </c>
      <c r="J29" s="40">
        <f>J30+0.01</f>
        <v>0.23061632480190777</v>
      </c>
    </row>
    <row r="30" spans="2:10" x14ac:dyDescent="0.3">
      <c r="B30" t="s">
        <v>602</v>
      </c>
      <c r="D30">
        <v>2</v>
      </c>
      <c r="I30" s="40">
        <f>AVERAGE(F19:H19)</f>
        <v>0.21061632480190776</v>
      </c>
      <c r="J30" s="40">
        <f>I30+0.01</f>
        <v>0.22061632480190776</v>
      </c>
    </row>
    <row r="31" spans="2:10" x14ac:dyDescent="0.3">
      <c r="B31" t="s">
        <v>605</v>
      </c>
      <c r="D31">
        <v>3</v>
      </c>
      <c r="I31" s="41">
        <f>I30-0.01</f>
        <v>0.20061632480190775</v>
      </c>
      <c r="J31" s="40">
        <f>J30-0.01</f>
        <v>0.21061632480190776</v>
      </c>
    </row>
    <row r="32" spans="2:10" ht="15" thickBot="1" x14ac:dyDescent="0.35">
      <c r="B32" s="35" t="s">
        <v>606</v>
      </c>
      <c r="C32" s="36"/>
      <c r="D32" s="36"/>
      <c r="E32" s="36"/>
      <c r="F32" s="36"/>
      <c r="G32" s="35"/>
      <c r="H32" s="35"/>
      <c r="I32" s="42"/>
      <c r="J32" s="43"/>
    </row>
    <row r="33" spans="2:10" ht="15" thickTop="1" x14ac:dyDescent="0.3">
      <c r="B33" t="s">
        <v>604</v>
      </c>
      <c r="D33">
        <v>1</v>
      </c>
      <c r="I33" s="44">
        <f>I34+0.01</f>
        <v>0.64215499618040273</v>
      </c>
      <c r="J33" s="45">
        <f>J34+0.01</f>
        <v>0.65215499618040274</v>
      </c>
    </row>
    <row r="34" spans="2:10" x14ac:dyDescent="0.3">
      <c r="B34" t="s">
        <v>602</v>
      </c>
      <c r="D34">
        <v>2</v>
      </c>
      <c r="E34" s="46"/>
      <c r="F34" s="46"/>
      <c r="I34" s="44">
        <f>AVERAGE(E20:H20)</f>
        <v>0.63215499618040272</v>
      </c>
      <c r="J34" s="45">
        <f>I34+0.01</f>
        <v>0.64215499618040273</v>
      </c>
    </row>
    <row r="35" spans="2:10" x14ac:dyDescent="0.3">
      <c r="B35" t="s">
        <v>605</v>
      </c>
      <c r="D35">
        <v>3</v>
      </c>
      <c r="I35" s="44">
        <f>I34-0.01</f>
        <v>0.62215499618040271</v>
      </c>
      <c r="J35" s="45">
        <f>J34-0.01</f>
        <v>0.63215499618040272</v>
      </c>
    </row>
    <row r="36" spans="2:10" ht="15" thickBot="1" x14ac:dyDescent="0.35">
      <c r="B36" s="35" t="s">
        <v>607</v>
      </c>
      <c r="C36" s="36"/>
      <c r="D36" s="36"/>
      <c r="E36" s="36"/>
      <c r="F36" s="36"/>
      <c r="G36" s="35"/>
      <c r="H36" s="35"/>
      <c r="I36" s="43"/>
      <c r="J36" s="47"/>
    </row>
    <row r="37" spans="2:10" ht="15" thickTop="1" x14ac:dyDescent="0.3">
      <c r="B37" t="s">
        <v>604</v>
      </c>
      <c r="D37">
        <v>1</v>
      </c>
      <c r="I37" s="45">
        <f>I38+0.01</f>
        <v>0.10751915025367713</v>
      </c>
      <c r="J37" s="45">
        <f>J38+0.01</f>
        <v>0.11751915025367712</v>
      </c>
    </row>
    <row r="38" spans="2:10" x14ac:dyDescent="0.3">
      <c r="B38" t="s">
        <v>602</v>
      </c>
      <c r="D38">
        <v>2</v>
      </c>
      <c r="E38" s="46"/>
      <c r="F38" s="46"/>
      <c r="I38" s="45">
        <f>AVERAGE(E21:H21)</f>
        <v>9.7519150253677134E-2</v>
      </c>
      <c r="J38" s="45">
        <f>I38+0.01</f>
        <v>0.10751915025367713</v>
      </c>
    </row>
    <row r="39" spans="2:10" x14ac:dyDescent="0.3">
      <c r="B39" s="31" t="s">
        <v>605</v>
      </c>
      <c r="C39" s="31"/>
      <c r="D39" s="31">
        <v>3</v>
      </c>
      <c r="E39" s="31"/>
      <c r="F39" s="31"/>
      <c r="G39" s="31"/>
      <c r="H39" s="31"/>
      <c r="I39" s="48">
        <f>I38-0.01</f>
        <v>8.7519150253677139E-2</v>
      </c>
      <c r="J39" s="49">
        <f>J38-0.01</f>
        <v>9.7519150253677134E-2</v>
      </c>
    </row>
  </sheetData>
  <mergeCells count="5">
    <mergeCell ref="I18:J18"/>
    <mergeCell ref="D18:H18"/>
    <mergeCell ref="E5:H5"/>
    <mergeCell ref="B12:D12"/>
    <mergeCell ref="I5:J5"/>
  </mergeCells>
  <dataValidations count="2">
    <dataValidation type="list" allowBlank="1" showInputMessage="1" showErrorMessage="1" sqref="C24" xr:uid="{4F23DBC7-EB6D-48C1-86BA-5F0D23C22A0E}">
      <formula1>Case</formula1>
    </dataValidation>
    <dataValidation type="list" allowBlank="1" showInputMessage="1" showErrorMessage="1" sqref="B2" xr:uid="{50AD0126-14B4-4AC5-96E8-CFCF0A9668FB}">
      <formula1>Company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projectdata-nyse</vt:lpstr>
      <vt:lpstr>Task 1</vt:lpstr>
      <vt:lpstr>companies</vt:lpstr>
      <vt:lpstr>Task 2</vt:lpstr>
      <vt:lpstr>Task 3</vt:lpstr>
      <vt:lpstr>Case</vt:lpstr>
      <vt:lpstr>Company</vt:lpstr>
      <vt:lpstr>cr</vt:lpstr>
      <vt:lpstr>ooe</vt:lpstr>
      <vt:lpstr>RD</vt:lpstr>
      <vt:lpstr>sga</vt:lpstr>
      <vt:lpstr>tr</vt:lpstr>
      <vt:lpstr>ts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Turki</cp:lastModifiedBy>
  <dcterms:created xsi:type="dcterms:W3CDTF">2020-06-09T12:57:13Z</dcterms:created>
  <dcterms:modified xsi:type="dcterms:W3CDTF">2020-06-25T05:02:59Z</dcterms:modified>
</cp:coreProperties>
</file>