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TUGAS KULIAH\SEMESTER 7\SPK\U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2" i="1"/>
  <c r="D18" i="1"/>
  <c r="D19" i="1" s="1"/>
  <c r="D23" i="1" s="1"/>
  <c r="G17" i="1"/>
  <c r="F18" i="1" s="1"/>
  <c r="F19" i="1" s="1"/>
  <c r="F23" i="1" s="1"/>
  <c r="F28" i="1" l="1"/>
  <c r="F30" i="1"/>
  <c r="F26" i="1"/>
  <c r="D22" i="1"/>
  <c r="D30" i="1"/>
  <c r="D28" i="1"/>
  <c r="D26" i="1"/>
  <c r="D24" i="1"/>
  <c r="D31" i="1"/>
  <c r="D29" i="1"/>
  <c r="D27" i="1"/>
  <c r="D25" i="1"/>
  <c r="F31" i="1"/>
  <c r="F29" i="1"/>
  <c r="F27" i="1"/>
  <c r="F25" i="1"/>
  <c r="E18" i="1"/>
  <c r="E19" i="1" s="1"/>
  <c r="G18" i="1" l="1"/>
  <c r="E24" i="1"/>
  <c r="G24" i="1" s="1"/>
  <c r="D36" i="1" s="1"/>
  <c r="E26" i="1"/>
  <c r="G26" i="1" s="1"/>
  <c r="E28" i="1"/>
  <c r="G28" i="1" s="1"/>
  <c r="E30" i="1"/>
  <c r="G30" i="1" s="1"/>
  <c r="E22" i="1"/>
  <c r="E23" i="1"/>
  <c r="G23" i="1" s="1"/>
  <c r="E25" i="1"/>
  <c r="E27" i="1"/>
  <c r="G27" i="1" s="1"/>
  <c r="E29" i="1"/>
  <c r="G29" i="1" s="1"/>
  <c r="E31" i="1"/>
  <c r="G31" i="1" s="1"/>
  <c r="G25" i="1"/>
  <c r="G22" i="1"/>
  <c r="D34" i="1" l="1"/>
  <c r="D37" i="1"/>
  <c r="D41" i="1"/>
  <c r="D40" i="1"/>
  <c r="D43" i="1"/>
  <c r="D39" i="1"/>
  <c r="D35" i="1"/>
  <c r="D42" i="1"/>
  <c r="D38" i="1"/>
  <c r="E38" i="1" s="1"/>
  <c r="E35" i="1" l="1"/>
  <c r="E43" i="1"/>
  <c r="E41" i="1"/>
  <c r="E34" i="1"/>
  <c r="E42" i="1"/>
  <c r="E39" i="1"/>
  <c r="E40" i="1"/>
  <c r="E37" i="1"/>
  <c r="E36" i="1"/>
</calcChain>
</file>

<file path=xl/sharedStrings.xml><?xml version="1.0" encoding="utf-8"?>
<sst xmlns="http://schemas.openxmlformats.org/spreadsheetml/2006/main" count="88" uniqueCount="75">
  <si>
    <t>NAMA : ARYA YUDI PRASETYO</t>
  </si>
  <si>
    <t>NIM : 201011402133</t>
  </si>
  <si>
    <t>KELAS : 07TPLP012</t>
  </si>
  <si>
    <t>UTS SISTEM PENUNJANG KEPUTUSAN</t>
  </si>
  <si>
    <t>ID</t>
  </si>
  <si>
    <t>SiBoba</t>
  </si>
  <si>
    <t>Benefit</t>
  </si>
  <si>
    <t>BOBOT</t>
  </si>
  <si>
    <t>C1</t>
  </si>
  <si>
    <t>C2</t>
  </si>
  <si>
    <t>C3</t>
  </si>
  <si>
    <t>Nama Gerai</t>
  </si>
  <si>
    <t>Produk Favorit</t>
  </si>
  <si>
    <t>Tahapan Service</t>
  </si>
  <si>
    <t>Omset Harian</t>
  </si>
  <si>
    <t>Omset Bulanan</t>
  </si>
  <si>
    <t>TEGUK_Kunciran</t>
  </si>
  <si>
    <t>TEGUK_Sudimara</t>
  </si>
  <si>
    <t>ThaiTea</t>
  </si>
  <si>
    <t>TEGUK_Foresta</t>
  </si>
  <si>
    <t>IceCream</t>
  </si>
  <si>
    <t>TEGUK_VillaMelatiMas</t>
  </si>
  <si>
    <t>Ropang</t>
  </si>
  <si>
    <t>TEGUK_GrahaRaya</t>
  </si>
  <si>
    <t>SiBotaro</t>
  </si>
  <si>
    <t>TEGUK_Pamulang</t>
  </si>
  <si>
    <t>GreenTea</t>
  </si>
  <si>
    <t>TEGUK_Cisauk</t>
  </si>
  <si>
    <t>BlackOreoCheese</t>
  </si>
  <si>
    <t>TEGUK_Viktor</t>
  </si>
  <si>
    <t>SiBomylo</t>
  </si>
  <si>
    <t>TEGUK_Sepatan</t>
  </si>
  <si>
    <t>TEGUK_Kotabumi</t>
  </si>
  <si>
    <t>INDIKATOR NILAI</t>
  </si>
  <si>
    <t>Baik</t>
  </si>
  <si>
    <t>Cukup</t>
  </si>
  <si>
    <t>Buruk</t>
  </si>
  <si>
    <t>Cost</t>
  </si>
  <si>
    <t>KRITERIA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</si>
  <si>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</si>
  <si>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</si>
  <si>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</si>
  <si>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</si>
  <si>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</si>
  <si>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</si>
  <si>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</si>
  <si>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</si>
  <si>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</si>
  <si>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</si>
  <si>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</si>
  <si>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∑ w = 1</t>
  </si>
  <si>
    <t>PANGKAT</t>
  </si>
  <si>
    <t>JML</t>
  </si>
  <si>
    <t>MENCARI VEKTOR 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</si>
  <si>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</si>
  <si>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</si>
  <si>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</si>
  <si>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</si>
  <si>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</si>
  <si>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</si>
  <si>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</si>
  <si>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</si>
  <si>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</si>
  <si>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</si>
  <si>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MENCARI VEKTOR 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</si>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</sst>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5" borderId="1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4" zoomScale="70" zoomScaleNormal="70" workbookViewId="0">
      <selection activeCell="J21" sqref="J21"/>
    </sheetView>
  </sheetViews>
  <sheetFormatPr defaultRowHeight="15" x14ac:dyDescent="0.25"/>
  <cols>
    <col min="1" max="1" width="5.7109375" customWidth="1"/>
    <col min="2" max="2" width="23.28515625" customWidth="1"/>
    <col min="3" max="3" width="19.7109375" customWidth="1"/>
    <col min="4" max="4" width="19.85546875" customWidth="1"/>
    <col min="5" max="6" width="19.7109375" customWidth="1"/>
    <col min="8" max="8" width="16" bestFit="1" customWidth="1"/>
    <col min="11" max="11" width="27.28515625" bestFit="1" customWidth="1"/>
    <col min="14" max="14" width="20" customWidth="1"/>
    <col min="15" max="15" width="18.28515625" customWidth="1"/>
  </cols>
  <sheetData>
    <row r="1" spans="1:14" ht="15.75" thickBot="1" x14ac:dyDescent="0.3">
      <c r="A1" s="7" t="s">
        <v>0</v>
      </c>
      <c r="B1" s="8"/>
      <c r="C1" s="8"/>
      <c r="D1" s="9"/>
      <c r="F1" s="4" t="s">
        <v>3</v>
      </c>
      <c r="G1" s="5"/>
      <c r="H1" s="5"/>
      <c r="I1" s="5"/>
      <c r="J1" s="5"/>
      <c r="K1" s="6"/>
    </row>
    <row r="2" spans="1:14" x14ac:dyDescent="0.25">
      <c r="A2" s="10" t="s">
        <v>1</v>
      </c>
      <c r="B2" s="11"/>
      <c r="C2" s="11"/>
      <c r="D2" s="12"/>
    </row>
    <row r="3" spans="1:14" ht="15.75" thickBot="1" x14ac:dyDescent="0.3">
      <c r="A3" s="13" t="s">
        <v>2</v>
      </c>
      <c r="B3" s="14"/>
      <c r="C3" s="14"/>
      <c r="D3" s="15"/>
    </row>
    <row r="4" spans="1:14" ht="15.75" thickBot="1" x14ac:dyDescent="0.3"/>
    <row r="5" spans="1:14" ht="16.5" thickBot="1" x14ac:dyDescent="0.3">
      <c r="A5" s="16" t="s">
        <v>4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15</v>
      </c>
      <c r="G5" s="18" t="s">
        <v>33</v>
      </c>
      <c r="H5" s="19"/>
      <c r="I5" s="25" t="s">
        <v>39</v>
      </c>
      <c r="J5" s="25"/>
      <c r="K5" s="25"/>
      <c r="L5" s="26" t="s">
        <v>38</v>
      </c>
      <c r="M5" s="27"/>
      <c r="N5" s="28"/>
    </row>
    <row r="6" spans="1:14" ht="16.5" thickBot="1" x14ac:dyDescent="0.3">
      <c r="A6" s="34" t="s">
        <v>40</v>
      </c>
      <c r="B6" s="21" t="s">
        <v>16</v>
      </c>
      <c r="C6" s="21" t="s">
        <v>5</v>
      </c>
      <c r="D6" s="20">
        <v>85</v>
      </c>
      <c r="E6" s="20">
        <v>150000</v>
      </c>
      <c r="F6" s="20">
        <v>4500000</v>
      </c>
      <c r="G6" s="17">
        <v>1</v>
      </c>
      <c r="H6" s="17" t="s">
        <v>36</v>
      </c>
      <c r="I6" s="25"/>
      <c r="J6" s="25"/>
      <c r="K6" s="25"/>
      <c r="L6" s="29" t="s">
        <v>8</v>
      </c>
      <c r="M6" s="30" t="s">
        <v>9</v>
      </c>
      <c r="N6" s="30" t="s">
        <v>10</v>
      </c>
    </row>
    <row r="7" spans="1:14" ht="16.5" thickBot="1" x14ac:dyDescent="0.3">
      <c r="A7" s="34" t="s">
        <v>41</v>
      </c>
      <c r="B7" s="21" t="s">
        <v>17</v>
      </c>
      <c r="C7" s="21" t="s">
        <v>18</v>
      </c>
      <c r="D7" s="20">
        <v>70</v>
      </c>
      <c r="E7" s="20">
        <v>130000</v>
      </c>
      <c r="F7" s="20">
        <v>3900000</v>
      </c>
      <c r="G7" s="17">
        <v>2</v>
      </c>
      <c r="H7" s="17" t="s">
        <v>35</v>
      </c>
      <c r="I7" s="31" t="s">
        <v>40</v>
      </c>
      <c r="J7" s="32"/>
      <c r="K7" s="33"/>
      <c r="L7" s="24">
        <v>4500000</v>
      </c>
      <c r="M7" s="24">
        <v>150000</v>
      </c>
      <c r="N7" s="23">
        <v>85</v>
      </c>
    </row>
    <row r="8" spans="1:14" ht="16.5" thickBot="1" x14ac:dyDescent="0.3">
      <c r="A8" s="34" t="s">
        <v>42</v>
      </c>
      <c r="B8" s="21" t="s">
        <v>19</v>
      </c>
      <c r="C8" s="21" t="s">
        <v>20</v>
      </c>
      <c r="D8" s="20">
        <v>90</v>
      </c>
      <c r="E8" s="20">
        <v>560000</v>
      </c>
      <c r="F8" s="20">
        <v>16800000</v>
      </c>
      <c r="G8" s="17">
        <v>3</v>
      </c>
      <c r="H8" s="17" t="s">
        <v>34</v>
      </c>
      <c r="I8" s="31" t="s">
        <v>41</v>
      </c>
      <c r="J8" s="32"/>
      <c r="K8" s="33"/>
      <c r="L8" s="24">
        <v>3900000</v>
      </c>
      <c r="M8" s="24">
        <v>130000</v>
      </c>
      <c r="N8" s="23">
        <v>70</v>
      </c>
    </row>
    <row r="9" spans="1:14" ht="16.5" thickBot="1" x14ac:dyDescent="0.3">
      <c r="A9" s="34" t="s">
        <v>43</v>
      </c>
      <c r="B9" s="21" t="s">
        <v>21</v>
      </c>
      <c r="C9" s="21" t="s">
        <v>22</v>
      </c>
      <c r="D9" s="20">
        <v>85</v>
      </c>
      <c r="E9" s="20">
        <v>135000</v>
      </c>
      <c r="F9" s="20">
        <v>4050000</v>
      </c>
      <c r="I9" s="31" t="s">
        <v>42</v>
      </c>
      <c r="J9" s="32"/>
      <c r="K9" s="33"/>
      <c r="L9" s="24">
        <v>16800000</v>
      </c>
      <c r="M9" s="24">
        <v>560000</v>
      </c>
      <c r="N9" s="23">
        <v>90</v>
      </c>
    </row>
    <row r="10" spans="1:14" ht="16.5" thickBot="1" x14ac:dyDescent="0.3">
      <c r="A10" s="34" t="s">
        <v>44</v>
      </c>
      <c r="B10" s="21" t="s">
        <v>23</v>
      </c>
      <c r="C10" s="21" t="s">
        <v>24</v>
      </c>
      <c r="D10" s="20">
        <v>100</v>
      </c>
      <c r="E10" s="20">
        <v>2100000</v>
      </c>
      <c r="F10" s="20">
        <v>63000000</v>
      </c>
      <c r="I10" s="31" t="s">
        <v>43</v>
      </c>
      <c r="J10" s="32"/>
      <c r="K10" s="33"/>
      <c r="L10" s="24">
        <v>4050000</v>
      </c>
      <c r="M10" s="24">
        <v>135000</v>
      </c>
      <c r="N10" s="23">
        <v>85</v>
      </c>
    </row>
    <row r="11" spans="1:14" ht="16.5" thickBot="1" x14ac:dyDescent="0.3">
      <c r="A11" s="34" t="s">
        <v>45</v>
      </c>
      <c r="B11" s="21" t="s">
        <v>25</v>
      </c>
      <c r="C11" s="21" t="s">
        <v>26</v>
      </c>
      <c r="D11" s="20">
        <v>75</v>
      </c>
      <c r="E11" s="20">
        <v>100000</v>
      </c>
      <c r="F11" s="20">
        <v>3000000</v>
      </c>
      <c r="I11" s="31" t="s">
        <v>44</v>
      </c>
      <c r="J11" s="32"/>
      <c r="K11" s="33"/>
      <c r="L11" s="24">
        <v>63000000</v>
      </c>
      <c r="M11" s="24">
        <v>2100000</v>
      </c>
      <c r="N11" s="23">
        <v>100</v>
      </c>
    </row>
    <row r="12" spans="1:14" ht="16.5" thickBot="1" x14ac:dyDescent="0.3">
      <c r="A12" s="34" t="s">
        <v>46</v>
      </c>
      <c r="B12" s="21" t="s">
        <v>27</v>
      </c>
      <c r="C12" s="21" t="s">
        <v>28</v>
      </c>
      <c r="D12" s="20">
        <v>85</v>
      </c>
      <c r="E12" s="20">
        <v>300000</v>
      </c>
      <c r="F12" s="20">
        <v>9000000</v>
      </c>
      <c r="I12" s="31" t="s">
        <v>45</v>
      </c>
      <c r="J12" s="32"/>
      <c r="K12" s="33"/>
      <c r="L12" s="24">
        <v>3000000</v>
      </c>
      <c r="M12" s="24">
        <v>100000</v>
      </c>
      <c r="N12" s="23">
        <v>75</v>
      </c>
    </row>
    <row r="13" spans="1:14" ht="16.5" thickBot="1" x14ac:dyDescent="0.3">
      <c r="A13" s="34" t="s">
        <v>47</v>
      </c>
      <c r="B13" s="21" t="s">
        <v>29</v>
      </c>
      <c r="C13" s="21" t="s">
        <v>18</v>
      </c>
      <c r="D13" s="20">
        <v>75</v>
      </c>
      <c r="E13" s="20">
        <v>120000</v>
      </c>
      <c r="F13" s="20">
        <v>3600000</v>
      </c>
      <c r="I13" s="31" t="s">
        <v>46</v>
      </c>
      <c r="J13" s="32"/>
      <c r="K13" s="33"/>
      <c r="L13" s="24">
        <v>9000000</v>
      </c>
      <c r="M13" s="24">
        <v>300000</v>
      </c>
      <c r="N13" s="23">
        <v>85</v>
      </c>
    </row>
    <row r="14" spans="1:14" ht="16.5" thickBot="1" x14ac:dyDescent="0.3">
      <c r="A14" s="34" t="s">
        <v>48</v>
      </c>
      <c r="B14" s="21" t="s">
        <v>31</v>
      </c>
      <c r="C14" s="21" t="s">
        <v>20</v>
      </c>
      <c r="D14" s="20">
        <v>95</v>
      </c>
      <c r="E14" s="20">
        <v>350000</v>
      </c>
      <c r="F14" s="20">
        <v>1050000</v>
      </c>
      <c r="I14" s="31" t="s">
        <v>47</v>
      </c>
      <c r="J14" s="32"/>
      <c r="K14" s="33"/>
      <c r="L14" s="24">
        <v>3600000</v>
      </c>
      <c r="M14" s="24">
        <v>120000</v>
      </c>
      <c r="N14" s="23">
        <v>75</v>
      </c>
    </row>
    <row r="15" spans="1:14" ht="16.5" thickBot="1" x14ac:dyDescent="0.3">
      <c r="A15" s="34" t="s">
        <v>49</v>
      </c>
      <c r="B15" s="21" t="s">
        <v>32</v>
      </c>
      <c r="C15" s="21" t="s">
        <v>30</v>
      </c>
      <c r="D15" s="20">
        <v>95</v>
      </c>
      <c r="E15" s="20">
        <v>450000</v>
      </c>
      <c r="F15" s="20">
        <v>1350000</v>
      </c>
      <c r="I15" s="31" t="s">
        <v>48</v>
      </c>
      <c r="J15" s="32"/>
      <c r="K15" s="33"/>
      <c r="L15" s="24">
        <v>1050000</v>
      </c>
      <c r="M15" s="24">
        <v>350000</v>
      </c>
      <c r="N15" s="23">
        <v>95</v>
      </c>
    </row>
    <row r="16" spans="1:14" ht="16.5" thickBot="1" x14ac:dyDescent="0.3">
      <c r="C16" s="1"/>
      <c r="D16" s="38" t="s">
        <v>6</v>
      </c>
      <c r="E16" s="38" t="s">
        <v>37</v>
      </c>
      <c r="F16" s="38" t="s">
        <v>37</v>
      </c>
      <c r="G16" s="39" t="s">
        <v>52</v>
      </c>
      <c r="I16" s="31" t="s">
        <v>49</v>
      </c>
      <c r="J16" s="32"/>
      <c r="K16" s="33"/>
      <c r="L16" s="24">
        <v>1350000</v>
      </c>
      <c r="M16" s="24">
        <v>450000</v>
      </c>
      <c r="N16" s="23">
        <v>95</v>
      </c>
    </row>
    <row r="17" spans="3:7" ht="16.5" thickBot="1" x14ac:dyDescent="0.3">
      <c r="C17" s="36" t="s">
        <v>7</v>
      </c>
      <c r="D17" s="23">
        <v>3</v>
      </c>
      <c r="E17" s="23">
        <v>2</v>
      </c>
      <c r="F17" s="23">
        <v>1</v>
      </c>
      <c r="G17" s="23">
        <f>SUM(D17:F17)</f>
        <v>6</v>
      </c>
    </row>
    <row r="18" spans="3:7" ht="15.75" thickBot="1" x14ac:dyDescent="0.3">
      <c r="C18" s="37" t="s">
        <v>50</v>
      </c>
      <c r="D18" s="23">
        <f>D17/$G$17</f>
        <v>0.5</v>
      </c>
      <c r="E18" s="23">
        <f t="shared" ref="E18" si="0">E17/$G$17</f>
        <v>0.33333333333333331</v>
      </c>
      <c r="F18" s="23">
        <f>F17/$G$17</f>
        <v>0.16666666666666666</v>
      </c>
      <c r="G18" s="23">
        <f>SUM(D18:F18)</f>
        <v>0.99999999999999989</v>
      </c>
    </row>
    <row r="19" spans="3:7" ht="16.5" thickBot="1" x14ac:dyDescent="0.3">
      <c r="C19" s="36" t="s">
        <v>51</v>
      </c>
      <c r="D19" s="23">
        <f>IF(D$16="Benefit",-D18,D18)</f>
        <v>-0.5</v>
      </c>
      <c r="E19" s="23">
        <f t="shared" ref="E19:F19" si="1">IF(E$16="Benefit",-E18,E18)</f>
        <v>0.33333333333333331</v>
      </c>
      <c r="F19" s="23">
        <f t="shared" si="1"/>
        <v>0.16666666666666666</v>
      </c>
      <c r="G19" s="40"/>
    </row>
    <row r="20" spans="3:7" ht="15.75" thickBot="1" x14ac:dyDescent="0.3"/>
    <row r="21" spans="3:7" ht="15.75" thickBot="1" x14ac:dyDescent="0.3">
      <c r="C21" s="41" t="s">
        <v>53</v>
      </c>
      <c r="D21" s="42"/>
      <c r="E21" s="42"/>
      <c r="F21" s="42"/>
      <c r="G21" s="43"/>
    </row>
    <row r="22" spans="3:7" ht="15.75" thickBot="1" x14ac:dyDescent="0.3">
      <c r="C22" s="22" t="s">
        <v>54</v>
      </c>
      <c r="D22" s="22">
        <f>D6^D$19</f>
        <v>0.10846522890932808</v>
      </c>
      <c r="E22" s="22">
        <f t="shared" ref="E22:F22" si="2">E6^E$19</f>
        <v>53.132928459130547</v>
      </c>
      <c r="F22" s="22">
        <f t="shared" si="2"/>
        <v>12.848982934253254</v>
      </c>
      <c r="G22" s="22">
        <f>D22*E22*F22</f>
        <v>74.049655509631123</v>
      </c>
    </row>
    <row r="23" spans="3:7" ht="15.75" thickBot="1" x14ac:dyDescent="0.3">
      <c r="C23" s="22" t="s">
        <v>55</v>
      </c>
      <c r="D23" s="22">
        <f t="shared" ref="D23:F31" si="3">D7^D$19</f>
        <v>0.11952286093343936</v>
      </c>
      <c r="E23" s="22">
        <f t="shared" si="3"/>
        <v>50.657970191008864</v>
      </c>
      <c r="F23" s="22">
        <f t="shared" si="3"/>
        <v>12.546158442453384</v>
      </c>
      <c r="G23" s="22">
        <f t="shared" ref="G23:G31" si="4">D23*E23*F23</f>
        <v>75.964298548162134</v>
      </c>
    </row>
    <row r="24" spans="3:7" ht="15.75" thickBot="1" x14ac:dyDescent="0.3">
      <c r="C24" s="22" t="s">
        <v>56</v>
      </c>
      <c r="D24" s="22">
        <f t="shared" si="3"/>
        <v>0.10540925533894598</v>
      </c>
      <c r="E24" s="22">
        <f t="shared" si="3"/>
        <v>82.425705996171118</v>
      </c>
      <c r="F24" s="22">
        <f t="shared" si="3"/>
        <v>16.003619371801456</v>
      </c>
      <c r="G24" s="22">
        <f t="shared" si="4"/>
        <v>139.04636330432137</v>
      </c>
    </row>
    <row r="25" spans="3:7" ht="15.75" thickBot="1" x14ac:dyDescent="0.3">
      <c r="C25" s="22" t="s">
        <v>57</v>
      </c>
      <c r="D25" s="22">
        <f t="shared" si="3"/>
        <v>0.10846522890932808</v>
      </c>
      <c r="E25" s="22">
        <f t="shared" si="3"/>
        <v>51.299278400300906</v>
      </c>
      <c r="F25" s="22">
        <f t="shared" si="3"/>
        <v>12.625323179126605</v>
      </c>
      <c r="G25" s="22">
        <f t="shared" si="4"/>
        <v>70.249671408381232</v>
      </c>
    </row>
    <row r="26" spans="3:7" ht="15.75" thickBot="1" x14ac:dyDescent="0.3">
      <c r="C26" s="22" t="s">
        <v>58</v>
      </c>
      <c r="D26" s="22">
        <f t="shared" si="3"/>
        <v>0.1</v>
      </c>
      <c r="E26" s="22">
        <f t="shared" si="3"/>
        <v>128.05791649874942</v>
      </c>
      <c r="F26" s="22">
        <f t="shared" si="3"/>
        <v>19.94757430841252</v>
      </c>
      <c r="G26" s="22">
        <f t="shared" si="4"/>
        <v>255.44448051392897</v>
      </c>
    </row>
    <row r="27" spans="3:7" ht="15.75" thickBot="1" x14ac:dyDescent="0.3">
      <c r="C27" s="22" t="s">
        <v>59</v>
      </c>
      <c r="D27" s="22">
        <f t="shared" si="3"/>
        <v>0.11547005383792514</v>
      </c>
      <c r="E27" s="22">
        <f t="shared" si="3"/>
        <v>46.415888336127786</v>
      </c>
      <c r="F27" s="22">
        <f t="shared" si="3"/>
        <v>12.009369551760026</v>
      </c>
      <c r="G27" s="22">
        <f t="shared" si="4"/>
        <v>64.365958973708629</v>
      </c>
    </row>
    <row r="28" spans="3:7" ht="15.75" thickBot="1" x14ac:dyDescent="0.3">
      <c r="C28" s="22" t="s">
        <v>60</v>
      </c>
      <c r="D28" s="22">
        <f t="shared" si="3"/>
        <v>0.10846522890932808</v>
      </c>
      <c r="E28" s="22">
        <f t="shared" si="3"/>
        <v>66.943295008216921</v>
      </c>
      <c r="F28" s="22">
        <f t="shared" si="3"/>
        <v>14.422495703074075</v>
      </c>
      <c r="G28" s="22">
        <f t="shared" si="4"/>
        <v>104.72202711077583</v>
      </c>
    </row>
    <row r="29" spans="3:7" ht="15.75" thickBot="1" x14ac:dyDescent="0.3">
      <c r="C29" s="22" t="s">
        <v>61</v>
      </c>
      <c r="D29" s="22">
        <f t="shared" si="3"/>
        <v>0.11547005383792514</v>
      </c>
      <c r="E29" s="22">
        <f t="shared" si="3"/>
        <v>49.324241486609395</v>
      </c>
      <c r="F29" s="22">
        <f t="shared" si="3"/>
        <v>12.379898484184372</v>
      </c>
      <c r="G29" s="22">
        <f t="shared" si="4"/>
        <v>70.509375330704557</v>
      </c>
    </row>
    <row r="30" spans="3:7" ht="15.75" thickBot="1" x14ac:dyDescent="0.3">
      <c r="C30" s="22" t="s">
        <v>62</v>
      </c>
      <c r="D30" s="22">
        <f t="shared" si="3"/>
        <v>0.10259783520851541</v>
      </c>
      <c r="E30" s="22">
        <f t="shared" si="3"/>
        <v>70.472987320648926</v>
      </c>
      <c r="F30" s="22">
        <f t="shared" si="3"/>
        <v>10.081648460519007</v>
      </c>
      <c r="G30" s="22">
        <f t="shared" si="4"/>
        <v>72.894108462213694</v>
      </c>
    </row>
    <row r="31" spans="3:7" ht="15.75" thickBot="1" x14ac:dyDescent="0.3">
      <c r="C31" s="22" t="s">
        <v>63</v>
      </c>
      <c r="D31" s="22">
        <f t="shared" si="3"/>
        <v>0.10259783520851541</v>
      </c>
      <c r="E31" s="22">
        <f t="shared" si="3"/>
        <v>76.630943239355304</v>
      </c>
      <c r="F31" s="22">
        <f t="shared" si="3"/>
        <v>10.512894223724103</v>
      </c>
      <c r="G31" s="22">
        <f t="shared" si="4"/>
        <v>82.654149871194193</v>
      </c>
    </row>
    <row r="32" spans="3:7" ht="15.75" thickBot="1" x14ac:dyDescent="0.3"/>
    <row r="33" spans="1:5" ht="15.75" thickBot="1" x14ac:dyDescent="0.3">
      <c r="C33" s="2" t="s">
        <v>64</v>
      </c>
      <c r="D33" s="3"/>
      <c r="E33" s="3"/>
    </row>
    <row r="34" spans="1:5" ht="15.75" thickBot="1" x14ac:dyDescent="0.3">
      <c r="C34" s="23" t="s">
        <v>65</v>
      </c>
      <c r="D34" s="23">
        <f>G22/($G$22+$G$23+$G$24+$G$25+$G$26+$G$27+$G$28+$G$29+$G$30+$G$31)</f>
        <v>7.3323743916622081E-2</v>
      </c>
      <c r="E34" s="23">
        <f>RANK(D34,$D$34:$D$43,0)</f>
        <v>6</v>
      </c>
    </row>
    <row r="35" spans="1:5" ht="15.75" thickBot="1" x14ac:dyDescent="0.3">
      <c r="C35" s="23" t="s">
        <v>66</v>
      </c>
      <c r="D35" s="23">
        <f t="shared" ref="D35:D43" si="5">G23/($G$22+$G$23+$G$24+$G$25+$G$26+$G$27+$G$28+$G$29+$G$30+$G$31)</f>
        <v>7.5219617636530636E-2</v>
      </c>
      <c r="E35" s="23">
        <f t="shared" ref="E35:E43" si="6">RANK(D35,$D$34:$D$43,0)</f>
        <v>5</v>
      </c>
    </row>
    <row r="36" spans="1:5" ht="15.75" thickBot="1" x14ac:dyDescent="0.3">
      <c r="C36" s="23" t="s">
        <v>67</v>
      </c>
      <c r="D36" s="23">
        <f t="shared" si="5"/>
        <v>0.13768328650951811</v>
      </c>
      <c r="E36" s="23">
        <f t="shared" si="6"/>
        <v>2</v>
      </c>
    </row>
    <row r="37" spans="1:5" ht="15.75" thickBot="1" x14ac:dyDescent="0.3">
      <c r="A37" s="35"/>
      <c r="B37" s="35"/>
      <c r="C37" s="23" t="s">
        <v>68</v>
      </c>
      <c r="D37" s="23">
        <f t="shared" si="5"/>
        <v>6.9561011204232318E-2</v>
      </c>
      <c r="E37" s="23">
        <f t="shared" si="6"/>
        <v>9</v>
      </c>
    </row>
    <row r="38" spans="1:5" ht="15.75" thickBot="1" x14ac:dyDescent="0.3">
      <c r="A38" s="35"/>
      <c r="B38" s="35"/>
      <c r="C38" s="23" t="s">
        <v>69</v>
      </c>
      <c r="D38" s="23">
        <f t="shared" si="5"/>
        <v>0.25294034854330671</v>
      </c>
      <c r="E38" s="23">
        <f t="shared" si="6"/>
        <v>1</v>
      </c>
    </row>
    <row r="39" spans="1:5" ht="15.75" thickBot="1" x14ac:dyDescent="0.3">
      <c r="A39" s="35"/>
      <c r="B39" s="35"/>
      <c r="C39" s="23" t="s">
        <v>70</v>
      </c>
      <c r="D39" s="23">
        <f t="shared" si="5"/>
        <v>6.3734977026627421E-2</v>
      </c>
      <c r="E39" s="23">
        <f t="shared" si="6"/>
        <v>10</v>
      </c>
    </row>
    <row r="40" spans="1:5" ht="15.75" thickBot="1" x14ac:dyDescent="0.3">
      <c r="A40" s="35"/>
      <c r="B40" s="35"/>
      <c r="C40" s="23" t="s">
        <v>71</v>
      </c>
      <c r="D40" s="23">
        <f t="shared" si="5"/>
        <v>0.10369543309085859</v>
      </c>
      <c r="E40" s="23">
        <f t="shared" si="6"/>
        <v>3</v>
      </c>
    </row>
    <row r="41" spans="1:5" ht="15.75" thickBot="1" x14ac:dyDescent="0.3">
      <c r="A41" s="35"/>
      <c r="B41" s="35"/>
      <c r="C41" s="23" t="s">
        <v>72</v>
      </c>
      <c r="D41" s="23">
        <f t="shared" si="5"/>
        <v>6.9818169239114741E-2</v>
      </c>
      <c r="E41" s="23">
        <f t="shared" si="6"/>
        <v>8</v>
      </c>
    </row>
    <row r="42" spans="1:5" ht="15.75" thickBot="1" x14ac:dyDescent="0.3">
      <c r="C42" s="23" t="s">
        <v>73</v>
      </c>
      <c r="D42" s="23">
        <f t="shared" si="5"/>
        <v>7.217952474091742E-2</v>
      </c>
      <c r="E42" s="23">
        <f t="shared" si="6"/>
        <v>7</v>
      </c>
    </row>
    <row r="43" spans="1:5" ht="15.75" thickBot="1" x14ac:dyDescent="0.3">
      <c r="C43" s="23" t="s">
        <v>74</v>
      </c>
      <c r="D43" s="23">
        <f t="shared" si="5"/>
        <v>8.1843888092272041E-2</v>
      </c>
      <c r="E43" s="23">
        <f t="shared" si="6"/>
        <v>4</v>
      </c>
    </row>
  </sheetData>
  <mergeCells count="19">
    <mergeCell ref="C21:G21"/>
    <mergeCell ref="C33:E33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12:K12"/>
    <mergeCell ref="G5:H5"/>
    <mergeCell ref="I5:K6"/>
    <mergeCell ref="L5:N5"/>
    <mergeCell ref="A1:D1"/>
    <mergeCell ref="A2:D2"/>
    <mergeCell ref="A3:D3"/>
    <mergeCell ref="F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Iduy</dc:creator>
  <cp:lastModifiedBy>Iduy</cp:lastModifiedBy>
  <dcterms:created xsi:type="dcterms:W3CDTF">2023-10-30T09:00:05Z</dcterms:created>
  <dcterms:modified xsi:type="dcterms:W3CDTF">2023-10-30T13:55:25Z</dcterms:modified>
</cp:coreProperties>
</file>