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6060" tabRatio="723"/>
  </bookViews>
  <sheets>
    <sheet name="Instructions" sheetId="1" r:id="rId1"/>
    <sheet name="Project Data" sheetId="2" r:id="rId2"/>
    <sheet name="Sprint Data" sheetId="3" r:id="rId3"/>
    <sheet name="Calc (NO Edit)" sheetId="4" r:id="rId4"/>
    <sheet name="Forecast Lighthouse" sheetId="11" r:id="rId5"/>
    <sheet name="Time and Budget Chart" sheetId="10"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4" l="1"/>
  <c r="B2" i="4"/>
  <c r="F2" i="4"/>
  <c r="I2" i="4"/>
  <c r="AI2" i="4"/>
  <c r="AK2" i="4"/>
  <c r="C2" i="4"/>
  <c r="AM2" i="4"/>
  <c r="AN2" i="4"/>
  <c r="AN3" i="4"/>
  <c r="A4" i="3"/>
  <c r="A5" i="3"/>
  <c r="C4" i="4"/>
  <c r="AM4" i="4"/>
  <c r="A6" i="3"/>
  <c r="C5" i="4"/>
  <c r="AM5" i="4"/>
  <c r="A7" i="3"/>
  <c r="C6" i="4"/>
  <c r="AM6" i="4"/>
  <c r="A8" i="3"/>
  <c r="C7" i="4"/>
  <c r="AM7" i="4"/>
  <c r="A9" i="3"/>
  <c r="C8" i="4"/>
  <c r="AM8" i="4"/>
  <c r="A10" i="3"/>
  <c r="C9" i="4"/>
  <c r="AM9" i="4"/>
  <c r="A11" i="3"/>
  <c r="C10" i="4"/>
  <c r="AM10" i="4"/>
  <c r="A12" i="3"/>
  <c r="C11" i="4"/>
  <c r="AM11" i="4"/>
  <c r="A13" i="3"/>
  <c r="C12" i="4"/>
  <c r="AM12" i="4"/>
  <c r="A14" i="3"/>
  <c r="C13" i="4"/>
  <c r="AM13" i="4"/>
  <c r="A15" i="3"/>
  <c r="C14" i="4"/>
  <c r="AM14" i="4"/>
  <c r="A16" i="3"/>
  <c r="C15" i="4"/>
  <c r="AM15" i="4"/>
  <c r="A17" i="3"/>
  <c r="C16" i="4"/>
  <c r="AM16" i="4"/>
  <c r="A18" i="3"/>
  <c r="C17" i="4"/>
  <c r="AM17" i="4"/>
  <c r="A19" i="3"/>
  <c r="C18" i="4"/>
  <c r="AM18" i="4"/>
  <c r="A20" i="3"/>
  <c r="C19" i="4"/>
  <c r="AM19" i="4"/>
  <c r="A21" i="3"/>
  <c r="C20" i="4"/>
  <c r="AM20" i="4"/>
  <c r="A22" i="3"/>
  <c r="C21" i="4"/>
  <c r="AM21" i="4"/>
  <c r="A23" i="3"/>
  <c r="C22" i="4"/>
  <c r="AM22" i="4"/>
  <c r="A24" i="3"/>
  <c r="C23" i="4"/>
  <c r="AM23" i="4"/>
  <c r="A25" i="3"/>
  <c r="C24" i="4"/>
  <c r="AM24" i="4"/>
  <c r="A26" i="3"/>
  <c r="C25" i="4"/>
  <c r="AM25" i="4"/>
  <c r="A27" i="3"/>
  <c r="C26" i="4"/>
  <c r="AM26" i="4"/>
  <c r="A28" i="3"/>
  <c r="C27" i="4"/>
  <c r="AM27" i="4"/>
  <c r="C3" i="4"/>
  <c r="AM3" i="4"/>
  <c r="A29" i="3"/>
  <c r="AL3" i="4"/>
  <c r="AL4" i="4"/>
  <c r="AL5" i="4"/>
  <c r="AL6" i="4"/>
  <c r="AL7" i="4"/>
  <c r="AL8" i="4"/>
  <c r="AL9" i="4"/>
  <c r="AL10" i="4"/>
  <c r="AL11" i="4"/>
  <c r="AL12" i="4"/>
  <c r="AL13" i="4"/>
  <c r="AL14" i="4"/>
  <c r="AL15" i="4"/>
  <c r="AL16" i="4"/>
  <c r="AL17" i="4"/>
  <c r="AL18" i="4"/>
  <c r="AL19" i="4"/>
  <c r="AL20" i="4"/>
  <c r="AL21" i="4"/>
  <c r="AL22" i="4"/>
  <c r="AL23" i="4"/>
  <c r="AL24" i="4"/>
  <c r="AL25" i="4"/>
  <c r="AL26" i="4"/>
  <c r="AL27" i="4"/>
  <c r="AL2" i="4"/>
  <c r="AN27" i="4"/>
  <c r="AN26" i="4"/>
  <c r="AN25" i="4"/>
  <c r="AN24" i="4"/>
  <c r="AN23" i="4"/>
  <c r="AN22" i="4"/>
  <c r="AN21" i="4"/>
  <c r="AN20" i="4"/>
  <c r="AN19" i="4"/>
  <c r="AN18" i="4"/>
  <c r="AN17" i="4"/>
  <c r="AN16" i="4"/>
  <c r="AN15" i="4"/>
  <c r="AN14" i="4"/>
  <c r="AN13" i="4"/>
  <c r="AN12" i="4"/>
  <c r="AN11" i="4"/>
  <c r="AN10" i="4"/>
  <c r="AN9" i="4"/>
  <c r="AN8" i="4"/>
  <c r="AN7" i="4"/>
  <c r="AN6" i="4"/>
  <c r="AN5" i="4"/>
  <c r="AN4" i="4"/>
  <c r="B3" i="3"/>
  <c r="G2" i="4"/>
  <c r="G3" i="4"/>
  <c r="A3" i="4"/>
  <c r="AJ3" i="4"/>
  <c r="G4" i="4"/>
  <c r="A4" i="4"/>
  <c r="AJ4" i="4"/>
  <c r="G5" i="4"/>
  <c r="A5" i="4"/>
  <c r="AJ5" i="4"/>
  <c r="G6" i="4"/>
  <c r="A6" i="4"/>
  <c r="AJ6" i="4"/>
  <c r="G7" i="4"/>
  <c r="A7" i="4"/>
  <c r="AJ7" i="4"/>
  <c r="G8" i="4"/>
  <c r="A8" i="4"/>
  <c r="AJ8" i="4"/>
  <c r="G9" i="4"/>
  <c r="A9" i="4"/>
  <c r="AJ9" i="4"/>
  <c r="G10" i="4"/>
  <c r="A10" i="4"/>
  <c r="AJ10" i="4"/>
  <c r="G11" i="4"/>
  <c r="A11" i="4"/>
  <c r="AJ11" i="4"/>
  <c r="G12" i="4"/>
  <c r="A12" i="4"/>
  <c r="AJ12" i="4"/>
  <c r="G13" i="4"/>
  <c r="A13" i="4"/>
  <c r="AJ13" i="4"/>
  <c r="G14" i="4"/>
  <c r="A14" i="4"/>
  <c r="AJ14" i="4"/>
  <c r="G15" i="4"/>
  <c r="A15" i="4"/>
  <c r="AJ15" i="4"/>
  <c r="G16" i="4"/>
  <c r="A16" i="4"/>
  <c r="AJ16" i="4"/>
  <c r="G17" i="4"/>
  <c r="A17" i="4"/>
  <c r="AJ17" i="4"/>
  <c r="G18" i="4"/>
  <c r="A18" i="4"/>
  <c r="AJ18" i="4"/>
  <c r="G19" i="4"/>
  <c r="A19" i="4"/>
  <c r="AJ19" i="4"/>
  <c r="G20" i="4"/>
  <c r="A20" i="4"/>
  <c r="AJ20" i="4"/>
  <c r="G21" i="4"/>
  <c r="A21" i="4"/>
  <c r="AJ21" i="4"/>
  <c r="G22" i="4"/>
  <c r="A22" i="4"/>
  <c r="AJ22" i="4"/>
  <c r="G23" i="4"/>
  <c r="A23" i="4"/>
  <c r="AJ23" i="4"/>
  <c r="G24" i="4"/>
  <c r="A24" i="4"/>
  <c r="AJ24" i="4"/>
  <c r="G25" i="4"/>
  <c r="A25" i="4"/>
  <c r="AJ25" i="4"/>
  <c r="G26" i="4"/>
  <c r="A26" i="4"/>
  <c r="AJ26" i="4"/>
  <c r="G27" i="4"/>
  <c r="A27" i="4"/>
  <c r="AJ27" i="4"/>
  <c r="A2" i="4"/>
  <c r="AJ2" i="4"/>
  <c r="D3" i="4"/>
  <c r="B3" i="4"/>
  <c r="F3" i="4"/>
  <c r="I3" i="4"/>
  <c r="AI3" i="4"/>
  <c r="AK3" i="4"/>
  <c r="D4" i="4"/>
  <c r="B4" i="4"/>
  <c r="F4" i="4"/>
  <c r="I4" i="4"/>
  <c r="AI4" i="4"/>
  <c r="AK4" i="4"/>
  <c r="D5" i="4"/>
  <c r="B5" i="4"/>
  <c r="F5" i="4"/>
  <c r="I5" i="4"/>
  <c r="AI5" i="4"/>
  <c r="AK5" i="4"/>
  <c r="D6" i="4"/>
  <c r="B6" i="4"/>
  <c r="F6" i="4"/>
  <c r="I6" i="4"/>
  <c r="AI6" i="4"/>
  <c r="AK6" i="4"/>
  <c r="D7" i="4"/>
  <c r="B7" i="4"/>
  <c r="F7" i="4"/>
  <c r="I7" i="4"/>
  <c r="AI7" i="4"/>
  <c r="AK7" i="4"/>
  <c r="D8" i="4"/>
  <c r="B8" i="4"/>
  <c r="F8" i="4"/>
  <c r="I8" i="4"/>
  <c r="AI8" i="4"/>
  <c r="AK8" i="4"/>
  <c r="D9" i="4"/>
  <c r="B9" i="4"/>
  <c r="F9" i="4"/>
  <c r="I9" i="4"/>
  <c r="AI9" i="4"/>
  <c r="AK9" i="4"/>
  <c r="D10" i="4"/>
  <c r="B10" i="4"/>
  <c r="F10" i="4"/>
  <c r="I10" i="4"/>
  <c r="AI10" i="4"/>
  <c r="AK10" i="4"/>
  <c r="D11" i="4"/>
  <c r="B11" i="4"/>
  <c r="F11" i="4"/>
  <c r="I11" i="4"/>
  <c r="AI11" i="4"/>
  <c r="AK11" i="4"/>
  <c r="D12" i="4"/>
  <c r="B12" i="4"/>
  <c r="F12" i="4"/>
  <c r="I12" i="4"/>
  <c r="AI12" i="4"/>
  <c r="AK12" i="4"/>
  <c r="D13" i="4"/>
  <c r="B13" i="4"/>
  <c r="F13" i="4"/>
  <c r="I13" i="4"/>
  <c r="AI13" i="4"/>
  <c r="AK13" i="4"/>
  <c r="D14" i="4"/>
  <c r="B14" i="4"/>
  <c r="F14" i="4"/>
  <c r="I14" i="4"/>
  <c r="AI14" i="4"/>
  <c r="AK14" i="4"/>
  <c r="D15" i="4"/>
  <c r="B15" i="4"/>
  <c r="F15" i="4"/>
  <c r="I15" i="4"/>
  <c r="AI15" i="4"/>
  <c r="AK15" i="4"/>
  <c r="D16" i="4"/>
  <c r="B16" i="4"/>
  <c r="F16" i="4"/>
  <c r="I16" i="4"/>
  <c r="AI16" i="4"/>
  <c r="AK16" i="4"/>
  <c r="D17" i="4"/>
  <c r="B17" i="4"/>
  <c r="AI17" i="4"/>
  <c r="AK17" i="4"/>
  <c r="D18" i="4"/>
  <c r="B18" i="4"/>
  <c r="AI18" i="4"/>
  <c r="AK18" i="4"/>
  <c r="D19" i="4"/>
  <c r="B19" i="4"/>
  <c r="AI19" i="4"/>
  <c r="AK19" i="4"/>
  <c r="D20" i="4"/>
  <c r="B20" i="4"/>
  <c r="AI20" i="4"/>
  <c r="AK20" i="4"/>
  <c r="D21" i="4"/>
  <c r="B21" i="4"/>
  <c r="AI21" i="4"/>
  <c r="AK21" i="4"/>
  <c r="D22" i="4"/>
  <c r="B22" i="4"/>
  <c r="AI22" i="4"/>
  <c r="AK22" i="4"/>
  <c r="D23" i="4"/>
  <c r="B23" i="4"/>
  <c r="AI23" i="4"/>
  <c r="AK23" i="4"/>
  <c r="D24" i="4"/>
  <c r="B24" i="4"/>
  <c r="AK24" i="4"/>
  <c r="D25" i="4"/>
  <c r="B25" i="4"/>
  <c r="AK25" i="4"/>
  <c r="D26" i="4"/>
  <c r="B26" i="4"/>
  <c r="AK26" i="4"/>
  <c r="D27" i="4"/>
  <c r="B27" i="4"/>
  <c r="AK27" i="4"/>
  <c r="AI24" i="4"/>
  <c r="AI25" i="4"/>
  <c r="AI26" i="4"/>
  <c r="AI27" i="4"/>
  <c r="A1" i="4"/>
  <c r="F27" i="4"/>
  <c r="I27" i="4"/>
  <c r="AH27" i="4"/>
  <c r="F26" i="4"/>
  <c r="I26" i="4"/>
  <c r="AG26" i="4"/>
  <c r="H24" i="4"/>
  <c r="H25" i="4"/>
  <c r="E26" i="4"/>
  <c r="AG27" i="4"/>
  <c r="F25" i="4"/>
  <c r="I25" i="4"/>
  <c r="AF25" i="4"/>
  <c r="H23" i="4"/>
  <c r="E25" i="4"/>
  <c r="AF26" i="4"/>
  <c r="AF27" i="4"/>
  <c r="F24" i="4"/>
  <c r="I24" i="4"/>
  <c r="AE24" i="4"/>
  <c r="H22" i="4"/>
  <c r="E24" i="4"/>
  <c r="AE25" i="4"/>
  <c r="AE26" i="4"/>
  <c r="AE27" i="4"/>
  <c r="F23" i="4"/>
  <c r="I23" i="4"/>
  <c r="AD23" i="4"/>
  <c r="H21" i="4"/>
  <c r="E23" i="4"/>
  <c r="AD24" i="4"/>
  <c r="AD25" i="4"/>
  <c r="AD26" i="4"/>
  <c r="AD27" i="4"/>
  <c r="F22" i="4"/>
  <c r="I22" i="4"/>
  <c r="AC22" i="4"/>
  <c r="H20" i="4"/>
  <c r="E22" i="4"/>
  <c r="AC23" i="4"/>
  <c r="AC24" i="4"/>
  <c r="AC25" i="4"/>
  <c r="AC26" i="4"/>
  <c r="AC27" i="4"/>
  <c r="F21" i="4"/>
  <c r="I21" i="4"/>
  <c r="AB21" i="4"/>
  <c r="H19" i="4"/>
  <c r="E21" i="4"/>
  <c r="AB22" i="4"/>
  <c r="AB23" i="4"/>
  <c r="AB24" i="4"/>
  <c r="AB25" i="4"/>
  <c r="AB26" i="4"/>
  <c r="AB27" i="4"/>
  <c r="F20" i="4"/>
  <c r="I20" i="4"/>
  <c r="AA20" i="4"/>
  <c r="H18" i="4"/>
  <c r="E20" i="4"/>
  <c r="AA21" i="4"/>
  <c r="AA22" i="4"/>
  <c r="AA23" i="4"/>
  <c r="AA24" i="4"/>
  <c r="AA25" i="4"/>
  <c r="AA26" i="4"/>
  <c r="AA27" i="4"/>
  <c r="F19" i="4"/>
  <c r="I19" i="4"/>
  <c r="Z19" i="4"/>
  <c r="H17" i="4"/>
  <c r="E19" i="4"/>
  <c r="Z20" i="4"/>
  <c r="Z21" i="4"/>
  <c r="Z22" i="4"/>
  <c r="Z23" i="4"/>
  <c r="Z24" i="4"/>
  <c r="Z25" i="4"/>
  <c r="Z26" i="4"/>
  <c r="Z27" i="4"/>
  <c r="F18" i="4"/>
  <c r="I18" i="4"/>
  <c r="Y18" i="4"/>
  <c r="H16" i="4"/>
  <c r="E18" i="4"/>
  <c r="Y19" i="4"/>
  <c r="Y20" i="4"/>
  <c r="Y21" i="4"/>
  <c r="Y22" i="4"/>
  <c r="Y23" i="4"/>
  <c r="Y24" i="4"/>
  <c r="Y25" i="4"/>
  <c r="Y26" i="4"/>
  <c r="Y27" i="4"/>
  <c r="F17" i="4"/>
  <c r="I17" i="4"/>
  <c r="X17" i="4"/>
  <c r="H15" i="4"/>
  <c r="E17" i="4"/>
  <c r="X18" i="4"/>
  <c r="X19" i="4"/>
  <c r="X20" i="4"/>
  <c r="X21" i="4"/>
  <c r="X22" i="4"/>
  <c r="X23" i="4"/>
  <c r="X24" i="4"/>
  <c r="X25" i="4"/>
  <c r="X26" i="4"/>
  <c r="X27" i="4"/>
  <c r="W16" i="4"/>
  <c r="H14" i="4"/>
  <c r="E16" i="4"/>
  <c r="W17" i="4"/>
  <c r="W18" i="4"/>
  <c r="W19" i="4"/>
  <c r="W20" i="4"/>
  <c r="W21" i="4"/>
  <c r="W22" i="4"/>
  <c r="W23" i="4"/>
  <c r="W24" i="4"/>
  <c r="W25" i="4"/>
  <c r="W26" i="4"/>
  <c r="W27" i="4"/>
  <c r="V15" i="4"/>
  <c r="H13" i="4"/>
  <c r="E15" i="4"/>
  <c r="V16" i="4"/>
  <c r="V17" i="4"/>
  <c r="V18" i="4"/>
  <c r="V19" i="4"/>
  <c r="V20" i="4"/>
  <c r="V21" i="4"/>
  <c r="V22" i="4"/>
  <c r="V23" i="4"/>
  <c r="V24" i="4"/>
  <c r="V25" i="4"/>
  <c r="V26" i="4"/>
  <c r="V27" i="4"/>
  <c r="U14" i="4"/>
  <c r="H12" i="4"/>
  <c r="E14" i="4"/>
  <c r="U15" i="4"/>
  <c r="U16" i="4"/>
  <c r="U17" i="4"/>
  <c r="U18" i="4"/>
  <c r="U19" i="4"/>
  <c r="U20" i="4"/>
  <c r="U21" i="4"/>
  <c r="U22" i="4"/>
  <c r="U23" i="4"/>
  <c r="U24" i="4"/>
  <c r="U25" i="4"/>
  <c r="U26" i="4"/>
  <c r="U27" i="4"/>
  <c r="T13" i="4"/>
  <c r="H11" i="4"/>
  <c r="E13" i="4"/>
  <c r="T14" i="4"/>
  <c r="T15" i="4"/>
  <c r="T16" i="4"/>
  <c r="T17" i="4"/>
  <c r="T18" i="4"/>
  <c r="T19" i="4"/>
  <c r="T20" i="4"/>
  <c r="T21" i="4"/>
  <c r="T22" i="4"/>
  <c r="T23" i="4"/>
  <c r="T24" i="4"/>
  <c r="T25" i="4"/>
  <c r="T26" i="4"/>
  <c r="T27" i="4"/>
  <c r="S12" i="4"/>
  <c r="H10" i="4"/>
  <c r="E12" i="4"/>
  <c r="S13" i="4"/>
  <c r="S14" i="4"/>
  <c r="S15" i="4"/>
  <c r="S16" i="4"/>
  <c r="S17" i="4"/>
  <c r="S18" i="4"/>
  <c r="S19" i="4"/>
  <c r="S20" i="4"/>
  <c r="S21" i="4"/>
  <c r="S22" i="4"/>
  <c r="S23" i="4"/>
  <c r="S24" i="4"/>
  <c r="S25" i="4"/>
  <c r="S26" i="4"/>
  <c r="S27" i="4"/>
  <c r="R11" i="4"/>
  <c r="H9" i="4"/>
  <c r="E11" i="4"/>
  <c r="R12" i="4"/>
  <c r="R13" i="4"/>
  <c r="R14" i="4"/>
  <c r="R15" i="4"/>
  <c r="R16" i="4"/>
  <c r="R17" i="4"/>
  <c r="R18" i="4"/>
  <c r="R19" i="4"/>
  <c r="R20" i="4"/>
  <c r="R21" i="4"/>
  <c r="R22" i="4"/>
  <c r="R23" i="4"/>
  <c r="R24" i="4"/>
  <c r="R25" i="4"/>
  <c r="R26" i="4"/>
  <c r="R27" i="4"/>
  <c r="Q10" i="4"/>
  <c r="H8" i="4"/>
  <c r="E10" i="4"/>
  <c r="Q11" i="4"/>
  <c r="Q12" i="4"/>
  <c r="Q13" i="4"/>
  <c r="Q14" i="4"/>
  <c r="Q15" i="4"/>
  <c r="Q16" i="4"/>
  <c r="Q17" i="4"/>
  <c r="Q18" i="4"/>
  <c r="Q19" i="4"/>
  <c r="Q20" i="4"/>
  <c r="Q21" i="4"/>
  <c r="Q22" i="4"/>
  <c r="Q23" i="4"/>
  <c r="Q24" i="4"/>
  <c r="Q25" i="4"/>
  <c r="Q26" i="4"/>
  <c r="Q27" i="4"/>
  <c r="P9" i="4"/>
  <c r="H7" i="4"/>
  <c r="E9" i="4"/>
  <c r="P10" i="4"/>
  <c r="P11" i="4"/>
  <c r="P12" i="4"/>
  <c r="P13" i="4"/>
  <c r="P14" i="4"/>
  <c r="P15" i="4"/>
  <c r="P16" i="4"/>
  <c r="P17" i="4"/>
  <c r="P18" i="4"/>
  <c r="P19" i="4"/>
  <c r="P20" i="4"/>
  <c r="P21" i="4"/>
  <c r="P22" i="4"/>
  <c r="P23" i="4"/>
  <c r="P24" i="4"/>
  <c r="P25" i="4"/>
  <c r="P26" i="4"/>
  <c r="P27" i="4"/>
  <c r="O8" i="4"/>
  <c r="H6" i="4"/>
  <c r="E8" i="4"/>
  <c r="O9" i="4"/>
  <c r="O10" i="4"/>
  <c r="O11" i="4"/>
  <c r="O12" i="4"/>
  <c r="O13" i="4"/>
  <c r="O14" i="4"/>
  <c r="O15" i="4"/>
  <c r="O16" i="4"/>
  <c r="O17" i="4"/>
  <c r="O18" i="4"/>
  <c r="O19" i="4"/>
  <c r="O20" i="4"/>
  <c r="O21" i="4"/>
  <c r="O22" i="4"/>
  <c r="O23" i="4"/>
  <c r="O24" i="4"/>
  <c r="O25" i="4"/>
  <c r="O26" i="4"/>
  <c r="O27" i="4"/>
  <c r="N7" i="4"/>
  <c r="H5" i="4"/>
  <c r="E7" i="4"/>
  <c r="N8" i="4"/>
  <c r="N9" i="4"/>
  <c r="N10" i="4"/>
  <c r="N11" i="4"/>
  <c r="N12" i="4"/>
  <c r="N13" i="4"/>
  <c r="N14" i="4"/>
  <c r="N15" i="4"/>
  <c r="N16" i="4"/>
  <c r="N17" i="4"/>
  <c r="N18" i="4"/>
  <c r="N19" i="4"/>
  <c r="N20" i="4"/>
  <c r="N21" i="4"/>
  <c r="N22" i="4"/>
  <c r="N23" i="4"/>
  <c r="N24" i="4"/>
  <c r="N25" i="4"/>
  <c r="N26" i="4"/>
  <c r="N27" i="4"/>
  <c r="M6" i="4"/>
  <c r="H4" i="4"/>
  <c r="E6" i="4"/>
  <c r="M7" i="4"/>
  <c r="M8" i="4"/>
  <c r="M9" i="4"/>
  <c r="M10" i="4"/>
  <c r="M11" i="4"/>
  <c r="M12" i="4"/>
  <c r="M13" i="4"/>
  <c r="M14" i="4"/>
  <c r="M15" i="4"/>
  <c r="M16" i="4"/>
  <c r="M17" i="4"/>
  <c r="M18" i="4"/>
  <c r="M19" i="4"/>
  <c r="M20" i="4"/>
  <c r="M21" i="4"/>
  <c r="M22" i="4"/>
  <c r="M23" i="4"/>
  <c r="M24" i="4"/>
  <c r="M25" i="4"/>
  <c r="M26" i="4"/>
  <c r="M27" i="4"/>
  <c r="L5" i="4"/>
  <c r="H3" i="4"/>
  <c r="E5" i="4"/>
  <c r="L6" i="4"/>
  <c r="L7" i="4"/>
  <c r="L8" i="4"/>
  <c r="L9" i="4"/>
  <c r="L10" i="4"/>
  <c r="L11" i="4"/>
  <c r="L12" i="4"/>
  <c r="L13" i="4"/>
  <c r="L14" i="4"/>
  <c r="L15" i="4"/>
  <c r="L16" i="4"/>
  <c r="L17" i="4"/>
  <c r="L18" i="4"/>
  <c r="L19" i="4"/>
  <c r="L20" i="4"/>
  <c r="L21" i="4"/>
  <c r="L22" i="4"/>
  <c r="L23" i="4"/>
  <c r="L24" i="4"/>
  <c r="L25" i="4"/>
  <c r="L26" i="4"/>
  <c r="L27" i="4"/>
  <c r="K4" i="4"/>
  <c r="H2" i="4"/>
  <c r="E4" i="4"/>
  <c r="K5" i="4"/>
  <c r="K6" i="4"/>
  <c r="K7" i="4"/>
  <c r="K8" i="4"/>
  <c r="K9" i="4"/>
  <c r="K10" i="4"/>
  <c r="K11" i="4"/>
  <c r="K12" i="4"/>
  <c r="K13" i="4"/>
  <c r="K14" i="4"/>
  <c r="K15" i="4"/>
  <c r="K16" i="4"/>
  <c r="K17" i="4"/>
  <c r="K18" i="4"/>
  <c r="K19" i="4"/>
  <c r="K20" i="4"/>
  <c r="K21" i="4"/>
  <c r="K22" i="4"/>
  <c r="K23" i="4"/>
  <c r="K24" i="4"/>
  <c r="K25" i="4"/>
  <c r="K26" i="4"/>
  <c r="K27" i="4"/>
  <c r="J3" i="4"/>
  <c r="E3" i="4"/>
  <c r="J4" i="4"/>
  <c r="J5" i="4"/>
  <c r="J6" i="4"/>
  <c r="J7" i="4"/>
  <c r="J8" i="4"/>
  <c r="J9" i="4"/>
  <c r="J10" i="4"/>
  <c r="J11" i="4"/>
  <c r="J12" i="4"/>
  <c r="J13" i="4"/>
  <c r="J14" i="4"/>
  <c r="J15" i="4"/>
  <c r="J16" i="4"/>
  <c r="J17" i="4"/>
  <c r="J18" i="4"/>
  <c r="J19" i="4"/>
  <c r="J20" i="4"/>
  <c r="J21" i="4"/>
  <c r="J22" i="4"/>
  <c r="J23" i="4"/>
  <c r="J24" i="4"/>
  <c r="J25" i="4"/>
  <c r="J26" i="4"/>
  <c r="J27" i="4"/>
  <c r="H27" i="4"/>
  <c r="H26" i="4"/>
  <c r="E27" i="4"/>
  <c r="C3" i="3"/>
  <c r="C4" i="3"/>
  <c r="C5" i="3"/>
  <c r="C6" i="3"/>
  <c r="C7" i="3"/>
  <c r="C8" i="3"/>
  <c r="C9" i="3"/>
  <c r="C10" i="3"/>
  <c r="C11" i="3"/>
  <c r="C12" i="3"/>
  <c r="C13" i="3"/>
  <c r="C14" i="3"/>
  <c r="C15" i="3"/>
  <c r="C16" i="3"/>
  <c r="C17" i="3"/>
  <c r="C18" i="3"/>
  <c r="C19" i="3"/>
  <c r="C20" i="3"/>
  <c r="C21" i="3"/>
  <c r="C22" i="3"/>
  <c r="C23" i="3"/>
  <c r="C24" i="3"/>
  <c r="C25" i="3"/>
  <c r="C26" i="3"/>
  <c r="C27" i="3"/>
  <c r="C28" i="3"/>
  <c r="C29" i="3"/>
  <c r="B4" i="3"/>
  <c r="B5" i="3"/>
  <c r="B6" i="3"/>
  <c r="B7" i="3"/>
  <c r="B8" i="3"/>
  <c r="B9" i="3"/>
  <c r="B10" i="3"/>
  <c r="B11" i="3"/>
  <c r="B12" i="3"/>
  <c r="B13" i="3"/>
  <c r="B14" i="3"/>
  <c r="B15" i="3"/>
  <c r="B16" i="3"/>
  <c r="B17" i="3"/>
  <c r="B18" i="3"/>
  <c r="B19" i="3"/>
  <c r="B20" i="3"/>
  <c r="B21" i="3"/>
  <c r="B22" i="3"/>
  <c r="B23" i="3"/>
  <c r="B24" i="3"/>
  <c r="B25" i="3"/>
  <c r="B26" i="3"/>
  <c r="B27" i="3"/>
  <c r="B28" i="3"/>
  <c r="B29" i="3"/>
</calcChain>
</file>

<file path=xl/sharedStrings.xml><?xml version="1.0" encoding="utf-8"?>
<sst xmlns="http://schemas.openxmlformats.org/spreadsheetml/2006/main" count="54" uniqueCount="51">
  <si>
    <t>Number of Sprints (1-26)</t>
  </si>
  <si>
    <t>First Sprint Start Date</t>
  </si>
  <si>
    <t>First Sprint End Date</t>
  </si>
  <si>
    <t>Sprint Cycle (# Days, start-to-start)</t>
  </si>
  <si>
    <t>Sprint</t>
  </si>
  <si>
    <t>Begin Date</t>
  </si>
  <si>
    <t>Finish Date</t>
  </si>
  <si>
    <t>Assumed % of scope estimated</t>
  </si>
  <si>
    <t>At START of Sprint</t>
  </si>
  <si>
    <t>At END of Sprint</t>
  </si>
  <si>
    <t>Story Points in Product Backlog</t>
  </si>
  <si>
    <t>Story Points Done in Sprint</t>
  </si>
  <si>
    <t>Acc. Pts</t>
  </si>
  <si>
    <t>#</t>
  </si>
  <si>
    <t>Stories</t>
  </si>
  <si>
    <t>Burn</t>
  </si>
  <si>
    <t>% Est</t>
  </si>
  <si>
    <t>Date</t>
  </si>
  <si>
    <t>Pts</t>
  </si>
  <si>
    <t>BL</t>
  </si>
  <si>
    <r>
      <t xml:space="preserve"> % of </t>
    </r>
    <r>
      <rPr>
        <b/>
        <sz val="10"/>
        <color rgb="FF000000"/>
        <rFont val="Arial"/>
      </rPr>
      <t>Budget Spent</t>
    </r>
  </si>
  <si>
    <t>Project BL</t>
  </si>
  <si>
    <t>Assumed Complete</t>
  </si>
  <si>
    <t>Budget Spent</t>
  </si>
  <si>
    <t>Ideal</t>
  </si>
  <si>
    <t>Proj. Start</t>
  </si>
  <si>
    <t>Project Forecast Template</t>
  </si>
  <si>
    <t>Instructions: What is this chart? How do I work it?</t>
  </si>
  <si>
    <t>Most teams track velocity of course, for the purpose of future planning. This chart goes further.</t>
  </si>
  <si>
    <t>Simplistically, deriving an estimated project completion date is a matter of dividing the story point size of the product backlog, by the team’s known velocity. 100 points in the backlog will probably be consumed in 5 iterations by a team whose velocity is 20. Not an exact science, but the idea pretty much underpins agile project planning.</t>
  </si>
  <si>
    <t>The real bonus from this chart is the visibility of scope creep, and the impact of that particular variable on the deadline."</t>
  </si>
  <si>
    <t>How do I use this Template?</t>
  </si>
  <si>
    <t>Overwrite the content of the white cells, don't delete rows or the calcs in the grey cells!</t>
  </si>
  <si>
    <t>By entering the Project and Sprint details, the chart will just happen. Use as many rows as you need to the "Input" sheet, but remember:</t>
  </si>
  <si>
    <t>Don't mess with the Grey Cells or the "Calc" sheet, as they prepare the input for the chart that follows.</t>
  </si>
  <si>
    <t>The grey bars on the chart above are the team’s velocity. See it grow over the first few iterations, as the team finds its feet. 
The red area shows the known and estimated backlog, current at the beginning of each sprint. This is the known scope. See how it too grows over the first few iterations? It's an illustration of scope growth. As long as the scope continues to grow ahead of the team’s capacity to consume story points, the project will never be done!</t>
  </si>
  <si>
    <t>Note: This pattern is normal in Agile projects. We need to expect and embrace this! By starting as soon as we know enough to do so, we create a loop for feedback, and an approach for discovery. All of that helps build out the backlog as we go! In a project scenario though, the known scope will at some point need to slow or stop growing, or we'll never be done.This chart just makes that visible, and helps you to keep an eye on the impact of an ever burgeoning backlog on your delivery date.</t>
  </si>
  <si>
    <t>The angled lines descending from the known scope-points, fall upon an estimated completion date. The estimate is true to what is (was) known at any time in the project lifecycle. This calculation is made by averaging velocity over the previous 2 iterations (yesterday’s weather), and dividing the known scope by that burn rate.</t>
  </si>
  <si>
    <t>You are free copy this doc, and use it in any way you like. Knock yourself out. It'd be great if you could post a link back to the blog (somewhere) if you find the charts give you some help at work!</t>
  </si>
  <si>
    <t>http://scrumage.com/</t>
  </si>
  <si>
    <t>If you find any errors, or think of ways to improve these charts, don't keep it to yourself. Any feedback at all is great.</t>
  </si>
  <si>
    <t>Adrian</t>
  </si>
  <si>
    <t>adfit11@gmail.com</t>
  </si>
  <si>
    <t>These are my favourite charts of all time!</t>
  </si>
  <si>
    <t>The Forecast Lighthouse, will track velocity and known/estimated backlog, combining the two, to make a prediction about the project completion date.</t>
  </si>
  <si>
    <t>Simply replace the sample data on the "Project Data" and "Sprint Data" sheets. There's sample data in there to show you what goes where. Just replace all that. Names, Dates, everything that'e in a WHITE cell.</t>
  </si>
  <si>
    <r>
      <rPr>
        <b/>
        <sz val="12"/>
        <color rgb="FF000000"/>
        <rFont val="Arial"/>
      </rPr>
      <t>Important:</t>
    </r>
    <r>
      <rPr>
        <sz val="12"/>
        <color rgb="FF000000"/>
        <rFont val="Arial"/>
      </rPr>
      <t xml:space="preserve"> Your product backlog may not always be in pristine condition. There'll be times when you know (you just KNOW!) that the PBL is incomplete, or there are stories in there that are unestimated. For this reason, you'll see the "Assumed % of scope estimated" field on the Sprint Data sheet. If you feel like the number of story points in the backlog represents only half of the work you know you're gonna need to do, put 50% in there, next to the "Story Points in Product Backlog". The chart will compensate for that in its Backlog size, and adjust the projected date too.</t>
    </r>
  </si>
  <si>
    <t>Lighthouse Chart</t>
  </si>
  <si>
    <t>The Time and Budget chart also makes a prediction, but in addition, tracks the budget % used in order to guide spending.</t>
  </si>
  <si>
    <t>Time and budget</t>
  </si>
  <si>
    <t>Similar to a traditional "earned value" chart, focused on monitoring spend vs completion. The chart makes a guideline for projected completion and budget exhaustion, so you can learn early about the status of each. The "ideal line" simply shows the perfect spend/progress line. Needless to say, it's alway good to have the spend and progress lines above or around this. If the budget line is above the ideal, and the completed line below, there's trouble ahead!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</si>
</sst>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
    <numFmt numFmtId="165" formatCode="mmm\-d;@"/>
    <numFmt numFmtId="166" formatCode="[$-C09]dd\-mmm\-yy;@"/>
  </numFmts>
  <fonts count="25" x14ac:knownFonts="1">
    <font>
      <sz val="10"/>
      <color rgb="FF000000"/>
      <name val="Arial"/>
    </font>
    <font>
      <sz val="14"/>
      <color rgb="FF000000"/>
      <name val="Arial"/>
    </font>
    <font>
      <b/>
      <sz val="10"/>
      <color rgb="FF000000"/>
      <name val="Arial"/>
    </font>
    <font>
      <b/>
      <sz val="14"/>
      <color rgb="FF000000"/>
      <name val="Arial"/>
    </font>
    <font>
      <sz val="12"/>
      <color rgb="FF000000"/>
      <name val="Arial"/>
    </font>
    <font>
      <sz val="10"/>
      <color rgb="FFB7B7B7"/>
      <name val="Arial"/>
    </font>
    <font>
      <b/>
      <sz val="10"/>
      <color rgb="FF000000"/>
      <name val="Arial"/>
    </font>
    <font>
      <sz val="10"/>
      <color rgb="FFB7B7B7"/>
      <name val="Arial"/>
    </font>
    <font>
      <b/>
      <sz val="10"/>
      <color rgb="FF000000"/>
      <name val="Arial"/>
    </font>
    <font>
      <sz val="18"/>
      <color rgb="FF000000"/>
      <name val="Arial"/>
    </font>
    <font>
      <sz val="14"/>
      <color rgb="FF000000"/>
      <name val="Arial"/>
    </font>
    <font>
      <b/>
      <sz val="12"/>
      <color rgb="FF000000"/>
      <name val="Arial"/>
    </font>
    <font>
      <b/>
      <sz val="10"/>
      <color rgb="FF000000"/>
      <name val="Arial"/>
    </font>
    <font>
      <b/>
      <sz val="10"/>
      <color rgb="FF000000"/>
      <name val="Arial"/>
    </font>
    <font>
      <b/>
      <sz val="10"/>
      <color rgb="FF000000"/>
      <name val="Arial"/>
    </font>
    <font>
      <b/>
      <sz val="14"/>
      <color rgb="FF000000"/>
      <name val="Arial"/>
    </font>
    <font>
      <b/>
      <sz val="10"/>
      <color rgb="FF000000"/>
      <name val="Arial"/>
    </font>
    <font>
      <sz val="14"/>
      <color rgb="FF000000"/>
      <name val="Arial"/>
    </font>
    <font>
      <sz val="10"/>
      <color rgb="FFB7B7B7"/>
      <name val="Arial"/>
    </font>
    <font>
      <sz val="10"/>
      <color rgb="FFB7B7B7"/>
      <name val="Arial"/>
    </font>
    <font>
      <b/>
      <sz val="14"/>
      <color rgb="FF000000"/>
      <name val="Arial"/>
    </font>
    <font>
      <u/>
      <sz val="10"/>
      <color theme="10"/>
      <name val="Arial"/>
    </font>
    <font>
      <u/>
      <sz val="10"/>
      <color theme="11"/>
      <name val="Arial"/>
    </font>
    <font>
      <sz val="10"/>
      <color rgb="FF000000"/>
      <name val="Arial"/>
    </font>
    <font>
      <i/>
      <sz val="12"/>
      <color rgb="FF000000"/>
      <name val="Arial"/>
    </font>
  </fonts>
  <fills count="24">
    <fill>
      <patternFill patternType="none"/>
    </fill>
    <fill>
      <patternFill patternType="gray125"/>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s>
  <borders count="30">
    <border>
      <left/>
      <right/>
      <top/>
      <bottom/>
      <diagonal/>
    </border>
    <border>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auto="1"/>
      </right>
      <top/>
      <bottom/>
      <diagonal/>
    </border>
    <border>
      <left style="thin">
        <color rgb="FFFFFFFF"/>
      </left>
      <right style="thin">
        <color rgb="FFFFFFFF"/>
      </right>
      <top style="thin">
        <color rgb="FFFFFFFF"/>
      </top>
      <bottom style="thin">
        <color rgb="FFFFFFFF"/>
      </bottom>
      <diagonal/>
    </border>
    <border>
      <left style="thin">
        <color auto="1"/>
      </left>
      <right/>
      <top/>
      <bottom/>
      <diagonal/>
    </border>
    <border>
      <left style="thin">
        <color auto="1"/>
      </left>
      <right/>
      <top/>
      <bottom style="thin">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rgb="FFFFFFFF"/>
      </left>
      <right style="thin">
        <color rgb="FFFFFFFF"/>
      </right>
      <top style="thin">
        <color rgb="FFFFFFFF"/>
      </top>
      <bottom style="thin">
        <color rgb="FFFFFFFF"/>
      </bottom>
      <diagonal/>
    </border>
    <border>
      <left/>
      <right/>
      <top style="thin">
        <color auto="1"/>
      </top>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diagonal/>
    </border>
    <border>
      <left style="thin">
        <color auto="1"/>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diagonal/>
    </border>
  </borders>
  <cellStyleXfs count="28">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23"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73">
    <xf numFmtId="0" fontId="0" fillId="0" borderId="0" xfId="0" applyAlignment="1">
      <alignment wrapText="1"/>
    </xf>
    <xf numFmtId="0" fontId="0" fillId="0" borderId="1" xfId="0" applyBorder="1" applyAlignment="1">
      <alignment horizontal="center" vertical="center"/>
    </xf>
    <xf numFmtId="164" fontId="0" fillId="0" borderId="2" xfId="0" applyNumberFormat="1" applyBorder="1" applyAlignment="1">
      <alignment horizontal="left" vertical="center"/>
    </xf>
    <xf numFmtId="164" fontId="1" fillId="3" borderId="3" xfId="0" applyNumberFormat="1" applyFont="1" applyFill="1" applyBorder="1" applyAlignment="1">
      <alignment horizontal="left" vertical="center"/>
    </xf>
    <xf numFmtId="164" fontId="3" fillId="0" borderId="5" xfId="0" applyNumberFormat="1" applyFont="1" applyBorder="1" applyAlignment="1">
      <alignment horizontal="center" vertical="center"/>
    </xf>
    <xf numFmtId="0" fontId="4" fillId="0" borderId="6" xfId="0" applyFont="1" applyBorder="1" applyAlignment="1">
      <alignment vertical="center" wrapText="1"/>
    </xf>
    <xf numFmtId="0" fontId="0" fillId="0" borderId="0" xfId="0" applyAlignment="1">
      <alignment horizontal="center" vertical="center"/>
    </xf>
    <xf numFmtId="0" fontId="0" fillId="0" borderId="8" xfId="0" applyBorder="1"/>
    <xf numFmtId="0" fontId="0" fillId="0" borderId="10" xfId="0" applyBorder="1" applyAlignment="1">
      <alignment horizontal="left" vertical="center"/>
    </xf>
    <xf numFmtId="0" fontId="5" fillId="7" borderId="0" xfId="0" applyFont="1" applyFill="1" applyAlignment="1">
      <alignment horizontal="left"/>
    </xf>
    <xf numFmtId="4" fontId="7" fillId="9" borderId="0" xfId="0" applyNumberFormat="1" applyFont="1" applyFill="1" applyAlignment="1">
      <alignment horizontal="left"/>
    </xf>
    <xf numFmtId="0" fontId="0" fillId="0" borderId="14" xfId="0" applyBorder="1"/>
    <xf numFmtId="164" fontId="10" fillId="12" borderId="16" xfId="0" applyNumberFormat="1" applyFont="1" applyFill="1" applyBorder="1" applyAlignment="1">
      <alignment horizontal="left" vertical="center"/>
    </xf>
    <xf numFmtId="164" fontId="0" fillId="14" borderId="19" xfId="0" applyNumberFormat="1" applyFill="1" applyBorder="1" applyAlignment="1">
      <alignment horizontal="center" vertical="center" wrapText="1"/>
    </xf>
    <xf numFmtId="164" fontId="0" fillId="0" borderId="0" xfId="0" applyNumberFormat="1" applyAlignment="1">
      <alignment horizontal="left" vertical="center"/>
    </xf>
    <xf numFmtId="0" fontId="0" fillId="0" borderId="0" xfId="0"/>
    <xf numFmtId="0" fontId="0" fillId="0" borderId="0" xfId="0" applyAlignment="1">
      <alignment horizontal="left" vertical="center"/>
    </xf>
    <xf numFmtId="0" fontId="15" fillId="0" borderId="22" xfId="0" applyFont="1" applyBorder="1" applyAlignment="1">
      <alignment horizontal="center" vertical="center"/>
    </xf>
    <xf numFmtId="0" fontId="0" fillId="18" borderId="23" xfId="0" applyFill="1" applyBorder="1" applyAlignment="1">
      <alignment horizontal="center" vertical="center" wrapText="1"/>
    </xf>
    <xf numFmtId="164" fontId="17" fillId="19" borderId="25" xfId="0" applyNumberFormat="1" applyFont="1" applyFill="1" applyBorder="1" applyAlignment="1">
      <alignment horizontal="left" vertical="center"/>
    </xf>
    <xf numFmtId="165" fontId="18" fillId="21" borderId="0" xfId="0" applyNumberFormat="1" applyFont="1" applyFill="1" applyAlignment="1">
      <alignment horizontal="left"/>
    </xf>
    <xf numFmtId="3" fontId="19" fillId="22" borderId="0" xfId="0" applyNumberFormat="1" applyFont="1" applyFill="1" applyAlignment="1">
      <alignment horizontal="left"/>
    </xf>
    <xf numFmtId="0" fontId="20" fillId="0" borderId="27" xfId="0" applyFont="1" applyBorder="1" applyAlignment="1">
      <alignment horizontal="center" vertical="center"/>
    </xf>
    <xf numFmtId="164" fontId="0" fillId="23" borderId="29" xfId="0" applyNumberFormat="1" applyFill="1" applyBorder="1" applyAlignment="1">
      <alignment horizontal="center" vertical="center" wrapText="1"/>
    </xf>
    <xf numFmtId="0" fontId="0" fillId="0" borderId="0" xfId="0" applyAlignment="1">
      <alignment horizontal="left" wrapText="1"/>
    </xf>
    <xf numFmtId="4" fontId="0" fillId="0" borderId="0" xfId="0" applyNumberFormat="1" applyAlignment="1">
      <alignment horizontal="left" wrapText="1"/>
    </xf>
    <xf numFmtId="9" fontId="0" fillId="0" borderId="0" xfId="7" applyFont="1" applyAlignment="1">
      <alignment horizontal="left" wrapText="1"/>
    </xf>
    <xf numFmtId="9" fontId="0" fillId="0" borderId="0" xfId="0" applyNumberFormat="1" applyAlignment="1">
      <alignment horizontal="left" wrapText="1"/>
    </xf>
    <xf numFmtId="14" fontId="0" fillId="0" borderId="0" xfId="0" applyNumberFormat="1" applyAlignment="1">
      <alignment horizontal="left" wrapText="1"/>
    </xf>
    <xf numFmtId="166" fontId="0" fillId="0" borderId="0" xfId="0" applyNumberFormat="1" applyAlignment="1">
      <alignment horizontal="left" wrapText="1"/>
    </xf>
    <xf numFmtId="164" fontId="0" fillId="6" borderId="0" xfId="0" applyNumberFormat="1" applyFill="1" applyBorder="1" applyAlignment="1">
      <alignment horizontal="center" vertical="center" wrapText="1"/>
    </xf>
    <xf numFmtId="9" fontId="0" fillId="0" borderId="0" xfId="0" applyNumberFormat="1" applyBorder="1" applyAlignment="1">
      <alignment horizontal="center" wrapText="1"/>
    </xf>
    <xf numFmtId="0" fontId="0" fillId="0" borderId="0" xfId="0" applyBorder="1" applyAlignment="1">
      <alignment horizontal="center" vertical="center" wrapText="1"/>
    </xf>
    <xf numFmtId="164" fontId="0" fillId="11" borderId="0" xfId="0" applyNumberFormat="1" applyFill="1" applyBorder="1" applyAlignment="1">
      <alignment horizontal="center" vertical="center" wrapText="1"/>
    </xf>
    <xf numFmtId="164" fontId="0" fillId="0" borderId="0" xfId="0" applyNumberFormat="1" applyBorder="1" applyAlignment="1">
      <alignment horizontal="center" vertical="center" wrapText="1"/>
    </xf>
    <xf numFmtId="0" fontId="2" fillId="5" borderId="18"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0" fillId="20" borderId="23" xfId="0" applyFill="1" applyBorder="1" applyAlignment="1">
      <alignment horizontal="center" vertical="center" wrapText="1"/>
    </xf>
    <xf numFmtId="9" fontId="0" fillId="0" borderId="29" xfId="0" applyNumberFormat="1" applyBorder="1" applyAlignment="1">
      <alignment horizontal="center" wrapText="1"/>
    </xf>
    <xf numFmtId="0" fontId="0" fillId="18" borderId="11" xfId="0" applyFill="1" applyBorder="1" applyAlignment="1">
      <alignment horizontal="center" vertical="center" wrapText="1"/>
    </xf>
    <xf numFmtId="164" fontId="0" fillId="2" borderId="28" xfId="0" applyNumberFormat="1" applyFill="1" applyBorder="1" applyAlignment="1">
      <alignment horizontal="center" vertical="center" wrapText="1"/>
    </xf>
    <xf numFmtId="9" fontId="0" fillId="0" borderId="28" xfId="0" applyNumberFormat="1" applyBorder="1" applyAlignment="1">
      <alignment horizontal="center" wrapText="1"/>
    </xf>
    <xf numFmtId="0" fontId="0" fillId="0" borderId="28" xfId="0" applyBorder="1" applyAlignment="1">
      <alignment horizontal="center" vertical="center" wrapText="1"/>
    </xf>
    <xf numFmtId="9" fontId="0" fillId="0" borderId="19" xfId="0" applyNumberFormat="1" applyBorder="1" applyAlignment="1">
      <alignment horizontal="center" wrapText="1"/>
    </xf>
    <xf numFmtId="0" fontId="16" fillId="17" borderId="28" xfId="0" applyFont="1" applyFill="1" applyBorder="1" applyAlignment="1">
      <alignment horizontal="center" vertical="center" wrapText="1"/>
    </xf>
    <xf numFmtId="164" fontId="0" fillId="4" borderId="29" xfId="0" applyNumberFormat="1" applyFill="1" applyBorder="1" applyAlignment="1">
      <alignment horizontal="center" vertical="center" wrapText="1"/>
    </xf>
    <xf numFmtId="0" fontId="0" fillId="0" borderId="0" xfId="0" applyBorder="1" applyAlignment="1">
      <alignment horizontal="center" wrapText="1"/>
    </xf>
    <xf numFmtId="9" fontId="6" fillId="8" borderId="28" xfId="0" applyNumberFormat="1" applyFont="1" applyFill="1" applyBorder="1" applyAlignment="1">
      <alignment horizontal="center" vertical="center" wrapText="1"/>
    </xf>
    <xf numFmtId="9" fontId="2" fillId="8" borderId="19" xfId="0" applyNumberFormat="1" applyFont="1" applyFill="1" applyBorder="1" applyAlignment="1">
      <alignment horizontal="center" vertical="center" wrapText="1"/>
    </xf>
    <xf numFmtId="0" fontId="8" fillId="10" borderId="26"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11" xfId="0" applyBorder="1" applyAlignment="1">
      <alignment horizontal="center" vertical="center" wrapText="1"/>
    </xf>
    <xf numFmtId="0" fontId="14" fillId="16" borderId="26" xfId="0" applyFont="1" applyFill="1" applyBorder="1" applyAlignment="1">
      <alignment horizontal="center" vertical="center" wrapText="1"/>
    </xf>
    <xf numFmtId="0" fontId="0" fillId="0" borderId="11" xfId="0" applyBorder="1" applyAlignment="1">
      <alignment horizontal="center" wrapText="1"/>
    </xf>
    <xf numFmtId="164" fontId="13" fillId="15" borderId="18" xfId="0" applyNumberFormat="1" applyFont="1" applyFill="1" applyBorder="1" applyAlignment="1">
      <alignment horizontal="center" vertical="center" wrapText="1"/>
    </xf>
    <xf numFmtId="0" fontId="0" fillId="0" borderId="28" xfId="0" applyBorder="1" applyAlignment="1">
      <alignment horizontal="center" wrapText="1"/>
    </xf>
    <xf numFmtId="164" fontId="13" fillId="15" borderId="15" xfId="0" applyNumberFormat="1" applyFont="1" applyFill="1" applyBorder="1" applyAlignment="1">
      <alignment horizontal="center" vertical="center" wrapText="1"/>
    </xf>
    <xf numFmtId="0" fontId="0" fillId="0" borderId="19" xfId="0" applyBorder="1" applyAlignment="1">
      <alignment horizontal="center" wrapText="1"/>
    </xf>
    <xf numFmtId="0" fontId="4" fillId="0" borderId="24" xfId="0" applyFont="1" applyBorder="1" applyAlignment="1">
      <alignment vertical="center" wrapText="1"/>
    </xf>
    <xf numFmtId="0" fontId="4" fillId="0" borderId="7" xfId="0" applyFont="1" applyBorder="1" applyAlignment="1">
      <alignment vertical="center" wrapText="1"/>
    </xf>
    <xf numFmtId="0" fontId="11" fillId="0" borderId="7" xfId="0" applyFont="1" applyBorder="1" applyAlignment="1">
      <alignment vertical="center" wrapText="1"/>
    </xf>
    <xf numFmtId="0" fontId="4" fillId="0" borderId="17" xfId="0" applyFont="1" applyBorder="1" applyAlignment="1">
      <alignment vertical="center" wrapText="1"/>
    </xf>
    <xf numFmtId="0" fontId="4" fillId="0" borderId="4" xfId="0" applyFont="1" applyBorder="1" applyAlignment="1">
      <alignment vertical="center" wrapText="1"/>
    </xf>
    <xf numFmtId="0" fontId="9" fillId="0" borderId="7" xfId="0" applyFont="1" applyBorder="1" applyAlignment="1">
      <alignment vertical="center" wrapText="1"/>
    </xf>
    <xf numFmtId="0" fontId="24" fillId="0" borderId="13" xfId="0" applyFont="1" applyBorder="1" applyAlignment="1">
      <alignment vertical="center" wrapText="1"/>
    </xf>
    <xf numFmtId="0" fontId="4" fillId="0" borderId="9" xfId="0" applyFont="1" applyBorder="1" applyAlignment="1">
      <alignment vertical="center" wrapText="1"/>
    </xf>
    <xf numFmtId="0" fontId="4" fillId="0" borderId="0" xfId="0" applyFont="1" applyAlignment="1">
      <alignment vertical="center" wrapText="1"/>
    </xf>
    <xf numFmtId="0" fontId="4" fillId="0" borderId="20" xfId="0" applyFont="1" applyBorder="1" applyAlignment="1">
      <alignment vertical="center" wrapText="1"/>
    </xf>
    <xf numFmtId="0" fontId="4" fillId="0" borderId="21" xfId="0" applyFont="1" applyBorder="1" applyAlignment="1">
      <alignment vertical="center" wrapText="1"/>
    </xf>
    <xf numFmtId="0" fontId="11" fillId="0" borderId="21" xfId="0" applyFont="1" applyBorder="1" applyAlignment="1">
      <alignment vertical="center" wrapText="1"/>
    </xf>
    <xf numFmtId="0" fontId="4" fillId="0" borderId="12" xfId="0" applyFont="1" applyBorder="1" applyAlignment="1">
      <alignment vertical="center" wrapText="1"/>
    </xf>
    <xf numFmtId="0" fontId="11" fillId="0" borderId="0" xfId="0" applyFont="1" applyAlignment="1">
      <alignment vertical="center" wrapText="1"/>
    </xf>
  </cellXfs>
  <cellStyles count="28">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Percent" xfId="7"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chartsheet" Target="chartsheets/sheet1.xml"/><Relationship Id="rId6" Type="http://schemas.openxmlformats.org/officeDocument/2006/relationships/chartsheet" Target="chartsheets/sheet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400"/>
            </a:pPr>
            <a:r>
              <a:rPr lang="en-US" sz="2400"/>
              <a:t>Forecast Lighthouse</a:t>
            </a:r>
          </a:p>
        </c:rich>
      </c:tx>
      <c:layout>
        <c:manualLayout>
          <c:xMode val="edge"/>
          <c:yMode val="edge"/>
          <c:x val="0.0322313932965284"/>
          <c:y val="0.0348100871254101"/>
        </c:manualLayout>
      </c:layout>
      <c:overlay val="0"/>
    </c:title>
    <c:autoTitleDeleted val="0"/>
    <c:plotArea>
      <c:layout>
        <c:manualLayout>
          <c:layoutTarget val="inner"/>
          <c:xMode val="edge"/>
          <c:yMode val="edge"/>
          <c:x val="0.0375666660402533"/>
          <c:y val="0.239822158289169"/>
          <c:w val="0.934069964106515"/>
          <c:h val="0.597689147851005"/>
        </c:manualLayout>
      </c:layout>
      <c:areaChart>
        <c:grouping val="standard"/>
        <c:varyColors val="0"/>
        <c:ser>
          <c:idx val="1"/>
          <c:order val="1"/>
          <c:tx>
            <c:v>Backlog</c:v>
          </c:tx>
          <c:spPr>
            <a:gradFill flip="none" rotWithShape="1">
              <a:gsLst>
                <a:gs pos="0">
                  <a:schemeClr val="accent6">
                    <a:lumMod val="20000"/>
                    <a:lumOff val="80000"/>
                  </a:schemeClr>
                </a:gs>
                <a:gs pos="100000">
                  <a:schemeClr val="accent6">
                    <a:lumMod val="40000"/>
                    <a:lumOff val="60000"/>
                  </a:schemeClr>
                </a:gs>
              </a:gsLst>
              <a:lin ang="16200000" scaled="0"/>
              <a:tileRect/>
            </a:gradFill>
            <a:ln w="12700">
              <a:solidFill>
                <a:schemeClr val="accent6">
                  <a:lumMod val="60000"/>
                  <a:lumOff val="40000"/>
                </a:schemeClr>
              </a:solidFill>
            </a:ln>
          </c:spP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Edit)'!$I$1:$I$27</c:f>
              <c:numCache>
                <c:formatCode>#,##0</c:formatCode>
                <c:ptCount val="27"/>
                <c:pt idx="0">
                  <c:v>0.0</c:v>
                </c:pt>
                <c:pt idx="1">
                  <c:v>92.5</c:v>
                </c:pt>
                <c:pt idx="2">
                  <c:v>121.3333333333333</c:v>
                </c:pt>
                <c:pt idx="3">
                  <c:v>150.6666666666667</c:v>
                </c:pt>
                <c:pt idx="4">
                  <c:v>178.75</c:v>
                </c:pt>
                <c:pt idx="5">
                  <c:v>176.6666666666667</c:v>
                </c:pt>
                <c:pt idx="6">
                  <c:v>197.5</c:v>
                </c:pt>
                <c:pt idx="7">
                  <c:v>131.25</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er>
        <c:dLbls>
          <c:showLegendKey val="0"/>
          <c:showVal val="0"/>
          <c:showCatName val="0"/>
          <c:showSerName val="0"/>
          <c:showPercent val="0"/>
          <c:showBubbleSize val="0"/>
        </c:dLbls>
        <c:axId val="2146992712"/>
        <c:axId val="2146995784"/>
      </c:areaChart>
      <c:barChart>
        <c:barDir val="col"/>
        <c:grouping val="clustered"/>
        <c:varyColors val="0"/>
        <c:ser>
          <c:idx val="0"/>
          <c:order val="0"/>
          <c:tx>
            <c:v>Velocity</c:v>
          </c:tx>
          <c:invertIfNegative val="0"/>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Edit)'!$H$1:$H$27</c:f>
              <c:numCache>
                <c:formatCode>General</c:formatCode>
                <c:ptCount val="27"/>
                <c:pt idx="0">
                  <c:v>0.0</c:v>
                </c:pt>
                <c:pt idx="1">
                  <c:v>18.0</c:v>
                </c:pt>
                <c:pt idx="2">
                  <c:v>28.0</c:v>
                </c:pt>
                <c:pt idx="3">
                  <c:v>37.0</c:v>
                </c:pt>
                <c:pt idx="4">
                  <c:v>46.0</c:v>
                </c:pt>
                <c:pt idx="5">
                  <c:v>56.0</c:v>
                </c:pt>
                <c:pt idx="6">
                  <c:v>56.0</c:v>
                </c:pt>
                <c:pt idx="7">
                  <c:v>51.0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er>
        <c:dLbls>
          <c:showLegendKey val="0"/>
          <c:showVal val="0"/>
          <c:showCatName val="0"/>
          <c:showSerName val="0"/>
          <c:showPercent val="0"/>
          <c:showBubbleSize val="0"/>
        </c:dLbls>
        <c:gapWidth val="150"/>
        <c:axId val="2146992712"/>
        <c:axId val="2146995784"/>
      </c:barChart>
      <c:lineChart>
        <c:grouping val="standard"/>
        <c:varyColors val="0"/>
        <c:ser>
          <c:idx val="2"/>
          <c:order val="2"/>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Edit)'!$J$1:$J$27</c:f>
              <c:numCache>
                <c:formatCode>#,##0</c:formatCode>
                <c:ptCount val="27"/>
                <c:pt idx="0">
                  <c:v>2.0</c:v>
                </c:pt>
                <c:pt idx="2">
                  <c:v>121.3333333333333</c:v>
                </c:pt>
                <c:pt idx="3">
                  <c:v>103.3333333333333</c:v>
                </c:pt>
                <c:pt idx="4">
                  <c:v>85.33333333333333</c:v>
                </c:pt>
                <c:pt idx="5">
                  <c:v>67.33333333333333</c:v>
                </c:pt>
                <c:pt idx="6">
                  <c:v>49.33333333333333</c:v>
                </c:pt>
                <c:pt idx="7">
                  <c:v>31.33333333333333</c:v>
                </c:pt>
                <c:pt idx="8">
                  <c:v>13.33333333333333</c:v>
                </c:pt>
                <c:pt idx="9">
                  <c:v>-4.666666666666671</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3"/>
          <c:order val="3"/>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Edit)'!$K$1:$K$27</c:f>
              <c:numCache>
                <c:formatCode>#,##0</c:formatCode>
                <c:ptCount val="27"/>
                <c:pt idx="0">
                  <c:v>3.0</c:v>
                </c:pt>
                <c:pt idx="3">
                  <c:v>150.6666666666667</c:v>
                </c:pt>
                <c:pt idx="4">
                  <c:v>127.6666666666667</c:v>
                </c:pt>
                <c:pt idx="5">
                  <c:v>104.6666666666667</c:v>
                </c:pt>
                <c:pt idx="6">
                  <c:v>81.66666666666665</c:v>
                </c:pt>
                <c:pt idx="7">
                  <c:v>58.66666666666666</c:v>
                </c:pt>
                <c:pt idx="8">
                  <c:v>35.66666666666666</c:v>
                </c:pt>
                <c:pt idx="9">
                  <c:v>12.66666666666666</c:v>
                </c:pt>
                <c:pt idx="10">
                  <c:v>-10.33333333333334</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4"/>
          <c:order val="4"/>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Edit)'!$L$1:$L$27</c:f>
              <c:numCache>
                <c:formatCode>#,##0</c:formatCode>
                <c:ptCount val="27"/>
                <c:pt idx="0">
                  <c:v>4.0</c:v>
                </c:pt>
                <c:pt idx="4">
                  <c:v>178.75</c:v>
                </c:pt>
                <c:pt idx="5">
                  <c:v>146.25</c:v>
                </c:pt>
                <c:pt idx="6">
                  <c:v>113.75</c:v>
                </c:pt>
                <c:pt idx="7">
                  <c:v>81.25</c:v>
                </c:pt>
                <c:pt idx="8">
                  <c:v>48.75</c:v>
                </c:pt>
                <c:pt idx="9">
                  <c:v>16.25</c:v>
                </c:pt>
                <c:pt idx="10">
                  <c:v>-16.25</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5"/>
          <c:order val="5"/>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Edit)'!$M$1:$M$27</c:f>
              <c:numCache>
                <c:formatCode>#,##0</c:formatCode>
                <c:ptCount val="27"/>
                <c:pt idx="0">
                  <c:v>5.0</c:v>
                </c:pt>
                <c:pt idx="5">
                  <c:v>176.6666666666667</c:v>
                </c:pt>
                <c:pt idx="6">
                  <c:v>135.1666666666667</c:v>
                </c:pt>
                <c:pt idx="7">
                  <c:v>93.66666666666665</c:v>
                </c:pt>
                <c:pt idx="8">
                  <c:v>52.16666666666666</c:v>
                </c:pt>
                <c:pt idx="9">
                  <c:v>10.66666666666666</c:v>
                </c:pt>
                <c:pt idx="10">
                  <c:v>-30.83333333333334</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6"/>
          <c:order val="6"/>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Edit)'!$N$1:$N$27</c:f>
              <c:numCache>
                <c:formatCode>#,##0</c:formatCode>
                <c:ptCount val="27"/>
                <c:pt idx="0">
                  <c:v>6.0</c:v>
                </c:pt>
                <c:pt idx="6">
                  <c:v>197.5</c:v>
                </c:pt>
                <c:pt idx="7">
                  <c:v>146.5</c:v>
                </c:pt>
                <c:pt idx="8">
                  <c:v>95.5</c:v>
                </c:pt>
                <c:pt idx="9">
                  <c:v>44.5</c:v>
                </c:pt>
                <c:pt idx="10">
                  <c:v>-6.5</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7"/>
          <c:order val="7"/>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Edit)'!$O$1:$O$27</c:f>
              <c:numCache>
                <c:formatCode>#,##0</c:formatCode>
                <c:ptCount val="27"/>
                <c:pt idx="0">
                  <c:v>7.0</c:v>
                </c:pt>
                <c:pt idx="7">
                  <c:v>131.25</c:v>
                </c:pt>
                <c:pt idx="8">
                  <c:v>75.25</c:v>
                </c:pt>
                <c:pt idx="9">
                  <c:v>19.25</c:v>
                </c:pt>
                <c:pt idx="10">
                  <c:v>-36.75</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8"/>
          <c:order val="8"/>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Edit)'!$P$1:$P$27</c:f>
              <c:numCache>
                <c:formatCode>#,##0</c:formatCode>
                <c:ptCount val="27"/>
                <c:pt idx="0">
                  <c:v>8.0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9"/>
          <c:order val="9"/>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Edit)'!$Q$1:$Q$27</c:f>
              <c:numCache>
                <c:formatCode>#,##0</c:formatCode>
                <c:ptCount val="27"/>
                <c:pt idx="0">
                  <c:v>9.0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0"/>
          <c:order val="10"/>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Edit)'!$R$1:$R$27</c:f>
              <c:numCache>
                <c:formatCode>#,##0</c:formatCode>
                <c:ptCount val="27"/>
                <c:pt idx="0">
                  <c:v>10.0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1"/>
          <c:order val="11"/>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Edit)'!$S$1:$S$27</c:f>
              <c:numCache>
                <c:formatCode>#,##0</c:formatCode>
                <c:ptCount val="27"/>
                <c:pt idx="0">
                  <c:v>11.0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2"/>
          <c:order val="12"/>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Edit)'!$T$1:$T$27</c:f>
              <c:numCache>
                <c:formatCode>#,##0</c:formatCode>
                <c:ptCount val="27"/>
                <c:pt idx="0">
                  <c:v>12.0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3"/>
          <c:order val="13"/>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Edit)'!$U$1:$U$27</c:f>
              <c:numCache>
                <c:formatCode>#,##0</c:formatCode>
                <c:ptCount val="27"/>
                <c:pt idx="0">
                  <c:v>13.0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4"/>
          <c:order val="14"/>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Edit)'!$V$1:$V$27</c:f>
              <c:numCache>
                <c:formatCode>#,##0</c:formatCode>
                <c:ptCount val="27"/>
                <c:pt idx="0">
                  <c:v>14.0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5"/>
          <c:order val="15"/>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Edit)'!$W$1:$W$27</c:f>
              <c:numCache>
                <c:formatCode>#,##0</c:formatCode>
                <c:ptCount val="27"/>
                <c:pt idx="0">
                  <c:v>15.0</c:v>
                </c:pt>
                <c:pt idx="15">
                  <c:v>0.0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6"/>
          <c:order val="16"/>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Edit)'!$X$1:$X$27</c:f>
              <c:numCache>
                <c:formatCode>#,##0</c:formatCode>
                <c:ptCount val="27"/>
                <c:pt idx="0">
                  <c:v>16.0</c:v>
                </c:pt>
                <c:pt idx="16">
                  <c:v>0.0</c:v>
                </c:pt>
                <c:pt idx="17">
                  <c:v>0.0</c:v>
                </c:pt>
                <c:pt idx="18">
                  <c:v>0.0</c:v>
                </c:pt>
                <c:pt idx="19">
                  <c:v>0.0</c:v>
                </c:pt>
                <c:pt idx="20">
                  <c:v>0.0</c:v>
                </c:pt>
                <c:pt idx="21">
                  <c:v>0.0</c:v>
                </c:pt>
                <c:pt idx="22">
                  <c:v>0.0</c:v>
                </c:pt>
                <c:pt idx="23">
                  <c:v>0.0</c:v>
                </c:pt>
                <c:pt idx="24">
                  <c:v>0.0</c:v>
                </c:pt>
                <c:pt idx="25">
                  <c:v>0.0</c:v>
                </c:pt>
                <c:pt idx="26">
                  <c:v>0.0</c:v>
                </c:pt>
              </c:numCache>
            </c:numRef>
          </c:val>
          <c:smooth val="0"/>
        </c:ser>
        <c:ser>
          <c:idx val="17"/>
          <c:order val="17"/>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Edit)'!$Y$1:$Y$27</c:f>
              <c:numCache>
                <c:formatCode>#,##0</c:formatCode>
                <c:ptCount val="27"/>
                <c:pt idx="0">
                  <c:v>17.0</c:v>
                </c:pt>
                <c:pt idx="17">
                  <c:v>0.0</c:v>
                </c:pt>
                <c:pt idx="18">
                  <c:v>0.0</c:v>
                </c:pt>
                <c:pt idx="19">
                  <c:v>0.0</c:v>
                </c:pt>
                <c:pt idx="20">
                  <c:v>0.0</c:v>
                </c:pt>
                <c:pt idx="21">
                  <c:v>0.0</c:v>
                </c:pt>
                <c:pt idx="22">
                  <c:v>0.0</c:v>
                </c:pt>
                <c:pt idx="23">
                  <c:v>0.0</c:v>
                </c:pt>
                <c:pt idx="24">
                  <c:v>0.0</c:v>
                </c:pt>
                <c:pt idx="25">
                  <c:v>0.0</c:v>
                </c:pt>
                <c:pt idx="26">
                  <c:v>0.0</c:v>
                </c:pt>
              </c:numCache>
            </c:numRef>
          </c:val>
          <c:smooth val="0"/>
        </c:ser>
        <c:ser>
          <c:idx val="18"/>
          <c:order val="18"/>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Edit)'!$Z$1:$Z$27</c:f>
              <c:numCache>
                <c:formatCode>#,##0</c:formatCode>
                <c:ptCount val="27"/>
                <c:pt idx="0">
                  <c:v>18.0</c:v>
                </c:pt>
                <c:pt idx="18">
                  <c:v>0.0</c:v>
                </c:pt>
                <c:pt idx="19">
                  <c:v>0.0</c:v>
                </c:pt>
                <c:pt idx="20">
                  <c:v>0.0</c:v>
                </c:pt>
                <c:pt idx="21">
                  <c:v>0.0</c:v>
                </c:pt>
                <c:pt idx="22">
                  <c:v>0.0</c:v>
                </c:pt>
                <c:pt idx="23">
                  <c:v>0.0</c:v>
                </c:pt>
                <c:pt idx="24">
                  <c:v>0.0</c:v>
                </c:pt>
                <c:pt idx="25">
                  <c:v>0.0</c:v>
                </c:pt>
                <c:pt idx="26">
                  <c:v>0.0</c:v>
                </c:pt>
              </c:numCache>
            </c:numRef>
          </c:val>
          <c:smooth val="0"/>
        </c:ser>
        <c:ser>
          <c:idx val="19"/>
          <c:order val="19"/>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Edit)'!$AA$1:$AA$27</c:f>
              <c:numCache>
                <c:formatCode>#,##0</c:formatCode>
                <c:ptCount val="27"/>
                <c:pt idx="0">
                  <c:v>19.0</c:v>
                </c:pt>
                <c:pt idx="19">
                  <c:v>0.0</c:v>
                </c:pt>
                <c:pt idx="20">
                  <c:v>0.0</c:v>
                </c:pt>
                <c:pt idx="21">
                  <c:v>0.0</c:v>
                </c:pt>
                <c:pt idx="22">
                  <c:v>0.0</c:v>
                </c:pt>
                <c:pt idx="23">
                  <c:v>0.0</c:v>
                </c:pt>
                <c:pt idx="24">
                  <c:v>0.0</c:v>
                </c:pt>
                <c:pt idx="25">
                  <c:v>0.0</c:v>
                </c:pt>
                <c:pt idx="26">
                  <c:v>0.0</c:v>
                </c:pt>
              </c:numCache>
            </c:numRef>
          </c:val>
          <c:smooth val="0"/>
        </c:ser>
        <c:ser>
          <c:idx val="20"/>
          <c:order val="20"/>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Edit)'!$AB$1:$AB$27</c:f>
              <c:numCache>
                <c:formatCode>#,##0</c:formatCode>
                <c:ptCount val="27"/>
                <c:pt idx="0">
                  <c:v>20.0</c:v>
                </c:pt>
                <c:pt idx="20">
                  <c:v>0.0</c:v>
                </c:pt>
                <c:pt idx="21">
                  <c:v>0.0</c:v>
                </c:pt>
                <c:pt idx="22">
                  <c:v>0.0</c:v>
                </c:pt>
                <c:pt idx="23">
                  <c:v>0.0</c:v>
                </c:pt>
                <c:pt idx="24">
                  <c:v>0.0</c:v>
                </c:pt>
                <c:pt idx="25">
                  <c:v>0.0</c:v>
                </c:pt>
                <c:pt idx="26">
                  <c:v>0.0</c:v>
                </c:pt>
              </c:numCache>
            </c:numRef>
          </c:val>
          <c:smooth val="0"/>
        </c:ser>
        <c:ser>
          <c:idx val="21"/>
          <c:order val="21"/>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Edit)'!$AC$1:$AC$27</c:f>
              <c:numCache>
                <c:formatCode>#,##0</c:formatCode>
                <c:ptCount val="27"/>
                <c:pt idx="0">
                  <c:v>21.0</c:v>
                </c:pt>
                <c:pt idx="21">
                  <c:v>0.0</c:v>
                </c:pt>
                <c:pt idx="22">
                  <c:v>0.0</c:v>
                </c:pt>
                <c:pt idx="23">
                  <c:v>0.0</c:v>
                </c:pt>
                <c:pt idx="24">
                  <c:v>0.0</c:v>
                </c:pt>
                <c:pt idx="25">
                  <c:v>0.0</c:v>
                </c:pt>
                <c:pt idx="26">
                  <c:v>0.0</c:v>
                </c:pt>
              </c:numCache>
            </c:numRef>
          </c:val>
          <c:smooth val="0"/>
        </c:ser>
        <c:ser>
          <c:idx val="22"/>
          <c:order val="22"/>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Edit)'!$AD$1:$AD$27</c:f>
              <c:numCache>
                <c:formatCode>#,##0</c:formatCode>
                <c:ptCount val="27"/>
                <c:pt idx="0">
                  <c:v>22.0</c:v>
                </c:pt>
                <c:pt idx="22">
                  <c:v>0.0</c:v>
                </c:pt>
                <c:pt idx="23">
                  <c:v>0.0</c:v>
                </c:pt>
                <c:pt idx="24">
                  <c:v>0.0</c:v>
                </c:pt>
                <c:pt idx="25">
                  <c:v>0.0</c:v>
                </c:pt>
                <c:pt idx="26">
                  <c:v>0.0</c:v>
                </c:pt>
              </c:numCache>
            </c:numRef>
          </c:val>
          <c:smooth val="0"/>
        </c:ser>
        <c:ser>
          <c:idx val="23"/>
          <c:order val="23"/>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Edit)'!$AE$1:$AE$27</c:f>
              <c:numCache>
                <c:formatCode>#,##0</c:formatCode>
                <c:ptCount val="27"/>
                <c:pt idx="0">
                  <c:v>23.0</c:v>
                </c:pt>
                <c:pt idx="23">
                  <c:v>0.0</c:v>
                </c:pt>
                <c:pt idx="24">
                  <c:v>0.0</c:v>
                </c:pt>
                <c:pt idx="25">
                  <c:v>0.0</c:v>
                </c:pt>
                <c:pt idx="26">
                  <c:v>0.0</c:v>
                </c:pt>
              </c:numCache>
            </c:numRef>
          </c:val>
          <c:smooth val="0"/>
        </c:ser>
        <c:ser>
          <c:idx val="24"/>
          <c:order val="24"/>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Edit)'!$AF$1:$AF$27</c:f>
              <c:numCache>
                <c:formatCode>#,##0</c:formatCode>
                <c:ptCount val="27"/>
                <c:pt idx="0">
                  <c:v>24.0</c:v>
                </c:pt>
                <c:pt idx="24">
                  <c:v>0.0</c:v>
                </c:pt>
                <c:pt idx="25">
                  <c:v>0.0</c:v>
                </c:pt>
                <c:pt idx="26">
                  <c:v>0.0</c:v>
                </c:pt>
              </c:numCache>
            </c:numRef>
          </c:val>
          <c:smooth val="0"/>
        </c:ser>
        <c:ser>
          <c:idx val="25"/>
          <c:order val="25"/>
          <c:spPr>
            <a:ln w="25400"/>
          </c:spPr>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Edit)'!$AG$1:$AG$27</c:f>
              <c:numCache>
                <c:formatCode>#,##0</c:formatCode>
                <c:ptCount val="27"/>
                <c:pt idx="0">
                  <c:v>25.0</c:v>
                </c:pt>
                <c:pt idx="25">
                  <c:v>0.0</c:v>
                </c:pt>
                <c:pt idx="26">
                  <c:v>0.0</c:v>
                </c:pt>
              </c:numCache>
            </c:numRef>
          </c:val>
          <c:smooth val="0"/>
        </c:ser>
        <c:ser>
          <c:idx val="26"/>
          <c:order val="26"/>
          <c:marker>
            <c:symbol val="none"/>
          </c:marker>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Edit)'!$AH$1:$AH$27</c:f>
              <c:numCache>
                <c:formatCode>#,##0</c:formatCode>
                <c:ptCount val="27"/>
                <c:pt idx="0">
                  <c:v>26.0</c:v>
                </c:pt>
                <c:pt idx="26">
                  <c:v>0.0</c:v>
                </c:pt>
              </c:numCache>
            </c:numRef>
          </c:val>
          <c:smooth val="0"/>
        </c:ser>
        <c:dLbls>
          <c:showLegendKey val="0"/>
          <c:showVal val="0"/>
          <c:showCatName val="0"/>
          <c:showSerName val="0"/>
          <c:showPercent val="0"/>
          <c:showBubbleSize val="0"/>
        </c:dLbls>
        <c:marker val="1"/>
        <c:smooth val="0"/>
        <c:axId val="2146992712"/>
        <c:axId val="2146995784"/>
      </c:lineChart>
      <c:catAx>
        <c:axId val="2146992712"/>
        <c:scaling>
          <c:orientation val="minMax"/>
        </c:scaling>
        <c:delete val="0"/>
        <c:axPos val="b"/>
        <c:numFmt formatCode="mmm\-d;@" sourceLinked="1"/>
        <c:majorTickMark val="none"/>
        <c:minorTickMark val="in"/>
        <c:tickLblPos val="nextTo"/>
        <c:txPr>
          <a:bodyPr rot="-5400000" vert="horz"/>
          <a:lstStyle/>
          <a:p>
            <a:pPr>
              <a:defRPr sz="1200"/>
            </a:pPr>
            <a:endParaRPr lang="en-US"/>
          </a:p>
        </c:txPr>
        <c:crossAx val="2146995784"/>
        <c:crosses val="autoZero"/>
        <c:auto val="1"/>
        <c:lblAlgn val="ctr"/>
        <c:lblOffset val="100"/>
        <c:noMultiLvlLbl val="0"/>
      </c:catAx>
      <c:valAx>
        <c:axId val="2146995784"/>
        <c:scaling>
          <c:orientation val="minMax"/>
          <c:min val="0.0"/>
        </c:scaling>
        <c:delete val="0"/>
        <c:axPos val="l"/>
        <c:majorGridlines/>
        <c:numFmt formatCode="#,##0" sourceLinked="1"/>
        <c:majorTickMark val="none"/>
        <c:minorTickMark val="none"/>
        <c:tickLblPos val="nextTo"/>
        <c:crossAx val="2146992712"/>
        <c:crosses val="autoZero"/>
        <c:crossBetween val="between"/>
      </c:valAx>
    </c:plotArea>
    <c:legend>
      <c:legendPos val="r"/>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ayout>
        <c:manualLayout>
          <c:xMode val="edge"/>
          <c:yMode val="edge"/>
          <c:x val="0.724951316357921"/>
          <c:y val="0.0274220432951694"/>
          <c:w val="0.249170626423593"/>
          <c:h val="0.0868128879433246"/>
        </c:manualLayout>
      </c:layout>
      <c:overlay val="0"/>
      <c:txPr>
        <a:bodyPr/>
        <a:lstStyle/>
        <a:p>
          <a:pPr>
            <a:defRPr sz="1800"/>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400"/>
            </a:pPr>
            <a:r>
              <a:rPr lang="en-US" sz="2400"/>
              <a:t>Time and Budget</a:t>
            </a:r>
          </a:p>
        </c:rich>
      </c:tx>
      <c:layout>
        <c:manualLayout>
          <c:xMode val="edge"/>
          <c:yMode val="edge"/>
          <c:x val="0.0537713811826054"/>
          <c:y val="0.0413832338891733"/>
        </c:manualLayout>
      </c:layout>
      <c:overlay val="0"/>
    </c:title>
    <c:autoTitleDeleted val="0"/>
    <c:plotArea>
      <c:layout>
        <c:manualLayout>
          <c:layoutTarget val="inner"/>
          <c:xMode val="edge"/>
          <c:yMode val="edge"/>
          <c:x val="0.0573882989924603"/>
          <c:y val="0.166859344894027"/>
          <c:w val="0.919531855492622"/>
          <c:h val="0.680102226387845"/>
        </c:manualLayout>
      </c:layout>
      <c:lineChart>
        <c:grouping val="standard"/>
        <c:varyColors val="0"/>
        <c:ser>
          <c:idx val="2"/>
          <c:order val="0"/>
          <c:tx>
            <c:v>Ideal</c:v>
          </c:tx>
          <c:spPr>
            <a:ln w="25400">
              <a:prstDash val="sysDot"/>
            </a:ln>
          </c:spPr>
          <c:marker>
            <c:symbol val="none"/>
          </c:marker>
          <c:dPt>
            <c:idx val="10"/>
            <c:bubble3D val="0"/>
            <c:spPr>
              <a:ln w="25400">
                <a:solidFill>
                  <a:schemeClr val="bg1">
                    <a:lumMod val="50000"/>
                  </a:schemeClr>
                </a:solidFill>
                <a:prstDash val="sysDot"/>
              </a:ln>
            </c:spPr>
          </c:dPt>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Edit)'!$AM$1:$AM$27</c:f>
              <c:numCache>
                <c:formatCode>0%</c:formatCode>
                <c:ptCount val="27"/>
                <c:pt idx="0">
                  <c:v>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1.0</c:v>
                </c:pt>
                <c:pt idx="21">
                  <c:v>1.0</c:v>
                </c:pt>
                <c:pt idx="22">
                  <c:v>1.0</c:v>
                </c:pt>
                <c:pt idx="23">
                  <c:v>1.0</c:v>
                </c:pt>
                <c:pt idx="24">
                  <c:v>1.0</c:v>
                </c:pt>
                <c:pt idx="25">
                  <c:v>1.0</c:v>
                </c:pt>
                <c:pt idx="26">
                  <c:v>1.0</c:v>
                </c:pt>
              </c:numCache>
            </c:numRef>
          </c:val>
          <c:smooth val="0"/>
        </c:ser>
        <c:ser>
          <c:idx val="0"/>
          <c:order val="1"/>
          <c:tx>
            <c:v>Assumed Complete</c:v>
          </c:tx>
          <c:spPr>
            <a:ln>
              <a:solidFill>
                <a:schemeClr val="tx2">
                  <a:lumMod val="60000"/>
                  <a:lumOff val="40000"/>
                </a:schemeClr>
              </a:solidFill>
            </a:ln>
          </c:spPr>
          <c:marker>
            <c:symbol val="circle"/>
            <c:size val="8"/>
          </c:marker>
          <c:trendline>
            <c:spPr>
              <a:ln>
                <a:solidFill>
                  <a:schemeClr val="tx2">
                    <a:lumMod val="60000"/>
                    <a:lumOff val="40000"/>
                  </a:schemeClr>
                </a:solidFill>
                <a:prstDash val="dash"/>
              </a:ln>
            </c:spPr>
            <c:trendlineType val="linear"/>
            <c:forward val="2.0"/>
            <c:dispRSqr val="0"/>
            <c:dispEq val="0"/>
          </c:trendline>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Edit)'!$AK$1:$AK$27</c:f>
              <c:numCache>
                <c:formatCode>0%</c:formatCode>
                <c:ptCount val="27"/>
                <c:pt idx="0">
                  <c:v>0.0</c:v>
                </c:pt>
                <c:pt idx="1">
                  <c:v>0.16289592760181</c:v>
                </c:pt>
                <c:pt idx="2">
                  <c:v>0.274900398406375</c:v>
                </c:pt>
                <c:pt idx="3">
                  <c:v>0.355206847360913</c:v>
                </c:pt>
                <c:pt idx="4">
                  <c:v>0.419171405361495</c:v>
                </c:pt>
                <c:pt idx="5">
                  <c:v>0.511520737327189</c:v>
                </c:pt>
                <c:pt idx="6">
                  <c:v>0.549600912200684</c:v>
                </c:pt>
                <c:pt idx="7">
                  <c:v>0.689899586532782</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numCache>
            </c:numRef>
          </c:val>
          <c:smooth val="0"/>
        </c:ser>
        <c:ser>
          <c:idx val="1"/>
          <c:order val="2"/>
          <c:tx>
            <c:v>Budget Spent</c:v>
          </c:tx>
          <c:spPr>
            <a:ln>
              <a:solidFill>
                <a:schemeClr val="bg2">
                  <a:lumMod val="50000"/>
                </a:schemeClr>
              </a:solidFill>
            </a:ln>
          </c:spPr>
          <c:marker>
            <c:symbol val="circle"/>
            <c:size val="8"/>
          </c:marker>
          <c:trendline>
            <c:spPr>
              <a:ln>
                <a:solidFill>
                  <a:schemeClr val="bg2">
                    <a:lumMod val="50000"/>
                  </a:schemeClr>
                </a:solidFill>
                <a:prstDash val="dash"/>
              </a:ln>
            </c:spPr>
            <c:trendlineType val="linear"/>
            <c:dispRSqr val="0"/>
            <c:dispEq val="0"/>
          </c:trendline>
          <c:cat>
            <c:strRef>
              <c:f>'Calc (NO Edit)'!$AJ$1:$AJ$27</c:f>
              <c:strCache>
                <c:ptCount val="27"/>
                <c:pt idx="0">
                  <c:v>Proj. Start</c:v>
                </c:pt>
                <c:pt idx="1">
                  <c:v>13-Jul-12</c:v>
                </c:pt>
                <c:pt idx="2">
                  <c:v>27-Jul-12</c:v>
                </c:pt>
                <c:pt idx="3">
                  <c:v>10-Aug-12</c:v>
                </c:pt>
                <c:pt idx="4">
                  <c:v>24-Aug-12</c:v>
                </c:pt>
                <c:pt idx="5">
                  <c:v>07-Sep-12</c:v>
                </c:pt>
                <c:pt idx="6">
                  <c:v>21-Sep-12</c:v>
                </c:pt>
                <c:pt idx="7">
                  <c:v>05-Oct-12</c:v>
                </c:pt>
                <c:pt idx="8">
                  <c:v>19-Oct-12</c:v>
                </c:pt>
                <c:pt idx="9">
                  <c:v>02-Nov-12</c:v>
                </c:pt>
                <c:pt idx="10">
                  <c:v>16-Nov-12</c:v>
                </c:pt>
                <c:pt idx="11">
                  <c:v>30-Nov-12</c:v>
                </c:pt>
                <c:pt idx="12">
                  <c:v>14-Dec-12</c:v>
                </c:pt>
                <c:pt idx="13">
                  <c:v>28-Dec-12</c:v>
                </c:pt>
                <c:pt idx="14">
                  <c:v>11-Jan-13</c:v>
                </c:pt>
                <c:pt idx="15">
                  <c:v>25-Jan-13</c:v>
                </c:pt>
                <c:pt idx="16">
                  <c:v>08-Feb-13</c:v>
                </c:pt>
                <c:pt idx="17">
                  <c:v>22-Feb-13</c:v>
                </c:pt>
                <c:pt idx="18">
                  <c:v>08-Mar-13</c:v>
                </c:pt>
                <c:pt idx="19">
                  <c:v>22-Mar-13</c:v>
                </c:pt>
                <c:pt idx="20">
                  <c:v>05-Apr-13</c:v>
                </c:pt>
                <c:pt idx="21">
                  <c:v>19-Apr-13</c:v>
                </c:pt>
                <c:pt idx="22">
                  <c:v>03-May-13</c:v>
                </c:pt>
                <c:pt idx="23">
                  <c:v>17-May-13</c:v>
                </c:pt>
                <c:pt idx="24">
                  <c:v>31-May-13</c:v>
                </c:pt>
                <c:pt idx="25">
                  <c:v>14-Jun-13</c:v>
                </c:pt>
                <c:pt idx="26">
                  <c:v>28-Jun-13</c:v>
                </c:pt>
              </c:strCache>
            </c:strRef>
          </c:cat>
          <c:val>
            <c:numRef>
              <c:f>'Calc (NO Edit)'!$AL$1:$AL$27</c:f>
              <c:numCache>
                <c:formatCode>0%</c:formatCode>
                <c:ptCount val="27"/>
                <c:pt idx="0" formatCode="General">
                  <c:v>0.0</c:v>
                </c:pt>
                <c:pt idx="1">
                  <c:v>0.1</c:v>
                </c:pt>
                <c:pt idx="2">
                  <c:v>0.12</c:v>
                </c:pt>
                <c:pt idx="3">
                  <c:v>0.25</c:v>
                </c:pt>
                <c:pt idx="4">
                  <c:v>0.3</c:v>
                </c:pt>
                <c:pt idx="5">
                  <c:v>0.45</c:v>
                </c:pt>
                <c:pt idx="6">
                  <c:v>0.55</c:v>
                </c:pt>
                <c:pt idx="7">
                  <c:v>0.65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numCache>
            </c:numRef>
          </c:val>
          <c:smooth val="0"/>
        </c:ser>
        <c:dLbls>
          <c:showLegendKey val="0"/>
          <c:showVal val="0"/>
          <c:showCatName val="0"/>
          <c:showSerName val="0"/>
          <c:showPercent val="0"/>
          <c:showBubbleSize val="0"/>
        </c:dLbls>
        <c:marker val="1"/>
        <c:smooth val="0"/>
        <c:axId val="2147291880"/>
        <c:axId val="2147295000"/>
      </c:lineChart>
      <c:catAx>
        <c:axId val="2147291880"/>
        <c:scaling>
          <c:orientation val="minMax"/>
        </c:scaling>
        <c:delete val="0"/>
        <c:axPos val="b"/>
        <c:minorGridlines>
          <c:spPr>
            <a:ln w="6350">
              <a:solidFill>
                <a:schemeClr val="bg1">
                  <a:lumMod val="85000"/>
                </a:schemeClr>
              </a:solidFill>
            </a:ln>
          </c:spPr>
        </c:minorGridlines>
        <c:numFmt formatCode="[$-C09]dd\-mmm\-yy;@" sourceLinked="1"/>
        <c:majorTickMark val="none"/>
        <c:minorTickMark val="none"/>
        <c:tickLblPos val="nextTo"/>
        <c:txPr>
          <a:bodyPr rot="-5400000" vert="horz"/>
          <a:lstStyle/>
          <a:p>
            <a:pPr>
              <a:defRPr/>
            </a:pPr>
            <a:endParaRPr lang="en-US"/>
          </a:p>
        </c:txPr>
        <c:crossAx val="2147295000"/>
        <c:crosses val="autoZero"/>
        <c:auto val="1"/>
        <c:lblAlgn val="ctr"/>
        <c:lblOffset val="100"/>
        <c:tickLblSkip val="1"/>
        <c:noMultiLvlLbl val="0"/>
      </c:catAx>
      <c:valAx>
        <c:axId val="2147295000"/>
        <c:scaling>
          <c:orientation val="minMax"/>
          <c:max val="1.0"/>
          <c:min val="0.0"/>
        </c:scaling>
        <c:delete val="0"/>
        <c:axPos val="l"/>
        <c:majorGridlines/>
        <c:numFmt formatCode="0%" sourceLinked="1"/>
        <c:majorTickMark val="none"/>
        <c:minorTickMark val="none"/>
        <c:tickLblPos val="nextTo"/>
        <c:crossAx val="2147291880"/>
        <c:crosses val="autoZero"/>
        <c:crossBetween val="between"/>
        <c:majorUnit val="0.1"/>
        <c:minorUnit val="0.02"/>
      </c:valAx>
    </c:plotArea>
    <c:legend>
      <c:legendPos val="r"/>
      <c:layout>
        <c:manualLayout>
          <c:xMode val="edge"/>
          <c:yMode val="edge"/>
          <c:x val="0.486302149027304"/>
          <c:y val="0.0165562147167382"/>
          <c:w val="0.488888189359286"/>
          <c:h val="0.113978717560417"/>
        </c:manualLayout>
      </c:layout>
      <c:overlay val="0"/>
      <c:txPr>
        <a:bodyPr/>
        <a:lstStyle/>
        <a:p>
          <a:pPr>
            <a:defRPr sz="1200"/>
          </a:pPr>
          <a:endParaRPr lang="en-US"/>
        </a:p>
      </c:txPr>
    </c:legend>
    <c:plotVisOnly val="1"/>
    <c:dispBlanksAs val="span"/>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6"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26"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12540" cy="56142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12540" cy="56142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G30" sqref="G30"/>
    </sheetView>
  </sheetViews>
  <sheetFormatPr baseColWidth="10" defaultColWidth="17.1640625" defaultRowHeight="15" x14ac:dyDescent="0"/>
  <cols>
    <col min="1" max="1" width="5" style="67" customWidth="1"/>
    <col min="2" max="2" width="104.6640625" style="67" customWidth="1"/>
    <col min="3" max="3" width="5.5" style="67" customWidth="1"/>
    <col min="4" max="16384" width="17.1640625" style="67"/>
  </cols>
  <sheetData>
    <row r="1" spans="1:3">
      <c r="A1" s="66"/>
      <c r="B1" s="59"/>
      <c r="C1" s="66"/>
    </row>
    <row r="2" spans="1:3" ht="21">
      <c r="A2" s="66"/>
      <c r="B2" s="64" t="s">
        <v>26</v>
      </c>
      <c r="C2" s="66"/>
    </row>
    <row r="3" spans="1:3">
      <c r="A3" s="66"/>
      <c r="B3" s="5"/>
      <c r="C3" s="66"/>
    </row>
    <row r="4" spans="1:3">
      <c r="A4" s="66"/>
      <c r="B4" s="61" t="s">
        <v>27</v>
      </c>
      <c r="C4" s="66"/>
    </row>
    <row r="5" spans="1:3">
      <c r="A5" s="66"/>
      <c r="B5" s="60"/>
      <c r="C5" s="66"/>
    </row>
    <row r="6" spans="1:3">
      <c r="A6" s="66"/>
      <c r="B6" s="5" t="s">
        <v>43</v>
      </c>
      <c r="C6" s="66"/>
    </row>
    <row r="7" spans="1:3">
      <c r="A7" s="66"/>
      <c r="B7" s="60" t="s">
        <v>28</v>
      </c>
      <c r="C7" s="66"/>
    </row>
    <row r="8" spans="1:3">
      <c r="A8" s="66"/>
      <c r="B8" s="63"/>
      <c r="C8" s="66"/>
    </row>
    <row r="9" spans="1:3" ht="45">
      <c r="A9" s="66"/>
      <c r="B9" s="60" t="s">
        <v>29</v>
      </c>
      <c r="C9" s="66"/>
    </row>
    <row r="10" spans="1:3">
      <c r="A10" s="66"/>
      <c r="B10" s="63"/>
      <c r="C10" s="66"/>
    </row>
    <row r="11" spans="1:3" ht="44" customHeight="1">
      <c r="A11" s="66"/>
      <c r="B11" s="60" t="s">
        <v>44</v>
      </c>
      <c r="C11" s="66"/>
    </row>
    <row r="12" spans="1:3" ht="30">
      <c r="A12" s="59"/>
      <c r="B12" s="59" t="s">
        <v>48</v>
      </c>
      <c r="C12" s="59"/>
    </row>
    <row r="13" spans="1:3">
      <c r="A13" s="66"/>
      <c r="B13" s="60"/>
      <c r="C13" s="66"/>
    </row>
    <row r="14" spans="1:3" ht="30">
      <c r="A14" s="66"/>
      <c r="B14" s="59" t="s">
        <v>30</v>
      </c>
      <c r="C14" s="66"/>
    </row>
    <row r="15" spans="1:3">
      <c r="A15" s="66"/>
      <c r="B15" s="60"/>
      <c r="C15" s="66"/>
    </row>
    <row r="16" spans="1:3">
      <c r="A16" s="66"/>
      <c r="B16" s="61" t="s">
        <v>31</v>
      </c>
      <c r="C16" s="66"/>
    </row>
    <row r="17" spans="1:3" ht="30">
      <c r="A17" s="66"/>
      <c r="B17" s="62" t="s">
        <v>45</v>
      </c>
      <c r="C17" s="66"/>
    </row>
    <row r="18" spans="1:3">
      <c r="A18" s="66"/>
      <c r="B18" s="60" t="s">
        <v>32</v>
      </c>
      <c r="C18" s="66"/>
    </row>
    <row r="19" spans="1:3" ht="30">
      <c r="A19" s="66"/>
      <c r="B19" s="60" t="s">
        <v>33</v>
      </c>
      <c r="C19" s="66"/>
    </row>
    <row r="20" spans="1:3" ht="46" customHeight="1">
      <c r="A20" s="66"/>
      <c r="B20" s="65" t="s">
        <v>34</v>
      </c>
      <c r="C20" s="66"/>
    </row>
    <row r="21" spans="1:3" ht="75">
      <c r="A21" s="66"/>
      <c r="B21" s="68" t="s">
        <v>46</v>
      </c>
      <c r="C21" s="66"/>
    </row>
    <row r="22" spans="1:3">
      <c r="A22" s="66"/>
      <c r="B22" s="69"/>
      <c r="C22" s="66"/>
    </row>
    <row r="23" spans="1:3">
      <c r="A23" s="66"/>
      <c r="B23" s="70" t="s">
        <v>47</v>
      </c>
      <c r="C23" s="66"/>
    </row>
    <row r="24" spans="1:3" ht="90">
      <c r="A24" s="66"/>
      <c r="B24" s="69" t="s">
        <v>35</v>
      </c>
      <c r="C24" s="66"/>
    </row>
    <row r="25" spans="1:3" ht="94" customHeight="1">
      <c r="A25" s="66"/>
      <c r="B25" s="71" t="s">
        <v>36</v>
      </c>
      <c r="C25" s="66"/>
    </row>
    <row r="26" spans="1:3" ht="45">
      <c r="A26" s="66"/>
      <c r="B26" s="71" t="s">
        <v>37</v>
      </c>
      <c r="C26" s="66"/>
    </row>
    <row r="27" spans="1:3">
      <c r="A27" s="66"/>
      <c r="B27" s="71"/>
      <c r="C27" s="66"/>
    </row>
    <row r="29" spans="1:3" ht="11" customHeight="1">
      <c r="B29" s="72" t="s">
        <v>49</v>
      </c>
    </row>
    <row r="30" spans="1:3" ht="73" customHeight="1">
      <c r="B30" s="67" t="s">
        <v>50</v>
      </c>
    </row>
    <row r="31" spans="1:3" ht="50" customHeight="1">
      <c r="B31" s="67" t="s">
        <v>38</v>
      </c>
    </row>
    <row r="32" spans="1:3">
      <c r="B32" s="72" t="s">
        <v>39</v>
      </c>
    </row>
    <row r="33" spans="2:2" ht="28" customHeight="1">
      <c r="B33" s="67" t="s">
        <v>40</v>
      </c>
    </row>
    <row r="35" spans="2:2">
      <c r="B35" s="72" t="s">
        <v>41</v>
      </c>
    </row>
    <row r="36" spans="2:2">
      <c r="B36" s="72" t="s">
        <v>42</v>
      </c>
    </row>
    <row r="37" spans="2:2">
      <c r="B37" s="72" t="s">
        <v>39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workbookViewId="0">
      <selection activeCell="D2" sqref="D2"/>
    </sheetView>
  </sheetViews>
  <sheetFormatPr baseColWidth="10" defaultColWidth="17.1640625" defaultRowHeight="12.75" customHeight="1" x14ac:dyDescent="0"/>
  <cols>
    <col min="1" max="1" width="3.33203125" customWidth="1"/>
    <col min="2" max="2" width="49.5" customWidth="1"/>
    <col min="3" max="21" width="9.5" customWidth="1"/>
  </cols>
  <sheetData>
    <row r="1" spans="1:21" ht="21" customHeight="1">
      <c r="A1" s="15"/>
      <c r="B1" s="11"/>
      <c r="C1" s="11"/>
      <c r="D1" s="15"/>
      <c r="E1" s="15"/>
      <c r="F1" s="15"/>
      <c r="G1" s="15"/>
      <c r="H1" s="15"/>
      <c r="I1" s="15"/>
      <c r="J1" s="15"/>
      <c r="K1" s="15"/>
      <c r="L1" s="15"/>
      <c r="M1" s="15"/>
      <c r="N1" s="15"/>
      <c r="O1" s="15"/>
      <c r="P1" s="15"/>
      <c r="Q1" s="15"/>
      <c r="R1" s="15"/>
      <c r="S1" s="15"/>
      <c r="T1" s="15"/>
      <c r="U1" s="15"/>
    </row>
    <row r="2" spans="1:21" ht="27.75" customHeight="1">
      <c r="A2" s="7"/>
      <c r="B2" s="3" t="s">
        <v>0</v>
      </c>
      <c r="C2" s="17">
        <v>20</v>
      </c>
      <c r="D2" s="8"/>
      <c r="E2" s="16"/>
      <c r="F2" s="16"/>
      <c r="G2" s="16"/>
      <c r="H2" s="16"/>
      <c r="I2" s="16"/>
      <c r="J2" s="16"/>
      <c r="K2" s="16"/>
      <c r="L2" s="16"/>
      <c r="M2" s="16"/>
      <c r="N2" s="16"/>
      <c r="O2" s="16"/>
      <c r="P2" s="16"/>
      <c r="Q2" s="16"/>
      <c r="R2" s="16"/>
      <c r="S2" s="16"/>
      <c r="T2" s="16"/>
      <c r="U2" s="16"/>
    </row>
    <row r="3" spans="1:21" ht="27.75" customHeight="1">
      <c r="A3" s="7"/>
      <c r="B3" s="12" t="s">
        <v>1</v>
      </c>
      <c r="C3" s="4">
        <v>41092</v>
      </c>
      <c r="D3" s="8"/>
      <c r="E3" s="16"/>
      <c r="F3" s="16"/>
      <c r="G3" s="16"/>
      <c r="H3" s="16"/>
      <c r="I3" s="16"/>
      <c r="J3" s="16"/>
      <c r="K3" s="16"/>
      <c r="L3" s="16"/>
      <c r="M3" s="16"/>
      <c r="N3" s="16"/>
      <c r="O3" s="16"/>
      <c r="P3" s="16"/>
      <c r="Q3" s="16"/>
      <c r="R3" s="16"/>
      <c r="S3" s="16"/>
      <c r="T3" s="16"/>
      <c r="U3" s="16"/>
    </row>
    <row r="4" spans="1:21" ht="27.75" customHeight="1">
      <c r="A4" s="7"/>
      <c r="B4" s="12" t="s">
        <v>2</v>
      </c>
      <c r="C4" s="4">
        <v>41103</v>
      </c>
      <c r="D4" s="8"/>
      <c r="E4" s="16"/>
      <c r="F4" s="16"/>
      <c r="G4" s="16"/>
      <c r="H4" s="16"/>
      <c r="I4" s="16"/>
      <c r="J4" s="16"/>
      <c r="K4" s="16"/>
      <c r="L4" s="16"/>
      <c r="M4" s="16"/>
      <c r="N4" s="16"/>
      <c r="O4" s="16"/>
      <c r="P4" s="16"/>
      <c r="Q4" s="16"/>
      <c r="R4" s="16"/>
      <c r="S4" s="16"/>
      <c r="T4" s="16"/>
      <c r="U4" s="16"/>
    </row>
    <row r="5" spans="1:21" ht="27.75" customHeight="1">
      <c r="A5" s="7"/>
      <c r="B5" s="19" t="s">
        <v>3</v>
      </c>
      <c r="C5" s="22">
        <v>14</v>
      </c>
      <c r="D5" s="8"/>
      <c r="E5" s="16"/>
      <c r="F5" s="16"/>
      <c r="G5" s="16"/>
      <c r="H5" s="16"/>
      <c r="I5" s="16"/>
      <c r="J5" s="16"/>
      <c r="K5" s="16"/>
      <c r="L5" s="16"/>
      <c r="M5" s="16"/>
      <c r="N5" s="16"/>
      <c r="O5" s="16"/>
      <c r="P5" s="16"/>
      <c r="Q5" s="16"/>
      <c r="R5" s="16"/>
      <c r="S5" s="16"/>
      <c r="T5" s="16"/>
      <c r="U5" s="16"/>
    </row>
    <row r="6" spans="1:21" ht="27.75" customHeight="1">
      <c r="A6" s="15"/>
      <c r="B6" s="2"/>
      <c r="C6" s="1"/>
      <c r="D6" s="16"/>
      <c r="E6" s="16"/>
      <c r="F6" s="16"/>
      <c r="G6" s="16"/>
      <c r="H6" s="16"/>
      <c r="I6" s="16"/>
      <c r="J6" s="16"/>
      <c r="K6" s="16"/>
      <c r="L6" s="16"/>
      <c r="M6" s="16"/>
      <c r="N6" s="16"/>
      <c r="O6" s="16"/>
      <c r="P6" s="16"/>
      <c r="Q6" s="16"/>
      <c r="R6" s="16"/>
      <c r="S6" s="16"/>
      <c r="T6" s="16"/>
      <c r="U6" s="16"/>
    </row>
    <row r="7" spans="1:21" ht="27.75" customHeight="1">
      <c r="A7" s="15"/>
      <c r="B7" s="14"/>
      <c r="C7" s="6"/>
      <c r="D7" s="16"/>
      <c r="E7" s="16"/>
      <c r="F7" s="16"/>
      <c r="G7" s="16"/>
      <c r="H7" s="16"/>
      <c r="I7" s="16"/>
      <c r="J7" s="16"/>
      <c r="K7" s="16"/>
      <c r="L7" s="16"/>
      <c r="M7" s="16"/>
      <c r="N7" s="16"/>
      <c r="O7" s="16"/>
      <c r="P7" s="16"/>
      <c r="Q7" s="16"/>
      <c r="R7" s="16"/>
      <c r="S7" s="16"/>
      <c r="T7" s="16"/>
      <c r="U7" s="16"/>
    </row>
    <row r="8" spans="1:21" ht="27.75" customHeight="1">
      <c r="A8" s="15"/>
      <c r="B8" s="14"/>
      <c r="C8" s="6"/>
      <c r="D8" s="16"/>
      <c r="E8" s="16"/>
      <c r="F8" s="16"/>
      <c r="G8" s="16"/>
      <c r="H8" s="16"/>
      <c r="I8" s="16"/>
      <c r="J8" s="16"/>
      <c r="K8" s="16"/>
      <c r="L8" s="16"/>
      <c r="M8" s="16"/>
      <c r="N8" s="16"/>
      <c r="O8" s="16"/>
      <c r="P8" s="16"/>
      <c r="Q8" s="16"/>
      <c r="R8" s="16"/>
      <c r="S8" s="16"/>
      <c r="T8" s="16"/>
      <c r="U8" s="16"/>
    </row>
    <row r="9" spans="1:21" ht="27.75" customHeight="1">
      <c r="A9" s="15"/>
      <c r="B9" s="14"/>
      <c r="C9" s="6"/>
      <c r="D9" s="16"/>
      <c r="E9" s="16"/>
      <c r="F9" s="16"/>
      <c r="G9" s="16"/>
      <c r="H9" s="16"/>
      <c r="I9" s="16"/>
      <c r="J9" s="16"/>
      <c r="K9" s="16"/>
      <c r="L9" s="16"/>
      <c r="M9" s="16"/>
      <c r="N9" s="16"/>
      <c r="O9" s="16"/>
      <c r="P9" s="16"/>
      <c r="Q9" s="16"/>
      <c r="R9" s="16"/>
      <c r="S9" s="16"/>
      <c r="T9" s="16"/>
      <c r="U9" s="16"/>
    </row>
    <row r="10" spans="1:21" ht="27.75" customHeight="1">
      <c r="A10" s="15"/>
      <c r="B10" s="14"/>
      <c r="C10" s="6"/>
      <c r="D10" s="16"/>
      <c r="E10" s="16"/>
      <c r="F10" s="16"/>
      <c r="G10" s="16"/>
      <c r="H10" s="16"/>
      <c r="I10" s="16"/>
      <c r="J10" s="16"/>
      <c r="K10" s="16"/>
      <c r="L10" s="16"/>
      <c r="M10" s="16"/>
      <c r="N10" s="16"/>
      <c r="O10" s="16"/>
      <c r="P10" s="16"/>
      <c r="Q10" s="16"/>
      <c r="R10" s="16"/>
      <c r="S10" s="16"/>
      <c r="T10" s="16"/>
      <c r="U10" s="16"/>
    </row>
    <row r="11" spans="1:21" ht="27.75" customHeight="1">
      <c r="A11" s="15"/>
      <c r="B11" s="14"/>
      <c r="C11" s="6"/>
      <c r="D11" s="16"/>
      <c r="E11" s="16"/>
      <c r="F11" s="16"/>
      <c r="G11" s="16"/>
      <c r="H11" s="16"/>
      <c r="I11" s="16"/>
      <c r="J11" s="16"/>
      <c r="K11" s="16"/>
      <c r="L11" s="16"/>
      <c r="M11" s="16"/>
      <c r="N11" s="16"/>
      <c r="O11" s="16"/>
      <c r="P11" s="16"/>
      <c r="Q11" s="16"/>
      <c r="R11" s="16"/>
      <c r="S11" s="16"/>
      <c r="T11" s="16"/>
      <c r="U11" s="16"/>
    </row>
    <row r="12" spans="1:21" ht="27.75" customHeight="1">
      <c r="A12" s="15"/>
      <c r="B12" s="14"/>
      <c r="C12" s="6"/>
      <c r="D12" s="16"/>
      <c r="E12" s="16"/>
      <c r="F12" s="16"/>
      <c r="G12" s="16"/>
      <c r="H12" s="16"/>
      <c r="I12" s="16"/>
      <c r="J12" s="16"/>
      <c r="K12" s="16"/>
      <c r="L12" s="16"/>
      <c r="M12" s="16"/>
      <c r="N12" s="16"/>
      <c r="O12" s="16"/>
      <c r="P12" s="16"/>
      <c r="Q12" s="16"/>
      <c r="R12" s="16"/>
      <c r="S12" s="16"/>
      <c r="T12" s="16"/>
      <c r="U12" s="16"/>
    </row>
    <row r="13" spans="1:21" ht="27.75" customHeight="1">
      <c r="A13" s="15"/>
      <c r="B13" s="14"/>
      <c r="C13" s="6"/>
      <c r="D13" s="16"/>
      <c r="E13" s="16"/>
      <c r="F13" s="16"/>
      <c r="G13" s="16"/>
      <c r="H13" s="16"/>
      <c r="I13" s="16"/>
      <c r="J13" s="16"/>
      <c r="K13" s="16"/>
      <c r="L13" s="16"/>
      <c r="M13" s="16"/>
      <c r="N13" s="16"/>
      <c r="O13" s="16"/>
      <c r="P13" s="16"/>
      <c r="Q13" s="16"/>
      <c r="R13" s="16"/>
      <c r="S13" s="16"/>
      <c r="T13" s="16"/>
      <c r="U13" s="16"/>
    </row>
    <row r="14" spans="1:21" ht="27.75" customHeight="1">
      <c r="A14" s="15"/>
      <c r="B14" s="14"/>
      <c r="C14" s="6"/>
      <c r="D14" s="16"/>
      <c r="E14" s="16"/>
      <c r="F14" s="16"/>
      <c r="G14" s="16"/>
      <c r="H14" s="16"/>
      <c r="I14" s="16"/>
      <c r="J14" s="16"/>
      <c r="K14" s="16"/>
      <c r="L14" s="16"/>
      <c r="M14" s="16"/>
      <c r="N14" s="16"/>
      <c r="O14" s="16"/>
      <c r="P14" s="16"/>
      <c r="Q14" s="16"/>
      <c r="R14" s="16"/>
      <c r="S14" s="16"/>
      <c r="T14" s="16"/>
      <c r="U14" s="16"/>
    </row>
    <row r="15" spans="1:21" ht="27.75" customHeight="1">
      <c r="A15" s="15"/>
      <c r="B15" s="14"/>
      <c r="C15" s="6"/>
      <c r="D15" s="16"/>
      <c r="E15" s="16"/>
      <c r="F15" s="16"/>
      <c r="G15" s="16"/>
      <c r="H15" s="16"/>
      <c r="I15" s="16"/>
      <c r="J15" s="16"/>
      <c r="K15" s="16"/>
      <c r="L15" s="16"/>
      <c r="M15" s="16"/>
      <c r="N15" s="16"/>
      <c r="O15" s="16"/>
      <c r="P15" s="16"/>
      <c r="Q15" s="16"/>
      <c r="R15" s="16"/>
      <c r="S15" s="16"/>
      <c r="T15" s="16"/>
      <c r="U15" s="16"/>
    </row>
    <row r="16" spans="1:21" ht="27.75" customHeight="1">
      <c r="A16" s="15"/>
      <c r="B16" s="14"/>
      <c r="C16" s="6"/>
      <c r="D16" s="16"/>
      <c r="E16" s="16"/>
      <c r="F16" s="16"/>
      <c r="G16" s="16"/>
      <c r="H16" s="16"/>
      <c r="I16" s="16"/>
      <c r="J16" s="16"/>
      <c r="K16" s="16"/>
      <c r="L16" s="16"/>
      <c r="M16" s="16"/>
      <c r="N16" s="16"/>
      <c r="O16" s="16"/>
      <c r="P16" s="16"/>
      <c r="Q16" s="16"/>
      <c r="R16" s="16"/>
      <c r="S16" s="16"/>
      <c r="T16" s="16"/>
      <c r="U16" s="16"/>
    </row>
    <row r="17" spans="1:21" ht="27.75" customHeight="1">
      <c r="A17" s="15"/>
      <c r="B17" s="14"/>
      <c r="C17" s="6"/>
      <c r="D17" s="16"/>
      <c r="E17" s="16"/>
      <c r="F17" s="16"/>
      <c r="G17" s="16"/>
      <c r="H17" s="16"/>
      <c r="I17" s="16"/>
      <c r="J17" s="16"/>
      <c r="K17" s="16"/>
      <c r="L17" s="16"/>
      <c r="M17" s="16"/>
      <c r="N17" s="16"/>
      <c r="O17" s="16"/>
      <c r="P17" s="16"/>
      <c r="Q17" s="16"/>
      <c r="R17" s="16"/>
      <c r="S17" s="16"/>
      <c r="T17" s="16"/>
      <c r="U17" s="16"/>
    </row>
    <row r="18" spans="1:21" ht="27.75" customHeight="1">
      <c r="A18" s="15"/>
      <c r="B18" s="14"/>
      <c r="C18" s="6"/>
      <c r="D18" s="16"/>
      <c r="E18" s="16"/>
      <c r="F18" s="16"/>
      <c r="G18" s="16"/>
      <c r="H18" s="16"/>
      <c r="I18" s="16"/>
      <c r="J18" s="16"/>
      <c r="K18" s="16"/>
      <c r="L18" s="16"/>
      <c r="M18" s="16"/>
      <c r="N18" s="16"/>
      <c r="O18" s="16"/>
      <c r="P18" s="16"/>
      <c r="Q18" s="16"/>
      <c r="R18" s="16"/>
      <c r="S18" s="16"/>
      <c r="T18" s="16"/>
      <c r="U18" s="16"/>
    </row>
    <row r="19" spans="1:21" ht="27.75" customHeight="1">
      <c r="A19" s="15"/>
      <c r="B19" s="14"/>
      <c r="C19" s="6"/>
      <c r="D19" s="16"/>
      <c r="E19" s="16"/>
      <c r="F19" s="16"/>
      <c r="G19" s="16"/>
      <c r="H19" s="16"/>
      <c r="I19" s="16"/>
      <c r="J19" s="16"/>
      <c r="K19" s="16"/>
      <c r="L19" s="16"/>
      <c r="M19" s="16"/>
      <c r="N19" s="16"/>
      <c r="O19" s="16"/>
      <c r="P19" s="16"/>
      <c r="Q19" s="16"/>
      <c r="R19" s="16"/>
      <c r="S19" s="16"/>
      <c r="T19" s="16"/>
      <c r="U19" s="16"/>
    </row>
    <row r="20" spans="1:21" ht="27.75" customHeight="1">
      <c r="A20" s="15"/>
      <c r="B20" s="14"/>
      <c r="C20" s="6"/>
      <c r="D20" s="16"/>
      <c r="E20" s="16"/>
      <c r="F20" s="16"/>
      <c r="G20" s="16"/>
      <c r="H20" s="16"/>
      <c r="I20" s="16"/>
      <c r="J20" s="16"/>
      <c r="K20" s="16"/>
      <c r="L20" s="16"/>
      <c r="M20" s="16"/>
      <c r="N20" s="16"/>
      <c r="O20" s="16"/>
      <c r="P20" s="16"/>
      <c r="Q20" s="16"/>
      <c r="R20" s="16"/>
      <c r="S20" s="16"/>
      <c r="T20" s="16"/>
      <c r="U20" s="16"/>
    </row>
    <row r="21" spans="1:21" ht="27.75" customHeight="1">
      <c r="A21" s="15"/>
      <c r="B21" s="14"/>
      <c r="C21" s="6"/>
      <c r="D21" s="16"/>
      <c r="E21" s="16"/>
      <c r="F21" s="16"/>
      <c r="G21" s="16"/>
      <c r="H21" s="16"/>
      <c r="I21" s="16"/>
      <c r="J21" s="16"/>
      <c r="K21" s="16"/>
      <c r="L21" s="16"/>
      <c r="M21" s="16"/>
      <c r="N21" s="16"/>
      <c r="O21" s="16"/>
      <c r="P21" s="16"/>
      <c r="Q21" s="16"/>
      <c r="R21" s="16"/>
      <c r="S21" s="16"/>
      <c r="T21" s="16"/>
      <c r="U21" s="16"/>
    </row>
    <row r="22" spans="1:21" ht="27.75" customHeight="1">
      <c r="A22" s="15"/>
      <c r="B22" s="14"/>
      <c r="C22" s="6"/>
      <c r="D22" s="16"/>
      <c r="E22" s="16"/>
      <c r="F22" s="16"/>
      <c r="G22" s="16"/>
      <c r="H22" s="16"/>
      <c r="I22" s="16"/>
      <c r="J22" s="16"/>
      <c r="K22" s="16"/>
      <c r="L22" s="16"/>
      <c r="M22" s="16"/>
      <c r="N22" s="16"/>
      <c r="O22" s="16"/>
      <c r="P22" s="16"/>
      <c r="Q22" s="16"/>
      <c r="R22" s="16"/>
      <c r="S22" s="16"/>
      <c r="T22" s="16"/>
      <c r="U22" s="16"/>
    </row>
    <row r="23" spans="1:21" ht="27.75" customHeight="1">
      <c r="A23" s="15"/>
      <c r="B23" s="14"/>
      <c r="C23" s="6"/>
      <c r="D23" s="16"/>
      <c r="E23" s="16"/>
      <c r="F23" s="16"/>
      <c r="G23" s="16"/>
      <c r="H23" s="16"/>
      <c r="I23" s="16"/>
      <c r="J23" s="16"/>
      <c r="K23" s="16"/>
      <c r="L23" s="16"/>
      <c r="M23" s="16"/>
      <c r="N23" s="16"/>
      <c r="O23" s="16"/>
      <c r="P23" s="16"/>
      <c r="Q23" s="16"/>
      <c r="R23" s="16"/>
      <c r="S23" s="16"/>
      <c r="T23" s="16"/>
      <c r="U23" s="16"/>
    </row>
    <row r="24" spans="1:21" ht="27.75" customHeight="1">
      <c r="A24" s="15"/>
      <c r="B24" s="14"/>
      <c r="C24" s="6"/>
      <c r="D24" s="16"/>
      <c r="E24" s="16"/>
      <c r="F24" s="16"/>
      <c r="G24" s="16"/>
      <c r="H24" s="16"/>
      <c r="I24" s="16"/>
      <c r="J24" s="16"/>
      <c r="K24" s="16"/>
      <c r="L24" s="16"/>
      <c r="M24" s="16"/>
      <c r="N24" s="16"/>
      <c r="O24" s="16"/>
      <c r="P24" s="16"/>
      <c r="Q24" s="16"/>
      <c r="R24" s="16"/>
      <c r="S24" s="16"/>
      <c r="T24" s="16"/>
      <c r="U24" s="16"/>
    </row>
    <row r="25" spans="1:21" ht="27.75" customHeight="1">
      <c r="A25" s="15"/>
      <c r="B25" s="14"/>
      <c r="C25" s="6"/>
      <c r="D25" s="16"/>
      <c r="E25" s="16"/>
      <c r="F25" s="16"/>
      <c r="G25" s="16"/>
      <c r="H25" s="16"/>
      <c r="I25" s="16"/>
      <c r="J25" s="16"/>
      <c r="K25" s="16"/>
      <c r="L25" s="16"/>
      <c r="M25" s="16"/>
      <c r="N25" s="16"/>
      <c r="O25" s="16"/>
      <c r="P25" s="16"/>
      <c r="Q25" s="16"/>
      <c r="R25" s="16"/>
      <c r="S25" s="16"/>
      <c r="T25" s="16"/>
      <c r="U25" s="16"/>
    </row>
    <row r="26" spans="1:21" ht="27.75" customHeight="1">
      <c r="A26" s="15"/>
      <c r="B26" s="14"/>
      <c r="C26" s="6"/>
      <c r="D26" s="16"/>
      <c r="E26" s="16"/>
      <c r="F26" s="16"/>
      <c r="G26" s="16"/>
      <c r="H26" s="16"/>
      <c r="I26" s="16"/>
      <c r="J26" s="16"/>
      <c r="K26" s="16"/>
      <c r="L26" s="16"/>
      <c r="M26" s="16"/>
      <c r="N26" s="16"/>
      <c r="O26" s="16"/>
      <c r="P26" s="16"/>
      <c r="Q26" s="16"/>
      <c r="R26" s="16"/>
      <c r="S26" s="16"/>
      <c r="T26" s="16"/>
      <c r="U26" s="16"/>
    </row>
    <row r="27" spans="1:21" ht="27.75" customHeight="1">
      <c r="A27" s="15"/>
      <c r="B27" s="14"/>
      <c r="C27" s="6"/>
      <c r="D27" s="16"/>
      <c r="E27" s="16"/>
      <c r="F27" s="16"/>
      <c r="G27" s="16"/>
      <c r="H27" s="16"/>
      <c r="I27" s="16"/>
      <c r="J27" s="16"/>
      <c r="K27" s="16"/>
      <c r="L27" s="16"/>
      <c r="M27" s="16"/>
      <c r="N27" s="16"/>
      <c r="O27" s="16"/>
      <c r="P27" s="16"/>
      <c r="Q27" s="16"/>
      <c r="R27" s="16"/>
      <c r="S27" s="16"/>
      <c r="T27" s="16"/>
      <c r="U27" s="16"/>
    </row>
    <row r="28" spans="1:21" ht="27.75" customHeight="1">
      <c r="A28" s="15"/>
      <c r="B28" s="14"/>
      <c r="C28" s="6"/>
      <c r="D28" s="16"/>
      <c r="E28" s="16"/>
      <c r="F28" s="16"/>
      <c r="G28" s="16"/>
      <c r="H28" s="16"/>
      <c r="I28" s="16"/>
      <c r="J28" s="16"/>
      <c r="K28" s="16"/>
      <c r="L28" s="16"/>
      <c r="M28" s="16"/>
      <c r="N28" s="16"/>
      <c r="O28" s="16"/>
      <c r="P28" s="16"/>
      <c r="Q28" s="16"/>
      <c r="R28" s="16"/>
      <c r="S28" s="16"/>
      <c r="T28" s="16"/>
      <c r="U28" s="16"/>
    </row>
    <row r="29" spans="1:21" ht="27.75" customHeight="1">
      <c r="A29" s="15"/>
      <c r="B29" s="14"/>
      <c r="C29" s="6"/>
      <c r="D29" s="16"/>
      <c r="E29" s="16"/>
      <c r="F29" s="16"/>
      <c r="G29" s="16"/>
      <c r="H29" s="16"/>
      <c r="I29" s="16"/>
      <c r="J29" s="16"/>
      <c r="K29" s="16"/>
      <c r="L29" s="16"/>
      <c r="M29" s="16"/>
      <c r="N29" s="16"/>
      <c r="O29" s="16"/>
      <c r="P29" s="16"/>
      <c r="Q29" s="16"/>
      <c r="R29" s="16"/>
      <c r="S29" s="16"/>
      <c r="T29" s="16"/>
      <c r="U29" s="16"/>
    </row>
    <row r="30" spans="1:21" ht="27.75" customHeight="1">
      <c r="A30" s="15"/>
      <c r="B30" s="14"/>
      <c r="C30" s="6"/>
      <c r="D30" s="16"/>
      <c r="E30" s="16"/>
      <c r="F30" s="16"/>
      <c r="G30" s="16"/>
      <c r="H30" s="16"/>
      <c r="I30" s="16"/>
      <c r="J30" s="16"/>
      <c r="K30" s="16"/>
      <c r="L30" s="16"/>
      <c r="M30" s="16"/>
      <c r="N30" s="16"/>
      <c r="O30" s="16"/>
      <c r="P30" s="16"/>
      <c r="Q30" s="16"/>
      <c r="R30" s="16"/>
      <c r="S30" s="16"/>
      <c r="T30" s="16"/>
      <c r="U30" s="16"/>
    </row>
    <row r="31" spans="1:21" ht="27.75" customHeight="1">
      <c r="A31" s="15"/>
      <c r="B31" s="14"/>
      <c r="C31" s="6"/>
      <c r="D31" s="16"/>
      <c r="E31" s="16"/>
      <c r="F31" s="16"/>
      <c r="G31" s="16"/>
      <c r="H31" s="16"/>
      <c r="I31" s="16"/>
      <c r="J31" s="16"/>
      <c r="K31" s="16"/>
      <c r="L31" s="16"/>
      <c r="M31" s="16"/>
      <c r="N31" s="16"/>
      <c r="O31" s="16"/>
      <c r="P31" s="16"/>
      <c r="Q31" s="16"/>
      <c r="R31" s="16"/>
      <c r="S31" s="16"/>
      <c r="T31" s="16"/>
      <c r="U31" s="16"/>
    </row>
    <row r="32" spans="1:21" ht="27.75" customHeight="1">
      <c r="A32" s="15"/>
      <c r="B32" s="14"/>
      <c r="C32" s="6"/>
      <c r="D32" s="16"/>
      <c r="E32" s="16"/>
      <c r="F32" s="16"/>
      <c r="G32" s="16"/>
      <c r="H32" s="16"/>
      <c r="I32" s="16"/>
      <c r="J32" s="16"/>
      <c r="K32" s="16"/>
      <c r="L32" s="16"/>
      <c r="M32" s="16"/>
      <c r="N32" s="16"/>
      <c r="O32" s="16"/>
      <c r="P32" s="16"/>
      <c r="Q32" s="16"/>
      <c r="R32" s="16"/>
      <c r="S32" s="16"/>
      <c r="T32" s="16"/>
      <c r="U32" s="16"/>
    </row>
    <row r="33" spans="1:21" ht="27.75" customHeight="1">
      <c r="A33" s="15"/>
      <c r="B33" s="14"/>
      <c r="C33" s="6"/>
      <c r="D33" s="16"/>
      <c r="E33" s="16"/>
      <c r="F33" s="16"/>
      <c r="G33" s="16"/>
      <c r="H33" s="16"/>
      <c r="I33" s="16"/>
      <c r="J33" s="16"/>
      <c r="K33" s="16"/>
      <c r="L33" s="16"/>
      <c r="M33" s="16"/>
      <c r="N33" s="16"/>
      <c r="O33" s="16"/>
      <c r="P33" s="16"/>
      <c r="Q33" s="16"/>
      <c r="R33" s="16"/>
      <c r="S33" s="16"/>
      <c r="T33" s="16"/>
      <c r="U33" s="16"/>
    </row>
    <row r="34" spans="1:21" ht="27.75" customHeight="1">
      <c r="A34" s="15"/>
      <c r="B34" s="14"/>
      <c r="C34" s="6"/>
      <c r="D34" s="16"/>
      <c r="E34" s="16"/>
      <c r="F34" s="16"/>
      <c r="G34" s="16"/>
      <c r="H34" s="16"/>
      <c r="I34" s="16"/>
      <c r="J34" s="16"/>
      <c r="K34" s="16"/>
      <c r="L34" s="16"/>
      <c r="M34" s="16"/>
      <c r="N34" s="16"/>
      <c r="O34" s="16"/>
      <c r="P34" s="16"/>
      <c r="Q34" s="16"/>
      <c r="R34" s="16"/>
      <c r="S34" s="16"/>
      <c r="T34" s="16"/>
      <c r="U34" s="16"/>
    </row>
    <row r="35" spans="1:21" ht="27.75" customHeight="1">
      <c r="A35" s="15"/>
      <c r="B35" s="14"/>
      <c r="C35" s="6"/>
      <c r="D35" s="16"/>
      <c r="E35" s="16"/>
      <c r="F35" s="16"/>
      <c r="G35" s="16"/>
      <c r="H35" s="16"/>
      <c r="I35" s="16"/>
      <c r="J35" s="16"/>
      <c r="K35" s="16"/>
      <c r="L35" s="16"/>
      <c r="M35" s="16"/>
      <c r="N35" s="16"/>
      <c r="O35" s="16"/>
      <c r="P35" s="16"/>
      <c r="Q35" s="16"/>
      <c r="R35" s="16"/>
      <c r="S35" s="16"/>
      <c r="T35" s="16"/>
      <c r="U35" s="16"/>
    </row>
    <row r="36" spans="1:21" ht="27.75" customHeight="1">
      <c r="A36" s="15"/>
      <c r="B36" s="14"/>
      <c r="C36" s="6"/>
      <c r="D36" s="16"/>
      <c r="E36" s="16"/>
      <c r="F36" s="16"/>
      <c r="G36" s="16"/>
      <c r="H36" s="16"/>
      <c r="I36" s="16"/>
      <c r="J36" s="16"/>
      <c r="K36" s="16"/>
      <c r="L36" s="16"/>
      <c r="M36" s="16"/>
      <c r="N36" s="16"/>
      <c r="O36" s="16"/>
      <c r="P36" s="16"/>
      <c r="Q36" s="16"/>
      <c r="R36" s="16"/>
      <c r="S36" s="16"/>
      <c r="T36" s="16"/>
      <c r="U36" s="16"/>
    </row>
    <row r="37" spans="1:21" ht="27.75" customHeight="1">
      <c r="A37" s="15"/>
      <c r="B37" s="14"/>
      <c r="C37" s="6"/>
      <c r="D37" s="16"/>
      <c r="E37" s="16"/>
      <c r="F37" s="16"/>
      <c r="G37" s="16"/>
      <c r="H37" s="16"/>
      <c r="I37" s="16"/>
      <c r="J37" s="16"/>
      <c r="K37" s="16"/>
      <c r="L37" s="16"/>
      <c r="M37" s="16"/>
      <c r="N37" s="16"/>
      <c r="O37" s="16"/>
      <c r="P37" s="16"/>
      <c r="Q37" s="16"/>
      <c r="R37" s="16"/>
      <c r="S37" s="16"/>
      <c r="T37" s="16"/>
      <c r="U37" s="16"/>
    </row>
    <row r="38" spans="1:21" ht="27.75" customHeight="1">
      <c r="A38" s="15"/>
      <c r="B38" s="14"/>
      <c r="C38" s="6"/>
      <c r="D38" s="16"/>
      <c r="E38" s="16"/>
      <c r="F38" s="16"/>
      <c r="G38" s="16"/>
      <c r="H38" s="16"/>
      <c r="I38" s="16"/>
      <c r="J38" s="16"/>
      <c r="K38" s="16"/>
      <c r="L38" s="16"/>
      <c r="M38" s="16"/>
      <c r="N38" s="16"/>
      <c r="O38" s="16"/>
      <c r="P38" s="16"/>
      <c r="Q38" s="16"/>
      <c r="R38" s="16"/>
      <c r="S38" s="16"/>
      <c r="T38" s="16"/>
      <c r="U38" s="16"/>
    </row>
    <row r="39" spans="1:21" ht="27.75" customHeight="1">
      <c r="A39" s="15"/>
      <c r="B39" s="14"/>
      <c r="C39" s="6"/>
      <c r="D39" s="16"/>
      <c r="E39" s="16"/>
      <c r="F39" s="16"/>
      <c r="G39" s="16"/>
      <c r="H39" s="16"/>
      <c r="I39" s="16"/>
      <c r="J39" s="16"/>
      <c r="K39" s="16"/>
      <c r="L39" s="16"/>
      <c r="M39" s="16"/>
      <c r="N39" s="16"/>
      <c r="O39" s="16"/>
      <c r="P39" s="16"/>
      <c r="Q39" s="16"/>
      <c r="R39" s="16"/>
      <c r="S39" s="16"/>
      <c r="T39" s="16"/>
      <c r="U39" s="16"/>
    </row>
    <row r="40" spans="1:21" ht="27.75" customHeight="1">
      <c r="A40" s="15"/>
      <c r="B40" s="14"/>
      <c r="C40" s="6"/>
      <c r="D40" s="16"/>
      <c r="E40" s="16"/>
      <c r="F40" s="16"/>
      <c r="G40" s="16"/>
      <c r="H40" s="16"/>
      <c r="I40" s="16"/>
      <c r="J40" s="16"/>
      <c r="K40" s="16"/>
      <c r="L40" s="16"/>
      <c r="M40" s="16"/>
      <c r="N40" s="16"/>
      <c r="O40" s="16"/>
      <c r="P40" s="16"/>
      <c r="Q40" s="16"/>
      <c r="R40" s="16"/>
      <c r="S40" s="16"/>
      <c r="T40" s="16"/>
      <c r="U40" s="16"/>
    </row>
    <row r="41" spans="1:21" ht="27.75" customHeight="1">
      <c r="A41" s="15"/>
      <c r="B41" s="14"/>
      <c r="C41" s="6"/>
      <c r="D41" s="16"/>
      <c r="E41" s="16"/>
      <c r="F41" s="16"/>
      <c r="G41" s="16"/>
      <c r="H41" s="16"/>
      <c r="I41" s="16"/>
      <c r="J41" s="16"/>
      <c r="K41" s="16"/>
      <c r="L41" s="16"/>
      <c r="M41" s="16"/>
      <c r="N41" s="16"/>
      <c r="O41" s="16"/>
      <c r="P41" s="16"/>
      <c r="Q41" s="16"/>
      <c r="R41" s="16"/>
      <c r="S41" s="16"/>
      <c r="T41" s="16"/>
      <c r="U41" s="16"/>
    </row>
    <row r="42" spans="1:21" ht="27.75" customHeight="1">
      <c r="A42" s="15"/>
      <c r="B42" s="14"/>
      <c r="C42" s="6"/>
      <c r="D42" s="16"/>
      <c r="E42" s="16"/>
      <c r="F42" s="16"/>
      <c r="G42" s="16"/>
      <c r="H42" s="16"/>
      <c r="I42" s="16"/>
      <c r="J42" s="16"/>
      <c r="K42" s="16"/>
      <c r="L42" s="16"/>
      <c r="M42" s="16"/>
      <c r="N42" s="16"/>
      <c r="O42" s="16"/>
      <c r="P42" s="16"/>
      <c r="Q42" s="16"/>
      <c r="R42" s="16"/>
      <c r="S42" s="16"/>
      <c r="T42" s="16"/>
      <c r="U42" s="16"/>
    </row>
    <row r="43" spans="1:21" ht="27.75" customHeight="1">
      <c r="A43" s="15"/>
      <c r="B43" s="14"/>
      <c r="C43" s="6"/>
      <c r="D43" s="16"/>
      <c r="E43" s="16"/>
      <c r="F43" s="16"/>
      <c r="G43" s="16"/>
      <c r="H43" s="16"/>
      <c r="I43" s="16"/>
      <c r="J43" s="16"/>
      <c r="K43" s="16"/>
      <c r="L43" s="16"/>
      <c r="M43" s="16"/>
      <c r="N43" s="16"/>
      <c r="O43" s="16"/>
      <c r="P43" s="16"/>
      <c r="Q43" s="16"/>
      <c r="R43" s="16"/>
      <c r="S43" s="16"/>
      <c r="T43" s="16"/>
      <c r="U43" s="16"/>
    </row>
    <row r="44" spans="1:21" ht="27.75" customHeight="1">
      <c r="A44" s="15"/>
      <c r="B44" s="14"/>
      <c r="C44" s="6"/>
      <c r="D44" s="16"/>
      <c r="E44" s="16"/>
      <c r="F44" s="16"/>
      <c r="G44" s="16"/>
      <c r="H44" s="16"/>
      <c r="I44" s="16"/>
      <c r="J44" s="16"/>
      <c r="K44" s="16"/>
      <c r="L44" s="16"/>
      <c r="M44" s="16"/>
      <c r="N44" s="16"/>
      <c r="O44" s="16"/>
      <c r="P44" s="16"/>
      <c r="Q44" s="16"/>
      <c r="R44" s="16"/>
      <c r="S44" s="16"/>
      <c r="T44" s="16"/>
      <c r="U44" s="16"/>
    </row>
    <row r="45" spans="1:21" ht="27.75" customHeight="1">
      <c r="A45" s="15"/>
      <c r="B45" s="14"/>
      <c r="C45" s="6"/>
      <c r="D45" s="16"/>
      <c r="E45" s="16"/>
      <c r="F45" s="16"/>
      <c r="G45" s="16"/>
      <c r="H45" s="16"/>
      <c r="I45" s="16"/>
      <c r="J45" s="16"/>
      <c r="K45" s="16"/>
      <c r="L45" s="16"/>
      <c r="M45" s="16"/>
      <c r="N45" s="16"/>
      <c r="O45" s="16"/>
      <c r="P45" s="16"/>
      <c r="Q45" s="16"/>
      <c r="R45" s="16"/>
      <c r="S45" s="16"/>
      <c r="T45" s="16"/>
      <c r="U45" s="16"/>
    </row>
    <row r="46" spans="1:21" ht="27.75" customHeight="1">
      <c r="A46" s="15"/>
      <c r="B46" s="14"/>
      <c r="C46" s="6"/>
      <c r="D46" s="16"/>
      <c r="E46" s="16"/>
      <c r="F46" s="16"/>
      <c r="G46" s="16"/>
      <c r="H46" s="16"/>
      <c r="I46" s="16"/>
      <c r="J46" s="16"/>
      <c r="K46" s="16"/>
      <c r="L46" s="16"/>
      <c r="M46" s="16"/>
      <c r="N46" s="16"/>
      <c r="O46" s="16"/>
      <c r="P46" s="16"/>
      <c r="Q46" s="16"/>
      <c r="R46" s="16"/>
      <c r="S46" s="16"/>
      <c r="T46" s="16"/>
      <c r="U46" s="16"/>
    </row>
    <row r="47" spans="1:21" ht="27.75" customHeight="1">
      <c r="A47" s="15"/>
      <c r="B47" s="14"/>
      <c r="C47" s="6"/>
      <c r="D47" s="16"/>
      <c r="E47" s="16"/>
      <c r="F47" s="16"/>
      <c r="G47" s="16"/>
      <c r="H47" s="16"/>
      <c r="I47" s="16"/>
      <c r="J47" s="16"/>
      <c r="K47" s="16"/>
      <c r="L47" s="16"/>
      <c r="M47" s="16"/>
      <c r="N47" s="16"/>
      <c r="O47" s="16"/>
      <c r="P47" s="16"/>
      <c r="Q47" s="16"/>
      <c r="R47" s="16"/>
      <c r="S47" s="16"/>
      <c r="T47" s="16"/>
      <c r="U47" s="16"/>
    </row>
    <row r="48" spans="1:21" ht="27.75" customHeight="1">
      <c r="A48" s="15"/>
      <c r="B48" s="14"/>
      <c r="C48" s="6"/>
      <c r="D48" s="16"/>
      <c r="E48" s="16"/>
      <c r="F48" s="16"/>
      <c r="G48" s="16"/>
      <c r="H48" s="16"/>
      <c r="I48" s="16"/>
      <c r="J48" s="16"/>
      <c r="K48" s="16"/>
      <c r="L48" s="16"/>
      <c r="M48" s="16"/>
      <c r="N48" s="16"/>
      <c r="O48" s="16"/>
      <c r="P48" s="16"/>
      <c r="Q48" s="16"/>
      <c r="R48" s="16"/>
      <c r="S48" s="16"/>
      <c r="T48" s="16"/>
      <c r="U48" s="16"/>
    </row>
    <row r="49" spans="1:21" ht="27.75" customHeight="1">
      <c r="A49" s="15"/>
      <c r="B49" s="14"/>
      <c r="C49" s="6"/>
      <c r="D49" s="16"/>
      <c r="E49" s="16"/>
      <c r="F49" s="16"/>
      <c r="G49" s="16"/>
      <c r="H49" s="16"/>
      <c r="I49" s="16"/>
      <c r="J49" s="16"/>
      <c r="K49" s="16"/>
      <c r="L49" s="16"/>
      <c r="M49" s="16"/>
      <c r="N49" s="16"/>
      <c r="O49" s="16"/>
      <c r="P49" s="16"/>
      <c r="Q49" s="16"/>
      <c r="R49" s="16"/>
      <c r="S49" s="16"/>
      <c r="T49" s="16"/>
      <c r="U49" s="16"/>
    </row>
    <row r="50" spans="1:21" ht="27.75" customHeight="1">
      <c r="A50" s="15"/>
      <c r="B50" s="14"/>
      <c r="C50" s="6"/>
      <c r="D50" s="16"/>
      <c r="E50" s="16"/>
      <c r="F50" s="16"/>
      <c r="G50" s="16"/>
      <c r="H50" s="16"/>
      <c r="I50" s="16"/>
      <c r="J50" s="16"/>
      <c r="K50" s="16"/>
      <c r="L50" s="16"/>
      <c r="M50" s="16"/>
      <c r="N50" s="16"/>
      <c r="O50" s="16"/>
      <c r="P50" s="16"/>
      <c r="Q50" s="16"/>
      <c r="R50" s="16"/>
      <c r="S50" s="16"/>
      <c r="T50" s="16"/>
      <c r="U50" s="16"/>
    </row>
    <row r="51" spans="1:21" ht="27.75" customHeight="1">
      <c r="A51" s="15"/>
      <c r="B51" s="14"/>
      <c r="C51" s="6"/>
      <c r="D51" s="16"/>
      <c r="E51" s="16"/>
      <c r="F51" s="16"/>
      <c r="G51" s="16"/>
      <c r="H51" s="16"/>
      <c r="I51" s="16"/>
      <c r="J51" s="16"/>
      <c r="K51" s="16"/>
      <c r="L51" s="16"/>
      <c r="M51" s="16"/>
      <c r="N51" s="16"/>
      <c r="O51" s="16"/>
      <c r="P51" s="16"/>
      <c r="Q51" s="16"/>
      <c r="R51" s="16"/>
      <c r="S51" s="16"/>
      <c r="T51" s="16"/>
      <c r="U51" s="16"/>
    </row>
    <row r="52" spans="1:21" ht="27.75" customHeight="1">
      <c r="A52" s="15"/>
      <c r="B52" s="14"/>
      <c r="C52" s="6"/>
      <c r="D52" s="16"/>
      <c r="E52" s="16"/>
      <c r="F52" s="16"/>
      <c r="G52" s="16"/>
      <c r="H52" s="16"/>
      <c r="I52" s="16"/>
      <c r="J52" s="16"/>
      <c r="K52" s="16"/>
      <c r="L52" s="16"/>
      <c r="M52" s="16"/>
      <c r="N52" s="16"/>
      <c r="O52" s="16"/>
      <c r="P52" s="16"/>
      <c r="Q52" s="16"/>
      <c r="R52" s="16"/>
      <c r="S52" s="16"/>
      <c r="T52" s="16"/>
      <c r="U52" s="16"/>
    </row>
    <row r="53" spans="1:21" ht="27.75" customHeight="1">
      <c r="A53" s="15"/>
      <c r="B53" s="14"/>
      <c r="C53" s="6"/>
      <c r="D53" s="16"/>
      <c r="E53" s="16"/>
      <c r="F53" s="16"/>
      <c r="G53" s="16"/>
      <c r="H53" s="16"/>
      <c r="I53" s="16"/>
      <c r="J53" s="16"/>
      <c r="K53" s="16"/>
      <c r="L53" s="16"/>
      <c r="M53" s="16"/>
      <c r="N53" s="16"/>
      <c r="O53" s="16"/>
      <c r="P53" s="16"/>
      <c r="Q53" s="16"/>
      <c r="R53" s="16"/>
      <c r="S53" s="16"/>
      <c r="T53" s="16"/>
      <c r="U53" s="16"/>
    </row>
    <row r="54" spans="1:21" ht="27.75" customHeight="1">
      <c r="A54" s="15"/>
      <c r="B54" s="14"/>
      <c r="C54" s="6"/>
      <c r="D54" s="16"/>
      <c r="E54" s="16"/>
      <c r="F54" s="16"/>
      <c r="G54" s="16"/>
      <c r="H54" s="16"/>
      <c r="I54" s="16"/>
      <c r="J54" s="16"/>
      <c r="K54" s="16"/>
      <c r="L54" s="16"/>
      <c r="M54" s="16"/>
      <c r="N54" s="16"/>
      <c r="O54" s="16"/>
      <c r="P54" s="16"/>
      <c r="Q54" s="16"/>
      <c r="R54" s="16"/>
      <c r="S54" s="16"/>
      <c r="T54" s="16"/>
      <c r="U54" s="16"/>
    </row>
    <row r="55" spans="1:21" ht="27.75" customHeight="1">
      <c r="A55" s="15"/>
      <c r="B55" s="14"/>
      <c r="C55" s="6"/>
      <c r="D55" s="16"/>
      <c r="E55" s="16"/>
      <c r="F55" s="16"/>
      <c r="G55" s="16"/>
      <c r="H55" s="16"/>
      <c r="I55" s="16"/>
      <c r="J55" s="16"/>
      <c r="K55" s="16"/>
      <c r="L55" s="16"/>
      <c r="M55" s="16"/>
      <c r="N55" s="16"/>
      <c r="O55" s="16"/>
      <c r="P55" s="16"/>
      <c r="Q55" s="16"/>
      <c r="R55" s="16"/>
      <c r="S55" s="16"/>
      <c r="T55" s="16"/>
      <c r="U55" s="16"/>
    </row>
    <row r="56" spans="1:21" ht="27.75" customHeight="1">
      <c r="A56" s="15"/>
      <c r="B56" s="14"/>
      <c r="C56" s="6"/>
      <c r="D56" s="16"/>
      <c r="E56" s="16"/>
      <c r="F56" s="16"/>
      <c r="G56" s="16"/>
      <c r="H56" s="16"/>
      <c r="I56" s="16"/>
      <c r="J56" s="16"/>
      <c r="K56" s="16"/>
      <c r="L56" s="16"/>
      <c r="M56" s="16"/>
      <c r="N56" s="16"/>
      <c r="O56" s="16"/>
      <c r="P56" s="16"/>
      <c r="Q56" s="16"/>
      <c r="R56" s="16"/>
      <c r="S56" s="16"/>
      <c r="T56" s="16"/>
      <c r="U56" s="16"/>
    </row>
    <row r="57" spans="1:21" ht="27.75" customHeight="1">
      <c r="A57" s="15"/>
      <c r="B57" s="14"/>
      <c r="C57" s="6"/>
      <c r="D57" s="16"/>
      <c r="E57" s="16"/>
      <c r="F57" s="16"/>
      <c r="G57" s="16"/>
      <c r="H57" s="16"/>
      <c r="I57" s="16"/>
      <c r="J57" s="16"/>
      <c r="K57" s="16"/>
      <c r="L57" s="16"/>
      <c r="M57" s="16"/>
      <c r="N57" s="16"/>
      <c r="O57" s="16"/>
      <c r="P57" s="16"/>
      <c r="Q57" s="16"/>
      <c r="R57" s="16"/>
      <c r="S57" s="16"/>
      <c r="T57" s="16"/>
      <c r="U57" s="16"/>
    </row>
    <row r="58" spans="1:21" ht="27.75" customHeight="1">
      <c r="A58" s="15"/>
      <c r="B58" s="14"/>
      <c r="C58" s="6"/>
      <c r="D58" s="16"/>
      <c r="E58" s="16"/>
      <c r="F58" s="16"/>
      <c r="G58" s="16"/>
      <c r="H58" s="16"/>
      <c r="I58" s="16"/>
      <c r="J58" s="16"/>
      <c r="K58" s="16"/>
      <c r="L58" s="16"/>
      <c r="M58" s="16"/>
      <c r="N58" s="16"/>
      <c r="O58" s="16"/>
      <c r="P58" s="16"/>
      <c r="Q58" s="16"/>
      <c r="R58" s="16"/>
      <c r="S58" s="16"/>
      <c r="T58" s="16"/>
      <c r="U58" s="16"/>
    </row>
    <row r="59" spans="1:21" ht="27.75" customHeight="1">
      <c r="A59" s="15"/>
      <c r="B59" s="14"/>
      <c r="C59" s="6"/>
      <c r="D59" s="16"/>
      <c r="E59" s="16"/>
      <c r="F59" s="16"/>
      <c r="G59" s="16"/>
      <c r="H59" s="16"/>
      <c r="I59" s="16"/>
      <c r="J59" s="16"/>
      <c r="K59" s="16"/>
      <c r="L59" s="16"/>
      <c r="M59" s="16"/>
      <c r="N59" s="16"/>
      <c r="O59" s="16"/>
      <c r="P59" s="16"/>
      <c r="Q59" s="16"/>
      <c r="R59" s="16"/>
      <c r="S59" s="16"/>
      <c r="T59" s="16"/>
      <c r="U59" s="16"/>
    </row>
    <row r="60" spans="1:21" ht="27.75" customHeight="1">
      <c r="A60" s="15"/>
      <c r="B60" s="14"/>
      <c r="C60" s="6"/>
      <c r="D60" s="16"/>
      <c r="E60" s="16"/>
      <c r="F60" s="16"/>
      <c r="G60" s="16"/>
      <c r="H60" s="16"/>
      <c r="I60" s="16"/>
      <c r="J60" s="16"/>
      <c r="K60" s="16"/>
      <c r="L60" s="16"/>
      <c r="M60" s="16"/>
      <c r="N60" s="16"/>
      <c r="O60" s="16"/>
      <c r="P60" s="16"/>
      <c r="Q60" s="16"/>
      <c r="R60" s="16"/>
      <c r="S60" s="16"/>
      <c r="T60" s="16"/>
      <c r="U60" s="16"/>
    </row>
    <row r="61" spans="1:21" ht="27.75" customHeight="1">
      <c r="A61" s="15"/>
      <c r="B61" s="14"/>
      <c r="C61" s="6"/>
      <c r="D61" s="16"/>
      <c r="E61" s="16"/>
      <c r="F61" s="16"/>
      <c r="G61" s="16"/>
      <c r="H61" s="16"/>
      <c r="I61" s="16"/>
      <c r="J61" s="16"/>
      <c r="K61" s="16"/>
      <c r="L61" s="16"/>
      <c r="M61" s="16"/>
      <c r="N61" s="16"/>
      <c r="O61" s="16"/>
      <c r="P61" s="16"/>
      <c r="Q61" s="16"/>
      <c r="R61" s="16"/>
      <c r="S61" s="16"/>
      <c r="T61" s="16"/>
      <c r="U61" s="16"/>
    </row>
    <row r="62" spans="1:21" ht="27.75" customHeight="1">
      <c r="A62" s="15"/>
      <c r="B62" s="14"/>
      <c r="C62" s="6"/>
      <c r="D62" s="16"/>
      <c r="E62" s="16"/>
      <c r="F62" s="16"/>
      <c r="G62" s="16"/>
      <c r="H62" s="16"/>
      <c r="I62" s="16"/>
      <c r="J62" s="16"/>
      <c r="K62" s="16"/>
      <c r="L62" s="16"/>
      <c r="M62" s="16"/>
      <c r="N62" s="16"/>
      <c r="O62" s="16"/>
      <c r="P62" s="16"/>
      <c r="Q62" s="16"/>
      <c r="R62" s="16"/>
      <c r="S62" s="16"/>
      <c r="T62" s="16"/>
      <c r="U62" s="16"/>
    </row>
    <row r="63" spans="1:21" ht="27.75" customHeight="1">
      <c r="A63" s="15"/>
      <c r="B63" s="14"/>
      <c r="C63" s="6"/>
      <c r="D63" s="16"/>
      <c r="E63" s="16"/>
      <c r="F63" s="16"/>
      <c r="G63" s="16"/>
      <c r="H63" s="16"/>
      <c r="I63" s="16"/>
      <c r="J63" s="16"/>
      <c r="K63" s="16"/>
      <c r="L63" s="16"/>
      <c r="M63" s="16"/>
      <c r="N63" s="16"/>
      <c r="O63" s="16"/>
      <c r="P63" s="16"/>
      <c r="Q63" s="16"/>
      <c r="R63" s="16"/>
      <c r="S63" s="16"/>
      <c r="T63" s="16"/>
      <c r="U63" s="16"/>
    </row>
    <row r="64" spans="1:21" ht="27.75" customHeight="1">
      <c r="A64" s="15"/>
      <c r="B64" s="14"/>
      <c r="C64" s="6"/>
      <c r="D64" s="16"/>
      <c r="E64" s="16"/>
      <c r="F64" s="16"/>
      <c r="G64" s="16"/>
      <c r="H64" s="16"/>
      <c r="I64" s="16"/>
      <c r="J64" s="16"/>
      <c r="K64" s="16"/>
      <c r="L64" s="16"/>
      <c r="M64" s="16"/>
      <c r="N64" s="16"/>
      <c r="O64" s="16"/>
      <c r="P64" s="16"/>
      <c r="Q64" s="16"/>
      <c r="R64" s="16"/>
      <c r="S64" s="16"/>
      <c r="T64" s="16"/>
      <c r="U64" s="16"/>
    </row>
    <row r="65" spans="1:21" ht="27.75" customHeight="1">
      <c r="A65" s="15"/>
      <c r="B65" s="14"/>
      <c r="C65" s="6"/>
      <c r="D65" s="16"/>
      <c r="E65" s="16"/>
      <c r="F65" s="16"/>
      <c r="G65" s="16"/>
      <c r="H65" s="16"/>
      <c r="I65" s="16"/>
      <c r="J65" s="16"/>
      <c r="K65" s="16"/>
      <c r="L65" s="16"/>
      <c r="M65" s="16"/>
      <c r="N65" s="16"/>
      <c r="O65" s="16"/>
      <c r="P65" s="16"/>
      <c r="Q65" s="16"/>
      <c r="R65" s="16"/>
      <c r="S65" s="16"/>
      <c r="T65" s="16"/>
      <c r="U65" s="16"/>
    </row>
    <row r="66" spans="1:21" ht="27.75" customHeight="1">
      <c r="A66" s="15"/>
      <c r="B66" s="14"/>
      <c r="C66" s="6"/>
      <c r="D66" s="16"/>
      <c r="E66" s="16"/>
      <c r="F66" s="16"/>
      <c r="G66" s="16"/>
      <c r="H66" s="16"/>
      <c r="I66" s="16"/>
      <c r="J66" s="16"/>
      <c r="K66" s="16"/>
      <c r="L66" s="16"/>
      <c r="M66" s="16"/>
      <c r="N66" s="16"/>
      <c r="O66" s="16"/>
      <c r="P66" s="16"/>
      <c r="Q66" s="16"/>
      <c r="R66" s="16"/>
      <c r="S66" s="16"/>
      <c r="T66" s="16"/>
      <c r="U66" s="16"/>
    </row>
    <row r="67" spans="1:21" ht="27.75" customHeight="1">
      <c r="A67" s="15"/>
      <c r="B67" s="14"/>
      <c r="C67" s="6"/>
      <c r="D67" s="16"/>
      <c r="E67" s="16"/>
      <c r="F67" s="16"/>
      <c r="G67" s="16"/>
      <c r="H67" s="16"/>
      <c r="I67" s="16"/>
      <c r="J67" s="16"/>
      <c r="K67" s="16"/>
      <c r="L67" s="16"/>
      <c r="M67" s="16"/>
      <c r="N67" s="16"/>
      <c r="O67" s="16"/>
      <c r="P67" s="16"/>
      <c r="Q67" s="16"/>
      <c r="R67" s="16"/>
      <c r="S67" s="16"/>
      <c r="T67" s="16"/>
      <c r="U67" s="16"/>
    </row>
    <row r="68" spans="1:21" ht="27.75" customHeight="1">
      <c r="A68" s="15"/>
      <c r="B68" s="14"/>
      <c r="C68" s="6"/>
      <c r="D68" s="16"/>
      <c r="E68" s="16"/>
      <c r="F68" s="16"/>
      <c r="G68" s="16"/>
      <c r="H68" s="16"/>
      <c r="I68" s="16"/>
      <c r="J68" s="16"/>
      <c r="K68" s="16"/>
      <c r="L68" s="16"/>
      <c r="M68" s="16"/>
      <c r="N68" s="16"/>
      <c r="O68" s="16"/>
      <c r="P68" s="16"/>
      <c r="Q68" s="16"/>
      <c r="R68" s="16"/>
      <c r="S68" s="16"/>
      <c r="T68" s="16"/>
      <c r="U68" s="16"/>
    </row>
    <row r="69" spans="1:21" ht="27.75" customHeight="1">
      <c r="A69" s="15"/>
      <c r="B69" s="14"/>
      <c r="C69" s="6"/>
      <c r="D69" s="16"/>
      <c r="E69" s="16"/>
      <c r="F69" s="16"/>
      <c r="G69" s="16"/>
      <c r="H69" s="16"/>
      <c r="I69" s="16"/>
      <c r="J69" s="16"/>
      <c r="K69" s="16"/>
      <c r="L69" s="16"/>
      <c r="M69" s="16"/>
      <c r="N69" s="16"/>
      <c r="O69" s="16"/>
      <c r="P69" s="16"/>
      <c r="Q69" s="16"/>
      <c r="R69" s="16"/>
      <c r="S69" s="16"/>
      <c r="T69" s="16"/>
      <c r="U69" s="16"/>
    </row>
    <row r="70" spans="1:21" ht="27.75" customHeight="1">
      <c r="A70" s="15"/>
      <c r="B70" s="14"/>
      <c r="C70" s="6"/>
      <c r="D70" s="16"/>
      <c r="E70" s="16"/>
      <c r="F70" s="16"/>
      <c r="G70" s="16"/>
      <c r="H70" s="16"/>
      <c r="I70" s="16"/>
      <c r="J70" s="16"/>
      <c r="K70" s="16"/>
      <c r="L70" s="16"/>
      <c r="M70" s="16"/>
      <c r="N70" s="16"/>
      <c r="O70" s="16"/>
      <c r="P70" s="16"/>
      <c r="Q70" s="16"/>
      <c r="R70" s="16"/>
      <c r="S70" s="16"/>
      <c r="T70" s="16"/>
      <c r="U70" s="16"/>
    </row>
    <row r="71" spans="1:21" ht="27.75" customHeight="1">
      <c r="A71" s="15"/>
      <c r="B71" s="14"/>
      <c r="C71" s="6"/>
      <c r="D71" s="16"/>
      <c r="E71" s="16"/>
      <c r="F71" s="16"/>
      <c r="G71" s="16"/>
      <c r="H71" s="16"/>
      <c r="I71" s="16"/>
      <c r="J71" s="16"/>
      <c r="K71" s="16"/>
      <c r="L71" s="16"/>
      <c r="M71" s="16"/>
      <c r="N71" s="16"/>
      <c r="O71" s="16"/>
      <c r="P71" s="16"/>
      <c r="Q71" s="16"/>
      <c r="R71" s="16"/>
      <c r="S71" s="16"/>
      <c r="T71" s="16"/>
      <c r="U71" s="16"/>
    </row>
    <row r="72" spans="1:21" ht="27.75" customHeight="1">
      <c r="A72" s="15"/>
      <c r="B72" s="14"/>
      <c r="C72" s="6"/>
      <c r="D72" s="16"/>
      <c r="E72" s="16"/>
      <c r="F72" s="16"/>
      <c r="G72" s="16"/>
      <c r="H72" s="16"/>
      <c r="I72" s="16"/>
      <c r="J72" s="16"/>
      <c r="K72" s="16"/>
      <c r="L72" s="16"/>
      <c r="M72" s="16"/>
      <c r="N72" s="16"/>
      <c r="O72" s="16"/>
      <c r="P72" s="16"/>
      <c r="Q72" s="16"/>
      <c r="R72" s="16"/>
      <c r="S72" s="16"/>
      <c r="T72" s="16"/>
      <c r="U72" s="16"/>
    </row>
    <row r="73" spans="1:21" ht="27.75" customHeight="1">
      <c r="A73" s="15"/>
      <c r="B73" s="14"/>
      <c r="C73" s="6"/>
      <c r="D73" s="16"/>
      <c r="E73" s="16"/>
      <c r="F73" s="16"/>
      <c r="G73" s="16"/>
      <c r="H73" s="16"/>
      <c r="I73" s="16"/>
      <c r="J73" s="16"/>
      <c r="K73" s="16"/>
      <c r="L73" s="16"/>
      <c r="M73" s="16"/>
      <c r="N73" s="16"/>
      <c r="O73" s="16"/>
      <c r="P73" s="16"/>
      <c r="Q73" s="16"/>
      <c r="R73" s="16"/>
      <c r="S73" s="16"/>
      <c r="T73" s="16"/>
      <c r="U73" s="16"/>
    </row>
    <row r="74" spans="1:21" ht="27.75" customHeight="1">
      <c r="A74" s="15"/>
      <c r="B74" s="14"/>
      <c r="C74" s="6"/>
      <c r="D74" s="16"/>
      <c r="E74" s="16"/>
      <c r="F74" s="16"/>
      <c r="G74" s="16"/>
      <c r="H74" s="16"/>
      <c r="I74" s="16"/>
      <c r="J74" s="16"/>
      <c r="K74" s="16"/>
      <c r="L74" s="16"/>
      <c r="M74" s="16"/>
      <c r="N74" s="16"/>
      <c r="O74" s="16"/>
      <c r="P74" s="16"/>
      <c r="Q74" s="16"/>
      <c r="R74" s="16"/>
      <c r="S74" s="16"/>
      <c r="T74" s="16"/>
      <c r="U74" s="16"/>
    </row>
    <row r="75" spans="1:21" ht="27.75" customHeight="1">
      <c r="A75" s="15"/>
      <c r="B75" s="14"/>
      <c r="C75" s="6"/>
      <c r="D75" s="16"/>
      <c r="E75" s="16"/>
      <c r="F75" s="16"/>
      <c r="G75" s="16"/>
      <c r="H75" s="16"/>
      <c r="I75" s="16"/>
      <c r="J75" s="16"/>
      <c r="K75" s="16"/>
      <c r="L75" s="16"/>
      <c r="M75" s="16"/>
      <c r="N75" s="16"/>
      <c r="O75" s="16"/>
      <c r="P75" s="16"/>
      <c r="Q75" s="16"/>
      <c r="R75" s="16"/>
      <c r="S75" s="16"/>
      <c r="T75" s="16"/>
      <c r="U75" s="16"/>
    </row>
    <row r="76" spans="1:21" ht="27.75" customHeight="1">
      <c r="A76" s="15"/>
      <c r="B76" s="14"/>
      <c r="C76" s="6"/>
      <c r="D76" s="16"/>
      <c r="E76" s="16"/>
      <c r="F76" s="16"/>
      <c r="G76" s="16"/>
      <c r="H76" s="16"/>
      <c r="I76" s="16"/>
      <c r="J76" s="16"/>
      <c r="K76" s="16"/>
      <c r="L76" s="16"/>
      <c r="M76" s="16"/>
      <c r="N76" s="16"/>
      <c r="O76" s="16"/>
      <c r="P76" s="16"/>
      <c r="Q76" s="16"/>
      <c r="R76" s="16"/>
      <c r="S76" s="16"/>
      <c r="T76" s="16"/>
      <c r="U76" s="16"/>
    </row>
    <row r="77" spans="1:21" ht="27.75" customHeight="1">
      <c r="A77" s="15"/>
      <c r="B77" s="14"/>
      <c r="C77" s="6"/>
      <c r="D77" s="16"/>
      <c r="E77" s="16"/>
      <c r="F77" s="16"/>
      <c r="G77" s="16"/>
      <c r="H77" s="16"/>
      <c r="I77" s="16"/>
      <c r="J77" s="16"/>
      <c r="K77" s="16"/>
      <c r="L77" s="16"/>
      <c r="M77" s="16"/>
      <c r="N77" s="16"/>
      <c r="O77" s="16"/>
      <c r="P77" s="16"/>
      <c r="Q77" s="16"/>
      <c r="R77" s="16"/>
      <c r="S77" s="16"/>
      <c r="T77" s="16"/>
      <c r="U77" s="16"/>
    </row>
    <row r="78" spans="1:21" ht="27.75" customHeight="1">
      <c r="A78" s="15"/>
      <c r="B78" s="14"/>
      <c r="C78" s="6"/>
      <c r="D78" s="16"/>
      <c r="E78" s="16"/>
      <c r="F78" s="16"/>
      <c r="G78" s="16"/>
      <c r="H78" s="16"/>
      <c r="I78" s="16"/>
      <c r="J78" s="16"/>
      <c r="K78" s="16"/>
      <c r="L78" s="16"/>
      <c r="M78" s="16"/>
      <c r="N78" s="16"/>
      <c r="O78" s="16"/>
      <c r="P78" s="16"/>
      <c r="Q78" s="16"/>
      <c r="R78" s="16"/>
      <c r="S78" s="16"/>
      <c r="T78" s="16"/>
      <c r="U78" s="16"/>
    </row>
    <row r="79" spans="1:21" ht="27.75" customHeight="1">
      <c r="A79" s="15"/>
      <c r="B79" s="14"/>
      <c r="C79" s="6"/>
      <c r="D79" s="16"/>
      <c r="E79" s="16"/>
      <c r="F79" s="16"/>
      <c r="G79" s="16"/>
      <c r="H79" s="16"/>
      <c r="I79" s="16"/>
      <c r="J79" s="16"/>
      <c r="K79" s="16"/>
      <c r="L79" s="16"/>
      <c r="M79" s="16"/>
      <c r="N79" s="16"/>
      <c r="O79" s="16"/>
      <c r="P79" s="16"/>
      <c r="Q79" s="16"/>
      <c r="R79" s="16"/>
      <c r="S79" s="16"/>
      <c r="T79" s="16"/>
      <c r="U79" s="16"/>
    </row>
    <row r="80" spans="1:21" ht="27.75" customHeight="1">
      <c r="A80" s="15"/>
      <c r="B80" s="14"/>
      <c r="C80" s="6"/>
      <c r="D80" s="16"/>
      <c r="E80" s="16"/>
      <c r="F80" s="16"/>
      <c r="G80" s="16"/>
      <c r="H80" s="16"/>
      <c r="I80" s="16"/>
      <c r="J80" s="16"/>
      <c r="K80" s="16"/>
      <c r="L80" s="16"/>
      <c r="M80" s="16"/>
      <c r="N80" s="16"/>
      <c r="O80" s="16"/>
      <c r="P80" s="16"/>
      <c r="Q80" s="16"/>
      <c r="R80" s="16"/>
      <c r="S80" s="16"/>
      <c r="T80" s="16"/>
      <c r="U80" s="16"/>
    </row>
    <row r="81" spans="1:21" ht="27.75" customHeight="1">
      <c r="A81" s="15"/>
      <c r="B81" s="14"/>
      <c r="C81" s="6"/>
      <c r="D81" s="16"/>
      <c r="E81" s="16"/>
      <c r="F81" s="16"/>
      <c r="G81" s="16"/>
      <c r="H81" s="16"/>
      <c r="I81" s="16"/>
      <c r="J81" s="16"/>
      <c r="K81" s="16"/>
      <c r="L81" s="16"/>
      <c r="M81" s="16"/>
      <c r="N81" s="16"/>
      <c r="O81" s="16"/>
      <c r="P81" s="16"/>
      <c r="Q81" s="16"/>
      <c r="R81" s="16"/>
      <c r="S81" s="16"/>
      <c r="T81" s="16"/>
      <c r="U81" s="16"/>
    </row>
    <row r="82" spans="1:21" ht="27.75" customHeight="1">
      <c r="A82" s="15"/>
      <c r="B82" s="14"/>
      <c r="C82" s="6"/>
      <c r="D82" s="16"/>
      <c r="E82" s="16"/>
      <c r="F82" s="16"/>
      <c r="G82" s="16"/>
      <c r="H82" s="16"/>
      <c r="I82" s="16"/>
      <c r="J82" s="16"/>
      <c r="K82" s="16"/>
      <c r="L82" s="16"/>
      <c r="M82" s="16"/>
      <c r="N82" s="16"/>
      <c r="O82" s="16"/>
      <c r="P82" s="16"/>
      <c r="Q82" s="16"/>
      <c r="R82" s="16"/>
      <c r="S82" s="16"/>
      <c r="T82" s="16"/>
      <c r="U82" s="16"/>
    </row>
    <row r="83" spans="1:21" ht="27.75" customHeight="1">
      <c r="A83" s="15"/>
      <c r="B83" s="14"/>
      <c r="C83" s="6"/>
      <c r="D83" s="16"/>
      <c r="E83" s="16"/>
      <c r="F83" s="16"/>
      <c r="G83" s="16"/>
      <c r="H83" s="16"/>
      <c r="I83" s="16"/>
      <c r="J83" s="16"/>
      <c r="K83" s="16"/>
      <c r="L83" s="16"/>
      <c r="M83" s="16"/>
      <c r="N83" s="16"/>
      <c r="O83" s="16"/>
      <c r="P83" s="16"/>
      <c r="Q83" s="16"/>
      <c r="R83" s="16"/>
      <c r="S83" s="16"/>
      <c r="T83" s="16"/>
      <c r="U83" s="16"/>
    </row>
    <row r="84" spans="1:21" ht="27.75" customHeight="1">
      <c r="A84" s="15"/>
      <c r="B84" s="14"/>
      <c r="C84" s="6"/>
      <c r="D84" s="16"/>
      <c r="E84" s="16"/>
      <c r="F84" s="16"/>
      <c r="G84" s="16"/>
      <c r="H84" s="16"/>
      <c r="I84" s="16"/>
      <c r="J84" s="16"/>
      <c r="K84" s="16"/>
      <c r="L84" s="16"/>
      <c r="M84" s="16"/>
      <c r="N84" s="16"/>
      <c r="O84" s="16"/>
      <c r="P84" s="16"/>
      <c r="Q84" s="16"/>
      <c r="R84" s="16"/>
      <c r="S84" s="16"/>
      <c r="T84" s="16"/>
      <c r="U84" s="16"/>
    </row>
    <row r="85" spans="1:21" ht="27.75" customHeight="1">
      <c r="A85" s="15"/>
      <c r="B85" s="14"/>
      <c r="C85" s="6"/>
      <c r="D85" s="16"/>
      <c r="E85" s="16"/>
      <c r="F85" s="16"/>
      <c r="G85" s="16"/>
      <c r="H85" s="16"/>
      <c r="I85" s="16"/>
      <c r="J85" s="16"/>
      <c r="K85" s="16"/>
      <c r="L85" s="16"/>
      <c r="M85" s="16"/>
      <c r="N85" s="16"/>
      <c r="O85" s="16"/>
      <c r="P85" s="16"/>
      <c r="Q85" s="16"/>
      <c r="R85" s="16"/>
      <c r="S85" s="16"/>
      <c r="T85" s="16"/>
      <c r="U85" s="16"/>
    </row>
    <row r="86" spans="1:21" ht="27.75" customHeight="1">
      <c r="A86" s="15"/>
      <c r="B86" s="14"/>
      <c r="C86" s="6"/>
      <c r="D86" s="16"/>
      <c r="E86" s="16"/>
      <c r="F86" s="16"/>
      <c r="G86" s="16"/>
      <c r="H86" s="16"/>
      <c r="I86" s="16"/>
      <c r="J86" s="16"/>
      <c r="K86" s="16"/>
      <c r="L86" s="16"/>
      <c r="M86" s="16"/>
      <c r="N86" s="16"/>
      <c r="O86" s="16"/>
      <c r="P86" s="16"/>
      <c r="Q86" s="16"/>
      <c r="R86" s="16"/>
      <c r="S86" s="16"/>
      <c r="T86" s="16"/>
      <c r="U86" s="16"/>
    </row>
    <row r="87" spans="1:21" ht="27.75" customHeight="1">
      <c r="A87" s="15"/>
      <c r="B87" s="14"/>
      <c r="C87" s="6"/>
      <c r="D87" s="16"/>
      <c r="E87" s="16"/>
      <c r="F87" s="16"/>
      <c r="G87" s="16"/>
      <c r="H87" s="16"/>
      <c r="I87" s="16"/>
      <c r="J87" s="16"/>
      <c r="K87" s="16"/>
      <c r="L87" s="16"/>
      <c r="M87" s="16"/>
      <c r="N87" s="16"/>
      <c r="O87" s="16"/>
      <c r="P87" s="16"/>
      <c r="Q87" s="16"/>
      <c r="R87" s="16"/>
      <c r="S87" s="16"/>
      <c r="T87" s="16"/>
      <c r="U87" s="16"/>
    </row>
    <row r="88" spans="1:21" ht="27.75" customHeight="1">
      <c r="A88" s="15"/>
      <c r="B88" s="14"/>
      <c r="C88" s="6"/>
      <c r="D88" s="16"/>
      <c r="E88" s="16"/>
      <c r="F88" s="16"/>
      <c r="G88" s="16"/>
      <c r="H88" s="16"/>
      <c r="I88" s="16"/>
      <c r="J88" s="16"/>
      <c r="K88" s="16"/>
      <c r="L88" s="16"/>
      <c r="M88" s="16"/>
      <c r="N88" s="16"/>
      <c r="O88" s="16"/>
      <c r="P88" s="16"/>
      <c r="Q88" s="16"/>
      <c r="R88" s="16"/>
      <c r="S88" s="16"/>
      <c r="T88" s="16"/>
      <c r="U88" s="16"/>
    </row>
    <row r="89" spans="1:21" ht="27.75" customHeight="1">
      <c r="A89" s="15"/>
      <c r="B89" s="14"/>
      <c r="C89" s="6"/>
      <c r="D89" s="16"/>
      <c r="E89" s="16"/>
      <c r="F89" s="16"/>
      <c r="G89" s="16"/>
      <c r="H89" s="16"/>
      <c r="I89" s="16"/>
      <c r="J89" s="16"/>
      <c r="K89" s="16"/>
      <c r="L89" s="16"/>
      <c r="M89" s="16"/>
      <c r="N89" s="16"/>
      <c r="O89" s="16"/>
      <c r="P89" s="16"/>
      <c r="Q89" s="16"/>
      <c r="R89" s="16"/>
      <c r="S89" s="16"/>
      <c r="T89" s="16"/>
      <c r="U89" s="16"/>
    </row>
    <row r="90" spans="1:21" ht="27.75" customHeight="1">
      <c r="A90" s="15"/>
      <c r="B90" s="14"/>
      <c r="C90" s="6"/>
      <c r="D90" s="16"/>
      <c r="E90" s="16"/>
      <c r="F90" s="16"/>
      <c r="G90" s="16"/>
      <c r="H90" s="16"/>
      <c r="I90" s="16"/>
      <c r="J90" s="16"/>
      <c r="K90" s="16"/>
      <c r="L90" s="16"/>
      <c r="M90" s="16"/>
      <c r="N90" s="16"/>
      <c r="O90" s="16"/>
      <c r="P90" s="16"/>
      <c r="Q90" s="16"/>
      <c r="R90" s="16"/>
      <c r="S90" s="16"/>
      <c r="T90" s="16"/>
      <c r="U90" s="16"/>
    </row>
    <row r="91" spans="1:21" ht="27.75" customHeight="1">
      <c r="A91" s="15"/>
      <c r="B91" s="14"/>
      <c r="C91" s="6"/>
      <c r="D91" s="16"/>
      <c r="E91" s="16"/>
      <c r="F91" s="16"/>
      <c r="G91" s="16"/>
      <c r="H91" s="16"/>
      <c r="I91" s="16"/>
      <c r="J91" s="16"/>
      <c r="K91" s="16"/>
      <c r="L91" s="16"/>
      <c r="M91" s="16"/>
      <c r="N91" s="16"/>
      <c r="O91" s="16"/>
      <c r="P91" s="16"/>
      <c r="Q91" s="16"/>
      <c r="R91" s="16"/>
      <c r="S91" s="16"/>
      <c r="T91" s="16"/>
      <c r="U91" s="16"/>
    </row>
    <row r="92" spans="1:21" ht="27.75" customHeight="1">
      <c r="A92" s="15"/>
      <c r="B92" s="14"/>
      <c r="C92" s="6"/>
      <c r="D92" s="16"/>
      <c r="E92" s="16"/>
      <c r="F92" s="16"/>
      <c r="G92" s="16"/>
      <c r="H92" s="16"/>
      <c r="I92" s="16"/>
      <c r="J92" s="16"/>
      <c r="K92" s="16"/>
      <c r="L92" s="16"/>
      <c r="M92" s="16"/>
      <c r="N92" s="16"/>
      <c r="O92" s="16"/>
      <c r="P92" s="16"/>
      <c r="Q92" s="16"/>
      <c r="R92" s="16"/>
      <c r="S92" s="16"/>
      <c r="T92" s="16"/>
      <c r="U92" s="16"/>
    </row>
    <row r="93" spans="1:21" ht="27.75" customHeight="1">
      <c r="A93" s="15"/>
      <c r="B93" s="14"/>
      <c r="C93" s="6"/>
      <c r="D93" s="16"/>
      <c r="E93" s="16"/>
      <c r="F93" s="16"/>
      <c r="G93" s="16"/>
      <c r="H93" s="16"/>
      <c r="I93" s="16"/>
      <c r="J93" s="16"/>
      <c r="K93" s="16"/>
      <c r="L93" s="16"/>
      <c r="M93" s="16"/>
      <c r="N93" s="16"/>
      <c r="O93" s="16"/>
      <c r="P93" s="16"/>
      <c r="Q93" s="16"/>
      <c r="R93" s="16"/>
      <c r="S93" s="16"/>
      <c r="T93" s="16"/>
      <c r="U93" s="16"/>
    </row>
    <row r="94" spans="1:21" ht="27.75" customHeight="1">
      <c r="A94" s="15"/>
      <c r="B94" s="14"/>
      <c r="C94" s="6"/>
      <c r="D94" s="16"/>
      <c r="E94" s="16"/>
      <c r="F94" s="16"/>
      <c r="G94" s="16"/>
      <c r="H94" s="16"/>
      <c r="I94" s="16"/>
      <c r="J94" s="16"/>
      <c r="K94" s="16"/>
      <c r="L94" s="16"/>
      <c r="M94" s="16"/>
      <c r="N94" s="16"/>
      <c r="O94" s="16"/>
      <c r="P94" s="16"/>
      <c r="Q94" s="16"/>
      <c r="R94" s="16"/>
      <c r="S94" s="16"/>
      <c r="T94" s="16"/>
      <c r="U94" s="16"/>
    </row>
    <row r="95" spans="1:21" ht="27.75" customHeight="1">
      <c r="A95" s="15"/>
      <c r="B95" s="14"/>
      <c r="C95" s="6"/>
      <c r="D95" s="16"/>
      <c r="E95" s="16"/>
      <c r="F95" s="16"/>
      <c r="G95" s="16"/>
      <c r="H95" s="16"/>
      <c r="I95" s="16"/>
      <c r="J95" s="16"/>
      <c r="K95" s="16"/>
      <c r="L95" s="16"/>
      <c r="M95" s="16"/>
      <c r="N95" s="16"/>
      <c r="O95" s="16"/>
      <c r="P95" s="16"/>
      <c r="Q95" s="16"/>
      <c r="R95" s="16"/>
      <c r="S95" s="16"/>
      <c r="T95" s="16"/>
      <c r="U95" s="16"/>
    </row>
    <row r="96" spans="1:21" ht="27.75" customHeight="1">
      <c r="A96" s="15"/>
      <c r="B96" s="14"/>
      <c r="C96" s="6"/>
      <c r="D96" s="16"/>
      <c r="E96" s="16"/>
      <c r="F96" s="16"/>
      <c r="G96" s="16"/>
      <c r="H96" s="16"/>
      <c r="I96" s="16"/>
      <c r="J96" s="16"/>
      <c r="K96" s="16"/>
      <c r="L96" s="16"/>
      <c r="M96" s="16"/>
      <c r="N96" s="16"/>
      <c r="O96" s="16"/>
      <c r="P96" s="16"/>
      <c r="Q96" s="16"/>
      <c r="R96" s="16"/>
      <c r="S96" s="16"/>
      <c r="T96" s="16"/>
      <c r="U96" s="16"/>
    </row>
    <row r="97" spans="1:21" ht="27.75" customHeight="1">
      <c r="A97" s="15"/>
      <c r="B97" s="14"/>
      <c r="C97" s="6"/>
      <c r="D97" s="16"/>
      <c r="E97" s="16"/>
      <c r="F97" s="16"/>
      <c r="G97" s="16"/>
      <c r="H97" s="16"/>
      <c r="I97" s="16"/>
      <c r="J97" s="16"/>
      <c r="K97" s="16"/>
      <c r="L97" s="16"/>
      <c r="M97" s="16"/>
      <c r="N97" s="16"/>
      <c r="O97" s="16"/>
      <c r="P97" s="16"/>
      <c r="Q97" s="16"/>
      <c r="R97" s="16"/>
      <c r="S97" s="16"/>
      <c r="T97" s="16"/>
      <c r="U97" s="16"/>
    </row>
    <row r="98" spans="1:21" ht="27.75" customHeight="1">
      <c r="A98" s="15"/>
      <c r="B98" s="14"/>
      <c r="C98" s="6"/>
      <c r="D98" s="16"/>
      <c r="E98" s="16"/>
      <c r="F98" s="16"/>
      <c r="G98" s="16"/>
      <c r="H98" s="16"/>
      <c r="I98" s="16"/>
      <c r="J98" s="16"/>
      <c r="K98" s="16"/>
      <c r="L98" s="16"/>
      <c r="M98" s="16"/>
      <c r="N98" s="16"/>
      <c r="O98" s="16"/>
      <c r="P98" s="16"/>
      <c r="Q98" s="16"/>
      <c r="R98" s="16"/>
      <c r="S98" s="16"/>
      <c r="T98" s="16"/>
      <c r="U98" s="16"/>
    </row>
    <row r="99" spans="1:21" ht="27.75" customHeight="1">
      <c r="A99" s="15"/>
      <c r="B99" s="14"/>
      <c r="C99" s="6"/>
      <c r="D99" s="16"/>
      <c r="E99" s="16"/>
      <c r="F99" s="16"/>
      <c r="G99" s="16"/>
      <c r="H99" s="16"/>
      <c r="I99" s="16"/>
      <c r="J99" s="16"/>
      <c r="K99" s="16"/>
      <c r="L99" s="16"/>
      <c r="M99" s="16"/>
      <c r="N99" s="16"/>
      <c r="O99" s="16"/>
      <c r="P99" s="16"/>
      <c r="Q99" s="16"/>
      <c r="R99" s="16"/>
      <c r="S99" s="16"/>
      <c r="T99" s="16"/>
      <c r="U99" s="16"/>
    </row>
    <row r="100" spans="1:21" ht="27.75" customHeight="1">
      <c r="A100" s="15"/>
      <c r="B100" s="14"/>
      <c r="C100" s="6"/>
      <c r="D100" s="16"/>
      <c r="E100" s="16"/>
      <c r="F100" s="16"/>
      <c r="G100" s="16"/>
      <c r="H100" s="16"/>
      <c r="I100" s="16"/>
      <c r="J100" s="16"/>
      <c r="K100" s="16"/>
      <c r="L100" s="16"/>
      <c r="M100" s="16"/>
      <c r="N100" s="16"/>
      <c r="O100" s="16"/>
      <c r="P100" s="16"/>
      <c r="Q100" s="16"/>
      <c r="R100" s="16"/>
      <c r="S100" s="16"/>
      <c r="T100" s="16"/>
      <c r="U100" s="16"/>
    </row>
    <row r="101" spans="1:21" ht="27.75" customHeight="1">
      <c r="A101" s="15"/>
      <c r="B101" s="14"/>
      <c r="C101" s="6"/>
      <c r="D101" s="16"/>
      <c r="E101" s="16"/>
      <c r="F101" s="16"/>
      <c r="G101" s="16"/>
      <c r="H101" s="16"/>
      <c r="I101" s="16"/>
      <c r="J101" s="16"/>
      <c r="K101" s="16"/>
      <c r="L101" s="16"/>
      <c r="M101" s="16"/>
      <c r="N101" s="16"/>
      <c r="O101" s="16"/>
      <c r="P101" s="16"/>
      <c r="Q101" s="16"/>
      <c r="R101" s="16"/>
      <c r="S101" s="16"/>
      <c r="T101" s="16"/>
      <c r="U101" s="16"/>
    </row>
    <row r="102" spans="1:21" ht="27.75" customHeight="1">
      <c r="A102" s="15"/>
      <c r="B102" s="14"/>
      <c r="C102" s="6"/>
      <c r="D102" s="16"/>
      <c r="E102" s="16"/>
      <c r="F102" s="16"/>
      <c r="G102" s="16"/>
      <c r="H102" s="16"/>
      <c r="I102" s="16"/>
      <c r="J102" s="16"/>
      <c r="K102" s="16"/>
      <c r="L102" s="16"/>
      <c r="M102" s="16"/>
      <c r="N102" s="16"/>
      <c r="O102" s="16"/>
      <c r="P102" s="16"/>
      <c r="Q102" s="16"/>
      <c r="R102" s="16"/>
      <c r="S102" s="16"/>
      <c r="T102" s="16"/>
      <c r="U102" s="16"/>
    </row>
    <row r="103" spans="1:21" ht="27.75" customHeight="1">
      <c r="A103" s="15"/>
      <c r="B103" s="14"/>
      <c r="C103" s="6"/>
      <c r="D103" s="16"/>
      <c r="E103" s="16"/>
      <c r="F103" s="16"/>
      <c r="G103" s="16"/>
      <c r="H103" s="16"/>
      <c r="I103" s="16"/>
      <c r="J103" s="16"/>
      <c r="K103" s="16"/>
      <c r="L103" s="16"/>
      <c r="M103" s="16"/>
      <c r="N103" s="16"/>
      <c r="O103" s="16"/>
      <c r="P103" s="16"/>
      <c r="Q103" s="16"/>
      <c r="R103" s="16"/>
      <c r="S103" s="16"/>
      <c r="T103" s="16"/>
      <c r="U103" s="16"/>
    </row>
    <row r="104" spans="1:21" ht="27.75" customHeight="1">
      <c r="A104" s="15"/>
      <c r="B104" s="14"/>
      <c r="C104" s="6"/>
      <c r="D104" s="16"/>
      <c r="E104" s="16"/>
      <c r="F104" s="16"/>
      <c r="G104" s="16"/>
      <c r="H104" s="16"/>
      <c r="I104" s="16"/>
      <c r="J104" s="16"/>
      <c r="K104" s="16"/>
      <c r="L104" s="16"/>
      <c r="M104" s="16"/>
      <c r="N104" s="16"/>
      <c r="O104" s="16"/>
      <c r="P104" s="16"/>
      <c r="Q104" s="16"/>
      <c r="R104" s="16"/>
      <c r="S104" s="16"/>
      <c r="T104" s="16"/>
      <c r="U104" s="16"/>
    </row>
    <row r="105" spans="1:21" ht="27.75" customHeight="1">
      <c r="A105" s="15"/>
      <c r="B105" s="14"/>
      <c r="C105" s="6"/>
      <c r="D105" s="16"/>
      <c r="E105" s="16"/>
      <c r="F105" s="16"/>
      <c r="G105" s="16"/>
      <c r="H105" s="16"/>
      <c r="I105" s="16"/>
      <c r="J105" s="16"/>
      <c r="K105" s="16"/>
      <c r="L105" s="16"/>
      <c r="M105" s="16"/>
      <c r="N105" s="16"/>
      <c r="O105" s="16"/>
      <c r="P105" s="16"/>
      <c r="Q105" s="16"/>
      <c r="R105" s="16"/>
      <c r="S105" s="16"/>
      <c r="T105" s="16"/>
      <c r="U105" s="16"/>
    </row>
    <row r="106" spans="1:21" ht="27.75" customHeight="1">
      <c r="A106" s="15"/>
      <c r="B106" s="14"/>
      <c r="C106" s="6"/>
      <c r="D106" s="16"/>
      <c r="E106" s="16"/>
      <c r="F106" s="16"/>
      <c r="G106" s="16"/>
      <c r="H106" s="16"/>
      <c r="I106" s="16"/>
      <c r="J106" s="16"/>
      <c r="K106" s="16"/>
      <c r="L106" s="16"/>
      <c r="M106" s="16"/>
      <c r="N106" s="16"/>
      <c r="O106" s="16"/>
      <c r="P106" s="16"/>
      <c r="Q106" s="16"/>
      <c r="R106" s="16"/>
      <c r="S106" s="16"/>
      <c r="T106" s="16"/>
      <c r="U106" s="16"/>
    </row>
    <row r="107" spans="1:21" ht="27.75" customHeight="1">
      <c r="A107" s="15"/>
      <c r="B107" s="14"/>
      <c r="C107" s="6"/>
      <c r="D107" s="16"/>
      <c r="E107" s="16"/>
      <c r="F107" s="16"/>
      <c r="G107" s="16"/>
      <c r="H107" s="16"/>
      <c r="I107" s="16"/>
      <c r="J107" s="16"/>
      <c r="K107" s="16"/>
      <c r="L107" s="16"/>
      <c r="M107" s="16"/>
      <c r="N107" s="16"/>
      <c r="O107" s="16"/>
      <c r="P107" s="16"/>
      <c r="Q107" s="16"/>
      <c r="R107" s="16"/>
      <c r="S107" s="16"/>
      <c r="T107" s="16"/>
      <c r="U107" s="16"/>
    </row>
    <row r="108" spans="1:21" ht="27.75" customHeight="1">
      <c r="A108" s="15"/>
      <c r="B108" s="14"/>
      <c r="C108" s="6"/>
      <c r="D108" s="16"/>
      <c r="E108" s="16"/>
      <c r="F108" s="16"/>
      <c r="G108" s="16"/>
      <c r="H108" s="16"/>
      <c r="I108" s="16"/>
      <c r="J108" s="16"/>
      <c r="K108" s="16"/>
      <c r="L108" s="16"/>
      <c r="M108" s="16"/>
      <c r="N108" s="16"/>
      <c r="O108" s="16"/>
      <c r="P108" s="16"/>
      <c r="Q108" s="16"/>
      <c r="R108" s="16"/>
      <c r="S108" s="16"/>
      <c r="T108" s="16"/>
      <c r="U108" s="16"/>
    </row>
    <row r="109" spans="1:21" ht="27.75" customHeight="1">
      <c r="A109" s="15"/>
      <c r="B109" s="14"/>
      <c r="C109" s="6"/>
      <c r="D109" s="16"/>
      <c r="E109" s="16"/>
      <c r="F109" s="16"/>
      <c r="G109" s="16"/>
      <c r="H109" s="16"/>
      <c r="I109" s="16"/>
      <c r="J109" s="16"/>
      <c r="K109" s="16"/>
      <c r="L109" s="16"/>
      <c r="M109" s="16"/>
      <c r="N109" s="16"/>
      <c r="O109" s="16"/>
      <c r="P109" s="16"/>
      <c r="Q109" s="16"/>
      <c r="R109" s="16"/>
      <c r="S109" s="16"/>
      <c r="T109" s="16"/>
      <c r="U109" s="16"/>
    </row>
    <row r="110" spans="1:21" ht="27.75" customHeight="1">
      <c r="A110" s="15"/>
      <c r="B110" s="14"/>
      <c r="C110" s="6"/>
      <c r="D110" s="16"/>
      <c r="E110" s="16"/>
      <c r="F110" s="16"/>
      <c r="G110" s="16"/>
      <c r="H110" s="16"/>
      <c r="I110" s="16"/>
      <c r="J110" s="16"/>
      <c r="K110" s="16"/>
      <c r="L110" s="16"/>
      <c r="M110" s="16"/>
      <c r="N110" s="16"/>
      <c r="O110" s="16"/>
      <c r="P110" s="16"/>
      <c r="Q110" s="16"/>
      <c r="R110" s="16"/>
      <c r="S110" s="16"/>
      <c r="T110" s="16"/>
      <c r="U110" s="16"/>
    </row>
    <row r="111" spans="1:21" ht="27.75" customHeight="1">
      <c r="A111" s="15"/>
      <c r="B111" s="14"/>
      <c r="C111" s="6"/>
      <c r="D111" s="16"/>
      <c r="E111" s="16"/>
      <c r="F111" s="16"/>
      <c r="G111" s="16"/>
      <c r="H111" s="16"/>
      <c r="I111" s="16"/>
      <c r="J111" s="16"/>
      <c r="K111" s="16"/>
      <c r="L111" s="16"/>
      <c r="M111" s="16"/>
      <c r="N111" s="16"/>
      <c r="O111" s="16"/>
      <c r="P111" s="16"/>
      <c r="Q111" s="16"/>
      <c r="R111" s="16"/>
      <c r="S111" s="16"/>
      <c r="T111" s="16"/>
      <c r="U111" s="16"/>
    </row>
    <row r="112" spans="1:21" ht="27.75" customHeight="1">
      <c r="A112" s="15"/>
      <c r="B112" s="14"/>
      <c r="C112" s="6"/>
      <c r="D112" s="16"/>
      <c r="E112" s="16"/>
      <c r="F112" s="16"/>
      <c r="G112" s="16"/>
      <c r="H112" s="16"/>
      <c r="I112" s="16"/>
      <c r="J112" s="16"/>
      <c r="K112" s="16"/>
      <c r="L112" s="16"/>
      <c r="M112" s="16"/>
      <c r="N112" s="16"/>
      <c r="O112" s="16"/>
      <c r="P112" s="16"/>
      <c r="Q112" s="16"/>
      <c r="R112" s="16"/>
      <c r="S112" s="16"/>
      <c r="T112" s="16"/>
      <c r="U112" s="16"/>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I12" sqref="I12"/>
    </sheetView>
  </sheetViews>
  <sheetFormatPr baseColWidth="10" defaultColWidth="17.1640625" defaultRowHeight="12.75" customHeight="1" x14ac:dyDescent="0"/>
  <cols>
    <col min="1" max="1" width="10.1640625" style="46" customWidth="1"/>
    <col min="2" max="3" width="11.5" style="46" customWidth="1"/>
    <col min="4" max="4" width="17.1640625" style="46"/>
    <col min="5" max="6" width="16.33203125" style="46" customWidth="1"/>
    <col min="7" max="16384" width="17.1640625" style="46"/>
  </cols>
  <sheetData>
    <row r="1" spans="1:7" ht="30.75" customHeight="1">
      <c r="A1" s="53" t="s">
        <v>4</v>
      </c>
      <c r="B1" s="55" t="s">
        <v>5</v>
      </c>
      <c r="C1" s="57" t="s">
        <v>6</v>
      </c>
      <c r="D1" s="35" t="s">
        <v>8</v>
      </c>
      <c r="E1" s="35" t="s">
        <v>8</v>
      </c>
      <c r="F1" s="49" t="s">
        <v>9</v>
      </c>
      <c r="G1" s="36" t="s">
        <v>9</v>
      </c>
    </row>
    <row r="2" spans="1:7" ht="30.75" customHeight="1">
      <c r="A2" s="54"/>
      <c r="B2" s="56"/>
      <c r="C2" s="58"/>
      <c r="D2" s="47" t="s">
        <v>7</v>
      </c>
      <c r="E2" s="44" t="s">
        <v>10</v>
      </c>
      <c r="F2" s="50" t="s">
        <v>11</v>
      </c>
      <c r="G2" s="48" t="s">
        <v>20</v>
      </c>
    </row>
    <row r="3" spans="1:7" ht="17.25" customHeight="1">
      <c r="A3" s="37">
        <v>1</v>
      </c>
      <c r="B3" s="30">
        <f>'Project Data'!C3</f>
        <v>41092</v>
      </c>
      <c r="C3" s="45">
        <f>'Project Data'!C4</f>
        <v>41103</v>
      </c>
      <c r="D3" s="31">
        <v>0.4</v>
      </c>
      <c r="E3" s="32">
        <v>37</v>
      </c>
      <c r="F3" s="51">
        <v>18</v>
      </c>
      <c r="G3" s="38">
        <v>0.1</v>
      </c>
    </row>
    <row r="4" spans="1:7" ht="17.25" customHeight="1">
      <c r="A4" s="18">
        <f>A3+1</f>
        <v>2</v>
      </c>
      <c r="B4" s="33">
        <f>IF(((A4+A4)=0),,(B3+'Project Data'!$C$5))</f>
        <v>41106</v>
      </c>
      <c r="C4" s="23">
        <f>IF(((A4+A4)=0),,(C3+'Project Data'!$C$5))</f>
        <v>41117</v>
      </c>
      <c r="D4" s="31">
        <v>0.75</v>
      </c>
      <c r="E4" s="32">
        <v>91</v>
      </c>
      <c r="F4" s="51">
        <v>28</v>
      </c>
      <c r="G4" s="38">
        <v>0.12</v>
      </c>
    </row>
    <row r="5" spans="1:7" ht="17.25" customHeight="1">
      <c r="A5" s="18">
        <f t="shared" ref="A5:A29" si="0">A4+1</f>
        <v>3</v>
      </c>
      <c r="B5" s="33">
        <f>IF(((A5+A5)=0),,(B4+'Project Data'!$C$5))</f>
        <v>41120</v>
      </c>
      <c r="C5" s="23">
        <f>IF(((A5+A5)=0),,(C4+'Project Data'!$C$5))</f>
        <v>41131</v>
      </c>
      <c r="D5" s="31">
        <v>0.75</v>
      </c>
      <c r="E5" s="32">
        <v>113</v>
      </c>
      <c r="F5" s="51">
        <v>37</v>
      </c>
      <c r="G5" s="38">
        <v>0.25</v>
      </c>
    </row>
    <row r="6" spans="1:7" ht="17.25" customHeight="1">
      <c r="A6" s="18">
        <f t="shared" si="0"/>
        <v>4</v>
      </c>
      <c r="B6" s="33">
        <f>IF(((A6+A6)=0),,(B5+'Project Data'!$C$5))</f>
        <v>41134</v>
      </c>
      <c r="C6" s="23">
        <f>IF(((A6+A6)=0),,(C5+'Project Data'!$C$5))</f>
        <v>41145</v>
      </c>
      <c r="D6" s="31">
        <v>0.8</v>
      </c>
      <c r="E6" s="32">
        <v>143</v>
      </c>
      <c r="F6" s="51">
        <v>46</v>
      </c>
      <c r="G6" s="38">
        <v>0.3</v>
      </c>
    </row>
    <row r="7" spans="1:7" ht="17.25" customHeight="1">
      <c r="A7" s="18">
        <f t="shared" si="0"/>
        <v>5</v>
      </c>
      <c r="B7" s="33">
        <f>IF(((A7+A7)=0),,(B6+'Project Data'!$C$5))</f>
        <v>41148</v>
      </c>
      <c r="C7" s="23">
        <f>IF(((A7+A7)=0),,(C6+'Project Data'!$C$5))</f>
        <v>41159</v>
      </c>
      <c r="D7" s="31">
        <v>0.9</v>
      </c>
      <c r="E7" s="32">
        <v>159</v>
      </c>
      <c r="F7" s="51">
        <v>56</v>
      </c>
      <c r="G7" s="38">
        <v>0.45</v>
      </c>
    </row>
    <row r="8" spans="1:7" ht="17.25" customHeight="1">
      <c r="A8" s="18">
        <f t="shared" si="0"/>
        <v>6</v>
      </c>
      <c r="B8" s="33">
        <f>IF(((A8+A8)=0),,(B7+'Project Data'!$C$5))</f>
        <v>41162</v>
      </c>
      <c r="C8" s="23">
        <f>IF(((A8+A8)=0),,(C7+'Project Data'!$C$5))</f>
        <v>41173</v>
      </c>
      <c r="D8" s="31">
        <v>0.8</v>
      </c>
      <c r="E8" s="32">
        <v>158</v>
      </c>
      <c r="F8" s="51">
        <v>56</v>
      </c>
      <c r="G8" s="38">
        <v>0.55000000000000004</v>
      </c>
    </row>
    <row r="9" spans="1:7" ht="17.25" customHeight="1">
      <c r="A9" s="18">
        <f t="shared" si="0"/>
        <v>7</v>
      </c>
      <c r="B9" s="33">
        <f>IF(((A9+A9)=0),,(B8+'Project Data'!$C$5))</f>
        <v>41176</v>
      </c>
      <c r="C9" s="23">
        <f>IF(((A9+A9)=0),,(C8+'Project Data'!$C$5))</f>
        <v>41187</v>
      </c>
      <c r="D9" s="31">
        <v>0.8</v>
      </c>
      <c r="E9" s="32">
        <v>105</v>
      </c>
      <c r="F9" s="51">
        <v>51</v>
      </c>
      <c r="G9" s="38">
        <v>0.65</v>
      </c>
    </row>
    <row r="10" spans="1:7" ht="17.25" customHeight="1">
      <c r="A10" s="18">
        <f t="shared" si="0"/>
        <v>8</v>
      </c>
      <c r="B10" s="33">
        <f>IF(((A10+A10)=0),,(B9+'Project Data'!$C$5))</f>
        <v>41190</v>
      </c>
      <c r="C10" s="23">
        <f>IF(((A10+A10)=0),,(C9+'Project Data'!$C$5))</f>
        <v>41201</v>
      </c>
      <c r="D10" s="31"/>
      <c r="E10" s="32"/>
      <c r="F10" s="51"/>
      <c r="G10" s="38"/>
    </row>
    <row r="11" spans="1:7" ht="17.25" customHeight="1">
      <c r="A11" s="18">
        <f t="shared" si="0"/>
        <v>9</v>
      </c>
      <c r="B11" s="33">
        <f>IF(((A11+A11)=0),,(B10+'Project Data'!$C$5))</f>
        <v>41204</v>
      </c>
      <c r="C11" s="23">
        <f>IF(((A11+A11)=0),,(C10+'Project Data'!$C$5))</f>
        <v>41215</v>
      </c>
      <c r="D11" s="31"/>
      <c r="E11" s="32"/>
      <c r="F11" s="51"/>
      <c r="G11" s="38"/>
    </row>
    <row r="12" spans="1:7" ht="17.25" customHeight="1">
      <c r="A12" s="18">
        <f t="shared" si="0"/>
        <v>10</v>
      </c>
      <c r="B12" s="33">
        <f>IF(((A12+A12)=0),,(B11+'Project Data'!$C$5))</f>
        <v>41218</v>
      </c>
      <c r="C12" s="23">
        <f>IF(((A12+A12)=0),,(C11+'Project Data'!$C$5))</f>
        <v>41229</v>
      </c>
      <c r="D12" s="31"/>
      <c r="E12" s="32"/>
      <c r="F12" s="51"/>
      <c r="G12" s="38"/>
    </row>
    <row r="13" spans="1:7" ht="17.25" customHeight="1">
      <c r="A13" s="18">
        <f t="shared" si="0"/>
        <v>11</v>
      </c>
      <c r="B13" s="33">
        <f>IF(((A13+A13)=0),,(B12+'Project Data'!$C$5))</f>
        <v>41232</v>
      </c>
      <c r="C13" s="23">
        <f>IF(((A13+A13)=0),,(C12+'Project Data'!$C$5))</f>
        <v>41243</v>
      </c>
      <c r="D13" s="31"/>
      <c r="E13" s="32"/>
      <c r="F13" s="51"/>
      <c r="G13" s="38"/>
    </row>
    <row r="14" spans="1:7" ht="17.25" customHeight="1">
      <c r="A14" s="18">
        <f t="shared" si="0"/>
        <v>12</v>
      </c>
      <c r="B14" s="33">
        <f>IF(((A14+A14)=0),,(B13+'Project Data'!$C$5))</f>
        <v>41246</v>
      </c>
      <c r="C14" s="23">
        <f>IF(((A14+A14)=0),,(C13+'Project Data'!$C$5))</f>
        <v>41257</v>
      </c>
      <c r="D14" s="31"/>
      <c r="E14" s="32"/>
      <c r="F14" s="51"/>
      <c r="G14" s="38"/>
    </row>
    <row r="15" spans="1:7" ht="17.25" customHeight="1">
      <c r="A15" s="18">
        <f t="shared" si="0"/>
        <v>13</v>
      </c>
      <c r="B15" s="33">
        <f>IF(((A15+A15)=0),,(B14+'Project Data'!$C$5))</f>
        <v>41260</v>
      </c>
      <c r="C15" s="23">
        <f>IF(((A15+A15)=0),,(C14+'Project Data'!$C$5))</f>
        <v>41271</v>
      </c>
      <c r="D15" s="31"/>
      <c r="E15" s="32"/>
      <c r="F15" s="51"/>
      <c r="G15" s="38"/>
    </row>
    <row r="16" spans="1:7" ht="17.25" customHeight="1">
      <c r="A16" s="18">
        <f t="shared" si="0"/>
        <v>14</v>
      </c>
      <c r="B16" s="33">
        <f>IF(((A16+A16)=0),,(B15+'Project Data'!$C$5))</f>
        <v>41274</v>
      </c>
      <c r="C16" s="23">
        <f>IF(((A16+A16)=0),,(C15+'Project Data'!$C$5))</f>
        <v>41285</v>
      </c>
      <c r="D16" s="31"/>
      <c r="E16" s="32"/>
      <c r="F16" s="51"/>
      <c r="G16" s="38"/>
    </row>
    <row r="17" spans="1:7" ht="17.25" customHeight="1">
      <c r="A17" s="18">
        <f t="shared" si="0"/>
        <v>15</v>
      </c>
      <c r="B17" s="33">
        <f>IF(((A17+A17)=0),,(B16+'Project Data'!$C$5))</f>
        <v>41288</v>
      </c>
      <c r="C17" s="23">
        <f>IF(((A17+A17)=0),,(C16+'Project Data'!$C$5))</f>
        <v>41299</v>
      </c>
      <c r="D17" s="31"/>
      <c r="E17" s="32"/>
      <c r="F17" s="51"/>
      <c r="G17" s="38"/>
    </row>
    <row r="18" spans="1:7" ht="17.25" customHeight="1">
      <c r="A18" s="18">
        <f t="shared" si="0"/>
        <v>16</v>
      </c>
      <c r="B18" s="33">
        <f>IF(((A18+A18)=0),,(B17+'Project Data'!$C$5))</f>
        <v>41302</v>
      </c>
      <c r="C18" s="23">
        <f>IF(((A18+A18)=0),,(C17+'Project Data'!$C$5))</f>
        <v>41313</v>
      </c>
      <c r="D18" s="31"/>
      <c r="E18" s="32"/>
      <c r="F18" s="51"/>
      <c r="G18" s="38"/>
    </row>
    <row r="19" spans="1:7" ht="17.25" customHeight="1">
      <c r="A19" s="18">
        <f t="shared" si="0"/>
        <v>17</v>
      </c>
      <c r="B19" s="33">
        <f>IF(((A19+A19)=0),,(B18+'Project Data'!$C$5))</f>
        <v>41316</v>
      </c>
      <c r="C19" s="23">
        <f>IF(((A19+A19)=0),,(C18+'Project Data'!$C$5))</f>
        <v>41327</v>
      </c>
      <c r="D19" s="31"/>
      <c r="E19" s="32"/>
      <c r="F19" s="51"/>
      <c r="G19" s="38"/>
    </row>
    <row r="20" spans="1:7" ht="17.25" customHeight="1">
      <c r="A20" s="18">
        <f t="shared" si="0"/>
        <v>18</v>
      </c>
      <c r="B20" s="33">
        <f>IF(((A20+A20)=0),,(B19+'Project Data'!$C$5))</f>
        <v>41330</v>
      </c>
      <c r="C20" s="23">
        <f>IF(((A20+A20)=0),,(C19+'Project Data'!$C$5))</f>
        <v>41341</v>
      </c>
      <c r="D20" s="31"/>
      <c r="E20" s="32"/>
      <c r="F20" s="51"/>
      <c r="G20" s="38"/>
    </row>
    <row r="21" spans="1:7" ht="17.25" customHeight="1">
      <c r="A21" s="18">
        <f t="shared" si="0"/>
        <v>19</v>
      </c>
      <c r="B21" s="33">
        <f>IF(((A21+A21)=0),,(B20+'Project Data'!$C$5))</f>
        <v>41344</v>
      </c>
      <c r="C21" s="23">
        <f>IF(((A21+A21)=0),,(C20+'Project Data'!$C$5))</f>
        <v>41355</v>
      </c>
      <c r="D21" s="31"/>
      <c r="E21" s="32"/>
      <c r="F21" s="51"/>
      <c r="G21" s="38"/>
    </row>
    <row r="22" spans="1:7" ht="17.25" customHeight="1">
      <c r="A22" s="18">
        <f t="shared" si="0"/>
        <v>20</v>
      </c>
      <c r="B22" s="33">
        <f>IF(((A22+A22)=0),,(B21+'Project Data'!$C$5))</f>
        <v>41358</v>
      </c>
      <c r="C22" s="23">
        <f>IF(((A22+A22)=0),,(C21+'Project Data'!$C$5))</f>
        <v>41369</v>
      </c>
      <c r="D22" s="31"/>
      <c r="E22" s="32"/>
      <c r="F22" s="51"/>
      <c r="G22" s="38"/>
    </row>
    <row r="23" spans="1:7" ht="17.25" customHeight="1">
      <c r="A23" s="18">
        <f t="shared" si="0"/>
        <v>21</v>
      </c>
      <c r="B23" s="33">
        <f>IF(((A23+A23)=0),,(B22+'Project Data'!$C$5))</f>
        <v>41372</v>
      </c>
      <c r="C23" s="23">
        <f>IF(((A23+A23)=0),,(C22+'Project Data'!$C$5))</f>
        <v>41383</v>
      </c>
      <c r="D23" s="31"/>
      <c r="E23" s="32"/>
      <c r="F23" s="51"/>
      <c r="G23" s="38"/>
    </row>
    <row r="24" spans="1:7" ht="17.25" customHeight="1">
      <c r="A24" s="18">
        <f t="shared" si="0"/>
        <v>22</v>
      </c>
      <c r="B24" s="33">
        <f>IF(((A24+A24)=0),,(B23+'Project Data'!$C$5))</f>
        <v>41386</v>
      </c>
      <c r="C24" s="23">
        <f>IF(((A24+A24)=0),,(C23+'Project Data'!$C$5))</f>
        <v>41397</v>
      </c>
      <c r="D24" s="31"/>
      <c r="E24" s="32"/>
      <c r="F24" s="51"/>
      <c r="G24" s="38"/>
    </row>
    <row r="25" spans="1:7" ht="17.25" customHeight="1">
      <c r="A25" s="18">
        <f t="shared" si="0"/>
        <v>23</v>
      </c>
      <c r="B25" s="33">
        <f>IF(((A25+A25)=0),,(B24+'Project Data'!$C$5))</f>
        <v>41400</v>
      </c>
      <c r="C25" s="23">
        <f>IF(((A25+A25)=0),,(C24+'Project Data'!$C$5))</f>
        <v>41411</v>
      </c>
      <c r="D25" s="31"/>
      <c r="E25" s="32"/>
      <c r="F25" s="51"/>
      <c r="G25" s="38"/>
    </row>
    <row r="26" spans="1:7" ht="17.25" customHeight="1">
      <c r="A26" s="18">
        <f t="shared" si="0"/>
        <v>24</v>
      </c>
      <c r="B26" s="33">
        <f>IF(((A26+A26)=0),,(B25+'Project Data'!$C$5))</f>
        <v>41414</v>
      </c>
      <c r="C26" s="23">
        <f>IF(((A26+A26)=0),,(C25+'Project Data'!$C$5))</f>
        <v>41425</v>
      </c>
      <c r="D26" s="31"/>
      <c r="E26" s="32"/>
      <c r="F26" s="51"/>
      <c r="G26" s="38"/>
    </row>
    <row r="27" spans="1:7" ht="17.25" customHeight="1">
      <c r="A27" s="18">
        <f t="shared" si="0"/>
        <v>25</v>
      </c>
      <c r="B27" s="33">
        <f>IF(((A27+A27)=0),,(B26+'Project Data'!$C$5))</f>
        <v>41428</v>
      </c>
      <c r="C27" s="23">
        <f>IF(((A27+A27)=0),,(C26+'Project Data'!$C$5))</f>
        <v>41439</v>
      </c>
      <c r="D27" s="31"/>
      <c r="E27" s="32"/>
      <c r="F27" s="51"/>
      <c r="G27" s="38"/>
    </row>
    <row r="28" spans="1:7" ht="17.25" customHeight="1">
      <c r="A28" s="18">
        <f t="shared" si="0"/>
        <v>26</v>
      </c>
      <c r="B28" s="33">
        <f>IF(((A28+A28)=0),,(B27+'Project Data'!$C$5))</f>
        <v>41442</v>
      </c>
      <c r="C28" s="23">
        <f>IF(((A28+A28)=0),,(C27+'Project Data'!$C$5))</f>
        <v>41453</v>
      </c>
      <c r="D28" s="31"/>
      <c r="E28" s="32"/>
      <c r="F28" s="51"/>
      <c r="G28" s="38"/>
    </row>
    <row r="29" spans="1:7" ht="17.25" customHeight="1">
      <c r="A29" s="39">
        <f t="shared" si="0"/>
        <v>27</v>
      </c>
      <c r="B29" s="40">
        <f>IF(((A29+A29)=0),,(B28+'Project Data'!$C$5))</f>
        <v>41456</v>
      </c>
      <c r="C29" s="13">
        <f>IF(((A29+A29)=0),,(C28+'Project Data'!$C$5))</f>
        <v>41467</v>
      </c>
      <c r="D29" s="41"/>
      <c r="E29" s="42"/>
      <c r="F29" s="52"/>
      <c r="G29" s="43"/>
    </row>
    <row r="30" spans="1:7" ht="17.25" customHeight="1">
      <c r="A30" s="32"/>
      <c r="B30" s="34"/>
      <c r="C30" s="34"/>
      <c r="D30" s="31"/>
      <c r="E30" s="32"/>
      <c r="F30" s="32"/>
      <c r="G30" s="31"/>
    </row>
    <row r="31" spans="1:7" ht="17.25" customHeight="1">
      <c r="A31" s="32"/>
      <c r="B31" s="34"/>
      <c r="C31" s="34"/>
      <c r="D31" s="31"/>
      <c r="E31" s="32"/>
      <c r="F31" s="32"/>
      <c r="G31" s="31"/>
    </row>
    <row r="32" spans="1:7" ht="17.25" customHeight="1">
      <c r="A32" s="32"/>
      <c r="B32" s="34"/>
      <c r="C32" s="34"/>
      <c r="D32" s="31"/>
      <c r="E32" s="32"/>
      <c r="F32" s="32"/>
      <c r="G32" s="31"/>
    </row>
    <row r="33" spans="1:7" ht="17.25" customHeight="1">
      <c r="A33" s="32"/>
      <c r="B33" s="34"/>
      <c r="C33" s="34"/>
      <c r="D33" s="31"/>
      <c r="E33" s="32"/>
      <c r="F33" s="32"/>
      <c r="G33" s="31"/>
    </row>
    <row r="34" spans="1:7" ht="17.25" customHeight="1">
      <c r="A34" s="32"/>
      <c r="B34" s="34"/>
      <c r="C34" s="34"/>
      <c r="D34" s="31"/>
      <c r="E34" s="32"/>
      <c r="F34" s="32"/>
      <c r="G34" s="31"/>
    </row>
    <row r="35" spans="1:7" ht="17.25" customHeight="1">
      <c r="A35" s="32"/>
      <c r="B35" s="34"/>
      <c r="C35" s="34"/>
      <c r="D35" s="31"/>
      <c r="E35" s="32"/>
      <c r="F35" s="32"/>
      <c r="G35" s="31"/>
    </row>
    <row r="36" spans="1:7" ht="17.25" customHeight="1">
      <c r="A36" s="32"/>
      <c r="B36" s="34"/>
      <c r="C36" s="34"/>
      <c r="D36" s="31"/>
      <c r="E36" s="32"/>
      <c r="F36" s="32"/>
      <c r="G36" s="31"/>
    </row>
    <row r="37" spans="1:7" ht="17.25" customHeight="1">
      <c r="A37" s="32"/>
      <c r="B37" s="34"/>
      <c r="C37" s="34"/>
      <c r="D37" s="31"/>
      <c r="E37" s="32"/>
      <c r="F37" s="32"/>
      <c r="G37" s="31"/>
    </row>
    <row r="38" spans="1:7" ht="17.25" customHeight="1">
      <c r="A38" s="32"/>
      <c r="B38" s="34"/>
      <c r="C38" s="34"/>
      <c r="D38" s="31"/>
      <c r="E38" s="32"/>
      <c r="F38" s="32"/>
      <c r="G38" s="31"/>
    </row>
    <row r="39" spans="1:7" ht="17.25" customHeight="1">
      <c r="A39" s="32"/>
      <c r="B39" s="34"/>
      <c r="C39" s="34"/>
      <c r="D39" s="31"/>
      <c r="E39" s="32"/>
      <c r="F39" s="32"/>
      <c r="G39" s="31"/>
    </row>
    <row r="40" spans="1:7" ht="17.25" customHeight="1">
      <c r="A40" s="32"/>
      <c r="B40" s="34"/>
      <c r="C40" s="34"/>
      <c r="D40" s="31"/>
      <c r="E40" s="32"/>
      <c r="F40" s="32"/>
      <c r="G40" s="31"/>
    </row>
    <row r="41" spans="1:7" ht="17.25" customHeight="1">
      <c r="A41" s="32"/>
      <c r="B41" s="34"/>
      <c r="C41" s="34"/>
      <c r="D41" s="31"/>
      <c r="E41" s="32"/>
      <c r="F41" s="32"/>
      <c r="G41" s="31"/>
    </row>
    <row r="42" spans="1:7" ht="17.25" customHeight="1">
      <c r="A42" s="32"/>
      <c r="B42" s="34"/>
      <c r="C42" s="34"/>
      <c r="D42" s="31"/>
      <c r="E42" s="32"/>
      <c r="F42" s="32"/>
      <c r="G42" s="31"/>
    </row>
    <row r="43" spans="1:7" ht="17.25" customHeight="1">
      <c r="A43" s="32"/>
      <c r="B43" s="34"/>
      <c r="C43" s="34"/>
      <c r="D43" s="31"/>
      <c r="E43" s="32"/>
      <c r="F43" s="32"/>
      <c r="G43" s="31"/>
    </row>
    <row r="44" spans="1:7" ht="17.25" customHeight="1">
      <c r="A44" s="32"/>
      <c r="B44" s="34"/>
      <c r="C44" s="34"/>
      <c r="D44" s="31"/>
      <c r="E44" s="32"/>
      <c r="F44" s="32"/>
      <c r="G44" s="31"/>
    </row>
    <row r="45" spans="1:7" ht="17.25" customHeight="1">
      <c r="A45" s="32"/>
      <c r="B45" s="34"/>
      <c r="C45" s="34"/>
      <c r="D45" s="31"/>
      <c r="E45" s="32"/>
      <c r="F45" s="32"/>
      <c r="G45" s="31"/>
    </row>
    <row r="46" spans="1:7" ht="17.25" customHeight="1">
      <c r="A46" s="32"/>
      <c r="B46" s="34"/>
      <c r="C46" s="34"/>
      <c r="D46" s="31"/>
      <c r="E46" s="32"/>
      <c r="F46" s="32"/>
      <c r="G46" s="31"/>
    </row>
    <row r="47" spans="1:7" ht="17.25" customHeight="1">
      <c r="A47" s="32"/>
      <c r="B47" s="34"/>
      <c r="C47" s="34"/>
      <c r="D47" s="31"/>
      <c r="E47" s="32"/>
      <c r="F47" s="32"/>
      <c r="G47" s="31"/>
    </row>
    <row r="48" spans="1:7" ht="17.25" customHeight="1">
      <c r="A48" s="32"/>
      <c r="B48" s="34"/>
      <c r="C48" s="34"/>
      <c r="D48" s="31"/>
      <c r="E48" s="32"/>
      <c r="F48" s="32"/>
      <c r="G48" s="31"/>
    </row>
  </sheetData>
  <mergeCells count="3">
    <mergeCell ref="A1:A2"/>
    <mergeCell ref="B1:B2"/>
    <mergeCell ref="C1:C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7"/>
  <sheetViews>
    <sheetView workbookViewId="0">
      <selection activeCell="O38" sqref="O38"/>
    </sheetView>
  </sheetViews>
  <sheetFormatPr baseColWidth="10" defaultColWidth="2.5" defaultRowHeight="12.75" customHeight="1" x14ac:dyDescent="0"/>
  <cols>
    <col min="1" max="35" width="2.5" style="24"/>
    <col min="36" max="36" width="2.5" style="29"/>
    <col min="37" max="37" width="2.5" style="26"/>
    <col min="38" max="38" width="2.5" style="24"/>
    <col min="39" max="39" width="2.5" style="26"/>
    <col min="40" max="40" width="2.5" style="28"/>
    <col min="41" max="16384" width="2.5" style="24"/>
  </cols>
  <sheetData>
    <row r="1" spans="1:40" ht="12.75" customHeight="1">
      <c r="A1" s="20" t="str">
        <f>G1</f>
        <v>Date</v>
      </c>
      <c r="B1" s="9" t="s">
        <v>12</v>
      </c>
      <c r="C1" s="9" t="s">
        <v>13</v>
      </c>
      <c r="D1" s="9" t="s">
        <v>14</v>
      </c>
      <c r="E1" s="10" t="s">
        <v>15</v>
      </c>
      <c r="F1" s="9" t="s">
        <v>16</v>
      </c>
      <c r="G1" s="20" t="s">
        <v>17</v>
      </c>
      <c r="H1" s="9" t="s">
        <v>18</v>
      </c>
      <c r="I1" s="21" t="s">
        <v>19</v>
      </c>
      <c r="J1" s="21">
        <v>2</v>
      </c>
      <c r="K1" s="21">
        <v>3</v>
      </c>
      <c r="L1" s="21">
        <v>4</v>
      </c>
      <c r="M1" s="21">
        <v>5</v>
      </c>
      <c r="N1" s="21">
        <v>6</v>
      </c>
      <c r="O1" s="21">
        <v>7</v>
      </c>
      <c r="P1" s="21">
        <v>8</v>
      </c>
      <c r="Q1" s="21">
        <v>9</v>
      </c>
      <c r="R1" s="21">
        <v>10</v>
      </c>
      <c r="S1" s="21">
        <v>11</v>
      </c>
      <c r="T1" s="21">
        <v>12</v>
      </c>
      <c r="U1" s="21">
        <v>13</v>
      </c>
      <c r="V1" s="21">
        <v>14</v>
      </c>
      <c r="W1" s="21">
        <v>15</v>
      </c>
      <c r="X1" s="21">
        <v>16</v>
      </c>
      <c r="Y1" s="21">
        <v>17</v>
      </c>
      <c r="Z1" s="21">
        <v>18</v>
      </c>
      <c r="AA1" s="21">
        <v>19</v>
      </c>
      <c r="AB1" s="21">
        <v>20</v>
      </c>
      <c r="AC1" s="21">
        <v>21</v>
      </c>
      <c r="AD1" s="21">
        <v>22</v>
      </c>
      <c r="AE1" s="21">
        <v>23</v>
      </c>
      <c r="AF1" s="21">
        <v>24</v>
      </c>
      <c r="AG1" s="21">
        <v>25</v>
      </c>
      <c r="AH1" s="21">
        <v>26</v>
      </c>
      <c r="AI1" s="24" t="s">
        <v>21</v>
      </c>
      <c r="AJ1" s="29" t="s">
        <v>25</v>
      </c>
      <c r="AK1" s="26" t="s">
        <v>22</v>
      </c>
      <c r="AL1" s="24" t="s">
        <v>23</v>
      </c>
      <c r="AM1" s="26" t="s">
        <v>24</v>
      </c>
    </row>
    <row r="2" spans="1:40" ht="12.75" customHeight="1">
      <c r="A2" s="20">
        <f t="shared" ref="A2:A27" si="0">G2+11</f>
        <v>41103</v>
      </c>
      <c r="B2" s="9">
        <f>IF((D2&gt;0),D2,)</f>
        <v>18</v>
      </c>
      <c r="C2" s="9">
        <f>'Sprint Data'!A3</f>
        <v>1</v>
      </c>
      <c r="D2" s="9">
        <f>'Sprint Data'!F3</f>
        <v>18</v>
      </c>
      <c r="E2" s="10"/>
      <c r="F2" s="9">
        <f>'Sprint Data'!D3</f>
        <v>0.4</v>
      </c>
      <c r="G2" s="20">
        <f>'Sprint Data'!B3</f>
        <v>41092</v>
      </c>
      <c r="H2" s="9">
        <f>'Sprint Data'!F3</f>
        <v>18</v>
      </c>
      <c r="I2" s="21">
        <f>'Sprint Data'!E3/F2</f>
        <v>92.5</v>
      </c>
      <c r="J2" s="21"/>
      <c r="K2" s="21"/>
      <c r="L2" s="21"/>
      <c r="M2" s="21"/>
      <c r="N2" s="21"/>
      <c r="O2" s="21"/>
      <c r="P2" s="21"/>
      <c r="Q2" s="21"/>
      <c r="R2" s="21"/>
      <c r="S2" s="21"/>
      <c r="T2" s="21"/>
      <c r="U2" s="21"/>
      <c r="V2" s="21"/>
      <c r="W2" s="21"/>
      <c r="X2" s="21"/>
      <c r="Y2" s="21"/>
      <c r="Z2" s="21"/>
      <c r="AA2" s="21"/>
      <c r="AB2" s="21"/>
      <c r="AC2" s="21"/>
      <c r="AD2" s="21"/>
      <c r="AE2" s="21"/>
      <c r="AF2" s="21"/>
      <c r="AG2" s="21"/>
      <c r="AH2" s="21"/>
      <c r="AI2" s="25">
        <f t="shared" ref="AI2:AI27" si="1">IF(B2=0,"",B2+I2)</f>
        <v>110.5</v>
      </c>
      <c r="AJ2" s="29">
        <f t="shared" ref="AJ2:AJ27" si="2">A2</f>
        <v>41103</v>
      </c>
      <c r="AK2" s="26">
        <f>IF(B2=0,NA(),B2/AI2)</f>
        <v>0.16289592760180996</v>
      </c>
      <c r="AL2" s="27">
        <f>IF(ISBLANK('Sprint Data'!G3),NA(),'Sprint Data'!G3)</f>
        <v>0.1</v>
      </c>
      <c r="AM2" s="26" t="e">
        <f>IF((C2+1)&gt;'Project Data'!$C$2,1,NA())</f>
        <v>#N/A</v>
      </c>
      <c r="AN2" s="28">
        <f>('Project Data'!C3+('Project Data'!C2*'Project Data'!C5))</f>
        <v>41372</v>
      </c>
    </row>
    <row r="3" spans="1:40" ht="12.75" customHeight="1">
      <c r="A3" s="20">
        <f t="shared" si="0"/>
        <v>41117</v>
      </c>
      <c r="B3" s="9">
        <f>IF((D3&gt;0),SUM($D$2:D3),)</f>
        <v>46</v>
      </c>
      <c r="C3" s="9">
        <f>'Sprint Data'!A4</f>
        <v>2</v>
      </c>
      <c r="D3" s="9">
        <f>'Sprint Data'!F4</f>
        <v>28</v>
      </c>
      <c r="E3" s="10">
        <f>D2</f>
        <v>18</v>
      </c>
      <c r="F3" s="9">
        <f>'Sprint Data'!D4</f>
        <v>0.75</v>
      </c>
      <c r="G3" s="20">
        <f>G2+'Project Data'!$C$5</f>
        <v>41106</v>
      </c>
      <c r="H3" s="9">
        <f>'Sprint Data'!F4</f>
        <v>28</v>
      </c>
      <c r="I3" s="21">
        <f>'Sprint Data'!E4/F3</f>
        <v>121.33333333333333</v>
      </c>
      <c r="J3" s="21">
        <f>$I3</f>
        <v>121.33333333333333</v>
      </c>
      <c r="K3" s="21"/>
      <c r="L3" s="21"/>
      <c r="M3" s="21"/>
      <c r="N3" s="21"/>
      <c r="O3" s="21"/>
      <c r="P3" s="21"/>
      <c r="Q3" s="21"/>
      <c r="R3" s="21"/>
      <c r="S3" s="21"/>
      <c r="T3" s="21"/>
      <c r="U3" s="21"/>
      <c r="V3" s="21"/>
      <c r="W3" s="21"/>
      <c r="X3" s="21"/>
      <c r="Y3" s="21"/>
      <c r="Z3" s="21"/>
      <c r="AA3" s="21"/>
      <c r="AB3" s="21"/>
      <c r="AC3" s="21"/>
      <c r="AD3" s="21"/>
      <c r="AE3" s="21"/>
      <c r="AF3" s="21"/>
      <c r="AG3" s="21"/>
      <c r="AH3" s="21"/>
      <c r="AI3" s="25">
        <f t="shared" si="1"/>
        <v>167.33333333333331</v>
      </c>
      <c r="AJ3" s="29">
        <f t="shared" si="2"/>
        <v>41117</v>
      </c>
      <c r="AK3" s="26">
        <f t="shared" ref="AK3:AK27" si="3">IF(B3=0,NA(),B3/AI3)</f>
        <v>0.27490039840637454</v>
      </c>
      <c r="AL3" s="27">
        <f>IF(ISBLANK('Sprint Data'!G4),NA(),'Sprint Data'!G4)</f>
        <v>0.12</v>
      </c>
      <c r="AM3" s="26" t="e">
        <f>IF((C3+1)&gt;'Project Data'!$C$2,1,NA())</f>
        <v>#N/A</v>
      </c>
      <c r="AN3" s="28">
        <f>('Project Data'!C3+('Project Data'!C2*'Project Data'!C5))</f>
        <v>41372</v>
      </c>
    </row>
    <row r="4" spans="1:40" ht="12.75" customHeight="1">
      <c r="A4" s="20">
        <f t="shared" si="0"/>
        <v>41131</v>
      </c>
      <c r="B4" s="9">
        <f>IF((D4&gt;0),SUM($D$2:D4),)</f>
        <v>83</v>
      </c>
      <c r="C4" s="9">
        <f>'Sprint Data'!A5</f>
        <v>3</v>
      </c>
      <c r="D4" s="9">
        <f>'Sprint Data'!F5</f>
        <v>37</v>
      </c>
      <c r="E4" s="10">
        <f t="shared" ref="E4:E27" si="4">AVERAGE($H2:$H3)</f>
        <v>23</v>
      </c>
      <c r="F4" s="9">
        <f>'Sprint Data'!D5</f>
        <v>0.75</v>
      </c>
      <c r="G4" s="20">
        <f>G3+'Project Data'!$C$5</f>
        <v>41120</v>
      </c>
      <c r="H4" s="9">
        <f>'Sprint Data'!F5</f>
        <v>37</v>
      </c>
      <c r="I4" s="21">
        <f>'Sprint Data'!E5/F4</f>
        <v>150.66666666666666</v>
      </c>
      <c r="J4" s="21">
        <f t="shared" ref="J4:J27" ca="1" si="5">IF((((J3-INDIRECT(("E" &amp; (J$1+1))))+INDIRECT(("E" &amp; (J$1+1))))&lt;1),,(J3-INDIRECT(("E" &amp; (J$1+1)))))</f>
        <v>103.33333333333333</v>
      </c>
      <c r="K4" s="21">
        <f>$I4</f>
        <v>150.66666666666666</v>
      </c>
      <c r="L4" s="21"/>
      <c r="M4" s="21"/>
      <c r="N4" s="21"/>
      <c r="O4" s="21"/>
      <c r="P4" s="21"/>
      <c r="Q4" s="21"/>
      <c r="R4" s="21"/>
      <c r="S4" s="21"/>
      <c r="T4" s="21"/>
      <c r="U4" s="21"/>
      <c r="V4" s="21"/>
      <c r="W4" s="21"/>
      <c r="X4" s="21"/>
      <c r="Y4" s="21"/>
      <c r="Z4" s="21"/>
      <c r="AA4" s="21"/>
      <c r="AB4" s="21"/>
      <c r="AC4" s="21"/>
      <c r="AD4" s="21"/>
      <c r="AE4" s="21"/>
      <c r="AF4" s="21"/>
      <c r="AG4" s="21"/>
      <c r="AH4" s="21"/>
      <c r="AI4" s="25">
        <f t="shared" si="1"/>
        <v>233.66666666666666</v>
      </c>
      <c r="AJ4" s="29">
        <f t="shared" si="2"/>
        <v>41131</v>
      </c>
      <c r="AK4" s="26">
        <f t="shared" si="3"/>
        <v>0.35520684736091301</v>
      </c>
      <c r="AL4" s="27">
        <f>IF(ISBLANK('Sprint Data'!G5),NA(),'Sprint Data'!G5)</f>
        <v>0.25</v>
      </c>
      <c r="AM4" s="26" t="e">
        <f>IF((C4+1)&gt;'Project Data'!$C$2,1,NA())</f>
        <v>#N/A</v>
      </c>
      <c r="AN4" s="28">
        <f>('Project Data'!C3+('Project Data'!C2*'Project Data'!C5))</f>
        <v>41372</v>
      </c>
    </row>
    <row r="5" spans="1:40" ht="12.75" customHeight="1">
      <c r="A5" s="20">
        <f t="shared" si="0"/>
        <v>41145</v>
      </c>
      <c r="B5" s="9">
        <f>IF((D5&gt;0),SUM($D$2:D5),)</f>
        <v>129</v>
      </c>
      <c r="C5" s="9">
        <f>'Sprint Data'!A6</f>
        <v>4</v>
      </c>
      <c r="D5" s="9">
        <f>'Sprint Data'!F6</f>
        <v>46</v>
      </c>
      <c r="E5" s="10">
        <f t="shared" si="4"/>
        <v>32.5</v>
      </c>
      <c r="F5" s="9">
        <f>'Sprint Data'!D6</f>
        <v>0.8</v>
      </c>
      <c r="G5" s="20">
        <f>G4+'Project Data'!$C$5</f>
        <v>41134</v>
      </c>
      <c r="H5" s="9">
        <f>'Sprint Data'!F6</f>
        <v>46</v>
      </c>
      <c r="I5" s="21">
        <f>'Sprint Data'!E6/F5</f>
        <v>178.75</v>
      </c>
      <c r="J5" s="21">
        <f t="shared" ca="1" si="5"/>
        <v>85.333333333333329</v>
      </c>
      <c r="K5" s="21">
        <f t="shared" ref="K5:K27" ca="1" si="6">IF((((K4-INDIRECT(("E" &amp; (K$1+1))))+INDIRECT(("E" &amp; (K$1+1))))&lt;1),,(K4-INDIRECT(("E" &amp; (K$1+1)))))</f>
        <v>127.66666666666666</v>
      </c>
      <c r="L5" s="21">
        <f>$I5</f>
        <v>178.75</v>
      </c>
      <c r="M5" s="21"/>
      <c r="N5" s="21"/>
      <c r="O5" s="21"/>
      <c r="P5" s="21"/>
      <c r="Q5" s="21"/>
      <c r="R5" s="21"/>
      <c r="S5" s="21"/>
      <c r="T5" s="21"/>
      <c r="U5" s="21"/>
      <c r="V5" s="21"/>
      <c r="W5" s="21"/>
      <c r="X5" s="21"/>
      <c r="Y5" s="21"/>
      <c r="Z5" s="21"/>
      <c r="AA5" s="21"/>
      <c r="AB5" s="21"/>
      <c r="AC5" s="21"/>
      <c r="AD5" s="21"/>
      <c r="AE5" s="21"/>
      <c r="AF5" s="21"/>
      <c r="AG5" s="21"/>
      <c r="AH5" s="21"/>
      <c r="AI5" s="25">
        <f t="shared" si="1"/>
        <v>307.75</v>
      </c>
      <c r="AJ5" s="29">
        <f t="shared" si="2"/>
        <v>41145</v>
      </c>
      <c r="AK5" s="26">
        <f t="shared" si="3"/>
        <v>0.41917140536149472</v>
      </c>
      <c r="AL5" s="27">
        <f>IF(ISBLANK('Sprint Data'!G6),NA(),'Sprint Data'!G6)</f>
        <v>0.3</v>
      </c>
      <c r="AM5" s="26" t="e">
        <f>IF((C5+1)&gt;'Project Data'!$C$2,1,NA())</f>
        <v>#N/A</v>
      </c>
      <c r="AN5" s="28">
        <f>('Project Data'!C3+('Project Data'!C2*'Project Data'!C5))</f>
        <v>41372</v>
      </c>
    </row>
    <row r="6" spans="1:40" ht="12.75" customHeight="1">
      <c r="A6" s="20">
        <f t="shared" si="0"/>
        <v>41159</v>
      </c>
      <c r="B6" s="9">
        <f>IF((D6&gt;0),SUM($D$2:D6),)</f>
        <v>185</v>
      </c>
      <c r="C6" s="9">
        <f>'Sprint Data'!A7</f>
        <v>5</v>
      </c>
      <c r="D6" s="9">
        <f>'Sprint Data'!F7</f>
        <v>56</v>
      </c>
      <c r="E6" s="10">
        <f t="shared" si="4"/>
        <v>41.5</v>
      </c>
      <c r="F6" s="9">
        <f>'Sprint Data'!D7</f>
        <v>0.9</v>
      </c>
      <c r="G6" s="20">
        <f>G5+'Project Data'!$C$5</f>
        <v>41148</v>
      </c>
      <c r="H6" s="9">
        <f>'Sprint Data'!F7</f>
        <v>56</v>
      </c>
      <c r="I6" s="21">
        <f>'Sprint Data'!E7/F6</f>
        <v>176.66666666666666</v>
      </c>
      <c r="J6" s="21">
        <f t="shared" ca="1" si="5"/>
        <v>67.333333333333329</v>
      </c>
      <c r="K6" s="21">
        <f t="shared" ca="1" si="6"/>
        <v>104.66666666666666</v>
      </c>
      <c r="L6" s="21">
        <f t="shared" ref="L6:L27" ca="1" si="7">IF((((L5-INDIRECT(("E" &amp; (L$1+1))))+INDIRECT(("E" &amp; (L$1+1))))&lt;1),,(L5-INDIRECT(("E" &amp; (L$1+1)))))</f>
        <v>146.25</v>
      </c>
      <c r="M6" s="21">
        <f>$I6</f>
        <v>176.66666666666666</v>
      </c>
      <c r="N6" s="21"/>
      <c r="O6" s="21"/>
      <c r="P6" s="21"/>
      <c r="Q6" s="21"/>
      <c r="R6" s="21"/>
      <c r="S6" s="21"/>
      <c r="T6" s="21"/>
      <c r="U6" s="21"/>
      <c r="V6" s="21"/>
      <c r="W6" s="21"/>
      <c r="X6" s="21"/>
      <c r="Y6" s="21"/>
      <c r="Z6" s="21"/>
      <c r="AA6" s="21"/>
      <c r="AB6" s="21"/>
      <c r="AC6" s="21"/>
      <c r="AD6" s="21"/>
      <c r="AE6" s="21"/>
      <c r="AF6" s="21"/>
      <c r="AG6" s="21"/>
      <c r="AH6" s="21"/>
      <c r="AI6" s="25">
        <f t="shared" si="1"/>
        <v>361.66666666666663</v>
      </c>
      <c r="AJ6" s="29">
        <f t="shared" si="2"/>
        <v>41159</v>
      </c>
      <c r="AK6" s="26">
        <f t="shared" si="3"/>
        <v>0.51152073732718895</v>
      </c>
      <c r="AL6" s="27">
        <f>IF(ISBLANK('Sprint Data'!G7),NA(),'Sprint Data'!G7)</f>
        <v>0.45</v>
      </c>
      <c r="AM6" s="26" t="e">
        <f>IF((C6+1)&gt;'Project Data'!$C$2,1,NA())</f>
        <v>#N/A</v>
      </c>
      <c r="AN6" s="28">
        <f>('Project Data'!C3+('Project Data'!C2*'Project Data'!C5))</f>
        <v>41372</v>
      </c>
    </row>
    <row r="7" spans="1:40" ht="12.75" customHeight="1">
      <c r="A7" s="20">
        <f t="shared" si="0"/>
        <v>41173</v>
      </c>
      <c r="B7" s="9">
        <f>IF((D7&gt;0),SUM($D$2:D7),)</f>
        <v>241</v>
      </c>
      <c r="C7" s="9">
        <f>'Sprint Data'!A8</f>
        <v>6</v>
      </c>
      <c r="D7" s="9">
        <f>'Sprint Data'!F8</f>
        <v>56</v>
      </c>
      <c r="E7" s="10">
        <f t="shared" si="4"/>
        <v>51</v>
      </c>
      <c r="F7" s="9">
        <f>'Sprint Data'!D8</f>
        <v>0.8</v>
      </c>
      <c r="G7" s="20">
        <f>G6+'Project Data'!$C$5</f>
        <v>41162</v>
      </c>
      <c r="H7" s="9">
        <f>'Sprint Data'!F8</f>
        <v>56</v>
      </c>
      <c r="I7" s="21">
        <f>'Sprint Data'!E8/F7</f>
        <v>197.5</v>
      </c>
      <c r="J7" s="21">
        <f t="shared" ca="1" si="5"/>
        <v>49.333333333333329</v>
      </c>
      <c r="K7" s="21">
        <f t="shared" ca="1" si="6"/>
        <v>81.666666666666657</v>
      </c>
      <c r="L7" s="21">
        <f t="shared" ca="1" si="7"/>
        <v>113.75</v>
      </c>
      <c r="M7" s="21">
        <f t="shared" ref="M7:M27" ca="1" si="8">IF((((M6-INDIRECT(("E" &amp; (M$1+1))))+INDIRECT(("E" &amp; (M$1+1))))&lt;1),,(M6-INDIRECT(("E" &amp; (M$1+1)))))</f>
        <v>135.16666666666666</v>
      </c>
      <c r="N7" s="21">
        <f>$I7</f>
        <v>197.5</v>
      </c>
      <c r="O7" s="21"/>
      <c r="P7" s="21"/>
      <c r="Q7" s="21"/>
      <c r="R7" s="21"/>
      <c r="S7" s="21"/>
      <c r="T7" s="21"/>
      <c r="U7" s="21"/>
      <c r="V7" s="21"/>
      <c r="W7" s="21"/>
      <c r="X7" s="21"/>
      <c r="Y7" s="21"/>
      <c r="Z7" s="21"/>
      <c r="AA7" s="21"/>
      <c r="AB7" s="21"/>
      <c r="AC7" s="21"/>
      <c r="AD7" s="21"/>
      <c r="AE7" s="21"/>
      <c r="AF7" s="21"/>
      <c r="AG7" s="21"/>
      <c r="AH7" s="21"/>
      <c r="AI7" s="25">
        <f t="shared" si="1"/>
        <v>438.5</v>
      </c>
      <c r="AJ7" s="29">
        <f t="shared" si="2"/>
        <v>41173</v>
      </c>
      <c r="AK7" s="26">
        <f t="shared" si="3"/>
        <v>0.54960091220068419</v>
      </c>
      <c r="AL7" s="27">
        <f>IF(ISBLANK('Sprint Data'!G8),NA(),'Sprint Data'!G8)</f>
        <v>0.55000000000000004</v>
      </c>
      <c r="AM7" s="26" t="e">
        <f>IF((C7+1)&gt;'Project Data'!$C$2,1,NA())</f>
        <v>#N/A</v>
      </c>
      <c r="AN7" s="28">
        <f>('Project Data'!C3+('Project Data'!C2*'Project Data'!C5))</f>
        <v>41372</v>
      </c>
    </row>
    <row r="8" spans="1:40" ht="12.75" customHeight="1">
      <c r="A8" s="20">
        <f t="shared" si="0"/>
        <v>41187</v>
      </c>
      <c r="B8" s="9">
        <f>IF((D8&gt;0),SUM($D$2:D8),)</f>
        <v>292</v>
      </c>
      <c r="C8" s="9">
        <f>'Sprint Data'!A9</f>
        <v>7</v>
      </c>
      <c r="D8" s="9">
        <f>'Sprint Data'!F9</f>
        <v>51</v>
      </c>
      <c r="E8" s="10">
        <f t="shared" si="4"/>
        <v>56</v>
      </c>
      <c r="F8" s="9">
        <f>'Sprint Data'!D9</f>
        <v>0.8</v>
      </c>
      <c r="G8" s="20">
        <f>G7+'Project Data'!$C$5</f>
        <v>41176</v>
      </c>
      <c r="H8" s="9">
        <f>'Sprint Data'!F9</f>
        <v>51</v>
      </c>
      <c r="I8" s="21">
        <f>'Sprint Data'!E9/F8</f>
        <v>131.25</v>
      </c>
      <c r="J8" s="21">
        <f t="shared" ca="1" si="5"/>
        <v>31.333333333333329</v>
      </c>
      <c r="K8" s="21">
        <f t="shared" ca="1" si="6"/>
        <v>58.666666666666657</v>
      </c>
      <c r="L8" s="21">
        <f t="shared" ca="1" si="7"/>
        <v>81.25</v>
      </c>
      <c r="M8" s="21">
        <f t="shared" ca="1" si="8"/>
        <v>93.666666666666657</v>
      </c>
      <c r="N8" s="21">
        <f t="shared" ref="N8:N27" ca="1" si="9">IF((((N7-INDIRECT(("E" &amp; (N$1+1))))+INDIRECT(("E" &amp; (N$1+1))))&lt;1),,(N7-INDIRECT(("E" &amp; (N$1+1)))))</f>
        <v>146.5</v>
      </c>
      <c r="O8" s="21">
        <f>$I8</f>
        <v>131.25</v>
      </c>
      <c r="P8" s="21"/>
      <c r="Q8" s="21"/>
      <c r="R8" s="21"/>
      <c r="S8" s="21"/>
      <c r="T8" s="21"/>
      <c r="U8" s="21"/>
      <c r="V8" s="21"/>
      <c r="W8" s="21"/>
      <c r="X8" s="21"/>
      <c r="Y8" s="21"/>
      <c r="Z8" s="21"/>
      <c r="AA8" s="21"/>
      <c r="AB8" s="21"/>
      <c r="AC8" s="21"/>
      <c r="AD8" s="21"/>
      <c r="AE8" s="21"/>
      <c r="AF8" s="21"/>
      <c r="AG8" s="21"/>
      <c r="AH8" s="21"/>
      <c r="AI8" s="25">
        <f t="shared" si="1"/>
        <v>423.25</v>
      </c>
      <c r="AJ8" s="29">
        <f t="shared" si="2"/>
        <v>41187</v>
      </c>
      <c r="AK8" s="26">
        <f t="shared" si="3"/>
        <v>0.68989958653278205</v>
      </c>
      <c r="AL8" s="27">
        <f>IF(ISBLANK('Sprint Data'!G9),NA(),'Sprint Data'!G9)</f>
        <v>0.65</v>
      </c>
      <c r="AM8" s="26" t="e">
        <f>IF((C8+1)&gt;'Project Data'!$C$2,1,NA())</f>
        <v>#N/A</v>
      </c>
      <c r="AN8" s="28">
        <f>('Project Data'!C3+('Project Data'!C2*'Project Data'!C5))</f>
        <v>41372</v>
      </c>
    </row>
    <row r="9" spans="1:40" ht="12.75" customHeight="1">
      <c r="A9" s="20">
        <f t="shared" si="0"/>
        <v>41201</v>
      </c>
      <c r="B9" s="9">
        <f>IF((D9&gt;0),SUM($D$2:D9),)</f>
        <v>0</v>
      </c>
      <c r="C9" s="9">
        <f>'Sprint Data'!A10</f>
        <v>8</v>
      </c>
      <c r="D9" s="9">
        <f>'Sprint Data'!F10</f>
        <v>0</v>
      </c>
      <c r="E9" s="10">
        <f t="shared" si="4"/>
        <v>53.5</v>
      </c>
      <c r="F9" s="9">
        <f>'Sprint Data'!D10</f>
        <v>0</v>
      </c>
      <c r="G9" s="20">
        <f>G8+'Project Data'!$C$5</f>
        <v>41190</v>
      </c>
      <c r="H9" s="9">
        <f>'Sprint Data'!F10</f>
        <v>0</v>
      </c>
      <c r="I9" s="21" t="e">
        <f>'Sprint Data'!E10/F9</f>
        <v>#DIV/0!</v>
      </c>
      <c r="J9" s="21">
        <f t="shared" ca="1" si="5"/>
        <v>13.333333333333329</v>
      </c>
      <c r="K9" s="21">
        <f t="shared" ca="1" si="6"/>
        <v>35.666666666666657</v>
      </c>
      <c r="L9" s="21">
        <f t="shared" ca="1" si="7"/>
        <v>48.75</v>
      </c>
      <c r="M9" s="21">
        <f t="shared" ca="1" si="8"/>
        <v>52.166666666666657</v>
      </c>
      <c r="N9" s="21">
        <f t="shared" ca="1" si="9"/>
        <v>95.5</v>
      </c>
      <c r="O9" s="21">
        <f t="shared" ref="O9:O27" ca="1" si="10">IF((((O8-INDIRECT(("E" &amp; (O$1+1))))+INDIRECT(("E" &amp; (O$1+1))))&lt;1),,(O8-INDIRECT(("E" &amp; (O$1+1)))))</f>
        <v>75.25</v>
      </c>
      <c r="P9" s="21" t="e">
        <f>$I9</f>
        <v>#DIV/0!</v>
      </c>
      <c r="Q9" s="21"/>
      <c r="R9" s="21"/>
      <c r="S9" s="21"/>
      <c r="T9" s="21"/>
      <c r="U9" s="21"/>
      <c r="V9" s="21"/>
      <c r="W9" s="21"/>
      <c r="X9" s="21"/>
      <c r="Y9" s="21"/>
      <c r="Z9" s="21"/>
      <c r="AA9" s="21"/>
      <c r="AB9" s="21"/>
      <c r="AC9" s="21"/>
      <c r="AD9" s="21"/>
      <c r="AE9" s="21"/>
      <c r="AF9" s="21"/>
      <c r="AG9" s="21"/>
      <c r="AH9" s="21"/>
      <c r="AI9" s="25" t="str">
        <f t="shared" si="1"/>
        <v/>
      </c>
      <c r="AJ9" s="29">
        <f t="shared" si="2"/>
        <v>41201</v>
      </c>
      <c r="AK9" s="26" t="e">
        <f t="shared" si="3"/>
        <v>#N/A</v>
      </c>
      <c r="AL9" s="27" t="e">
        <f>IF(ISBLANK('Sprint Data'!G10),NA(),'Sprint Data'!G10)</f>
        <v>#N/A</v>
      </c>
      <c r="AM9" s="26" t="e">
        <f>IF((C9+1)&gt;'Project Data'!$C$2,1,NA())</f>
        <v>#N/A</v>
      </c>
      <c r="AN9" s="28">
        <f>('Project Data'!C3+('Project Data'!C2*'Project Data'!C5))</f>
        <v>41372</v>
      </c>
    </row>
    <row r="10" spans="1:40" ht="12.75" customHeight="1">
      <c r="A10" s="20">
        <f t="shared" si="0"/>
        <v>41215</v>
      </c>
      <c r="B10" s="9">
        <f>IF((D10&gt;0),SUM($D$2:D10),)</f>
        <v>0</v>
      </c>
      <c r="C10" s="9">
        <f>'Sprint Data'!A11</f>
        <v>9</v>
      </c>
      <c r="D10" s="9">
        <f>'Sprint Data'!F11</f>
        <v>0</v>
      </c>
      <c r="E10" s="10">
        <f t="shared" si="4"/>
        <v>25.5</v>
      </c>
      <c r="F10" s="9">
        <f>'Sprint Data'!D11</f>
        <v>0</v>
      </c>
      <c r="G10" s="20">
        <f>G9+'Project Data'!$C$5</f>
        <v>41204</v>
      </c>
      <c r="H10" s="9">
        <f>'Sprint Data'!F11</f>
        <v>0</v>
      </c>
      <c r="I10" s="21" t="e">
        <f>'Sprint Data'!E11/F10</f>
        <v>#DIV/0!</v>
      </c>
      <c r="J10" s="21">
        <f t="shared" ca="1" si="5"/>
        <v>-4.6666666666666714</v>
      </c>
      <c r="K10" s="21">
        <f t="shared" ca="1" si="6"/>
        <v>12.666666666666657</v>
      </c>
      <c r="L10" s="21">
        <f t="shared" ca="1" si="7"/>
        <v>16.25</v>
      </c>
      <c r="M10" s="21">
        <f t="shared" ca="1" si="8"/>
        <v>10.666666666666657</v>
      </c>
      <c r="N10" s="21">
        <f t="shared" ca="1" si="9"/>
        <v>44.5</v>
      </c>
      <c r="O10" s="21">
        <f t="shared" ca="1" si="10"/>
        <v>19.25</v>
      </c>
      <c r="P10" s="21" t="e">
        <f t="shared" ref="P10:P27" ca="1" si="11">IF((((P9-INDIRECT(("E" &amp; (P$1+1))))+INDIRECT(("E" &amp; (P$1+1))))&lt;1),,(P9-INDIRECT(("E" &amp; (P$1+1)))))</f>
        <v>#DIV/0!</v>
      </c>
      <c r="Q10" s="21" t="e">
        <f>$I10</f>
        <v>#DIV/0!</v>
      </c>
      <c r="R10" s="21"/>
      <c r="S10" s="21"/>
      <c r="T10" s="21"/>
      <c r="U10" s="21"/>
      <c r="V10" s="21"/>
      <c r="W10" s="21"/>
      <c r="X10" s="21"/>
      <c r="Y10" s="21"/>
      <c r="Z10" s="21"/>
      <c r="AA10" s="21"/>
      <c r="AB10" s="21"/>
      <c r="AC10" s="21"/>
      <c r="AD10" s="21"/>
      <c r="AE10" s="21"/>
      <c r="AF10" s="21"/>
      <c r="AG10" s="21"/>
      <c r="AH10" s="21"/>
      <c r="AI10" s="25" t="str">
        <f t="shared" si="1"/>
        <v/>
      </c>
      <c r="AJ10" s="29">
        <f t="shared" si="2"/>
        <v>41215</v>
      </c>
      <c r="AK10" s="26" t="e">
        <f t="shared" si="3"/>
        <v>#N/A</v>
      </c>
      <c r="AL10" s="27" t="e">
        <f>IF(ISBLANK('Sprint Data'!G11),NA(),'Sprint Data'!G11)</f>
        <v>#N/A</v>
      </c>
      <c r="AM10" s="26" t="e">
        <f>IF((C10+1)&gt;'Project Data'!$C$2,1,NA())</f>
        <v>#N/A</v>
      </c>
      <c r="AN10" s="28">
        <f>('Project Data'!C3+('Project Data'!C2*'Project Data'!C5))</f>
        <v>41372</v>
      </c>
    </row>
    <row r="11" spans="1:40" ht="12.75" customHeight="1">
      <c r="A11" s="20">
        <f t="shared" si="0"/>
        <v>41229</v>
      </c>
      <c r="B11" s="9">
        <f>IF((D11&gt;0),SUM($D$2:D11),)</f>
        <v>0</v>
      </c>
      <c r="C11" s="9">
        <f>'Sprint Data'!A12</f>
        <v>10</v>
      </c>
      <c r="D11" s="9">
        <f>'Sprint Data'!F12</f>
        <v>0</v>
      </c>
      <c r="E11" s="10">
        <f t="shared" si="4"/>
        <v>0</v>
      </c>
      <c r="F11" s="9">
        <f>'Sprint Data'!D12</f>
        <v>0</v>
      </c>
      <c r="G11" s="20">
        <f>G10+'Project Data'!$C$5</f>
        <v>41218</v>
      </c>
      <c r="H11" s="9">
        <f>'Sprint Data'!F12</f>
        <v>0</v>
      </c>
      <c r="I11" s="21" t="e">
        <f>'Sprint Data'!E12/F11</f>
        <v>#DIV/0!</v>
      </c>
      <c r="J11" s="21">
        <f t="shared" ca="1" si="5"/>
        <v>0</v>
      </c>
      <c r="K11" s="21">
        <f t="shared" ca="1" si="6"/>
        <v>-10.333333333333343</v>
      </c>
      <c r="L11" s="21">
        <f t="shared" ca="1" si="7"/>
        <v>-16.25</v>
      </c>
      <c r="M11" s="21">
        <f t="shared" ca="1" si="8"/>
        <v>-30.833333333333343</v>
      </c>
      <c r="N11" s="21">
        <f t="shared" ca="1" si="9"/>
        <v>-6.5</v>
      </c>
      <c r="O11" s="21">
        <f t="shared" ca="1" si="10"/>
        <v>-36.75</v>
      </c>
      <c r="P11" s="21" t="e">
        <f t="shared" ca="1" si="11"/>
        <v>#DIV/0!</v>
      </c>
      <c r="Q11" s="21" t="e">
        <f t="shared" ref="Q11:Q27" ca="1" si="12">IF((((Q10-INDIRECT(("E" &amp; (Q$1+1))))+INDIRECT(("E" &amp; (Q$1+1))))&lt;1),,(Q10-INDIRECT(("E" &amp; (Q$1+1)))))</f>
        <v>#DIV/0!</v>
      </c>
      <c r="R11" s="21" t="e">
        <f>$I11</f>
        <v>#DIV/0!</v>
      </c>
      <c r="S11" s="21"/>
      <c r="T11" s="21"/>
      <c r="U11" s="21"/>
      <c r="V11" s="21"/>
      <c r="W11" s="21"/>
      <c r="X11" s="21"/>
      <c r="Y11" s="21"/>
      <c r="Z11" s="21"/>
      <c r="AA11" s="21"/>
      <c r="AB11" s="21"/>
      <c r="AC11" s="21"/>
      <c r="AD11" s="21"/>
      <c r="AE11" s="21"/>
      <c r="AF11" s="21"/>
      <c r="AG11" s="21"/>
      <c r="AH11" s="21"/>
      <c r="AI11" s="25" t="str">
        <f t="shared" si="1"/>
        <v/>
      </c>
      <c r="AJ11" s="29">
        <f t="shared" si="2"/>
        <v>41229</v>
      </c>
      <c r="AK11" s="26" t="e">
        <f t="shared" si="3"/>
        <v>#N/A</v>
      </c>
      <c r="AL11" s="27" t="e">
        <f>IF(ISBLANK('Sprint Data'!G12),NA(),'Sprint Data'!G12)</f>
        <v>#N/A</v>
      </c>
      <c r="AM11" s="26" t="e">
        <f>IF((C11+1)&gt;'Project Data'!$C$2,1,NA())</f>
        <v>#N/A</v>
      </c>
      <c r="AN11" s="28">
        <f>('Project Data'!C3+('Project Data'!C2*'Project Data'!C5))</f>
        <v>41372</v>
      </c>
    </row>
    <row r="12" spans="1:40" ht="12.75" customHeight="1">
      <c r="A12" s="20">
        <f t="shared" si="0"/>
        <v>41243</v>
      </c>
      <c r="B12" s="9">
        <f>IF((D12&gt;0),SUM($D$2:D12),)</f>
        <v>0</v>
      </c>
      <c r="C12" s="9">
        <f>'Sprint Data'!A13</f>
        <v>11</v>
      </c>
      <c r="D12" s="9">
        <f>'Sprint Data'!F13</f>
        <v>0</v>
      </c>
      <c r="E12" s="10">
        <f t="shared" si="4"/>
        <v>0</v>
      </c>
      <c r="F12" s="9">
        <f>'Sprint Data'!D13</f>
        <v>0</v>
      </c>
      <c r="G12" s="20">
        <f>G11+'Project Data'!$C$5</f>
        <v>41232</v>
      </c>
      <c r="H12" s="9">
        <f>'Sprint Data'!F13</f>
        <v>0</v>
      </c>
      <c r="I12" s="21" t="e">
        <f>'Sprint Data'!E13/F12</f>
        <v>#DIV/0!</v>
      </c>
      <c r="J12" s="21">
        <f t="shared" ca="1" si="5"/>
        <v>0</v>
      </c>
      <c r="K12" s="21">
        <f t="shared" ca="1" si="6"/>
        <v>0</v>
      </c>
      <c r="L12" s="21">
        <f t="shared" ca="1" si="7"/>
        <v>0</v>
      </c>
      <c r="M12" s="21">
        <f t="shared" ca="1" si="8"/>
        <v>0</v>
      </c>
      <c r="N12" s="21">
        <f t="shared" ca="1" si="9"/>
        <v>0</v>
      </c>
      <c r="O12" s="21">
        <f t="shared" ca="1" si="10"/>
        <v>0</v>
      </c>
      <c r="P12" s="21" t="e">
        <f t="shared" ca="1" si="11"/>
        <v>#DIV/0!</v>
      </c>
      <c r="Q12" s="21" t="e">
        <f t="shared" ca="1" si="12"/>
        <v>#DIV/0!</v>
      </c>
      <c r="R12" s="21" t="e">
        <f t="shared" ref="R12:R27" ca="1" si="13">IF((((R11-INDIRECT(("E" &amp; (R$1+1))))+INDIRECT(("E" &amp; (R$1+1))))&lt;1),,(R11-INDIRECT(("E" &amp; (R$1+1)))))</f>
        <v>#DIV/0!</v>
      </c>
      <c r="S12" s="21" t="e">
        <f>$I12</f>
        <v>#DIV/0!</v>
      </c>
      <c r="T12" s="21"/>
      <c r="U12" s="21"/>
      <c r="V12" s="21"/>
      <c r="W12" s="21"/>
      <c r="X12" s="21"/>
      <c r="Y12" s="21"/>
      <c r="Z12" s="21"/>
      <c r="AA12" s="21"/>
      <c r="AB12" s="21"/>
      <c r="AC12" s="21"/>
      <c r="AD12" s="21"/>
      <c r="AE12" s="21"/>
      <c r="AF12" s="21"/>
      <c r="AG12" s="21"/>
      <c r="AH12" s="21"/>
      <c r="AI12" s="25" t="str">
        <f t="shared" si="1"/>
        <v/>
      </c>
      <c r="AJ12" s="29">
        <f t="shared" si="2"/>
        <v>41243</v>
      </c>
      <c r="AK12" s="26" t="e">
        <f t="shared" si="3"/>
        <v>#N/A</v>
      </c>
      <c r="AL12" s="27" t="e">
        <f>IF(ISBLANK('Sprint Data'!G13),NA(),'Sprint Data'!G13)</f>
        <v>#N/A</v>
      </c>
      <c r="AM12" s="26" t="e">
        <f>IF((C12+1)&gt;'Project Data'!$C$2,1,NA())</f>
        <v>#N/A</v>
      </c>
      <c r="AN12" s="28">
        <f>('Project Data'!C3+('Project Data'!C2*'Project Data'!C5))</f>
        <v>41372</v>
      </c>
    </row>
    <row r="13" spans="1:40" ht="12.75" customHeight="1">
      <c r="A13" s="20">
        <f t="shared" si="0"/>
        <v>41257</v>
      </c>
      <c r="B13" s="9">
        <f>IF((D13&gt;0),SUM($D$2:D13),)</f>
        <v>0</v>
      </c>
      <c r="C13" s="9">
        <f>'Sprint Data'!A14</f>
        <v>12</v>
      </c>
      <c r="D13" s="9">
        <f>'Sprint Data'!F14</f>
        <v>0</v>
      </c>
      <c r="E13" s="10">
        <f t="shared" si="4"/>
        <v>0</v>
      </c>
      <c r="F13" s="9">
        <f>'Sprint Data'!D14</f>
        <v>0</v>
      </c>
      <c r="G13" s="20">
        <f>G12+'Project Data'!$C$5</f>
        <v>41246</v>
      </c>
      <c r="H13" s="9">
        <f>'Sprint Data'!F14</f>
        <v>0</v>
      </c>
      <c r="I13" s="21" t="e">
        <f>'Sprint Data'!E14/F13</f>
        <v>#DIV/0!</v>
      </c>
      <c r="J13" s="21">
        <f t="shared" ca="1" si="5"/>
        <v>0</v>
      </c>
      <c r="K13" s="21">
        <f t="shared" ca="1" si="6"/>
        <v>0</v>
      </c>
      <c r="L13" s="21">
        <f t="shared" ca="1" si="7"/>
        <v>0</v>
      </c>
      <c r="M13" s="21">
        <f t="shared" ca="1" si="8"/>
        <v>0</v>
      </c>
      <c r="N13" s="21">
        <f t="shared" ca="1" si="9"/>
        <v>0</v>
      </c>
      <c r="O13" s="21">
        <f t="shared" ca="1" si="10"/>
        <v>0</v>
      </c>
      <c r="P13" s="21" t="e">
        <f t="shared" ca="1" si="11"/>
        <v>#DIV/0!</v>
      </c>
      <c r="Q13" s="21" t="e">
        <f t="shared" ca="1" si="12"/>
        <v>#DIV/0!</v>
      </c>
      <c r="R13" s="21" t="e">
        <f t="shared" ca="1" si="13"/>
        <v>#DIV/0!</v>
      </c>
      <c r="S13" s="21" t="e">
        <f t="shared" ref="S13:S27" ca="1" si="14">IF((((S12-INDIRECT(("E" &amp; (S$1+1))))+INDIRECT(("E" &amp; (S$1+1))))&lt;1),,(S12-INDIRECT(("E" &amp; (S$1+1)))))</f>
        <v>#DIV/0!</v>
      </c>
      <c r="T13" s="21" t="e">
        <f>$I13</f>
        <v>#DIV/0!</v>
      </c>
      <c r="U13" s="21"/>
      <c r="V13" s="21"/>
      <c r="W13" s="21"/>
      <c r="X13" s="21"/>
      <c r="Y13" s="21"/>
      <c r="Z13" s="21"/>
      <c r="AA13" s="21"/>
      <c r="AB13" s="21"/>
      <c r="AC13" s="21"/>
      <c r="AD13" s="21"/>
      <c r="AE13" s="21"/>
      <c r="AF13" s="21"/>
      <c r="AG13" s="21"/>
      <c r="AH13" s="21"/>
      <c r="AI13" s="25" t="str">
        <f t="shared" si="1"/>
        <v/>
      </c>
      <c r="AJ13" s="29">
        <f t="shared" si="2"/>
        <v>41257</v>
      </c>
      <c r="AK13" s="26" t="e">
        <f t="shared" si="3"/>
        <v>#N/A</v>
      </c>
      <c r="AL13" s="27" t="e">
        <f>IF(ISBLANK('Sprint Data'!G14),NA(),'Sprint Data'!G14)</f>
        <v>#N/A</v>
      </c>
      <c r="AM13" s="26" t="e">
        <f>IF((C13+1)&gt;'Project Data'!$C$2,1,NA())</f>
        <v>#N/A</v>
      </c>
      <c r="AN13" s="28">
        <f>('Project Data'!C3+('Project Data'!C2*'Project Data'!C5))</f>
        <v>41372</v>
      </c>
    </row>
    <row r="14" spans="1:40" ht="12.75" customHeight="1">
      <c r="A14" s="20">
        <f t="shared" si="0"/>
        <v>41271</v>
      </c>
      <c r="B14" s="9">
        <f>IF((D14&gt;0),SUM($D$2:D14),)</f>
        <v>0</v>
      </c>
      <c r="C14" s="9">
        <f>'Sprint Data'!A15</f>
        <v>13</v>
      </c>
      <c r="D14" s="9">
        <f>'Sprint Data'!F15</f>
        <v>0</v>
      </c>
      <c r="E14" s="10">
        <f t="shared" si="4"/>
        <v>0</v>
      </c>
      <c r="F14" s="9">
        <f>'Sprint Data'!D15</f>
        <v>0</v>
      </c>
      <c r="G14" s="20">
        <f>G13+'Project Data'!$C$5</f>
        <v>41260</v>
      </c>
      <c r="H14" s="9">
        <f>'Sprint Data'!F15</f>
        <v>0</v>
      </c>
      <c r="I14" s="21" t="e">
        <f>'Sprint Data'!E15/F14</f>
        <v>#DIV/0!</v>
      </c>
      <c r="J14" s="21">
        <f t="shared" ca="1" si="5"/>
        <v>0</v>
      </c>
      <c r="K14" s="21">
        <f t="shared" ca="1" si="6"/>
        <v>0</v>
      </c>
      <c r="L14" s="21">
        <f t="shared" ca="1" si="7"/>
        <v>0</v>
      </c>
      <c r="M14" s="21">
        <f t="shared" ca="1" si="8"/>
        <v>0</v>
      </c>
      <c r="N14" s="21">
        <f t="shared" ca="1" si="9"/>
        <v>0</v>
      </c>
      <c r="O14" s="21">
        <f t="shared" ca="1" si="10"/>
        <v>0</v>
      </c>
      <c r="P14" s="21" t="e">
        <f t="shared" ca="1" si="11"/>
        <v>#DIV/0!</v>
      </c>
      <c r="Q14" s="21" t="e">
        <f t="shared" ca="1" si="12"/>
        <v>#DIV/0!</v>
      </c>
      <c r="R14" s="21" t="e">
        <f t="shared" ca="1" si="13"/>
        <v>#DIV/0!</v>
      </c>
      <c r="S14" s="21" t="e">
        <f t="shared" ca="1" si="14"/>
        <v>#DIV/0!</v>
      </c>
      <c r="T14" s="21" t="e">
        <f t="shared" ref="T14:T27" ca="1" si="15">IF((((T13-INDIRECT(("E" &amp; (T$1+1))))+INDIRECT(("E" &amp; (T$1+1))))&lt;1),,(T13-INDIRECT(("E" &amp; (T$1+1)))))</f>
        <v>#DIV/0!</v>
      </c>
      <c r="U14" s="21" t="e">
        <f>$I14</f>
        <v>#DIV/0!</v>
      </c>
      <c r="V14" s="21"/>
      <c r="W14" s="21"/>
      <c r="X14" s="21"/>
      <c r="Y14" s="21"/>
      <c r="Z14" s="21"/>
      <c r="AA14" s="21"/>
      <c r="AB14" s="21"/>
      <c r="AC14" s="21"/>
      <c r="AD14" s="21"/>
      <c r="AE14" s="21"/>
      <c r="AF14" s="21"/>
      <c r="AG14" s="21"/>
      <c r="AH14" s="21"/>
      <c r="AI14" s="25" t="str">
        <f t="shared" si="1"/>
        <v/>
      </c>
      <c r="AJ14" s="29">
        <f t="shared" si="2"/>
        <v>41271</v>
      </c>
      <c r="AK14" s="26" t="e">
        <f t="shared" si="3"/>
        <v>#N/A</v>
      </c>
      <c r="AL14" s="27" t="e">
        <f>IF(ISBLANK('Sprint Data'!G15),NA(),'Sprint Data'!G15)</f>
        <v>#N/A</v>
      </c>
      <c r="AM14" s="26" t="e">
        <f>IF((C14+1)&gt;'Project Data'!$C$2,1,NA())</f>
        <v>#N/A</v>
      </c>
      <c r="AN14" s="28">
        <f>('Project Data'!C3+('Project Data'!C2*'Project Data'!C5))</f>
        <v>41372</v>
      </c>
    </row>
    <row r="15" spans="1:40" ht="12.75" customHeight="1">
      <c r="A15" s="20">
        <f t="shared" si="0"/>
        <v>41285</v>
      </c>
      <c r="B15" s="9">
        <f>IF((D15&gt;0),SUM($D$2:D15),)</f>
        <v>0</v>
      </c>
      <c r="C15" s="9">
        <f>'Sprint Data'!A16</f>
        <v>14</v>
      </c>
      <c r="D15" s="9">
        <f>'Sprint Data'!F16</f>
        <v>0</v>
      </c>
      <c r="E15" s="10">
        <f t="shared" si="4"/>
        <v>0</v>
      </c>
      <c r="F15" s="9">
        <f>'Sprint Data'!D16</f>
        <v>0</v>
      </c>
      <c r="G15" s="20">
        <f>G14+'Project Data'!$C$5</f>
        <v>41274</v>
      </c>
      <c r="H15" s="9">
        <f>'Sprint Data'!F16</f>
        <v>0</v>
      </c>
      <c r="I15" s="21" t="e">
        <f>'Sprint Data'!E16/F15</f>
        <v>#DIV/0!</v>
      </c>
      <c r="J15" s="21">
        <f t="shared" ca="1" si="5"/>
        <v>0</v>
      </c>
      <c r="K15" s="21">
        <f t="shared" ca="1" si="6"/>
        <v>0</v>
      </c>
      <c r="L15" s="21">
        <f t="shared" ca="1" si="7"/>
        <v>0</v>
      </c>
      <c r="M15" s="21">
        <f t="shared" ca="1" si="8"/>
        <v>0</v>
      </c>
      <c r="N15" s="21">
        <f t="shared" ca="1" si="9"/>
        <v>0</v>
      </c>
      <c r="O15" s="21">
        <f t="shared" ca="1" si="10"/>
        <v>0</v>
      </c>
      <c r="P15" s="21" t="e">
        <f t="shared" ca="1" si="11"/>
        <v>#DIV/0!</v>
      </c>
      <c r="Q15" s="21" t="e">
        <f t="shared" ca="1" si="12"/>
        <v>#DIV/0!</v>
      </c>
      <c r="R15" s="21" t="e">
        <f t="shared" ca="1" si="13"/>
        <v>#DIV/0!</v>
      </c>
      <c r="S15" s="21" t="e">
        <f t="shared" ca="1" si="14"/>
        <v>#DIV/0!</v>
      </c>
      <c r="T15" s="21" t="e">
        <f t="shared" ca="1" si="15"/>
        <v>#DIV/0!</v>
      </c>
      <c r="U15" s="21" t="e">
        <f t="shared" ref="U15:U27" ca="1" si="16">IF((((U14-INDIRECT(("E" &amp; (U$1+1))))+INDIRECT(("E" &amp; (U$1+1))))&lt;1),,(U14-INDIRECT(("E" &amp; (U$1+1)))))</f>
        <v>#DIV/0!</v>
      </c>
      <c r="V15" s="21" t="e">
        <f>$I15</f>
        <v>#DIV/0!</v>
      </c>
      <c r="W15" s="21"/>
      <c r="X15" s="21"/>
      <c r="Y15" s="21"/>
      <c r="Z15" s="21"/>
      <c r="AA15" s="21"/>
      <c r="AB15" s="21"/>
      <c r="AC15" s="21"/>
      <c r="AD15" s="21"/>
      <c r="AE15" s="21"/>
      <c r="AF15" s="21"/>
      <c r="AG15" s="21"/>
      <c r="AH15" s="21"/>
      <c r="AI15" s="25" t="str">
        <f t="shared" si="1"/>
        <v/>
      </c>
      <c r="AJ15" s="29">
        <f t="shared" si="2"/>
        <v>41285</v>
      </c>
      <c r="AK15" s="26" t="e">
        <f t="shared" si="3"/>
        <v>#N/A</v>
      </c>
      <c r="AL15" s="27" t="e">
        <f>IF(ISBLANK('Sprint Data'!G16),NA(),'Sprint Data'!G16)</f>
        <v>#N/A</v>
      </c>
      <c r="AM15" s="26" t="e">
        <f>IF((C15+1)&gt;'Project Data'!$C$2,1,NA())</f>
        <v>#N/A</v>
      </c>
      <c r="AN15" s="28">
        <f>('Project Data'!C3+('Project Data'!C2*'Project Data'!C5))</f>
        <v>41372</v>
      </c>
    </row>
    <row r="16" spans="1:40" ht="12.75" customHeight="1">
      <c r="A16" s="20">
        <f t="shared" si="0"/>
        <v>41299</v>
      </c>
      <c r="B16" s="9">
        <f>IF((D16&gt;0),SUM($D$2:D16),)</f>
        <v>0</v>
      </c>
      <c r="C16" s="9">
        <f>'Sprint Data'!A17</f>
        <v>15</v>
      </c>
      <c r="D16" s="9">
        <f>'Sprint Data'!F17</f>
        <v>0</v>
      </c>
      <c r="E16" s="10">
        <f t="shared" si="4"/>
        <v>0</v>
      </c>
      <c r="F16" s="9">
        <f>'Sprint Data'!D17</f>
        <v>0</v>
      </c>
      <c r="G16" s="20">
        <f>G15+'Project Data'!$C$5</f>
        <v>41288</v>
      </c>
      <c r="H16" s="9">
        <f>'Sprint Data'!F17</f>
        <v>0</v>
      </c>
      <c r="I16" s="21" t="e">
        <f>'Sprint Data'!E17/F16</f>
        <v>#DIV/0!</v>
      </c>
      <c r="J16" s="21">
        <f t="shared" ca="1" si="5"/>
        <v>0</v>
      </c>
      <c r="K16" s="21">
        <f t="shared" ca="1" si="6"/>
        <v>0</v>
      </c>
      <c r="L16" s="21">
        <f t="shared" ca="1" si="7"/>
        <v>0</v>
      </c>
      <c r="M16" s="21">
        <f t="shared" ca="1" si="8"/>
        <v>0</v>
      </c>
      <c r="N16" s="21">
        <f t="shared" ca="1" si="9"/>
        <v>0</v>
      </c>
      <c r="O16" s="21">
        <f t="shared" ca="1" si="10"/>
        <v>0</v>
      </c>
      <c r="P16" s="21" t="e">
        <f t="shared" ca="1" si="11"/>
        <v>#DIV/0!</v>
      </c>
      <c r="Q16" s="21" t="e">
        <f t="shared" ca="1" si="12"/>
        <v>#DIV/0!</v>
      </c>
      <c r="R16" s="21" t="e">
        <f t="shared" ca="1" si="13"/>
        <v>#DIV/0!</v>
      </c>
      <c r="S16" s="21" t="e">
        <f t="shared" ca="1" si="14"/>
        <v>#DIV/0!</v>
      </c>
      <c r="T16" s="21" t="e">
        <f t="shared" ca="1" si="15"/>
        <v>#DIV/0!</v>
      </c>
      <c r="U16" s="21" t="e">
        <f t="shared" ca="1" si="16"/>
        <v>#DIV/0!</v>
      </c>
      <c r="V16" s="21" t="e">
        <f t="shared" ref="V16:V27" ca="1" si="17">IF((((V15-INDIRECT(("E" &amp; (V$1+1))))+INDIRECT(("E" &amp; (V$1+1))))&lt;1),,(V15-INDIRECT(("E" &amp; (V$1+1)))))</f>
        <v>#DIV/0!</v>
      </c>
      <c r="W16" s="21" t="e">
        <f>$I16</f>
        <v>#DIV/0!</v>
      </c>
      <c r="X16" s="21"/>
      <c r="Y16" s="21"/>
      <c r="Z16" s="21"/>
      <c r="AA16" s="21"/>
      <c r="AB16" s="21"/>
      <c r="AC16" s="21"/>
      <c r="AD16" s="21"/>
      <c r="AE16" s="21"/>
      <c r="AF16" s="21"/>
      <c r="AG16" s="21"/>
      <c r="AH16" s="21"/>
      <c r="AI16" s="25" t="str">
        <f t="shared" si="1"/>
        <v/>
      </c>
      <c r="AJ16" s="29">
        <f t="shared" si="2"/>
        <v>41299</v>
      </c>
      <c r="AK16" s="26" t="e">
        <f t="shared" si="3"/>
        <v>#N/A</v>
      </c>
      <c r="AL16" s="27" t="e">
        <f>IF(ISBLANK('Sprint Data'!G17),NA(),'Sprint Data'!G17)</f>
        <v>#N/A</v>
      </c>
      <c r="AM16" s="26" t="e">
        <f>IF((C16+1)&gt;'Project Data'!$C$2,1,NA())</f>
        <v>#N/A</v>
      </c>
      <c r="AN16" s="28">
        <f>('Project Data'!C3+('Project Data'!C2*'Project Data'!C5))</f>
        <v>41372</v>
      </c>
    </row>
    <row r="17" spans="1:40" ht="12.75" customHeight="1">
      <c r="A17" s="20">
        <f t="shared" si="0"/>
        <v>41313</v>
      </c>
      <c r="B17" s="9">
        <f>IF((D17&gt;0),SUM($D$2:D17),)</f>
        <v>0</v>
      </c>
      <c r="C17" s="9">
        <f>'Sprint Data'!A18</f>
        <v>16</v>
      </c>
      <c r="D17" s="9">
        <f>'Sprint Data'!F18</f>
        <v>0</v>
      </c>
      <c r="E17" s="10">
        <f t="shared" si="4"/>
        <v>0</v>
      </c>
      <c r="F17" s="9">
        <f>'Sprint Data'!D18</f>
        <v>0</v>
      </c>
      <c r="G17" s="20">
        <f>G16+'Project Data'!$C$5</f>
        <v>41302</v>
      </c>
      <c r="H17" s="9">
        <f>'Sprint Data'!F18</f>
        <v>0</v>
      </c>
      <c r="I17" s="21" t="e">
        <f>'Sprint Data'!E18/F17</f>
        <v>#DIV/0!</v>
      </c>
      <c r="J17" s="21">
        <f t="shared" ca="1" si="5"/>
        <v>0</v>
      </c>
      <c r="K17" s="21">
        <f t="shared" ca="1" si="6"/>
        <v>0</v>
      </c>
      <c r="L17" s="21">
        <f t="shared" ca="1" si="7"/>
        <v>0</v>
      </c>
      <c r="M17" s="21">
        <f t="shared" ca="1" si="8"/>
        <v>0</v>
      </c>
      <c r="N17" s="21">
        <f t="shared" ca="1" si="9"/>
        <v>0</v>
      </c>
      <c r="O17" s="21">
        <f t="shared" ca="1" si="10"/>
        <v>0</v>
      </c>
      <c r="P17" s="21" t="e">
        <f t="shared" ca="1" si="11"/>
        <v>#DIV/0!</v>
      </c>
      <c r="Q17" s="21" t="e">
        <f t="shared" ca="1" si="12"/>
        <v>#DIV/0!</v>
      </c>
      <c r="R17" s="21" t="e">
        <f t="shared" ca="1" si="13"/>
        <v>#DIV/0!</v>
      </c>
      <c r="S17" s="21" t="e">
        <f t="shared" ca="1" si="14"/>
        <v>#DIV/0!</v>
      </c>
      <c r="T17" s="21" t="e">
        <f t="shared" ca="1" si="15"/>
        <v>#DIV/0!</v>
      </c>
      <c r="U17" s="21" t="e">
        <f t="shared" ca="1" si="16"/>
        <v>#DIV/0!</v>
      </c>
      <c r="V17" s="21" t="e">
        <f t="shared" ca="1" si="17"/>
        <v>#DIV/0!</v>
      </c>
      <c r="W17" s="21" t="e">
        <f t="shared" ref="W17:W27" ca="1" si="18">IF((((W16-INDIRECT(("E" &amp; (W$1+1))))+INDIRECT(("E" &amp; (W$1+1))))&lt;1),,(W16-INDIRECT(("E" &amp; (W$1+1)))))</f>
        <v>#DIV/0!</v>
      </c>
      <c r="X17" s="21" t="e">
        <f>$I17</f>
        <v>#DIV/0!</v>
      </c>
      <c r="Y17" s="21"/>
      <c r="Z17" s="21"/>
      <c r="AA17" s="21"/>
      <c r="AB17" s="21"/>
      <c r="AC17" s="21"/>
      <c r="AD17" s="21"/>
      <c r="AE17" s="21"/>
      <c r="AF17" s="21"/>
      <c r="AG17" s="21"/>
      <c r="AH17" s="21"/>
      <c r="AI17" s="25" t="str">
        <f t="shared" si="1"/>
        <v/>
      </c>
      <c r="AJ17" s="29">
        <f t="shared" si="2"/>
        <v>41313</v>
      </c>
      <c r="AK17" s="26" t="e">
        <f t="shared" si="3"/>
        <v>#N/A</v>
      </c>
      <c r="AL17" s="27" t="e">
        <f>IF(ISBLANK('Sprint Data'!G18),NA(),'Sprint Data'!G18)</f>
        <v>#N/A</v>
      </c>
      <c r="AM17" s="26" t="e">
        <f>IF((C17+1)&gt;'Project Data'!$C$2,1,NA())</f>
        <v>#N/A</v>
      </c>
      <c r="AN17" s="28">
        <f>('Project Data'!C3+('Project Data'!C2*'Project Data'!C5))</f>
        <v>41372</v>
      </c>
    </row>
    <row r="18" spans="1:40" ht="12.75" customHeight="1">
      <c r="A18" s="20">
        <f t="shared" si="0"/>
        <v>41327</v>
      </c>
      <c r="B18" s="9">
        <f>IF((D18&gt;0),SUM($D$2:D18),)</f>
        <v>0</v>
      </c>
      <c r="C18" s="9">
        <f>'Sprint Data'!A19</f>
        <v>17</v>
      </c>
      <c r="D18" s="9">
        <f>'Sprint Data'!F19</f>
        <v>0</v>
      </c>
      <c r="E18" s="10">
        <f t="shared" si="4"/>
        <v>0</v>
      </c>
      <c r="F18" s="9">
        <f>'Sprint Data'!D19</f>
        <v>0</v>
      </c>
      <c r="G18" s="20">
        <f>G17+'Project Data'!$C$5</f>
        <v>41316</v>
      </c>
      <c r="H18" s="9">
        <f>'Sprint Data'!F19</f>
        <v>0</v>
      </c>
      <c r="I18" s="21" t="e">
        <f>'Sprint Data'!E19/F18</f>
        <v>#DIV/0!</v>
      </c>
      <c r="J18" s="21">
        <f t="shared" ca="1" si="5"/>
        <v>0</v>
      </c>
      <c r="K18" s="21">
        <f t="shared" ca="1" si="6"/>
        <v>0</v>
      </c>
      <c r="L18" s="21">
        <f t="shared" ca="1" si="7"/>
        <v>0</v>
      </c>
      <c r="M18" s="21">
        <f t="shared" ca="1" si="8"/>
        <v>0</v>
      </c>
      <c r="N18" s="21">
        <f t="shared" ca="1" si="9"/>
        <v>0</v>
      </c>
      <c r="O18" s="21">
        <f t="shared" ca="1" si="10"/>
        <v>0</v>
      </c>
      <c r="P18" s="21" t="e">
        <f t="shared" ca="1" si="11"/>
        <v>#DIV/0!</v>
      </c>
      <c r="Q18" s="21" t="e">
        <f t="shared" ca="1" si="12"/>
        <v>#DIV/0!</v>
      </c>
      <c r="R18" s="21" t="e">
        <f t="shared" ca="1" si="13"/>
        <v>#DIV/0!</v>
      </c>
      <c r="S18" s="21" t="e">
        <f t="shared" ca="1" si="14"/>
        <v>#DIV/0!</v>
      </c>
      <c r="T18" s="21" t="e">
        <f t="shared" ca="1" si="15"/>
        <v>#DIV/0!</v>
      </c>
      <c r="U18" s="21" t="e">
        <f t="shared" ca="1" si="16"/>
        <v>#DIV/0!</v>
      </c>
      <c r="V18" s="21" t="e">
        <f t="shared" ca="1" si="17"/>
        <v>#DIV/0!</v>
      </c>
      <c r="W18" s="21" t="e">
        <f t="shared" ca="1" si="18"/>
        <v>#DIV/0!</v>
      </c>
      <c r="X18" s="21" t="e">
        <f t="shared" ref="X18:X27" ca="1" si="19">IF((((X17-INDIRECT(("E" &amp; (X$1+1))))+INDIRECT(("E" &amp; (X$1+1))))&lt;1),,(X17-INDIRECT(("E" &amp; (X$1+1)))))</f>
        <v>#DIV/0!</v>
      </c>
      <c r="Y18" s="21" t="e">
        <f>$I18</f>
        <v>#DIV/0!</v>
      </c>
      <c r="Z18" s="21"/>
      <c r="AA18" s="21"/>
      <c r="AB18" s="21"/>
      <c r="AC18" s="21"/>
      <c r="AD18" s="21"/>
      <c r="AE18" s="21"/>
      <c r="AF18" s="21"/>
      <c r="AG18" s="21"/>
      <c r="AH18" s="21"/>
      <c r="AI18" s="25" t="str">
        <f t="shared" si="1"/>
        <v/>
      </c>
      <c r="AJ18" s="29">
        <f t="shared" si="2"/>
        <v>41327</v>
      </c>
      <c r="AK18" s="26" t="e">
        <f t="shared" si="3"/>
        <v>#N/A</v>
      </c>
      <c r="AL18" s="27" t="e">
        <f>IF(ISBLANK('Sprint Data'!G19),NA(),'Sprint Data'!G19)</f>
        <v>#N/A</v>
      </c>
      <c r="AM18" s="26" t="e">
        <f>IF((C18+1)&gt;'Project Data'!$C$2,1,NA())</f>
        <v>#N/A</v>
      </c>
      <c r="AN18" s="28">
        <f>('Project Data'!C3+('Project Data'!C2*'Project Data'!C5))</f>
        <v>41372</v>
      </c>
    </row>
    <row r="19" spans="1:40" ht="12.75" customHeight="1">
      <c r="A19" s="20">
        <f t="shared" si="0"/>
        <v>41341</v>
      </c>
      <c r="B19" s="9">
        <f>IF((D19&gt;0),SUM($D$2:D19),)</f>
        <v>0</v>
      </c>
      <c r="C19" s="9">
        <f>'Sprint Data'!A20</f>
        <v>18</v>
      </c>
      <c r="D19" s="9">
        <f>'Sprint Data'!F20</f>
        <v>0</v>
      </c>
      <c r="E19" s="10">
        <f t="shared" si="4"/>
        <v>0</v>
      </c>
      <c r="F19" s="9">
        <f>'Sprint Data'!D20</f>
        <v>0</v>
      </c>
      <c r="G19" s="20">
        <f>G18+'Project Data'!$C$5</f>
        <v>41330</v>
      </c>
      <c r="H19" s="9">
        <f>'Sprint Data'!F20</f>
        <v>0</v>
      </c>
      <c r="I19" s="21" t="e">
        <f>'Sprint Data'!E20/F19</f>
        <v>#DIV/0!</v>
      </c>
      <c r="J19" s="21">
        <f t="shared" ca="1" si="5"/>
        <v>0</v>
      </c>
      <c r="K19" s="21">
        <f t="shared" ca="1" si="6"/>
        <v>0</v>
      </c>
      <c r="L19" s="21">
        <f t="shared" ca="1" si="7"/>
        <v>0</v>
      </c>
      <c r="M19" s="21">
        <f t="shared" ca="1" si="8"/>
        <v>0</v>
      </c>
      <c r="N19" s="21">
        <f t="shared" ca="1" si="9"/>
        <v>0</v>
      </c>
      <c r="O19" s="21">
        <f t="shared" ca="1" si="10"/>
        <v>0</v>
      </c>
      <c r="P19" s="21" t="e">
        <f t="shared" ca="1" si="11"/>
        <v>#DIV/0!</v>
      </c>
      <c r="Q19" s="21" t="e">
        <f t="shared" ca="1" si="12"/>
        <v>#DIV/0!</v>
      </c>
      <c r="R19" s="21" t="e">
        <f t="shared" ca="1" si="13"/>
        <v>#DIV/0!</v>
      </c>
      <c r="S19" s="21" t="e">
        <f t="shared" ca="1" si="14"/>
        <v>#DIV/0!</v>
      </c>
      <c r="T19" s="21" t="e">
        <f t="shared" ca="1" si="15"/>
        <v>#DIV/0!</v>
      </c>
      <c r="U19" s="21" t="e">
        <f t="shared" ca="1" si="16"/>
        <v>#DIV/0!</v>
      </c>
      <c r="V19" s="21" t="e">
        <f t="shared" ca="1" si="17"/>
        <v>#DIV/0!</v>
      </c>
      <c r="W19" s="21" t="e">
        <f t="shared" ca="1" si="18"/>
        <v>#DIV/0!</v>
      </c>
      <c r="X19" s="21" t="e">
        <f t="shared" ca="1" si="19"/>
        <v>#DIV/0!</v>
      </c>
      <c r="Y19" s="21" t="e">
        <f t="shared" ref="Y19:Y27" ca="1" si="20">IF((((Y18-INDIRECT(("E" &amp; (Y$1+1))))+INDIRECT(("E" &amp; (Y$1+1))))&lt;1),,(Y18-INDIRECT(("E" &amp; (Y$1+1)))))</f>
        <v>#DIV/0!</v>
      </c>
      <c r="Z19" s="21" t="e">
        <f>$I19</f>
        <v>#DIV/0!</v>
      </c>
      <c r="AA19" s="21"/>
      <c r="AB19" s="21"/>
      <c r="AC19" s="21"/>
      <c r="AD19" s="21"/>
      <c r="AE19" s="21"/>
      <c r="AF19" s="21"/>
      <c r="AG19" s="21"/>
      <c r="AH19" s="21"/>
      <c r="AI19" s="25" t="str">
        <f t="shared" si="1"/>
        <v/>
      </c>
      <c r="AJ19" s="29">
        <f t="shared" si="2"/>
        <v>41341</v>
      </c>
      <c r="AK19" s="26" t="e">
        <f t="shared" si="3"/>
        <v>#N/A</v>
      </c>
      <c r="AL19" s="27" t="e">
        <f>IF(ISBLANK('Sprint Data'!G20),NA(),'Sprint Data'!G20)</f>
        <v>#N/A</v>
      </c>
      <c r="AM19" s="26" t="e">
        <f>IF((C19+1)&gt;'Project Data'!$C$2,1,NA())</f>
        <v>#N/A</v>
      </c>
      <c r="AN19" s="28">
        <f>('Project Data'!C3+('Project Data'!C2*'Project Data'!C5))</f>
        <v>41372</v>
      </c>
    </row>
    <row r="20" spans="1:40" ht="12.75" customHeight="1">
      <c r="A20" s="20">
        <f t="shared" si="0"/>
        <v>41355</v>
      </c>
      <c r="B20" s="9">
        <f>IF((D20&gt;0),SUM($D$2:D20),)</f>
        <v>0</v>
      </c>
      <c r="C20" s="9">
        <f>'Sprint Data'!A21</f>
        <v>19</v>
      </c>
      <c r="D20" s="9">
        <f>'Sprint Data'!F21</f>
        <v>0</v>
      </c>
      <c r="E20" s="10">
        <f t="shared" si="4"/>
        <v>0</v>
      </c>
      <c r="F20" s="9">
        <f>'Sprint Data'!D21</f>
        <v>0</v>
      </c>
      <c r="G20" s="20">
        <f>G19+'Project Data'!$C$5</f>
        <v>41344</v>
      </c>
      <c r="H20" s="9">
        <f>'Sprint Data'!F21</f>
        <v>0</v>
      </c>
      <c r="I20" s="21" t="e">
        <f>'Sprint Data'!E21/F20</f>
        <v>#DIV/0!</v>
      </c>
      <c r="J20" s="21">
        <f t="shared" ca="1" si="5"/>
        <v>0</v>
      </c>
      <c r="K20" s="21">
        <f t="shared" ca="1" si="6"/>
        <v>0</v>
      </c>
      <c r="L20" s="21">
        <f t="shared" ca="1" si="7"/>
        <v>0</v>
      </c>
      <c r="M20" s="21">
        <f t="shared" ca="1" si="8"/>
        <v>0</v>
      </c>
      <c r="N20" s="21">
        <f t="shared" ca="1" si="9"/>
        <v>0</v>
      </c>
      <c r="O20" s="21">
        <f t="shared" ca="1" si="10"/>
        <v>0</v>
      </c>
      <c r="P20" s="21" t="e">
        <f t="shared" ca="1" si="11"/>
        <v>#DIV/0!</v>
      </c>
      <c r="Q20" s="21" t="e">
        <f t="shared" ca="1" si="12"/>
        <v>#DIV/0!</v>
      </c>
      <c r="R20" s="21" t="e">
        <f t="shared" ca="1" si="13"/>
        <v>#DIV/0!</v>
      </c>
      <c r="S20" s="21" t="e">
        <f t="shared" ca="1" si="14"/>
        <v>#DIV/0!</v>
      </c>
      <c r="T20" s="21" t="e">
        <f t="shared" ca="1" si="15"/>
        <v>#DIV/0!</v>
      </c>
      <c r="U20" s="21" t="e">
        <f t="shared" ca="1" si="16"/>
        <v>#DIV/0!</v>
      </c>
      <c r="V20" s="21" t="e">
        <f t="shared" ca="1" si="17"/>
        <v>#DIV/0!</v>
      </c>
      <c r="W20" s="21" t="e">
        <f t="shared" ca="1" si="18"/>
        <v>#DIV/0!</v>
      </c>
      <c r="X20" s="21" t="e">
        <f t="shared" ca="1" si="19"/>
        <v>#DIV/0!</v>
      </c>
      <c r="Y20" s="21" t="e">
        <f t="shared" ca="1" si="20"/>
        <v>#DIV/0!</v>
      </c>
      <c r="Z20" s="21" t="e">
        <f t="shared" ref="Z20:Z27" ca="1" si="21">IF((((Z19-INDIRECT(("E" &amp; (Z$1+1))))+INDIRECT(("E" &amp; (Z$1+1))))&lt;1),,(Z19-INDIRECT(("E" &amp; (Z$1+1)))))</f>
        <v>#DIV/0!</v>
      </c>
      <c r="AA20" s="21" t="e">
        <f>$I20</f>
        <v>#DIV/0!</v>
      </c>
      <c r="AB20" s="21"/>
      <c r="AC20" s="21"/>
      <c r="AD20" s="21"/>
      <c r="AE20" s="21"/>
      <c r="AF20" s="21"/>
      <c r="AG20" s="21"/>
      <c r="AH20" s="21"/>
      <c r="AI20" s="25" t="str">
        <f t="shared" si="1"/>
        <v/>
      </c>
      <c r="AJ20" s="29">
        <f t="shared" si="2"/>
        <v>41355</v>
      </c>
      <c r="AK20" s="26" t="e">
        <f t="shared" si="3"/>
        <v>#N/A</v>
      </c>
      <c r="AL20" s="27" t="e">
        <f>IF(ISBLANK('Sprint Data'!G21),NA(),'Sprint Data'!G21)</f>
        <v>#N/A</v>
      </c>
      <c r="AM20" s="26" t="e">
        <f>IF((C20+1)&gt;'Project Data'!$C$2,1,NA())</f>
        <v>#N/A</v>
      </c>
      <c r="AN20" s="28">
        <f>('Project Data'!C3+('Project Data'!C2*'Project Data'!C5))</f>
        <v>41372</v>
      </c>
    </row>
    <row r="21" spans="1:40" ht="12.75" customHeight="1">
      <c r="A21" s="20">
        <f t="shared" si="0"/>
        <v>41369</v>
      </c>
      <c r="B21" s="9">
        <f>IF((D21&gt;0),SUM($D$2:D21),)</f>
        <v>0</v>
      </c>
      <c r="C21" s="9">
        <f>'Sprint Data'!A22</f>
        <v>20</v>
      </c>
      <c r="D21" s="9">
        <f>'Sprint Data'!F22</f>
        <v>0</v>
      </c>
      <c r="E21" s="10">
        <f t="shared" si="4"/>
        <v>0</v>
      </c>
      <c r="F21" s="9">
        <f>'Sprint Data'!D22</f>
        <v>0</v>
      </c>
      <c r="G21" s="20">
        <f>G20+'Project Data'!$C$5</f>
        <v>41358</v>
      </c>
      <c r="H21" s="9">
        <f>'Sprint Data'!F22</f>
        <v>0</v>
      </c>
      <c r="I21" s="21" t="e">
        <f>'Sprint Data'!E22/F21</f>
        <v>#DIV/0!</v>
      </c>
      <c r="J21" s="21">
        <f t="shared" ca="1" si="5"/>
        <v>0</v>
      </c>
      <c r="K21" s="21">
        <f t="shared" ca="1" si="6"/>
        <v>0</v>
      </c>
      <c r="L21" s="21">
        <f t="shared" ca="1" si="7"/>
        <v>0</v>
      </c>
      <c r="M21" s="21">
        <f t="shared" ca="1" si="8"/>
        <v>0</v>
      </c>
      <c r="N21" s="21">
        <f t="shared" ca="1" si="9"/>
        <v>0</v>
      </c>
      <c r="O21" s="21">
        <f t="shared" ca="1" si="10"/>
        <v>0</v>
      </c>
      <c r="P21" s="21" t="e">
        <f t="shared" ca="1" si="11"/>
        <v>#DIV/0!</v>
      </c>
      <c r="Q21" s="21" t="e">
        <f t="shared" ca="1" si="12"/>
        <v>#DIV/0!</v>
      </c>
      <c r="R21" s="21" t="e">
        <f t="shared" ca="1" si="13"/>
        <v>#DIV/0!</v>
      </c>
      <c r="S21" s="21" t="e">
        <f t="shared" ca="1" si="14"/>
        <v>#DIV/0!</v>
      </c>
      <c r="T21" s="21" t="e">
        <f t="shared" ca="1" si="15"/>
        <v>#DIV/0!</v>
      </c>
      <c r="U21" s="21" t="e">
        <f t="shared" ca="1" si="16"/>
        <v>#DIV/0!</v>
      </c>
      <c r="V21" s="21" t="e">
        <f t="shared" ca="1" si="17"/>
        <v>#DIV/0!</v>
      </c>
      <c r="W21" s="21" t="e">
        <f t="shared" ca="1" si="18"/>
        <v>#DIV/0!</v>
      </c>
      <c r="X21" s="21" t="e">
        <f t="shared" ca="1" si="19"/>
        <v>#DIV/0!</v>
      </c>
      <c r="Y21" s="21" t="e">
        <f t="shared" ca="1" si="20"/>
        <v>#DIV/0!</v>
      </c>
      <c r="Z21" s="21" t="e">
        <f t="shared" ca="1" si="21"/>
        <v>#DIV/0!</v>
      </c>
      <c r="AA21" s="21" t="e">
        <f t="shared" ref="AA21:AA27" ca="1" si="22">IF((((AA20-INDIRECT(("E" &amp; (AA$1+1))))+INDIRECT(("E" &amp; (AA$1+1))))&lt;1),,(AA20-INDIRECT(("E" &amp; (AA$1+1)))))</f>
        <v>#DIV/0!</v>
      </c>
      <c r="AB21" s="21" t="e">
        <f>$I21</f>
        <v>#DIV/0!</v>
      </c>
      <c r="AC21" s="21"/>
      <c r="AD21" s="21"/>
      <c r="AE21" s="21"/>
      <c r="AF21" s="21"/>
      <c r="AG21" s="21"/>
      <c r="AH21" s="21"/>
      <c r="AI21" s="25" t="str">
        <f t="shared" si="1"/>
        <v/>
      </c>
      <c r="AJ21" s="29">
        <f t="shared" si="2"/>
        <v>41369</v>
      </c>
      <c r="AK21" s="26" t="e">
        <f t="shared" si="3"/>
        <v>#N/A</v>
      </c>
      <c r="AL21" s="27" t="e">
        <f>IF(ISBLANK('Sprint Data'!G22),NA(),'Sprint Data'!G22)</f>
        <v>#N/A</v>
      </c>
      <c r="AM21" s="26">
        <f>IF((C21+1)&gt;'Project Data'!$C$2,1,NA())</f>
        <v>1</v>
      </c>
      <c r="AN21" s="28">
        <f>('Project Data'!C3+('Project Data'!C2*'Project Data'!C5))</f>
        <v>41372</v>
      </c>
    </row>
    <row r="22" spans="1:40" ht="12.75" customHeight="1">
      <c r="A22" s="20">
        <f t="shared" si="0"/>
        <v>41383</v>
      </c>
      <c r="B22" s="9">
        <f>IF((D22&gt;0),SUM($D$2:D22),)</f>
        <v>0</v>
      </c>
      <c r="C22" s="9">
        <f>'Sprint Data'!A23</f>
        <v>21</v>
      </c>
      <c r="D22" s="9">
        <f>'Sprint Data'!F23</f>
        <v>0</v>
      </c>
      <c r="E22" s="10">
        <f t="shared" si="4"/>
        <v>0</v>
      </c>
      <c r="F22" s="9">
        <f>'Sprint Data'!D23</f>
        <v>0</v>
      </c>
      <c r="G22" s="20">
        <f>G21+'Project Data'!$C$5</f>
        <v>41372</v>
      </c>
      <c r="H22" s="9">
        <f>'Sprint Data'!F23</f>
        <v>0</v>
      </c>
      <c r="I22" s="21" t="e">
        <f>'Sprint Data'!E23/F22</f>
        <v>#DIV/0!</v>
      </c>
      <c r="J22" s="21">
        <f t="shared" ca="1" si="5"/>
        <v>0</v>
      </c>
      <c r="K22" s="21">
        <f t="shared" ca="1" si="6"/>
        <v>0</v>
      </c>
      <c r="L22" s="21">
        <f t="shared" ca="1" si="7"/>
        <v>0</v>
      </c>
      <c r="M22" s="21">
        <f t="shared" ca="1" si="8"/>
        <v>0</v>
      </c>
      <c r="N22" s="21">
        <f t="shared" ca="1" si="9"/>
        <v>0</v>
      </c>
      <c r="O22" s="21">
        <f t="shared" ca="1" si="10"/>
        <v>0</v>
      </c>
      <c r="P22" s="21" t="e">
        <f t="shared" ca="1" si="11"/>
        <v>#DIV/0!</v>
      </c>
      <c r="Q22" s="21" t="e">
        <f t="shared" ca="1" si="12"/>
        <v>#DIV/0!</v>
      </c>
      <c r="R22" s="21" t="e">
        <f t="shared" ca="1" si="13"/>
        <v>#DIV/0!</v>
      </c>
      <c r="S22" s="21" t="e">
        <f t="shared" ca="1" si="14"/>
        <v>#DIV/0!</v>
      </c>
      <c r="T22" s="21" t="e">
        <f t="shared" ca="1" si="15"/>
        <v>#DIV/0!</v>
      </c>
      <c r="U22" s="21" t="e">
        <f t="shared" ca="1" si="16"/>
        <v>#DIV/0!</v>
      </c>
      <c r="V22" s="21" t="e">
        <f t="shared" ca="1" si="17"/>
        <v>#DIV/0!</v>
      </c>
      <c r="W22" s="21" t="e">
        <f t="shared" ca="1" si="18"/>
        <v>#DIV/0!</v>
      </c>
      <c r="X22" s="21" t="e">
        <f t="shared" ca="1" si="19"/>
        <v>#DIV/0!</v>
      </c>
      <c r="Y22" s="21" t="e">
        <f t="shared" ca="1" si="20"/>
        <v>#DIV/0!</v>
      </c>
      <c r="Z22" s="21" t="e">
        <f t="shared" ca="1" si="21"/>
        <v>#DIV/0!</v>
      </c>
      <c r="AA22" s="21" t="e">
        <f t="shared" ca="1" si="22"/>
        <v>#DIV/0!</v>
      </c>
      <c r="AB22" s="21" t="e">
        <f t="shared" ref="AB22:AB27" ca="1" si="23">IF((((AB21-INDIRECT(("E" &amp; (AB$1+1))))+INDIRECT(("E" &amp; (AB$1+1))))&lt;1),,(AB21-INDIRECT(("E" &amp; (AB$1+1)))))</f>
        <v>#DIV/0!</v>
      </c>
      <c r="AC22" s="21" t="e">
        <f>$I22</f>
        <v>#DIV/0!</v>
      </c>
      <c r="AD22" s="21"/>
      <c r="AE22" s="21"/>
      <c r="AF22" s="21"/>
      <c r="AG22" s="21"/>
      <c r="AH22" s="21"/>
      <c r="AI22" s="25" t="str">
        <f t="shared" si="1"/>
        <v/>
      </c>
      <c r="AJ22" s="29">
        <f t="shared" si="2"/>
        <v>41383</v>
      </c>
      <c r="AK22" s="26" t="e">
        <f t="shared" si="3"/>
        <v>#N/A</v>
      </c>
      <c r="AL22" s="27" t="e">
        <f>IF(ISBLANK('Sprint Data'!G23),NA(),'Sprint Data'!G23)</f>
        <v>#N/A</v>
      </c>
      <c r="AM22" s="26">
        <f>IF((C22+1)&gt;'Project Data'!$C$2,1,NA())</f>
        <v>1</v>
      </c>
      <c r="AN22" s="28">
        <f>('Project Data'!C3+('Project Data'!C2*'Project Data'!C5))</f>
        <v>41372</v>
      </c>
    </row>
    <row r="23" spans="1:40" ht="12.75" customHeight="1">
      <c r="A23" s="20">
        <f t="shared" si="0"/>
        <v>41397</v>
      </c>
      <c r="B23" s="9">
        <f>IF((D23&gt;0),SUM($D$2:D23),)</f>
        <v>0</v>
      </c>
      <c r="C23" s="9">
        <f>'Sprint Data'!A24</f>
        <v>22</v>
      </c>
      <c r="D23" s="9">
        <f>'Sprint Data'!F24</f>
        <v>0</v>
      </c>
      <c r="E23" s="10">
        <f t="shared" si="4"/>
        <v>0</v>
      </c>
      <c r="F23" s="9">
        <f>'Sprint Data'!D24</f>
        <v>0</v>
      </c>
      <c r="G23" s="20">
        <f>G22+'Project Data'!$C$5</f>
        <v>41386</v>
      </c>
      <c r="H23" s="9">
        <f>'Sprint Data'!F24</f>
        <v>0</v>
      </c>
      <c r="I23" s="21" t="e">
        <f>'Sprint Data'!E24/F23</f>
        <v>#DIV/0!</v>
      </c>
      <c r="J23" s="21">
        <f t="shared" ca="1" si="5"/>
        <v>0</v>
      </c>
      <c r="K23" s="21">
        <f t="shared" ca="1" si="6"/>
        <v>0</v>
      </c>
      <c r="L23" s="21">
        <f t="shared" ca="1" si="7"/>
        <v>0</v>
      </c>
      <c r="M23" s="21">
        <f t="shared" ca="1" si="8"/>
        <v>0</v>
      </c>
      <c r="N23" s="21">
        <f t="shared" ca="1" si="9"/>
        <v>0</v>
      </c>
      <c r="O23" s="21">
        <f t="shared" ca="1" si="10"/>
        <v>0</v>
      </c>
      <c r="P23" s="21" t="e">
        <f t="shared" ca="1" si="11"/>
        <v>#DIV/0!</v>
      </c>
      <c r="Q23" s="21" t="e">
        <f t="shared" ca="1" si="12"/>
        <v>#DIV/0!</v>
      </c>
      <c r="R23" s="21" t="e">
        <f t="shared" ca="1" si="13"/>
        <v>#DIV/0!</v>
      </c>
      <c r="S23" s="21" t="e">
        <f t="shared" ca="1" si="14"/>
        <v>#DIV/0!</v>
      </c>
      <c r="T23" s="21" t="e">
        <f t="shared" ca="1" si="15"/>
        <v>#DIV/0!</v>
      </c>
      <c r="U23" s="21" t="e">
        <f t="shared" ca="1" si="16"/>
        <v>#DIV/0!</v>
      </c>
      <c r="V23" s="21" t="e">
        <f t="shared" ca="1" si="17"/>
        <v>#DIV/0!</v>
      </c>
      <c r="W23" s="21" t="e">
        <f t="shared" ca="1" si="18"/>
        <v>#DIV/0!</v>
      </c>
      <c r="X23" s="21" t="e">
        <f t="shared" ca="1" si="19"/>
        <v>#DIV/0!</v>
      </c>
      <c r="Y23" s="21" t="e">
        <f t="shared" ca="1" si="20"/>
        <v>#DIV/0!</v>
      </c>
      <c r="Z23" s="21" t="e">
        <f t="shared" ca="1" si="21"/>
        <v>#DIV/0!</v>
      </c>
      <c r="AA23" s="21" t="e">
        <f t="shared" ca="1" si="22"/>
        <v>#DIV/0!</v>
      </c>
      <c r="AB23" s="21" t="e">
        <f t="shared" ca="1" si="23"/>
        <v>#DIV/0!</v>
      </c>
      <c r="AC23" s="21" t="e">
        <f ca="1">IF((((AC22-INDIRECT(("E" &amp; (AC$1+1))))+INDIRECT(("E" &amp; (AC$1+1))))&lt;1),,(AC22-INDIRECT(("E" &amp; (AC$1+1)))))</f>
        <v>#DIV/0!</v>
      </c>
      <c r="AD23" s="21" t="e">
        <f>$I23</f>
        <v>#DIV/0!</v>
      </c>
      <c r="AE23" s="21"/>
      <c r="AF23" s="21"/>
      <c r="AG23" s="21"/>
      <c r="AH23" s="21"/>
      <c r="AI23" s="25" t="str">
        <f t="shared" si="1"/>
        <v/>
      </c>
      <c r="AJ23" s="29">
        <f t="shared" si="2"/>
        <v>41397</v>
      </c>
      <c r="AK23" s="26" t="e">
        <f t="shared" si="3"/>
        <v>#N/A</v>
      </c>
      <c r="AL23" s="27" t="e">
        <f>IF(ISBLANK('Sprint Data'!G24),NA(),'Sprint Data'!G24)</f>
        <v>#N/A</v>
      </c>
      <c r="AM23" s="26">
        <f>IF((C23+1)&gt;'Project Data'!$C$2,1,NA())</f>
        <v>1</v>
      </c>
      <c r="AN23" s="28">
        <f>('Project Data'!C3+('Project Data'!C2*'Project Data'!C5))</f>
        <v>41372</v>
      </c>
    </row>
    <row r="24" spans="1:40" ht="12.75" customHeight="1">
      <c r="A24" s="20">
        <f t="shared" si="0"/>
        <v>41411</v>
      </c>
      <c r="B24" s="9">
        <f>IF((D24&gt;0),SUM($D$2:D24),)</f>
        <v>0</v>
      </c>
      <c r="C24" s="9">
        <f>'Sprint Data'!A25</f>
        <v>23</v>
      </c>
      <c r="D24" s="9">
        <f>'Sprint Data'!F25</f>
        <v>0</v>
      </c>
      <c r="E24" s="10">
        <f t="shared" si="4"/>
        <v>0</v>
      </c>
      <c r="F24" s="9">
        <f>'Sprint Data'!D25</f>
        <v>0</v>
      </c>
      <c r="G24" s="20">
        <f>G23+'Project Data'!$C$5</f>
        <v>41400</v>
      </c>
      <c r="H24" s="9">
        <f>'Sprint Data'!F25</f>
        <v>0</v>
      </c>
      <c r="I24" s="21" t="e">
        <f>'Sprint Data'!E25/F24</f>
        <v>#DIV/0!</v>
      </c>
      <c r="J24" s="21">
        <f t="shared" ca="1" si="5"/>
        <v>0</v>
      </c>
      <c r="K24" s="21">
        <f t="shared" ca="1" si="6"/>
        <v>0</v>
      </c>
      <c r="L24" s="21">
        <f t="shared" ca="1" si="7"/>
        <v>0</v>
      </c>
      <c r="M24" s="21">
        <f t="shared" ca="1" si="8"/>
        <v>0</v>
      </c>
      <c r="N24" s="21">
        <f t="shared" ca="1" si="9"/>
        <v>0</v>
      </c>
      <c r="O24" s="21">
        <f t="shared" ca="1" si="10"/>
        <v>0</v>
      </c>
      <c r="P24" s="21" t="e">
        <f t="shared" ca="1" si="11"/>
        <v>#DIV/0!</v>
      </c>
      <c r="Q24" s="21" t="e">
        <f t="shared" ca="1" si="12"/>
        <v>#DIV/0!</v>
      </c>
      <c r="R24" s="21" t="e">
        <f t="shared" ca="1" si="13"/>
        <v>#DIV/0!</v>
      </c>
      <c r="S24" s="21" t="e">
        <f t="shared" ca="1" si="14"/>
        <v>#DIV/0!</v>
      </c>
      <c r="T24" s="21" t="e">
        <f t="shared" ca="1" si="15"/>
        <v>#DIV/0!</v>
      </c>
      <c r="U24" s="21" t="e">
        <f t="shared" ca="1" si="16"/>
        <v>#DIV/0!</v>
      </c>
      <c r="V24" s="21" t="e">
        <f t="shared" ca="1" si="17"/>
        <v>#DIV/0!</v>
      </c>
      <c r="W24" s="21" t="e">
        <f t="shared" ca="1" si="18"/>
        <v>#DIV/0!</v>
      </c>
      <c r="X24" s="21" t="e">
        <f t="shared" ca="1" si="19"/>
        <v>#DIV/0!</v>
      </c>
      <c r="Y24" s="21" t="e">
        <f t="shared" ca="1" si="20"/>
        <v>#DIV/0!</v>
      </c>
      <c r="Z24" s="21" t="e">
        <f t="shared" ca="1" si="21"/>
        <v>#DIV/0!</v>
      </c>
      <c r="AA24" s="21" t="e">
        <f t="shared" ca="1" si="22"/>
        <v>#DIV/0!</v>
      </c>
      <c r="AB24" s="21" t="e">
        <f t="shared" ca="1" si="23"/>
        <v>#DIV/0!</v>
      </c>
      <c r="AC24" s="21" t="e">
        <f ca="1">IF((((AC23-INDIRECT(("E" &amp; (AC$1+1))))+INDIRECT(("E" &amp; (AC$1+1))))&lt;1),,(AC23-INDIRECT(("E" &amp; (AC$1+1)))))</f>
        <v>#DIV/0!</v>
      </c>
      <c r="AD24" s="21" t="e">
        <f ca="1">IF((((AD23-INDIRECT(("E" &amp; (AD$1+1))))+INDIRECT(("E" &amp; (AD$1+1))))&lt;1),,(AD23-INDIRECT(("E" &amp; (AD$1+1)))))</f>
        <v>#DIV/0!</v>
      </c>
      <c r="AE24" s="21" t="e">
        <f>$I24</f>
        <v>#DIV/0!</v>
      </c>
      <c r="AF24" s="21"/>
      <c r="AG24" s="21"/>
      <c r="AH24" s="21"/>
      <c r="AI24" s="25" t="str">
        <f t="shared" si="1"/>
        <v/>
      </c>
      <c r="AJ24" s="29">
        <f t="shared" si="2"/>
        <v>41411</v>
      </c>
      <c r="AK24" s="26" t="e">
        <f t="shared" si="3"/>
        <v>#N/A</v>
      </c>
      <c r="AL24" s="27" t="e">
        <f>IF(ISBLANK('Sprint Data'!G25),NA(),'Sprint Data'!G25)</f>
        <v>#N/A</v>
      </c>
      <c r="AM24" s="26">
        <f>IF((C24+1)&gt;'Project Data'!$C$2,1,NA())</f>
        <v>1</v>
      </c>
      <c r="AN24" s="28">
        <f>('Project Data'!C3+('Project Data'!C2*'Project Data'!C5))</f>
        <v>41372</v>
      </c>
    </row>
    <row r="25" spans="1:40" ht="12.75" customHeight="1">
      <c r="A25" s="20">
        <f t="shared" si="0"/>
        <v>41425</v>
      </c>
      <c r="B25" s="9">
        <f>IF((D25&gt;0),SUM($D$2:D25),)</f>
        <v>0</v>
      </c>
      <c r="C25" s="9">
        <f>'Sprint Data'!A26</f>
        <v>24</v>
      </c>
      <c r="D25" s="9">
        <f>'Sprint Data'!F26</f>
        <v>0</v>
      </c>
      <c r="E25" s="10">
        <f t="shared" si="4"/>
        <v>0</v>
      </c>
      <c r="F25" s="9">
        <f>'Sprint Data'!D26</f>
        <v>0</v>
      </c>
      <c r="G25" s="20">
        <f>G24+'Project Data'!$C$5</f>
        <v>41414</v>
      </c>
      <c r="H25" s="9">
        <f>'Sprint Data'!F26</f>
        <v>0</v>
      </c>
      <c r="I25" s="21" t="e">
        <f>'Sprint Data'!E26/F25</f>
        <v>#DIV/0!</v>
      </c>
      <c r="J25" s="21">
        <f t="shared" ca="1" si="5"/>
        <v>0</v>
      </c>
      <c r="K25" s="21">
        <f t="shared" ca="1" si="6"/>
        <v>0</v>
      </c>
      <c r="L25" s="21">
        <f t="shared" ca="1" si="7"/>
        <v>0</v>
      </c>
      <c r="M25" s="21">
        <f t="shared" ca="1" si="8"/>
        <v>0</v>
      </c>
      <c r="N25" s="21">
        <f t="shared" ca="1" si="9"/>
        <v>0</v>
      </c>
      <c r="O25" s="21">
        <f t="shared" ca="1" si="10"/>
        <v>0</v>
      </c>
      <c r="P25" s="21" t="e">
        <f t="shared" ca="1" si="11"/>
        <v>#DIV/0!</v>
      </c>
      <c r="Q25" s="21" t="e">
        <f t="shared" ca="1" si="12"/>
        <v>#DIV/0!</v>
      </c>
      <c r="R25" s="21" t="e">
        <f t="shared" ca="1" si="13"/>
        <v>#DIV/0!</v>
      </c>
      <c r="S25" s="21" t="e">
        <f t="shared" ca="1" si="14"/>
        <v>#DIV/0!</v>
      </c>
      <c r="T25" s="21" t="e">
        <f t="shared" ca="1" si="15"/>
        <v>#DIV/0!</v>
      </c>
      <c r="U25" s="21" t="e">
        <f t="shared" ca="1" si="16"/>
        <v>#DIV/0!</v>
      </c>
      <c r="V25" s="21" t="e">
        <f t="shared" ca="1" si="17"/>
        <v>#DIV/0!</v>
      </c>
      <c r="W25" s="21" t="e">
        <f t="shared" ca="1" si="18"/>
        <v>#DIV/0!</v>
      </c>
      <c r="X25" s="21" t="e">
        <f t="shared" ca="1" si="19"/>
        <v>#DIV/0!</v>
      </c>
      <c r="Y25" s="21" t="e">
        <f t="shared" ca="1" si="20"/>
        <v>#DIV/0!</v>
      </c>
      <c r="Z25" s="21" t="e">
        <f t="shared" ca="1" si="21"/>
        <v>#DIV/0!</v>
      </c>
      <c r="AA25" s="21" t="e">
        <f t="shared" ca="1" si="22"/>
        <v>#DIV/0!</v>
      </c>
      <c r="AB25" s="21" t="e">
        <f t="shared" ca="1" si="23"/>
        <v>#DIV/0!</v>
      </c>
      <c r="AC25" s="21" t="e">
        <f ca="1">IF((((AC24-INDIRECT(("E" &amp; (AC$1+1))))+INDIRECT(("E" &amp; (AC$1+1))))&lt;1),,(AC24-INDIRECT(("E" &amp; (AC$1+1)))))</f>
        <v>#DIV/0!</v>
      </c>
      <c r="AD25" s="21" t="e">
        <f ca="1">IF((((AD24-INDIRECT(("E" &amp; (AD$1+1))))+INDIRECT(("E" &amp; (AD$1+1))))&lt;1),,(AD24-INDIRECT(("E" &amp; (AD$1+1)))))</f>
        <v>#DIV/0!</v>
      </c>
      <c r="AE25" s="21" t="e">
        <f ca="1">IF((((AE24-INDIRECT(("E" &amp; (AE$1+1))))+INDIRECT(("E" &amp; (AE$1+1))))&lt;1),,(AE24-INDIRECT(("E" &amp; (AE$1+1)))))</f>
        <v>#DIV/0!</v>
      </c>
      <c r="AF25" s="21" t="e">
        <f>$I25</f>
        <v>#DIV/0!</v>
      </c>
      <c r="AG25" s="21"/>
      <c r="AH25" s="21"/>
      <c r="AI25" s="25" t="str">
        <f t="shared" si="1"/>
        <v/>
      </c>
      <c r="AJ25" s="29">
        <f t="shared" si="2"/>
        <v>41425</v>
      </c>
      <c r="AK25" s="26" t="e">
        <f t="shared" si="3"/>
        <v>#N/A</v>
      </c>
      <c r="AL25" s="27" t="e">
        <f>IF(ISBLANK('Sprint Data'!G26),NA(),'Sprint Data'!G26)</f>
        <v>#N/A</v>
      </c>
      <c r="AM25" s="26">
        <f>IF((C25+1)&gt;'Project Data'!$C$2,1,NA())</f>
        <v>1</v>
      </c>
      <c r="AN25" s="28">
        <f>('Project Data'!C3+('Project Data'!C2*'Project Data'!C5))</f>
        <v>41372</v>
      </c>
    </row>
    <row r="26" spans="1:40" ht="12.75" customHeight="1">
      <c r="A26" s="20">
        <f t="shared" si="0"/>
        <v>41439</v>
      </c>
      <c r="B26" s="9">
        <f>IF((D26&gt;0),SUM($D$2:D26),)</f>
        <v>0</v>
      </c>
      <c r="C26" s="9">
        <f>'Sprint Data'!A27</f>
        <v>25</v>
      </c>
      <c r="D26" s="9">
        <f>'Sprint Data'!F27</f>
        <v>0</v>
      </c>
      <c r="E26" s="10">
        <f t="shared" si="4"/>
        <v>0</v>
      </c>
      <c r="F26" s="9">
        <f>'Sprint Data'!D27</f>
        <v>0</v>
      </c>
      <c r="G26" s="20">
        <f>G25+'Project Data'!$C$5</f>
        <v>41428</v>
      </c>
      <c r="H26" s="9">
        <f>'Sprint Data'!F27</f>
        <v>0</v>
      </c>
      <c r="I26" s="21" t="e">
        <f>'Sprint Data'!E27/F26</f>
        <v>#DIV/0!</v>
      </c>
      <c r="J26" s="21">
        <f t="shared" ca="1" si="5"/>
        <v>0</v>
      </c>
      <c r="K26" s="21">
        <f t="shared" ca="1" si="6"/>
        <v>0</v>
      </c>
      <c r="L26" s="21">
        <f t="shared" ca="1" si="7"/>
        <v>0</v>
      </c>
      <c r="M26" s="21">
        <f t="shared" ca="1" si="8"/>
        <v>0</v>
      </c>
      <c r="N26" s="21">
        <f t="shared" ca="1" si="9"/>
        <v>0</v>
      </c>
      <c r="O26" s="21">
        <f t="shared" ca="1" si="10"/>
        <v>0</v>
      </c>
      <c r="P26" s="21" t="e">
        <f t="shared" ca="1" si="11"/>
        <v>#DIV/0!</v>
      </c>
      <c r="Q26" s="21" t="e">
        <f t="shared" ca="1" si="12"/>
        <v>#DIV/0!</v>
      </c>
      <c r="R26" s="21" t="e">
        <f t="shared" ca="1" si="13"/>
        <v>#DIV/0!</v>
      </c>
      <c r="S26" s="21" t="e">
        <f t="shared" ca="1" si="14"/>
        <v>#DIV/0!</v>
      </c>
      <c r="T26" s="21" t="e">
        <f t="shared" ca="1" si="15"/>
        <v>#DIV/0!</v>
      </c>
      <c r="U26" s="21" t="e">
        <f t="shared" ca="1" si="16"/>
        <v>#DIV/0!</v>
      </c>
      <c r="V26" s="21" t="e">
        <f t="shared" ca="1" si="17"/>
        <v>#DIV/0!</v>
      </c>
      <c r="W26" s="21" t="e">
        <f t="shared" ca="1" si="18"/>
        <v>#DIV/0!</v>
      </c>
      <c r="X26" s="21" t="e">
        <f t="shared" ca="1" si="19"/>
        <v>#DIV/0!</v>
      </c>
      <c r="Y26" s="21" t="e">
        <f t="shared" ca="1" si="20"/>
        <v>#DIV/0!</v>
      </c>
      <c r="Z26" s="21" t="e">
        <f t="shared" ca="1" si="21"/>
        <v>#DIV/0!</v>
      </c>
      <c r="AA26" s="21" t="e">
        <f t="shared" ca="1" si="22"/>
        <v>#DIV/0!</v>
      </c>
      <c r="AB26" s="21" t="e">
        <f t="shared" ca="1" si="23"/>
        <v>#DIV/0!</v>
      </c>
      <c r="AC26" s="21" t="e">
        <f ca="1">IF((((AC25-INDIRECT(("E" &amp; (AC$1+1))))+INDIRECT(("E" &amp; (AC$1+1))))&lt;1),,(AC25-INDIRECT(("E" &amp; (AC$1+1)))))</f>
        <v>#DIV/0!</v>
      </c>
      <c r="AD26" s="21" t="e">
        <f ca="1">IF((((AD25-INDIRECT(("E" &amp; (AD$1+1))))+INDIRECT(("E" &amp; (AD$1+1))))&lt;1),,(AD25-INDIRECT(("E" &amp; (AD$1+1)))))</f>
        <v>#DIV/0!</v>
      </c>
      <c r="AE26" s="21" t="e">
        <f ca="1">IF((((AE25-INDIRECT(("E" &amp; (AE$1+1))))+INDIRECT(("E" &amp; (AE$1+1))))&lt;1),,(AE25-INDIRECT(("E" &amp; (AE$1+1)))))</f>
        <v>#DIV/0!</v>
      </c>
      <c r="AF26" s="21" t="e">
        <f ca="1">IF((((AF25-INDIRECT(("E" &amp; (AF$1+1))))+INDIRECT(("E" &amp; (AF$1+1))))&lt;1),,(AF25-INDIRECT(("E" &amp; (AF$1+1)))))</f>
        <v>#DIV/0!</v>
      </c>
      <c r="AG26" s="21" t="e">
        <f>$I26</f>
        <v>#DIV/0!</v>
      </c>
      <c r="AH26" s="21"/>
      <c r="AI26" s="25" t="str">
        <f t="shared" si="1"/>
        <v/>
      </c>
      <c r="AJ26" s="29">
        <f t="shared" si="2"/>
        <v>41439</v>
      </c>
      <c r="AK26" s="26" t="e">
        <f t="shared" si="3"/>
        <v>#N/A</v>
      </c>
      <c r="AL26" s="27" t="e">
        <f>IF(ISBLANK('Sprint Data'!G27),NA(),'Sprint Data'!G27)</f>
        <v>#N/A</v>
      </c>
      <c r="AM26" s="26">
        <f>IF((C26+1)&gt;'Project Data'!$C$2,1,NA())</f>
        <v>1</v>
      </c>
      <c r="AN26" s="28">
        <f>('Project Data'!C3+('Project Data'!C2*'Project Data'!C5))</f>
        <v>41372</v>
      </c>
    </row>
    <row r="27" spans="1:40" ht="12.75" customHeight="1">
      <c r="A27" s="20">
        <f t="shared" si="0"/>
        <v>41453</v>
      </c>
      <c r="B27" s="9">
        <f>IF((D27&gt;0),SUM($D$2:D27),)</f>
        <v>0</v>
      </c>
      <c r="C27" s="9">
        <f>'Sprint Data'!A28</f>
        <v>26</v>
      </c>
      <c r="D27" s="9">
        <f>'Sprint Data'!F28</f>
        <v>0</v>
      </c>
      <c r="E27" s="10">
        <f t="shared" si="4"/>
        <v>0</v>
      </c>
      <c r="F27" s="9">
        <f>'Sprint Data'!D28</f>
        <v>0</v>
      </c>
      <c r="G27" s="20">
        <f>G26+'Project Data'!$C$5</f>
        <v>41442</v>
      </c>
      <c r="H27" s="9">
        <f>'Sprint Data'!F28</f>
        <v>0</v>
      </c>
      <c r="I27" s="21" t="e">
        <f>'Sprint Data'!E28/F27</f>
        <v>#DIV/0!</v>
      </c>
      <c r="J27" s="21">
        <f t="shared" ca="1" si="5"/>
        <v>0</v>
      </c>
      <c r="K27" s="21">
        <f t="shared" ca="1" si="6"/>
        <v>0</v>
      </c>
      <c r="L27" s="21">
        <f t="shared" ca="1" si="7"/>
        <v>0</v>
      </c>
      <c r="M27" s="21">
        <f t="shared" ca="1" si="8"/>
        <v>0</v>
      </c>
      <c r="N27" s="21">
        <f t="shared" ca="1" si="9"/>
        <v>0</v>
      </c>
      <c r="O27" s="21">
        <f t="shared" ca="1" si="10"/>
        <v>0</v>
      </c>
      <c r="P27" s="21" t="e">
        <f t="shared" ca="1" si="11"/>
        <v>#DIV/0!</v>
      </c>
      <c r="Q27" s="21" t="e">
        <f t="shared" ca="1" si="12"/>
        <v>#DIV/0!</v>
      </c>
      <c r="R27" s="21" t="e">
        <f t="shared" ca="1" si="13"/>
        <v>#DIV/0!</v>
      </c>
      <c r="S27" s="21" t="e">
        <f t="shared" ca="1" si="14"/>
        <v>#DIV/0!</v>
      </c>
      <c r="T27" s="21" t="e">
        <f t="shared" ca="1" si="15"/>
        <v>#DIV/0!</v>
      </c>
      <c r="U27" s="21" t="e">
        <f t="shared" ca="1" si="16"/>
        <v>#DIV/0!</v>
      </c>
      <c r="V27" s="21" t="e">
        <f t="shared" ca="1" si="17"/>
        <v>#DIV/0!</v>
      </c>
      <c r="W27" s="21" t="e">
        <f t="shared" ca="1" si="18"/>
        <v>#DIV/0!</v>
      </c>
      <c r="X27" s="21" t="e">
        <f t="shared" ca="1" si="19"/>
        <v>#DIV/0!</v>
      </c>
      <c r="Y27" s="21" t="e">
        <f t="shared" ca="1" si="20"/>
        <v>#DIV/0!</v>
      </c>
      <c r="Z27" s="21" t="e">
        <f t="shared" ca="1" si="21"/>
        <v>#DIV/0!</v>
      </c>
      <c r="AA27" s="21" t="e">
        <f t="shared" ca="1" si="22"/>
        <v>#DIV/0!</v>
      </c>
      <c r="AB27" s="21" t="e">
        <f t="shared" ca="1" si="23"/>
        <v>#DIV/0!</v>
      </c>
      <c r="AC27" s="21" t="e">
        <f ca="1">IF((((AC26-INDIRECT(("E" &amp; (AC$1+1))))+INDIRECT(("E" &amp; (AC$1+1))))&lt;1),,(AC26-INDIRECT(("E" &amp; (AC$1+1)))))</f>
        <v>#DIV/0!</v>
      </c>
      <c r="AD27" s="21" t="e">
        <f ca="1">IF((((AD26-INDIRECT(("E" &amp; (AD$1+1))))+INDIRECT(("E" &amp; (AD$1+1))))&lt;1),,(AD26-INDIRECT(("E" &amp; (AD$1+1)))))</f>
        <v>#DIV/0!</v>
      </c>
      <c r="AE27" s="21" t="e">
        <f ca="1">IF((((AE26-INDIRECT(("E" &amp; (AE$1+1))))+INDIRECT(("E" &amp; (AE$1+1))))&lt;1),,(AE26-INDIRECT(("E" &amp; (AE$1+1)))))</f>
        <v>#DIV/0!</v>
      </c>
      <c r="AF27" s="21" t="e">
        <f ca="1">IF((((AF26-INDIRECT(("E" &amp; (AF$1+1))))+INDIRECT(("E" &amp; (AF$1+1))))&lt;1),,(AF26-INDIRECT(("E" &amp; (AF$1+1)))))</f>
        <v>#DIV/0!</v>
      </c>
      <c r="AG27" s="21" t="e">
        <f ca="1">IF((((AG26-INDIRECT(("E" &amp; (AG$1+1))))+INDIRECT(("E" &amp; (AG$1+1))))&lt;1),,(AG26-INDIRECT(("E" &amp; (AG$1+1)))))</f>
        <v>#DIV/0!</v>
      </c>
      <c r="AH27" s="21" t="e">
        <f>$I27</f>
        <v>#DIV/0!</v>
      </c>
      <c r="AI27" s="25" t="str">
        <f t="shared" si="1"/>
        <v/>
      </c>
      <c r="AJ27" s="29">
        <f t="shared" si="2"/>
        <v>41453</v>
      </c>
      <c r="AK27" s="26" t="e">
        <f t="shared" si="3"/>
        <v>#N/A</v>
      </c>
      <c r="AL27" s="27" t="e">
        <f>IF(ISBLANK('Sprint Data'!G28),NA(),'Sprint Data'!G28)</f>
        <v>#N/A</v>
      </c>
      <c r="AM27" s="26">
        <f>IF((C27+1)&gt;'Project Data'!$C$2,1,NA())</f>
        <v>1</v>
      </c>
      <c r="AN27" s="28">
        <f>('Project Data'!C3+('Project Data'!C2*'Project Data'!C5))</f>
        <v>41372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Instructions</vt:lpstr>
      <vt:lpstr>Project Data</vt:lpstr>
      <vt:lpstr>Sprint Data</vt:lpstr>
      <vt:lpstr>Calc (NO Edit)</vt:lpstr>
      <vt:lpstr>Forecast Lighthouse</vt:lpstr>
      <vt:lpstr>Time and Budget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Fittolani</cp:lastModifiedBy>
  <dcterms:modified xsi:type="dcterms:W3CDTF">2013-04-09T09:18:25Z</dcterms:modified>
</cp:coreProperties>
</file>