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dan\Documents\Projects\Turnigy 9x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3" i="1"/>
  <c r="B19" i="1" l="1"/>
  <c r="B24" i="1"/>
  <c r="B25" i="1"/>
  <c r="B26" i="1"/>
  <c r="B27" i="1"/>
  <c r="B28" i="1"/>
  <c r="B23" i="1"/>
  <c r="F24" i="1"/>
  <c r="F25" i="1"/>
  <c r="F26" i="1"/>
  <c r="F27" i="1"/>
  <c r="F28" i="1"/>
  <c r="F23" i="1"/>
  <c r="K4" i="1"/>
  <c r="K5" i="1"/>
  <c r="K6" i="1"/>
  <c r="K7" i="1"/>
  <c r="K3" i="1"/>
  <c r="I9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E23" i="1"/>
  <c r="D23" i="1"/>
  <c r="C23" i="1"/>
  <c r="B15" i="1"/>
  <c r="C15" i="1"/>
  <c r="D15" i="1"/>
  <c r="B16" i="1"/>
  <c r="C16" i="1"/>
  <c r="D16" i="1"/>
  <c r="B17" i="1"/>
  <c r="C17" i="1"/>
  <c r="D17" i="1"/>
  <c r="B18" i="1"/>
  <c r="C18" i="1"/>
  <c r="D18" i="1"/>
  <c r="C19" i="1"/>
  <c r="D19" i="1"/>
  <c r="B14" i="1"/>
  <c r="E14" i="1"/>
  <c r="D14" i="1"/>
  <c r="C14" i="1"/>
  <c r="F9" i="1"/>
  <c r="J4" i="1" s="1"/>
  <c r="E16" i="1" s="1"/>
  <c r="I4" i="1"/>
  <c r="I5" i="1"/>
  <c r="I6" i="1"/>
  <c r="I7" i="1"/>
  <c r="I3" i="1"/>
  <c r="G2" i="1"/>
  <c r="C9" i="1"/>
  <c r="E6" i="1" s="1"/>
  <c r="J3" i="1" l="1"/>
  <c r="E15" i="1" s="1"/>
  <c r="J7" i="1"/>
  <c r="E19" i="1" s="1"/>
  <c r="J6" i="1"/>
  <c r="E18" i="1" s="1"/>
  <c r="J5" i="1"/>
  <c r="E17" i="1" s="1"/>
  <c r="E4" i="1"/>
  <c r="E7" i="1"/>
  <c r="E3" i="1"/>
  <c r="E5" i="1"/>
  <c r="G4" i="1" l="1"/>
  <c r="H4" i="1" s="1"/>
  <c r="G7" i="1"/>
  <c r="H7" i="1" s="1"/>
  <c r="G3" i="1"/>
  <c r="H3" i="1" s="1"/>
  <c r="L2" i="1" s="1"/>
  <c r="G6" i="1"/>
  <c r="H6" i="1" s="1"/>
  <c r="G5" i="1"/>
  <c r="H5" i="1" s="1"/>
</calcChain>
</file>

<file path=xl/sharedStrings.xml><?xml version="1.0" encoding="utf-8"?>
<sst xmlns="http://schemas.openxmlformats.org/spreadsheetml/2006/main" count="30" uniqueCount="23">
  <si>
    <t>range</t>
  </si>
  <si>
    <t>target</t>
  </si>
  <si>
    <t>min</t>
  </si>
  <si>
    <t>max</t>
  </si>
  <si>
    <t>pot range</t>
  </si>
  <si>
    <t>ohms</t>
  </si>
  <si>
    <t>pwm</t>
  </si>
  <si>
    <t>voltage</t>
  </si>
  <si>
    <t>Volts</t>
  </si>
  <si>
    <t>display analogue input</t>
  </si>
  <si>
    <t>Calculated resistors</t>
  </si>
  <si>
    <t>result pwm</t>
  </si>
  <si>
    <t>total resistance</t>
  </si>
  <si>
    <t>Resistor</t>
  </si>
  <si>
    <t>Target</t>
  </si>
  <si>
    <t>micro set values</t>
  </si>
  <si>
    <t>micro mesured</t>
  </si>
  <si>
    <t>multimeter voltage</t>
  </si>
  <si>
    <t>Measured characteristics of selected resistors</t>
  </si>
  <si>
    <t>estimated pwm</t>
  </si>
  <si>
    <t>estimated characteristics of calculated resistors</t>
  </si>
  <si>
    <t>estimated measured voltage</t>
  </si>
  <si>
    <t>Selected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</si>
</sst>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1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Position Switch Resistor and PWM 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Resistor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0</c:v>
                </c:pt>
                <c:pt idx="1">
                  <c:v>1481</c:v>
                </c:pt>
                <c:pt idx="2">
                  <c:v>744</c:v>
                </c:pt>
                <c:pt idx="3">
                  <c:v>744</c:v>
                </c:pt>
                <c:pt idx="4">
                  <c:v>744</c:v>
                </c:pt>
                <c:pt idx="5">
                  <c:v>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85816"/>
        <c:axId val="206786208"/>
      </c:barChart>
      <c:stockChart>
        <c:ser>
          <c:idx val="1"/>
          <c:order val="1"/>
          <c:tx>
            <c:strRef>
              <c:f>Sheet1!$C$13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1047</c:v>
                </c:pt>
                <c:pt idx="1">
                  <c:v>1231</c:v>
                </c:pt>
                <c:pt idx="2">
                  <c:v>1361</c:v>
                </c:pt>
                <c:pt idx="3">
                  <c:v>1491</c:v>
                </c:pt>
                <c:pt idx="4">
                  <c:v>1621</c:v>
                </c:pt>
                <c:pt idx="5">
                  <c:v>1751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1230</c:v>
                </c:pt>
                <c:pt idx="1">
                  <c:v>1360</c:v>
                </c:pt>
                <c:pt idx="2">
                  <c:v>1490</c:v>
                </c:pt>
                <c:pt idx="3">
                  <c:v>1620</c:v>
                </c:pt>
                <c:pt idx="4">
                  <c:v>1750</c:v>
                </c:pt>
                <c:pt idx="5">
                  <c:v>1878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result pwm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Sheet1!$E$14:$E$19</c:f>
              <c:numCache>
                <c:formatCode>0.00</c:formatCode>
                <c:ptCount val="6"/>
                <c:pt idx="0">
                  <c:v>1047</c:v>
                </c:pt>
                <c:pt idx="1">
                  <c:v>1308.2419868393122</c:v>
                </c:pt>
                <c:pt idx="2">
                  <c:v>1439.4803651029506</c:v>
                </c:pt>
                <c:pt idx="3">
                  <c:v>1570.7187433665888</c:v>
                </c:pt>
                <c:pt idx="4">
                  <c:v>1701.957121630227</c:v>
                </c:pt>
                <c:pt idx="5">
                  <c:v>1878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06786992"/>
        <c:axId val="206785032"/>
      </c:stockChart>
      <c:catAx>
        <c:axId val="20678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208"/>
        <c:crosses val="autoZero"/>
        <c:auto val="1"/>
        <c:lblAlgn val="ctr"/>
        <c:lblOffset val="100"/>
        <c:noMultiLvlLbl val="0"/>
      </c:catAx>
      <c:valAx>
        <c:axId val="2067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54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5816"/>
        <c:crosses val="autoZero"/>
        <c:crossBetween val="between"/>
      </c:valAx>
      <c:valAx>
        <c:axId val="206785032"/>
        <c:scaling>
          <c:orientation val="minMax"/>
          <c:min val="90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992"/>
        <c:crosses val="max"/>
        <c:crossBetween val="between"/>
      </c:valAx>
      <c:catAx>
        <c:axId val="20678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785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Calculated Resistors Deviation</a:t>
            </a:r>
            <a:r>
              <a:rPr lang="en-AU" baseline="0"/>
              <a:t> from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Resistor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Sheet1!$B$23:$B$28</c:f>
              <c:numCache>
                <c:formatCode>0.00</c:formatCode>
                <c:ptCount val="6"/>
                <c:pt idx="0">
                  <c:v>0</c:v>
                </c:pt>
                <c:pt idx="1">
                  <c:v>1492.1780986762935</c:v>
                </c:pt>
                <c:pt idx="2">
                  <c:v>788.20697954271964</c:v>
                </c:pt>
                <c:pt idx="3">
                  <c:v>782.1901323706378</c:v>
                </c:pt>
                <c:pt idx="4">
                  <c:v>782.1901323706378</c:v>
                </c:pt>
                <c:pt idx="5">
                  <c:v>776.17328519855607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82808"/>
        <c:axId val="243884376"/>
      </c:barChart>
      <c:stockChart>
        <c:ser>
          <c:idx val="1"/>
          <c:order val="1"/>
          <c:tx>
            <c:strRef>
              <c:f>Sheet1!$C$22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Sheet1!$A$23:$A$28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1047</c:v>
                </c:pt>
                <c:pt idx="1">
                  <c:v>1295</c:v>
                </c:pt>
                <c:pt idx="2">
                  <c:v>1426</c:v>
                </c:pt>
                <c:pt idx="3">
                  <c:v>1556</c:v>
                </c:pt>
                <c:pt idx="4">
                  <c:v>1686</c:v>
                </c:pt>
                <c:pt idx="5">
                  <c:v>1815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Sheet1!$A$23:$A$28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1230</c:v>
                </c:pt>
                <c:pt idx="1">
                  <c:v>1360</c:v>
                </c:pt>
                <c:pt idx="2">
                  <c:v>1490</c:v>
                </c:pt>
                <c:pt idx="3">
                  <c:v>1620</c:v>
                </c:pt>
                <c:pt idx="4">
                  <c:v>1750</c:v>
                </c:pt>
                <c:pt idx="5">
                  <c:v>1878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Sheet1!$A$23:$A$28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Sheet1!$E$23:$E$28</c:f>
              <c:numCache>
                <c:formatCode>General</c:formatCode>
                <c:ptCount val="6"/>
                <c:pt idx="0">
                  <c:v>1047</c:v>
                </c:pt>
                <c:pt idx="1">
                  <c:v>1231</c:v>
                </c:pt>
                <c:pt idx="2">
                  <c:v>1361</c:v>
                </c:pt>
                <c:pt idx="3">
                  <c:v>1491</c:v>
                </c:pt>
                <c:pt idx="4">
                  <c:v>1621</c:v>
                </c:pt>
                <c:pt idx="5">
                  <c:v>1751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estimated 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Sheet1!$A$23:$A$28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Sheet1!$F$23:$F$28</c:f>
              <c:numCache>
                <c:formatCode>0.00</c:formatCode>
                <c:ptCount val="6"/>
                <c:pt idx="0">
                  <c:v>1047</c:v>
                </c:pt>
                <c:pt idx="1">
                  <c:v>1315.34375</c:v>
                </c:pt>
                <c:pt idx="2">
                  <c:v>1457.08984375</c:v>
                </c:pt>
                <c:pt idx="3">
                  <c:v>1597.75390625</c:v>
                </c:pt>
                <c:pt idx="4">
                  <c:v>1738.41796875</c:v>
                </c:pt>
                <c:pt idx="5">
                  <c:v>1878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downBars>
        </c:upDownBars>
        <c:axId val="243877320"/>
        <c:axId val="243883200"/>
      </c:stockChart>
      <c:catAx>
        <c:axId val="24388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84376"/>
        <c:crosses val="autoZero"/>
        <c:auto val="1"/>
        <c:lblAlgn val="ctr"/>
        <c:lblOffset val="100"/>
        <c:noMultiLvlLbl val="0"/>
      </c:catAx>
      <c:valAx>
        <c:axId val="2438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82808"/>
        <c:crosses val="autoZero"/>
        <c:crossBetween val="between"/>
      </c:valAx>
      <c:valAx>
        <c:axId val="243883200"/>
        <c:scaling>
          <c:orientation val="minMax"/>
          <c:min val="9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7320"/>
        <c:crosses val="max"/>
        <c:crossBetween val="between"/>
      </c:valAx>
      <c:catAx>
        <c:axId val="243877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388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9</xdr:row>
      <xdr:rowOff>76200</xdr:rowOff>
    </xdr:from>
    <xdr:to>
      <xdr:col>16</xdr:col>
      <xdr:colOff>457200</xdr:colOff>
      <xdr:row>28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28</xdr:row>
      <xdr:rowOff>15240</xdr:rowOff>
    </xdr:from>
    <xdr:to>
      <xdr:col>16</xdr:col>
      <xdr:colOff>320040</xdr:colOff>
      <xdr:row>46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N8" sqref="N8"/>
    </sheetView>
  </sheetViews>
  <sheetFormatPr defaultRowHeight="14.4" x14ac:dyDescent="0.3"/>
  <cols>
    <col min="5" max="5" width="11.21875" customWidth="1"/>
    <col min="6" max="6" width="8.6640625" customWidth="1"/>
    <col min="7" max="7" width="9.77734375" customWidth="1"/>
    <col min="8" max="8" width="11.33203125" customWidth="1"/>
    <col min="9" max="9" width="10.6640625" customWidth="1"/>
    <col min="11" max="11" width="9.33203125" customWidth="1"/>
    <col min="13" max="13" width="10.33203125" customWidth="1"/>
  </cols>
  <sheetData>
    <row r="1" spans="1:14" s="3" customFormat="1" ht="47.4" customHeight="1" x14ac:dyDescent="0.3">
      <c r="B1" s="3" t="s">
        <v>2</v>
      </c>
      <c r="C1" s="3" t="s">
        <v>3</v>
      </c>
      <c r="D1" s="3" t="s">
        <v>1</v>
      </c>
      <c r="F1" s="4" t="s">
        <v>22</v>
      </c>
      <c r="G1" s="3" t="s">
        <v>21</v>
      </c>
      <c r="H1" s="4" t="s">
        <v>9</v>
      </c>
      <c r="I1" s="3" t="s">
        <v>10</v>
      </c>
      <c r="J1" s="3" t="s">
        <v>11</v>
      </c>
      <c r="K1" s="3" t="s">
        <v>19</v>
      </c>
      <c r="L1" s="4" t="s">
        <v>15</v>
      </c>
      <c r="M1" s="3" t="s">
        <v>17</v>
      </c>
      <c r="N1" s="3" t="s">
        <v>16</v>
      </c>
    </row>
    <row r="2" spans="1:14" x14ac:dyDescent="0.3">
      <c r="A2">
        <v>1</v>
      </c>
      <c r="B2">
        <v>1047</v>
      </c>
      <c r="C2">
        <v>1230</v>
      </c>
      <c r="D2">
        <v>1047</v>
      </c>
      <c r="E2">
        <v>0</v>
      </c>
      <c r="F2" s="5">
        <v>0</v>
      </c>
      <c r="G2" s="7">
        <f>0</f>
        <v>0</v>
      </c>
      <c r="H2" s="5">
        <v>0</v>
      </c>
      <c r="I2" s="7">
        <v>0</v>
      </c>
      <c r="J2" s="1">
        <v>1047</v>
      </c>
      <c r="K2" s="7">
        <v>1047</v>
      </c>
      <c r="L2" s="6">
        <f>(H3+H2)/2</f>
        <v>78.592655487157714</v>
      </c>
      <c r="M2">
        <v>0</v>
      </c>
      <c r="N2">
        <v>0</v>
      </c>
    </row>
    <row r="3" spans="1:14" x14ac:dyDescent="0.3">
      <c r="A3">
        <v>2</v>
      </c>
      <c r="B3">
        <v>1231</v>
      </c>
      <c r="C3">
        <v>1360</v>
      </c>
      <c r="D3">
        <v>1295</v>
      </c>
      <c r="E3">
        <f>(D3-D2)/$C$9</f>
        <v>0.29843561973525873</v>
      </c>
      <c r="F3" s="5">
        <v>1481</v>
      </c>
      <c r="G3" s="7">
        <f>((F3/(SUM(F4:F7)+F3))*C11)</f>
        <v>1.5718531097431543</v>
      </c>
      <c r="H3" s="6">
        <f>G3*100</f>
        <v>157.18531097431543</v>
      </c>
      <c r="I3" s="7">
        <f>E3*$C$10</f>
        <v>1492.1780986762935</v>
      </c>
      <c r="J3" s="1">
        <f>$B$2+($C$9*(SUM($F$2:F3)/$F$9))</f>
        <v>1308.2419868393122</v>
      </c>
      <c r="K3" s="7">
        <f>$B$2+($C$9*(SUM($I$2:I3)/$I$9))</f>
        <v>1315.34375</v>
      </c>
      <c r="L3" s="6">
        <f>H3-15</f>
        <v>142.18531097431543</v>
      </c>
      <c r="M3">
        <v>157</v>
      </c>
      <c r="N3">
        <v>107</v>
      </c>
    </row>
    <row r="4" spans="1:14" x14ac:dyDescent="0.3">
      <c r="A4">
        <v>3</v>
      </c>
      <c r="B4">
        <v>1361</v>
      </c>
      <c r="C4">
        <v>1490</v>
      </c>
      <c r="D4">
        <v>1426</v>
      </c>
      <c r="E4">
        <f>(D4-D3)/$C$9</f>
        <v>0.15764139590854392</v>
      </c>
      <c r="F4" s="5">
        <v>744</v>
      </c>
      <c r="G4" s="7">
        <f>((SUM(F3:F4)/(SUM(F5:F7)+SUM(F3:F4)))*$C$11)</f>
        <v>2.3614943748673318</v>
      </c>
      <c r="H4" s="6">
        <f t="shared" ref="H4:H7" si="0">G4*100</f>
        <v>236.14943748673318</v>
      </c>
      <c r="I4" s="7">
        <f t="shared" ref="I4:I7" si="1">E4*$C$10</f>
        <v>788.20697954271964</v>
      </c>
      <c r="J4" s="1">
        <f>$B$2+($C$9*(SUM($F$2:F4)/$F$9))</f>
        <v>1439.4803651029506</v>
      </c>
      <c r="K4" s="7">
        <f>$B$2+($C$9*(SUM($I$2:I4)/$I$9))</f>
        <v>1457.08984375</v>
      </c>
      <c r="L4" s="6">
        <f t="shared" ref="L4:L6" si="2">H4-15</f>
        <v>221.14943748673318</v>
      </c>
      <c r="M4">
        <v>237</v>
      </c>
      <c r="N4">
        <v>187</v>
      </c>
    </row>
    <row r="5" spans="1:14" x14ac:dyDescent="0.3">
      <c r="A5">
        <v>4</v>
      </c>
      <c r="B5">
        <v>1491</v>
      </c>
      <c r="C5">
        <v>1620</v>
      </c>
      <c r="D5">
        <v>1556</v>
      </c>
      <c r="E5">
        <f>(D5-D4)/$C$9</f>
        <v>0.15643802647412755</v>
      </c>
      <c r="F5" s="5">
        <v>744</v>
      </c>
      <c r="G5" s="7">
        <f>((SUM($F$2:F5)/(SUM(F6:$F$8)+SUM($F$2:F5)))*$C$11)</f>
        <v>3.1511356399915091</v>
      </c>
      <c r="H5" s="6">
        <f t="shared" si="0"/>
        <v>315.11356399915093</v>
      </c>
      <c r="I5" s="7">
        <f t="shared" si="1"/>
        <v>782.1901323706378</v>
      </c>
      <c r="J5" s="1">
        <f>$B$2+($C$9*(SUM($F$2:F5)/$F$9))</f>
        <v>1570.7187433665888</v>
      </c>
      <c r="K5" s="7">
        <f>$B$2+($C$9*(SUM($I$2:I5)/$I$9))</f>
        <v>1597.75390625</v>
      </c>
      <c r="L5" s="6">
        <f t="shared" si="2"/>
        <v>300.11356399915093</v>
      </c>
      <c r="M5">
        <v>316</v>
      </c>
      <c r="N5">
        <v>267</v>
      </c>
    </row>
    <row r="6" spans="1:14" x14ac:dyDescent="0.3">
      <c r="A6">
        <v>5</v>
      </c>
      <c r="B6">
        <v>1621</v>
      </c>
      <c r="C6">
        <v>1750</v>
      </c>
      <c r="D6">
        <v>1686</v>
      </c>
      <c r="E6">
        <f>(D6-D5)/$C$9</f>
        <v>0.15643802647412755</v>
      </c>
      <c r="F6" s="5">
        <v>744</v>
      </c>
      <c r="G6" s="7">
        <f>((SUM($F$2:F6)/(SUM(F7:$F$8)+SUM($F$2:F6)))*$C$11)</f>
        <v>3.9407769051156865</v>
      </c>
      <c r="H6" s="6">
        <f t="shared" si="0"/>
        <v>394.07769051156862</v>
      </c>
      <c r="I6" s="7">
        <f t="shared" si="1"/>
        <v>782.1901323706378</v>
      </c>
      <c r="J6" s="1">
        <f>$B$2+($C$9*(SUM($F$2:F6)/$F$9))</f>
        <v>1701.957121630227</v>
      </c>
      <c r="K6" s="7">
        <f>$B$2+($C$9*(SUM($I$2:I6)/$I$9))</f>
        <v>1738.41796875</v>
      </c>
      <c r="L6" s="6">
        <f t="shared" si="2"/>
        <v>379.07769051156862</v>
      </c>
      <c r="M6">
        <v>396</v>
      </c>
      <c r="N6">
        <v>347</v>
      </c>
    </row>
    <row r="7" spans="1:14" x14ac:dyDescent="0.3">
      <c r="A7">
        <v>6</v>
      </c>
      <c r="B7">
        <v>1751</v>
      </c>
      <c r="C7">
        <v>1878</v>
      </c>
      <c r="D7">
        <v>1815</v>
      </c>
      <c r="E7">
        <f>(D7-D6)/$C$9</f>
        <v>0.1552346570397112</v>
      </c>
      <c r="F7" s="5">
        <v>998</v>
      </c>
      <c r="G7" s="7">
        <f>((SUM($F$2:F7)/(SUM(F8:$F$8)+SUM($F$2:F7)))*$C$11)</f>
        <v>5</v>
      </c>
      <c r="H7" s="6">
        <f t="shared" si="0"/>
        <v>500</v>
      </c>
      <c r="I7" s="7">
        <f t="shared" si="1"/>
        <v>776.17328519855607</v>
      </c>
      <c r="J7" s="1">
        <f>$B$2+($C$9*(SUM($F$2:F7)/$F$9))</f>
        <v>1878</v>
      </c>
      <c r="K7" s="7">
        <f>$B$2+($C$9*(SUM($I$2:I7)/$I$9))</f>
        <v>1878</v>
      </c>
      <c r="M7">
        <v>500</v>
      </c>
      <c r="N7">
        <v>500</v>
      </c>
    </row>
    <row r="9" spans="1:14" x14ac:dyDescent="0.3">
      <c r="B9" t="s">
        <v>0</v>
      </c>
      <c r="C9">
        <f>C7-B2</f>
        <v>831</v>
      </c>
      <c r="D9" t="s">
        <v>6</v>
      </c>
      <c r="E9" t="s">
        <v>12</v>
      </c>
      <c r="F9">
        <f>SUM(F3:F7)</f>
        <v>4711</v>
      </c>
      <c r="I9">
        <f>SUM(I2:I7)</f>
        <v>4620.9386281588449</v>
      </c>
    </row>
    <row r="10" spans="1:14" x14ac:dyDescent="0.3">
      <c r="B10" t="s">
        <v>4</v>
      </c>
      <c r="C10">
        <v>5000</v>
      </c>
      <c r="D10" t="s">
        <v>5</v>
      </c>
    </row>
    <row r="11" spans="1:14" x14ac:dyDescent="0.3">
      <c r="B11" t="s">
        <v>7</v>
      </c>
      <c r="C11">
        <v>5</v>
      </c>
      <c r="D11" t="s">
        <v>8</v>
      </c>
    </row>
    <row r="12" spans="1:14" x14ac:dyDescent="0.3">
      <c r="B12" s="2" t="s">
        <v>18</v>
      </c>
    </row>
    <row r="13" spans="1:14" x14ac:dyDescent="0.3">
      <c r="B13" t="s">
        <v>13</v>
      </c>
      <c r="C13" t="s">
        <v>2</v>
      </c>
      <c r="D13" t="s">
        <v>3</v>
      </c>
      <c r="E13" t="s">
        <v>11</v>
      </c>
    </row>
    <row r="14" spans="1:14" x14ac:dyDescent="0.3">
      <c r="A14">
        <v>1</v>
      </c>
      <c r="B14">
        <f>F2</f>
        <v>0</v>
      </c>
      <c r="C14">
        <f>B2</f>
        <v>1047</v>
      </c>
      <c r="D14">
        <f>C2</f>
        <v>1230</v>
      </c>
      <c r="E14" s="7">
        <f>J2</f>
        <v>1047</v>
      </c>
    </row>
    <row r="15" spans="1:14" x14ac:dyDescent="0.3">
      <c r="A15">
        <v>2</v>
      </c>
      <c r="B15">
        <f t="shared" ref="B15:B19" si="3">F3</f>
        <v>1481</v>
      </c>
      <c r="C15">
        <f t="shared" ref="C15:D15" si="4">B3</f>
        <v>1231</v>
      </c>
      <c r="D15">
        <f t="shared" si="4"/>
        <v>1360</v>
      </c>
      <c r="E15" s="7">
        <f t="shared" ref="E15:E19" si="5">J3</f>
        <v>1308.2419868393122</v>
      </c>
    </row>
    <row r="16" spans="1:14" x14ac:dyDescent="0.3">
      <c r="A16">
        <v>3</v>
      </c>
      <c r="B16">
        <f t="shared" si="3"/>
        <v>744</v>
      </c>
      <c r="C16">
        <f t="shared" ref="C16:D16" si="6">B4</f>
        <v>1361</v>
      </c>
      <c r="D16">
        <f t="shared" si="6"/>
        <v>1490</v>
      </c>
      <c r="E16" s="7">
        <f t="shared" si="5"/>
        <v>1439.4803651029506</v>
      </c>
    </row>
    <row r="17" spans="1:6" x14ac:dyDescent="0.3">
      <c r="A17">
        <v>4</v>
      </c>
      <c r="B17">
        <f t="shared" si="3"/>
        <v>744</v>
      </c>
      <c r="C17">
        <f t="shared" ref="C17:D17" si="7">B5</f>
        <v>1491</v>
      </c>
      <c r="D17">
        <f t="shared" si="7"/>
        <v>1620</v>
      </c>
      <c r="E17" s="7">
        <f t="shared" si="5"/>
        <v>1570.7187433665888</v>
      </c>
    </row>
    <row r="18" spans="1:6" x14ac:dyDescent="0.3">
      <c r="A18">
        <v>5</v>
      </c>
      <c r="B18">
        <f t="shared" si="3"/>
        <v>744</v>
      </c>
      <c r="C18">
        <f t="shared" ref="C18:D18" si="8">B6</f>
        <v>1621</v>
      </c>
      <c r="D18">
        <f t="shared" si="8"/>
        <v>1750</v>
      </c>
      <c r="E18" s="7">
        <f t="shared" si="5"/>
        <v>1701.957121630227</v>
      </c>
    </row>
    <row r="19" spans="1:6" x14ac:dyDescent="0.3">
      <c r="A19">
        <v>6</v>
      </c>
      <c r="B19">
        <f t="shared" si="3"/>
        <v>998</v>
      </c>
      <c r="C19">
        <f t="shared" ref="C19:D19" si="9">B7</f>
        <v>1751</v>
      </c>
      <c r="D19">
        <f t="shared" si="9"/>
        <v>1878</v>
      </c>
      <c r="E19" s="7">
        <f t="shared" si="5"/>
        <v>1878</v>
      </c>
    </row>
    <row r="21" spans="1:6" x14ac:dyDescent="0.3">
      <c r="B21" s="2" t="s">
        <v>20</v>
      </c>
    </row>
    <row r="22" spans="1:6" x14ac:dyDescent="0.3">
      <c r="B22" t="s">
        <v>13</v>
      </c>
      <c r="C22" t="s">
        <v>14</v>
      </c>
      <c r="D22" t="s">
        <v>3</v>
      </c>
      <c r="E22" t="s">
        <v>2</v>
      </c>
      <c r="F22" t="s">
        <v>19</v>
      </c>
    </row>
    <row r="23" spans="1:6" x14ac:dyDescent="0.3">
      <c r="A23">
        <v>1</v>
      </c>
      <c r="B23" s="7">
        <f>I2</f>
        <v>0</v>
      </c>
      <c r="C23">
        <f>D2</f>
        <v>1047</v>
      </c>
      <c r="D23">
        <f>C2</f>
        <v>1230</v>
      </c>
      <c r="E23">
        <f>B2</f>
        <v>1047</v>
      </c>
      <c r="F23" s="7">
        <f>K2</f>
        <v>1047</v>
      </c>
    </row>
    <row r="24" spans="1:6" x14ac:dyDescent="0.3">
      <c r="A24">
        <v>2</v>
      </c>
      <c r="B24" s="7">
        <f t="shared" ref="B24:B28" si="10">I3</f>
        <v>1492.1780986762935</v>
      </c>
      <c r="C24">
        <f t="shared" ref="C24:C28" si="11">D3</f>
        <v>1295</v>
      </c>
      <c r="D24">
        <f t="shared" ref="D24:D28" si="12">C3</f>
        <v>1360</v>
      </c>
      <c r="E24">
        <f t="shared" ref="E24:E28" si="13">B3</f>
        <v>1231</v>
      </c>
      <c r="F24" s="7">
        <f t="shared" ref="F24:F28" si="14">K3</f>
        <v>1315.34375</v>
      </c>
    </row>
    <row r="25" spans="1:6" x14ac:dyDescent="0.3">
      <c r="A25">
        <v>3</v>
      </c>
      <c r="B25" s="7">
        <f t="shared" si="10"/>
        <v>788.20697954271964</v>
      </c>
      <c r="C25">
        <f t="shared" si="11"/>
        <v>1426</v>
      </c>
      <c r="D25">
        <f t="shared" si="12"/>
        <v>1490</v>
      </c>
      <c r="E25">
        <f t="shared" si="13"/>
        <v>1361</v>
      </c>
      <c r="F25" s="7">
        <f t="shared" si="14"/>
        <v>1457.08984375</v>
      </c>
    </row>
    <row r="26" spans="1:6" x14ac:dyDescent="0.3">
      <c r="A26">
        <v>4</v>
      </c>
      <c r="B26" s="7">
        <f t="shared" si="10"/>
        <v>782.1901323706378</v>
      </c>
      <c r="C26">
        <f t="shared" si="11"/>
        <v>1556</v>
      </c>
      <c r="D26">
        <f t="shared" si="12"/>
        <v>1620</v>
      </c>
      <c r="E26">
        <f t="shared" si="13"/>
        <v>1491</v>
      </c>
      <c r="F26" s="7">
        <f t="shared" si="14"/>
        <v>1597.75390625</v>
      </c>
    </row>
    <row r="27" spans="1:6" x14ac:dyDescent="0.3">
      <c r="A27">
        <v>5</v>
      </c>
      <c r="B27" s="7">
        <f t="shared" si="10"/>
        <v>782.1901323706378</v>
      </c>
      <c r="C27">
        <f t="shared" si="11"/>
        <v>1686</v>
      </c>
      <c r="D27">
        <f t="shared" si="12"/>
        <v>1750</v>
      </c>
      <c r="E27">
        <f t="shared" si="13"/>
        <v>1621</v>
      </c>
      <c r="F27" s="7">
        <f t="shared" si="14"/>
        <v>1738.41796875</v>
      </c>
    </row>
    <row r="28" spans="1:6" x14ac:dyDescent="0.3">
      <c r="A28">
        <v>6</v>
      </c>
      <c r="B28" s="7">
        <f t="shared" si="10"/>
        <v>776.17328519855607</v>
      </c>
      <c r="C28">
        <f t="shared" si="11"/>
        <v>1815</v>
      </c>
      <c r="D28">
        <f t="shared" si="12"/>
        <v>1878</v>
      </c>
      <c r="E28">
        <f t="shared" si="13"/>
        <v>1751</v>
      </c>
      <c r="F28" s="7">
        <f t="shared" si="14"/>
        <v>1878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2014-08-27T04:03:05Z</dcterms:created>
  <dcterms:modified xsi:type="dcterms:W3CDTF">2015-02-19T16:56:07Z</dcterms:modified>
</cp:coreProperties>
</file>