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860" windowHeight="800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<sst xmlns="http://schemas.openxmlformats.org/spreadsheetml/2006/main" uniqueCount="18" count="18">
  <si>
    <t>[mm]</t>
  </si>
  <si>
    <t>[-]</t>
  </si>
  <si>
    <t>Stiles</t>
  </si>
  <si>
    <t>Stile length</t>
  </si>
  <si>
    <t>Stile nr full</t>
  </si>
  <si>
    <t>Stile nr half</t>
  </si>
  <si>
    <t>Rails</t>
  </si>
  <si>
    <t>Rail nr full</t>
  </si>
  <si>
    <t>Rail length</t>
  </si>
  <si>
    <t>Rail nr half</t>
  </si>
  <si>
    <t>Mid doors</t>
  </si>
  <si>
    <t>Panels</t>
  </si>
  <si>
    <t>end doors</t>
  </si>
  <si>
    <t>Width</t>
  </si>
  <si>
    <t>Height</t>
  </si>
  <si>
    <t>!! only valid for two doors vertical</t>
  </si>
  <si>
    <t>width total</t>
  </si>
  <si>
    <t>overlap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</si>
</sst>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FF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8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8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9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R40"/>
  <sheetViews>
    <sheetView workbookViewId="0" tabSelected="1">
      <selection activeCell="A24" sqref="A24"/>
    </sheetView>
  </sheetViews>
  <sheetFormatPr defaultRowHeight="13.5"/>
  <cols>
    <col min="1" max="1" style="1" width="9.142307692307693"/>
    <col min="2" max="2" style="1" width="11.999278846153848" bestFit="1" customWidth="1"/>
    <col min="3" max="6" style="1" width="9.142307692307693"/>
    <col min="7" max="7" style="1" width="8.428064903846154" customWidth="1"/>
    <col min="8" max="8" style="1" width="12.284975961538462" bestFit="1" customWidth="1"/>
    <col min="9" max="9" style="1" width="11.713581730769231" bestFit="1" customWidth="1"/>
    <col min="10" max="10" style="1" width="5.856790865384616" bestFit="1" customWidth="1"/>
    <col min="11" max="11" style="1" width="13.856310096153848" customWidth="1"/>
    <col min="12" max="12" style="1" width="9.99939903846154" bestFit="1" customWidth="1"/>
    <col min="13" max="13" style="1" width="5.285396634615386" bestFit="1" customWidth="1"/>
    <col min="14" max="14" style="1" width="15.427644230769232" bestFit="1" customWidth="1"/>
    <col min="15" max="15" style="1" width="9.856550480769231" bestFit="1" customWidth="1"/>
    <col min="16" max="256" style="1" width="9.142307692307693"/>
  </cols>
  <sheetData>
    <row r="2" spans="1:18">
      <c r="A2" t="inlineStr">
        <is>
          <t>Enter values here</t>
        </is>
      </c>
    </row>
    <row r="3" spans="1:18">
      <c r="A3" s="2" t="inlineStr">
        <is>
          <t>Frame</t>
        </is>
      </c>
      <c r="B3" s="3" t="inlineStr">
        <is>
          <t>Horiz</t>
        </is>
      </c>
      <c r="C3" s="4">
        <v>1077</v>
      </c>
      <c r="D3" s="5" t="s">
        <v>0</v>
      </c>
      <c r="I3" t="inlineStr">
        <is>
          <t>door width</t>
        </is>
      </c>
      <c r="J3">
        <f>(C3-L9+C12)/C6</f>
        <v>270</v>
      </c>
      <c r="K3" t="s">
        <v>0</v>
      </c>
    </row>
    <row r="4" spans="1:18">
      <c r="A4" s="6"/>
      <c r="B4" s="7" t="inlineStr">
        <is>
          <t>Vertical</t>
        </is>
      </c>
      <c r="C4" s="8">
        <v>1577</v>
      </c>
      <c r="D4" s="9" t="s">
        <v>0</v>
      </c>
      <c r="I4" t="inlineStr">
        <is>
          <t>door height</t>
        </is>
      </c>
      <c r="J4">
        <f>(C4-L10-L11)/C7</f>
        <v>786</v>
      </c>
      <c r="K4" t="s">
        <v>0</v>
      </c>
    </row>
    <row r="5" spans="1:18">
      <c r="A5" s="6"/>
      <c r="B5" s="7"/>
      <c r="C5" s="8"/>
      <c r="D5" s="9"/>
    </row>
    <row r="6" spans="1:18">
      <c r="A6" s="10" t="inlineStr">
        <is>
          <t>Doors</t>
        </is>
      </c>
      <c r="B6" s="7" t="inlineStr">
        <is>
          <t>nr Horiz</t>
        </is>
      </c>
      <c r="C6" s="8">
        <v>4</v>
      </c>
      <c r="D6" s="9" t="s">
        <v>0</v>
      </c>
    </row>
    <row r="7" spans="1:18">
      <c r="A7" s="6"/>
      <c r="B7" s="7" t="inlineStr">
        <is>
          <t>nr Vert</t>
        </is>
      </c>
      <c r="C7" s="8">
        <v>2</v>
      </c>
      <c r="D7" s="9" t="s">
        <v>0</v>
      </c>
    </row>
    <row r="8" spans="1:18">
      <c r="A8" s="6"/>
      <c r="B8" s="7"/>
      <c r="C8" s="8"/>
      <c r="D8" s="9"/>
    </row>
    <row r="9" spans="1:18">
      <c r="A9" s="6"/>
      <c r="B9" s="7" t="inlineStr">
        <is>
          <t>gap Horiz</t>
        </is>
      </c>
      <c r="C9" s="8">
        <v>1</v>
      </c>
      <c r="D9" s="9" t="s">
        <v>0</v>
      </c>
      <c r="H9" t="inlineStr">
        <is>
          <t>nr gaps Horiz</t>
        </is>
      </c>
      <c r="I9">
        <f>C6+1</f>
        <v>5</v>
      </c>
      <c r="J9" t="s">
        <v>1</v>
      </c>
      <c r="K9" t="inlineStr">
        <is>
          <t>gap H tot</t>
        </is>
      </c>
      <c r="L9">
        <f>C9*I9</f>
        <v>5</v>
      </c>
      <c r="M9" t="s">
        <v>0</v>
      </c>
    </row>
    <row r="10" spans="1:18">
      <c r="A10" s="6"/>
      <c r="B10" s="7" t="inlineStr">
        <is>
          <t>gap mid vert</t>
        </is>
      </c>
      <c r="C10" s="8">
        <v>2</v>
      </c>
      <c r="D10" s="9" t="s">
        <v>0</v>
      </c>
      <c r="H10" t="inlineStr">
        <is>
          <t>nr gaps mid</t>
        </is>
      </c>
      <c r="I10">
        <f>C7-1</f>
        <v>1</v>
      </c>
      <c r="J10" t="s">
        <v>1</v>
      </c>
      <c r="K10" t="inlineStr">
        <is>
          <t>gap m tot</t>
        </is>
      </c>
      <c r="L10">
        <f>C10*I10</f>
        <v>2</v>
      </c>
      <c r="M10" t="s">
        <v>0</v>
      </c>
    </row>
    <row r="11" spans="1:18">
      <c r="A11" s="6"/>
      <c r="B11" s="7" t="inlineStr">
        <is>
          <t>gap Vert</t>
        </is>
      </c>
      <c r="C11" s="8">
        <v>1.5</v>
      </c>
      <c r="D11" s="9" t="s">
        <v>0</v>
      </c>
      <c r="H11" t="inlineStr">
        <is>
          <t>nr gap Vert</t>
        </is>
      </c>
      <c r="I11">
        <v>2</v>
      </c>
      <c r="J11" t="s">
        <v>1</v>
      </c>
      <c r="K11" t="inlineStr">
        <is>
          <t>gap V tot</t>
        </is>
      </c>
      <c r="L11">
        <f>C11*I11</f>
        <v>3</v>
      </c>
      <c r="M11" t="s">
        <v>0</v>
      </c>
    </row>
    <row r="12" spans="1:18">
      <c r="A12" s="6"/>
      <c r="B12" s="7" t="inlineStr">
        <is>
          <t>amt overlap</t>
        </is>
      </c>
      <c r="C12" s="8">
        <v>8</v>
      </c>
      <c r="D12" s="9" t="s">
        <v>0</v>
      </c>
    </row>
    <row r="13" spans="1:18">
      <c r="A13" s="6"/>
      <c r="B13" s="7"/>
      <c r="C13" s="8"/>
      <c r="D13" s="9"/>
      <c r="F13" s="0"/>
      <c r="G13" s="11" t="s">
        <v>2</v>
      </c>
      <c r="H13" t="s">
        <v>3</v>
      </c>
      <c r="I13">
        <f>J4</f>
        <v>786</v>
      </c>
      <c r="J13" t="s">
        <v>0</v>
      </c>
      <c r="K13" t="s">
        <v>4</v>
      </c>
      <c r="L13">
        <f>2*C7</f>
        <v>4</v>
      </c>
      <c r="M13" t="s">
        <v>1</v>
      </c>
    </row>
    <row r="14" spans="1:18">
      <c r="A14" s="6"/>
      <c r="B14" s="7" t="inlineStr">
        <is>
          <t>Stile width</t>
        </is>
      </c>
      <c r="C14" s="8">
        <v>80</v>
      </c>
      <c r="D14" s="9" t="s">
        <v>0</v>
      </c>
      <c r="K14" t="s">
        <v>5</v>
      </c>
      <c r="L14">
        <f>(C6*2)*C7-L13</f>
        <v>12</v>
      </c>
      <c r="M14" t="s">
        <v>1</v>
      </c>
    </row>
    <row r="15" spans="1:18">
      <c r="A15" s="6"/>
      <c r="B15" s="7"/>
      <c r="C15" s="8"/>
      <c r="D15" s="9"/>
    </row>
    <row r="16" spans="1:18">
      <c r="A16" s="6"/>
      <c r="B16" s="7" t="inlineStr">
        <is>
          <t>Rail Width</t>
        </is>
      </c>
      <c r="C16" s="8">
        <v>80</v>
      </c>
      <c r="D16" s="9" t="s">
        <v>0</v>
      </c>
      <c r="G16" s="11" t="s">
        <v>6</v>
      </c>
      <c r="H16" t="inlineStr">
        <is>
          <t>End doors</t>
        </is>
      </c>
      <c r="I16" t="inlineStr">
        <is>
          <t>nr end doors</t>
        </is>
      </c>
      <c r="J16">
        <f>2*C7</f>
        <v>4</v>
      </c>
      <c r="K16" t="s">
        <v>1</v>
      </c>
      <c r="L16" t="s">
        <v>7</v>
      </c>
      <c r="M16">
        <v>4</v>
      </c>
      <c r="N16" t="s">
        <v>1</v>
      </c>
      <c r="O16" t="s">
        <v>8</v>
      </c>
      <c r="P16">
        <f>J3-C14-C14/2</f>
        <v>150</v>
      </c>
      <c r="Q16" t="s">
        <v>0</v>
      </c>
    </row>
    <row r="17" spans="1:18">
      <c r="A17" s="6"/>
      <c r="B17" s="7"/>
      <c r="C17" s="8"/>
      <c r="D17" s="9"/>
      <c r="L17" t="s">
        <v>9</v>
      </c>
      <c r="M17">
        <f>C6*(C7-1)</f>
        <v>4</v>
      </c>
      <c r="N17" t="s">
        <v>1</v>
      </c>
    </row>
    <row r="18" spans="1:18">
      <c r="A18" s="12"/>
      <c r="B18" s="13" t="inlineStr">
        <is>
          <t>panel overlap</t>
        </is>
      </c>
      <c r="C18" s="14">
        <v>5</v>
      </c>
      <c r="D18" s="15" t="s">
        <v>0</v>
      </c>
    </row>
    <row r="19" spans="1:18">
      <c r="H19" t="s">
        <v>10</v>
      </c>
      <c r="I19" t="inlineStr">
        <is>
          <t>nr mid doors</t>
        </is>
      </c>
      <c r="J19">
        <f>C6*C7-J16</f>
        <v>4</v>
      </c>
      <c r="K19" t="s">
        <v>1</v>
      </c>
      <c r="L19" t="s">
        <v>7</v>
      </c>
      <c r="M19">
        <f>(C6-2)*2</f>
        <v>4</v>
      </c>
      <c r="N19" t="s">
        <v>1</v>
      </c>
      <c r="O19" t="s">
        <v>8</v>
      </c>
      <c r="P19">
        <f>J3-C14/2-C14/2</f>
        <v>190</v>
      </c>
      <c r="Q19" t="s">
        <v>0</v>
      </c>
    </row>
    <row r="20" spans="1:18">
      <c r="B20" s="0"/>
      <c r="L20" t="s">
        <v>9</v>
      </c>
      <c r="M20">
        <f>(C6-2)*(C7-1)*2</f>
        <v>4</v>
      </c>
      <c r="N20" t="s">
        <v>1</v>
      </c>
    </row>
    <row r="22" spans="1:18">
      <c r="A22" s="0"/>
      <c r="G22" s="11" t="s">
        <v>11</v>
      </c>
      <c r="H22" t="s">
        <v>12</v>
      </c>
      <c r="I22" t="s">
        <v>13</v>
      </c>
      <c r="J22">
        <f>P16+2*C18</f>
        <v>160</v>
      </c>
      <c r="K22" s="16"/>
      <c r="O22" t="s">
        <v>12</v>
      </c>
      <c r="P22" t="s">
        <v>13</v>
      </c>
      <c r="Q22">
        <f>P16+2*C18</f>
        <v>160</v>
      </c>
      <c r="R22" s="16"/>
    </row>
    <row r="23" spans="1:18">
      <c r="A23" t="inlineStr">
        <is>
          <t>Cut List</t>
        </is>
      </c>
      <c r="I23" t="s">
        <v>14</v>
      </c>
      <c r="J23">
        <f>J4-C14-C14/2+2*C18</f>
        <v>676</v>
      </c>
      <c r="K23" s="17" t="s">
        <v>15</v>
      </c>
      <c r="P23" t="s">
        <v>14</v>
      </c>
      <c r="Q23">
        <f>J4-C14-C14+2*C18</f>
        <v>636</v>
      </c>
      <c r="R23" s="17" t="inlineStr">
        <is>
          <t>!! only valid for one door vertical</t>
        </is>
      </c>
    </row>
    <row r="24" spans="1:18">
      <c r="A24" s="2"/>
      <c r="B24" s="18" t="inlineStr">
        <is>
          <t>Nr</t>
        </is>
      </c>
      <c r="C24" s="18" t="s">
        <v>13</v>
      </c>
      <c r="D24" s="19" t="inlineStr">
        <is>
          <t>Length</t>
        </is>
      </c>
      <c r="E24" s="20"/>
      <c r="F24" s="20"/>
      <c r="K24" s="17" t="inlineStr">
        <is>
          <t>!! assumes all doors have 1x full and 1x half rail</t>
        </is>
      </c>
      <c r="R24" s="17" t="inlineStr">
        <is>
          <t>!! assumes all doors have 2x full rail</t>
        </is>
      </c>
    </row>
    <row r="25" spans="1:18">
      <c r="A25" s="10" t="s">
        <v>2</v>
      </c>
      <c r="B25" s="8">
        <f>L13</f>
        <v>4</v>
      </c>
      <c r="C25" s="8">
        <f>C14</f>
        <v>80</v>
      </c>
      <c r="D25" s="21">
        <f>I13</f>
        <v>786</v>
      </c>
      <c r="E25" s="20"/>
      <c r="F25" s="20"/>
      <c r="H25" t="s">
        <v>10</v>
      </c>
      <c r="I25" t="s">
        <v>13</v>
      </c>
      <c r="J25">
        <f>P19+2*C18</f>
        <v>200</v>
      </c>
      <c r="K25" s="16"/>
      <c r="O25" t="s">
        <v>10</v>
      </c>
      <c r="P25" t="s">
        <v>13</v>
      </c>
      <c r="Q25">
        <f>P19+2*C18</f>
        <v>200</v>
      </c>
      <c r="R25" s="16"/>
    </row>
    <row r="26" spans="1:18">
      <c r="A26" s="10"/>
      <c r="B26" s="8">
        <f>L14</f>
        <v>12</v>
      </c>
      <c r="C26" s="8">
        <f>C14/2</f>
        <v>40</v>
      </c>
      <c r="D26" s="21">
        <f>I13</f>
        <v>786</v>
      </c>
      <c r="E26" s="20"/>
      <c r="F26" s="20"/>
      <c r="I26" t="s">
        <v>14</v>
      </c>
      <c r="J26">
        <f>J4-C14-C14/2+2*C18</f>
        <v>676</v>
      </c>
      <c r="K26" s="16"/>
      <c r="P26" t="s">
        <v>14</v>
      </c>
      <c r="Q26">
        <f>J4-C14-C14+2*C18</f>
        <v>636</v>
      </c>
      <c r="R26" s="16"/>
    </row>
    <row r="27" spans="1:18">
      <c r="A27" s="10"/>
      <c r="B27" s="8"/>
      <c r="C27" s="8"/>
      <c r="D27" s="21"/>
      <c r="E27" s="20"/>
      <c r="F27" s="20"/>
    </row>
    <row r="28" spans="1:18">
      <c r="A28" s="10" t="s">
        <v>6</v>
      </c>
      <c r="B28" s="8">
        <f>M16</f>
        <v>4</v>
      </c>
      <c r="C28" s="8">
        <f>C16</f>
        <v>80</v>
      </c>
      <c r="D28" s="21">
        <f>P16</f>
        <v>150</v>
      </c>
      <c r="E28" s="20"/>
      <c r="F28" s="20"/>
    </row>
    <row r="29" spans="1:18">
      <c r="A29" s="10"/>
      <c r="B29" s="8">
        <f>M17</f>
        <v>4</v>
      </c>
      <c r="C29" s="8">
        <f>C16/2</f>
        <v>40</v>
      </c>
      <c r="D29" s="21">
        <f>P16</f>
        <v>150</v>
      </c>
      <c r="E29" s="20"/>
      <c r="F29" s="20"/>
      <c r="G29" s="11" t="inlineStr">
        <is>
          <t>Check</t>
        </is>
      </c>
      <c r="H29" t="inlineStr">
        <is>
          <t>door 1 H</t>
        </is>
      </c>
      <c r="I29">
        <f>$C$9</f>
        <v>1</v>
      </c>
      <c r="J29">
        <v>80</v>
      </c>
      <c r="K29">
        <f>P16</f>
        <v>150</v>
      </c>
      <c r="L29">
        <v>40</v>
      </c>
      <c r="N29" t="inlineStr">
        <is>
          <t>door 1 V</t>
        </is>
      </c>
      <c r="O29">
        <f>C11</f>
        <v>1.5</v>
      </c>
      <c r="P29">
        <f>I13</f>
        <v>786</v>
      </c>
      <c r="Q29">
        <f>C10</f>
        <v>2</v>
      </c>
    </row>
    <row r="30" spans="1:18">
      <c r="A30" s="10"/>
      <c r="B30" s="8">
        <f>M19</f>
        <v>4</v>
      </c>
      <c r="C30" s="8">
        <f>C16</f>
        <v>80</v>
      </c>
      <c r="D30" s="21">
        <f>P19</f>
        <v>190</v>
      </c>
      <c r="E30" s="20"/>
      <c r="F30" s="20"/>
      <c r="H30" t="inlineStr">
        <is>
          <t>door 2 H</t>
        </is>
      </c>
      <c r="I30">
        <f>$C$9</f>
        <v>1</v>
      </c>
      <c r="J30">
        <v>40</v>
      </c>
      <c r="K30">
        <f>P19</f>
        <v>190</v>
      </c>
      <c r="L30">
        <v>40</v>
      </c>
      <c r="N30" t="inlineStr">
        <is>
          <t>door 2 V</t>
        </is>
      </c>
      <c r="P30">
        <f>I13</f>
        <v>786</v>
      </c>
      <c r="Q30">
        <f>C11</f>
        <v>1.5</v>
      </c>
    </row>
    <row r="31" spans="1:18">
      <c r="A31" s="10"/>
      <c r="B31" s="8">
        <f>M20</f>
        <v>4</v>
      </c>
      <c r="C31" s="8">
        <f>C16/2</f>
        <v>40</v>
      </c>
      <c r="D31" s="21">
        <f>P19</f>
        <v>190</v>
      </c>
      <c r="E31" s="20"/>
      <c r="F31" s="20"/>
      <c r="H31" t="inlineStr">
        <is>
          <t>door 3 H</t>
        </is>
      </c>
      <c r="I31">
        <f>$C$9</f>
        <v>1</v>
      </c>
      <c r="J31">
        <v>40</v>
      </c>
      <c r="K31">
        <f>P19</f>
        <v>190</v>
      </c>
      <c r="L31">
        <v>40</v>
      </c>
      <c r="O31" t="inlineStr">
        <is>
          <t>height total</t>
        </is>
      </c>
      <c r="P31">
        <f>SUM(O29:Q30)</f>
        <v>1577</v>
      </c>
    </row>
    <row r="32" spans="1:18">
      <c r="A32" s="10"/>
      <c r="B32" s="7"/>
      <c r="C32" s="7"/>
      <c r="D32" s="9"/>
      <c r="H32" t="inlineStr">
        <is>
          <t>door 4 H</t>
        </is>
      </c>
      <c r="I32">
        <f>$C$9</f>
        <v>1</v>
      </c>
      <c r="J32">
        <v>40</v>
      </c>
      <c r="K32">
        <f>P16</f>
        <v>150</v>
      </c>
      <c r="L32">
        <v>80</v>
      </c>
      <c r="M32">
        <f>C9</f>
        <v>1</v>
      </c>
    </row>
    <row r="33" spans="1:18">
      <c r="A33" s="10"/>
      <c r="B33" s="7" t="inlineStr">
        <is>
          <t>Total full</t>
        </is>
      </c>
      <c r="C33" s="8">
        <f>SUM(D25,D28,D30)+SUM(B25,B28,B30)*2.5</f>
        <v>1156</v>
      </c>
      <c r="D33" s="9"/>
      <c r="G33" t="inlineStr">
        <is>
          <t>4 dr H</t>
        </is>
      </c>
      <c r="H33" t="s">
        <v>16</v>
      </c>
      <c r="I33">
        <f>SUM(I29:M32)</f>
        <v>1085</v>
      </c>
      <c r="J33" t="inlineStr">
        <is>
          <t>2dr H</t>
        </is>
      </c>
      <c r="K33" t="s">
        <v>16</v>
      </c>
      <c r="L33">
        <f>SUM(I29:L29,I32:M32)</f>
        <v>543</v>
      </c>
    </row>
    <row r="34" spans="1:18">
      <c r="A34" s="10"/>
      <c r="B34" s="7" t="inlineStr">
        <is>
          <t>Total half</t>
        </is>
      </c>
      <c r="C34" s="8">
        <f>SUM(D26,D29,D31)+SUM(B26,B29,B31)*2.5</f>
        <v>1176</v>
      </c>
      <c r="D34" s="9"/>
      <c r="H34" t="s">
        <v>17</v>
      </c>
      <c r="I34">
        <f>I33-C3</f>
        <v>8</v>
      </c>
      <c r="K34" t="s">
        <v>17</v>
      </c>
      <c r="L34">
        <f>L33-C3</f>
        <v>-534</v>
      </c>
    </row>
    <row r="35" spans="1:18">
      <c r="A35" s="10"/>
      <c r="B35" s="7"/>
      <c r="C35" s="7"/>
      <c r="D35" s="9"/>
    </row>
    <row r="36" spans="1:18">
      <c r="A36" s="10"/>
      <c r="B36" s="7"/>
      <c r="C36" s="7"/>
      <c r="D36" s="9"/>
    </row>
    <row r="37" spans="1:18">
      <c r="A37" s="10" t="s">
        <v>11</v>
      </c>
      <c r="B37" s="8">
        <f>J16</f>
        <v>4</v>
      </c>
      <c r="C37" s="8">
        <f>J22</f>
        <v>160</v>
      </c>
      <c r="D37" s="21">
        <f>J23</f>
        <v>676</v>
      </c>
      <c r="E37" s="22" t="s">
        <v>15</v>
      </c>
    </row>
    <row r="38" spans="1:18">
      <c r="A38" s="12"/>
      <c r="B38" s="14">
        <f>J19</f>
        <v>4</v>
      </c>
      <c r="C38" s="14">
        <f>J25</f>
        <v>200</v>
      </c>
      <c r="D38" s="23">
        <f>J26</f>
        <v>676</v>
      </c>
    </row>
    <row r="39" spans="1:18">
      <c r="A39" s="10" t="s">
        <v>11</v>
      </c>
      <c r="B39" s="8">
        <f>J16</f>
        <v>4</v>
      </c>
      <c r="C39" s="8">
        <f>Q22</f>
        <v>160</v>
      </c>
      <c r="D39" s="21">
        <f>Q23</f>
        <v>636</v>
      </c>
      <c r="E39" s="22" t="inlineStr">
        <is>
          <t>!! only valid for single door vertical</t>
        </is>
      </c>
    </row>
    <row r="40" spans="1:18">
      <c r="A40" s="12"/>
      <c r="B40" s="14">
        <f>J19</f>
        <v>4</v>
      </c>
      <c r="C40" s="14">
        <f>Q25</f>
        <v>200</v>
      </c>
      <c r="D40" s="23">
        <f>Q26</f>
        <v>636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  <rowBreaks count="0"/>
  <colBreaks count="0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2022-07-24T17:16:16Z</dcterms:modified>
  <dcterms:created xsi:type="dcterms:W3CDTF">2022-07-23T17:33:43Z</dcterms:created>
  <cp:lastPrinted>2022-07-23T21:25:57Z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