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91" windowHeight="8990" tabRatio="630" firstSheet="8" activeTab="12"/>
  </bookViews>
  <sheets>
    <sheet name="Overview" sheetId="1" r:id="rId1"/>
    <sheet name="Revision" sheetId="2" r:id="rId2"/>
    <sheet name="Company Code" sheetId="3" r:id="rId3"/>
    <sheet name="Enterprise Structure" sheetId="4" r:id="rId4"/>
    <sheet name="Employee Group Structure" sheetId="5" r:id="rId5"/>
    <sheet name="Groupings" sheetId="8" r:id="rId6"/>
    <sheet name="Pay Frequency" sheetId="6" r:id="rId7"/>
    <sheet name="Payments" sheetId="7" r:id="rId8"/>
    <sheet name="Deduction" sheetId="13" r:id="rId9"/>
    <sheet name="Cal.Rule Details" sheetId="24" r:id="rId10"/>
    <sheet name="Average" sheetId="23" r:id="rId11"/>
    <sheet name="Payscale Structure" sheetId="9" r:id="rId12"/>
    <sheet name="Rates of Pay" sheetId="10" r:id="rId13"/>
    <sheet name="Prorating or Factoring" sheetId="11" state="hidden" r:id="rId14"/>
    <sheet name="Work Pattern" sheetId="15" r:id="rId15"/>
    <sheet name="Holiday Calendar" sheetId="16" r:id="rId16"/>
    <sheet name="Tax" sheetId="17" r:id="rId17"/>
    <sheet name="SI" sheetId="18" r:id="rId18"/>
    <sheet name="PHF" sheetId="19" r:id="rId19"/>
    <sheet name="Mini &amp; Social Average salary" sheetId="20" r:id="rId20"/>
    <sheet name="Banking" sheetId="21" r:id="rId21"/>
    <sheet name="Payslip" sheetId="22" r:id="rId22"/>
  </sheets>
  <externalReferences>
    <externalReference r:id="rId23"/>
  </externalReferences>
  <definedNames>
    <definedName name="_xlnm._FilterDatabase" localSheetId="7" hidden="1">Payments!$A$2:$AC$101</definedName>
    <definedName name="_xlnm._FilterDatabase" localSheetId="8" hidden="1">Deduction!$A$1:$W$44</definedName>
    <definedName name="_xlnm._FilterDatabase" localSheetId="16" hidden="1">Tax!$A$4:$WWE$137</definedName>
    <definedName name="_xlnm._FilterDatabase" localSheetId="17" hidden="1">SI!$A$5:$WYC$581</definedName>
    <definedName name="_xlnm._FilterDatabase" localSheetId="19" hidden="1">'Mini &amp; Social Average salary'!$A$2:$G$89</definedName>
    <definedName name="_xlnm._FilterDatabase" localSheetId="11" hidden="1">'Payscale Structure'!$A$4:$J$4</definedName>
    <definedName name="_xlnm._FilterDatabase" localSheetId="18" hidden="1">PHF!#REF!</definedName>
    <definedName name="EPFESF" localSheetId="10">[1]PHF!#REF!</definedName>
    <definedName name="EPFESF" localSheetId="20">[1]PHF!#REF!</definedName>
    <definedName name="EPFESF" localSheetId="19">[1]PHF!#REF!</definedName>
    <definedName name="EPFESF" localSheetId="21">[1]PHF!#REF!</definedName>
    <definedName name="EPFESF">PHF!#REF!</definedName>
    <definedName name="EPFESG" localSheetId="10">[1]PHF!#REF!</definedName>
    <definedName name="EPFESG" localSheetId="20">[1]PHF!#REF!</definedName>
    <definedName name="EPFESG" localSheetId="19">[1]PHF!#REF!</definedName>
    <definedName name="EPFESG" localSheetId="21">[1]PHF!#REF!</definedName>
    <definedName name="EPFESG">PHF!#REF!</definedName>
    <definedName name="EPFPSG" localSheetId="10">[1]PHF!#REF!</definedName>
    <definedName name="EPFPSG" localSheetId="20">[1]PHF!#REF!</definedName>
    <definedName name="EPFPSG" localSheetId="19">[1]PHF!#REF!</definedName>
    <definedName name="EPFPSG" localSheetId="21">[1]PHF!#REF!</definedName>
    <definedName name="EPFPSG">PHF!#REF!</definedName>
    <definedName name="ESGEPF">[1]Groupings!#REF!</definedName>
    <definedName name="ESGSOCSO">[1]Groupings!#REF!</definedName>
    <definedName name="PSGEPF">[1]Groupings!#REF!</definedName>
    <definedName name="PSGLeave">[1]Groupings!#REF!</definedName>
    <definedName name="PSGQUOTA">[1]Groupings!#REF!</definedName>
    <definedName name="PSGSOC">[1]Groupings!#REF!</definedName>
    <definedName name="PSGSOCSO">[1]Groupings!#REF!</definedName>
    <definedName name="PSGTAX">[1]Groupings!#REF!</definedName>
    <definedName name="PSGTimeQuota">[1]Groupings!#REF!</definedName>
    <definedName name="QuotaESG">#REF!</definedName>
    <definedName name="QuotaPSG">#REF!</definedName>
    <definedName name="SOCESG">#REF!</definedName>
    <definedName name="SOCPSG">#REF!</definedName>
    <definedName name="TAXESG">#REF!</definedName>
    <definedName name="TAXPSG">#REF!</definedName>
  </definedNames>
  <calcPr calcId="144525"/>
</workbook>
</file>

<file path=xl/comments1.xml><?xml version="1.0" encoding="utf-8"?>
<comments xmlns="http://schemas.openxmlformats.org/spreadsheetml/2006/main">
  <authors>
    <author>Author</author>
  </authors>
  <commentList>
    <comment ref="B2" authorId="0">
      <text>
        <r>
          <rPr>
            <b/>
            <sz val="8"/>
            <rFont val="Tahoma"/>
            <charset val="134"/>
          </rPr>
          <t xml:space="preserve">Jerome Gouvernel:
</t>
        </r>
        <r>
          <rPr>
            <sz val="8"/>
            <rFont val="Tahoma"/>
            <charset val="134"/>
          </rPr>
          <t>1st code of PA is the ADP Country code, 2nd postion can be the identifier for the Company Code. This ensures that the PA s are both unique as well as represent the Company code. PSA coding is unaffected</t>
        </r>
      </text>
    </comment>
  </commentList>
</comments>
</file>

<file path=xl/comments2.xml><?xml version="1.0" encoding="utf-8"?>
<comments xmlns="http://schemas.openxmlformats.org/spreadsheetml/2006/main">
  <authors>
    <author>Author</author>
  </authors>
  <commentList>
    <comment ref="A6" authorId="0">
      <text>
        <r>
          <rPr>
            <b/>
            <sz val="9"/>
            <rFont val="Tahoma"/>
            <charset val="134"/>
          </rPr>
          <t>Author:</t>
        </r>
        <r>
          <rPr>
            <sz val="9"/>
            <rFont val="Tahoma"/>
            <charset val="134"/>
          </rPr>
          <t xml:space="preserve">
This is for rehired after retiring</t>
        </r>
      </text>
    </comment>
    <comment ref="A7" authorId="0">
      <text>
        <r>
          <rPr>
            <b/>
            <sz val="9"/>
            <rFont val="Tahoma"/>
            <charset val="134"/>
          </rPr>
          <t>Author:</t>
        </r>
        <r>
          <rPr>
            <sz val="9"/>
            <rFont val="Tahoma"/>
            <charset val="134"/>
          </rPr>
          <t xml:space="preserve">
This is for rehired after retiring</t>
        </r>
      </text>
    </comment>
    <comment ref="B8" authorId="0">
      <text>
        <r>
          <rPr>
            <b/>
            <sz val="9"/>
            <rFont val="Tahoma"/>
            <charset val="134"/>
          </rPr>
          <t>Author:</t>
        </r>
        <r>
          <rPr>
            <sz val="9"/>
            <rFont val="Tahoma"/>
            <charset val="134"/>
          </rPr>
          <t xml:space="preserve">
Survivor should not go to GV</t>
        </r>
      </text>
    </comment>
    <comment ref="B9" authorId="0">
      <text>
        <r>
          <rPr>
            <b/>
            <sz val="9"/>
            <rFont val="Tahoma"/>
            <charset val="134"/>
          </rPr>
          <t>Author:</t>
        </r>
        <r>
          <rPr>
            <sz val="9"/>
            <rFont val="Tahoma"/>
            <charset val="134"/>
          </rPr>
          <t xml:space="preserve">
Survivor should not go to GV</t>
        </r>
      </text>
    </comment>
    <comment ref="D10" authorId="0">
      <text>
        <r>
          <rPr>
            <b/>
            <sz val="9"/>
            <rFont val="Tahoma"/>
            <charset val="134"/>
          </rPr>
          <t>Author:</t>
        </r>
        <r>
          <rPr>
            <sz val="9"/>
            <rFont val="Tahoma"/>
            <charset val="134"/>
          </rPr>
          <t xml:space="preserve">
Cross country movement</t>
        </r>
      </text>
    </comment>
    <comment ref="D11" authorId="0">
      <text>
        <r>
          <rPr>
            <b/>
            <sz val="9"/>
            <rFont val="Tahoma"/>
            <charset val="134"/>
          </rPr>
          <t>Author:</t>
        </r>
        <r>
          <rPr>
            <sz val="9"/>
            <rFont val="Tahoma"/>
            <charset val="134"/>
          </rPr>
          <t xml:space="preserve">
Cross country movement</t>
        </r>
      </text>
    </comment>
    <comment ref="D12" authorId="0">
      <text>
        <r>
          <rPr>
            <b/>
            <sz val="9"/>
            <rFont val="Tahoma"/>
            <charset val="134"/>
          </rPr>
          <t>Author:</t>
        </r>
        <r>
          <rPr>
            <sz val="9"/>
            <rFont val="Tahoma"/>
            <charset val="134"/>
          </rPr>
          <t xml:space="preserve">
WD cannot recognize this type</t>
        </r>
      </text>
    </comment>
    <comment ref="D15" authorId="0">
      <text>
        <r>
          <rPr>
            <b/>
            <sz val="9"/>
            <rFont val="Tahoma"/>
            <charset val="134"/>
          </rPr>
          <t>Author:</t>
        </r>
        <r>
          <rPr>
            <sz val="9"/>
            <rFont val="Tahoma"/>
            <charset val="134"/>
          </rPr>
          <t xml:space="preserve">
WD cannot recognize this type</t>
        </r>
      </text>
    </comment>
    <comment ref="D18" authorId="0">
      <text>
        <r>
          <rPr>
            <b/>
            <sz val="9"/>
            <rFont val="Tahoma"/>
            <charset val="134"/>
          </rPr>
          <t>Author:</t>
        </r>
        <r>
          <rPr>
            <sz val="9"/>
            <rFont val="Tahoma"/>
            <charset val="134"/>
          </rPr>
          <t xml:space="preserve">
Need further discussion </t>
        </r>
      </text>
    </comment>
  </commentList>
</comments>
</file>

<file path=xl/comments3.xml><?xml version="1.0" encoding="utf-8"?>
<comments xmlns="http://schemas.openxmlformats.org/spreadsheetml/2006/main">
  <authors>
    <author>Author</author>
  </authors>
  <commentList>
    <comment ref="H4" authorId="0">
      <text>
        <r>
          <rPr>
            <b/>
            <sz val="8"/>
            <rFont val="Tahoma"/>
            <charset val="134"/>
          </rPr>
          <t>Author:
Not Required as time is not in scope</t>
        </r>
      </text>
    </comment>
    <comment ref="H8" authorId="0">
      <text>
        <r>
          <rPr>
            <b/>
            <sz val="8"/>
            <rFont val="Tahoma"/>
            <charset val="134"/>
          </rPr>
          <t>Author:
Not Required as time is not in scope</t>
        </r>
      </text>
    </comment>
    <comment ref="H14" authorId="0">
      <text>
        <r>
          <rPr>
            <b/>
            <sz val="8"/>
            <rFont val="Tahoma"/>
            <charset val="134"/>
          </rPr>
          <t>Author:
Not Required as time is not in scope</t>
        </r>
      </text>
    </comment>
    <comment ref="H20" authorId="0">
      <text>
        <r>
          <rPr>
            <b/>
            <sz val="8"/>
            <rFont val="Tahoma"/>
            <charset val="134"/>
          </rPr>
          <t>Author:
Not Required as time is not in scope</t>
        </r>
      </text>
    </comment>
  </commentList>
</comments>
</file>

<file path=xl/comments4.xml><?xml version="1.0" encoding="utf-8"?>
<comments xmlns="http://schemas.openxmlformats.org/spreadsheetml/2006/main">
  <authors>
    <author>Author</author>
  </authors>
  <commentList>
    <comment ref="L1" authorId="0">
      <text>
        <r>
          <rPr>
            <b/>
            <sz val="8"/>
            <rFont val="Tahoma"/>
            <charset val="134"/>
          </rPr>
          <t>Author:</t>
        </r>
        <r>
          <rPr>
            <sz val="8"/>
            <rFont val="Tahoma"/>
            <charset val="134"/>
          </rPr>
          <t xml:space="preserve">
01 - Monthly
02 - Semi Monthly
03 - Weekly
04 - Bi Weekly
05 - Every 4 Weeks
06 - Annually
07 - Quarterly
08 - Half Yearly</t>
        </r>
      </text>
    </comment>
    <comment ref="C10" authorId="0">
      <text>
        <r>
          <rPr>
            <b/>
            <sz val="8"/>
            <rFont val="Tahoma"/>
            <charset val="134"/>
          </rPr>
          <t>Author:</t>
        </r>
        <r>
          <rPr>
            <sz val="8"/>
            <rFont val="Tahoma"/>
            <charset val="134"/>
          </rPr>
          <t xml:space="preserve">
01 - Monthly
02 - Semi Monthly
03 - Weekly
04 - Bi Weekly
05 - Every 4 Weeks
06 - Annually
07 - Quarterly
08 - Half Yearly</t>
        </r>
      </text>
    </comment>
  </commentList>
</comments>
</file>

<file path=xl/comments5.xml><?xml version="1.0" encoding="utf-8"?>
<comments xmlns="http://schemas.openxmlformats.org/spreadsheetml/2006/main">
  <authors>
    <author>Author</author>
  </authors>
  <commentList>
    <comment ref="F6" authorId="0">
      <text>
        <r>
          <rPr>
            <b/>
            <sz val="9"/>
            <rFont val="宋体"/>
            <charset val="134"/>
          </rPr>
          <t>Author:</t>
        </r>
        <r>
          <rPr>
            <sz val="9"/>
            <rFont val="宋体"/>
            <charset val="134"/>
          </rPr>
          <t xml:space="preserve">
固定基本工资的概念
</t>
        </r>
      </text>
    </comment>
    <comment ref="F77" authorId="0">
      <text>
        <r>
          <rPr>
            <b/>
            <sz val="9"/>
            <rFont val="宋体"/>
            <charset val="134"/>
          </rPr>
          <t>Author:</t>
        </r>
        <r>
          <rPr>
            <sz val="9"/>
            <rFont val="宋体"/>
            <charset val="134"/>
          </rPr>
          <t xml:space="preserve">
偶然所得</t>
        </r>
      </text>
    </comment>
    <comment ref="B108" authorId="0">
      <text>
        <r>
          <rPr>
            <b/>
            <sz val="9"/>
            <rFont val="Tahoma"/>
            <charset val="134"/>
          </rPr>
          <t>Author:</t>
        </r>
        <r>
          <rPr>
            <sz val="9"/>
            <rFont val="Tahoma"/>
            <charset val="134"/>
          </rPr>
          <t xml:space="preserve">
for 13th salary calculation</t>
        </r>
      </text>
    </comment>
    <comment ref="B109" authorId="0">
      <text>
        <r>
          <rPr>
            <b/>
            <sz val="9"/>
            <rFont val="Tahoma"/>
            <charset val="134"/>
          </rPr>
          <t>Author:</t>
        </r>
        <r>
          <rPr>
            <sz val="9"/>
            <rFont val="Tahoma"/>
            <charset val="134"/>
          </rPr>
          <t xml:space="preserve">
for 13th salary</t>
        </r>
      </text>
    </comment>
  </commentList>
</comments>
</file>

<file path=xl/comments6.xml><?xml version="1.0" encoding="utf-8"?>
<comments xmlns="http://schemas.openxmlformats.org/spreadsheetml/2006/main">
  <authors>
    <author>Author</author>
  </authors>
  <commentList>
    <comment ref="A2" authorId="0">
      <text>
        <r>
          <rPr>
            <b/>
            <sz val="8"/>
            <rFont val="Tahoma"/>
            <charset val="134"/>
          </rPr>
          <t>GlobalView Naming Conventions format</t>
        </r>
        <r>
          <rPr>
            <sz val="8"/>
            <rFont val="Tahoma"/>
            <charset val="134"/>
          </rPr>
          <t xml:space="preserve"> is </t>
        </r>
        <r>
          <rPr>
            <b/>
            <sz val="8"/>
            <rFont val="Tahoma"/>
            <charset val="134"/>
          </rPr>
          <t>THhS</t>
        </r>
        <r>
          <rPr>
            <sz val="8"/>
            <rFont val="Tahoma"/>
            <charset val="134"/>
          </rPr>
          <t xml:space="preserve">, where :-
T         is start hour ( Zero to N ; ie. 1 = 1:00 ; A=10:00 ; and  N=23:00)
H          is integer Net Daily Working hours ( 8 = 8 hours duration )
h </t>
        </r>
        <r>
          <rPr>
            <sz val="8"/>
            <color indexed="12"/>
            <rFont val="Tahoma"/>
            <charset val="134"/>
          </rPr>
          <t xml:space="preserve"> </t>
        </r>
        <r>
          <rPr>
            <sz val="8"/>
            <rFont val="Tahoma"/>
            <charset val="134"/>
          </rPr>
          <t xml:space="preserve">      is decimal of Net Daily Working hours (5 is 0.5 hour)
S         is sequence number, change client's most common for sequence zero.
</t>
        </r>
        <r>
          <rPr>
            <b/>
            <sz val="8"/>
            <rFont val="Tahoma"/>
            <charset val="134"/>
          </rPr>
          <t>Sample</t>
        </r>
        <r>
          <rPr>
            <sz val="8"/>
            <rFont val="Tahoma"/>
            <charset val="134"/>
          </rPr>
          <t xml:space="preserve">:-
</t>
        </r>
        <r>
          <rPr>
            <sz val="8"/>
            <color indexed="10"/>
            <rFont val="Tahoma"/>
            <charset val="134"/>
          </rPr>
          <t>8</t>
        </r>
        <r>
          <rPr>
            <sz val="8"/>
            <color indexed="12"/>
            <rFont val="Tahoma"/>
            <charset val="134"/>
          </rPr>
          <t>75</t>
        </r>
        <r>
          <rPr>
            <sz val="8"/>
            <rFont val="Tahoma"/>
            <charset val="134"/>
          </rPr>
          <t xml:space="preserve">0 represents DWS start </t>
        </r>
        <r>
          <rPr>
            <sz val="8"/>
            <color indexed="10"/>
            <rFont val="Tahoma"/>
            <charset val="134"/>
          </rPr>
          <t>8</t>
        </r>
        <r>
          <rPr>
            <sz val="8"/>
            <rFont val="Tahoma"/>
            <charset val="134"/>
          </rPr>
          <t xml:space="preserve">:00, </t>
        </r>
        <r>
          <rPr>
            <sz val="8"/>
            <color indexed="12"/>
            <rFont val="Tahoma"/>
            <charset val="134"/>
          </rPr>
          <t>7.5</t>
        </r>
        <r>
          <rPr>
            <sz val="8"/>
            <rFont val="Tahoma"/>
            <charset val="134"/>
          </rPr>
          <t xml:space="preserve"> net working hours per day
</t>
        </r>
        <r>
          <rPr>
            <sz val="8"/>
            <color indexed="10"/>
            <rFont val="Tahoma"/>
            <charset val="134"/>
          </rPr>
          <t>A</t>
        </r>
        <r>
          <rPr>
            <sz val="8"/>
            <color indexed="12"/>
            <rFont val="Tahoma"/>
            <charset val="134"/>
          </rPr>
          <t>80</t>
        </r>
        <r>
          <rPr>
            <sz val="8"/>
            <rFont val="Tahoma"/>
            <charset val="134"/>
          </rPr>
          <t xml:space="preserve">0 represent DWS start </t>
        </r>
        <r>
          <rPr>
            <sz val="8"/>
            <color indexed="10"/>
            <rFont val="Tahoma"/>
            <charset val="134"/>
          </rPr>
          <t>10</t>
        </r>
        <r>
          <rPr>
            <sz val="8"/>
            <rFont val="Tahoma"/>
            <charset val="134"/>
          </rPr>
          <t xml:space="preserve">:00, </t>
        </r>
        <r>
          <rPr>
            <sz val="8"/>
            <color indexed="12"/>
            <rFont val="Tahoma"/>
            <charset val="134"/>
          </rPr>
          <t>8.0</t>
        </r>
        <r>
          <rPr>
            <sz val="8"/>
            <rFont val="Tahoma"/>
            <charset val="134"/>
          </rPr>
          <t xml:space="preserve"> net working hours per day
</t>
        </r>
        <r>
          <rPr>
            <sz val="8"/>
            <color indexed="10"/>
            <rFont val="Tahoma"/>
            <charset val="134"/>
          </rPr>
          <t>C</t>
        </r>
        <r>
          <rPr>
            <sz val="8"/>
            <color indexed="12"/>
            <rFont val="Tahoma"/>
            <charset val="134"/>
          </rPr>
          <t>80</t>
        </r>
        <r>
          <rPr>
            <sz val="8"/>
            <rFont val="Tahoma"/>
            <charset val="134"/>
          </rPr>
          <t xml:space="preserve">0 represent DWS start </t>
        </r>
        <r>
          <rPr>
            <sz val="8"/>
            <color indexed="10"/>
            <rFont val="Tahoma"/>
            <charset val="134"/>
          </rPr>
          <t>13</t>
        </r>
        <r>
          <rPr>
            <sz val="8"/>
            <rFont val="Tahoma"/>
            <charset val="134"/>
          </rPr>
          <t xml:space="preserve">:00, </t>
        </r>
        <r>
          <rPr>
            <sz val="8"/>
            <color indexed="12"/>
            <rFont val="Tahoma"/>
            <charset val="134"/>
          </rPr>
          <t>8.0</t>
        </r>
        <r>
          <rPr>
            <sz val="8"/>
            <rFont val="Tahoma"/>
            <charset val="134"/>
          </rPr>
          <t xml:space="preserve"> net working hours per day</t>
        </r>
      </text>
    </comment>
    <comment ref="A7" authorId="0">
      <text>
        <r>
          <rPr>
            <b/>
            <sz val="8"/>
            <rFont val="Tahoma"/>
            <charset val="134"/>
          </rPr>
          <t>GlobalView Naming Conventions format</t>
        </r>
        <r>
          <rPr>
            <sz val="8"/>
            <rFont val="Tahoma"/>
            <charset val="134"/>
          </rPr>
          <t xml:space="preserve"> is </t>
        </r>
        <r>
          <rPr>
            <b/>
            <sz val="8"/>
            <rFont val="Tahoma"/>
            <charset val="134"/>
          </rPr>
          <t>THhS</t>
        </r>
        <r>
          <rPr>
            <sz val="8"/>
            <rFont val="Tahoma"/>
            <charset val="134"/>
          </rPr>
          <t xml:space="preserve">, where :-
T         is start hour ( Zero to N ; ie. 1 = 1:00 ; A=10:00 ; and  N=23:00)
H          is integer Net Daily Working hours ( 8 = 8 hours duration )
h </t>
        </r>
        <r>
          <rPr>
            <sz val="8"/>
            <color indexed="12"/>
            <rFont val="Tahoma"/>
            <charset val="134"/>
          </rPr>
          <t xml:space="preserve"> </t>
        </r>
        <r>
          <rPr>
            <sz val="8"/>
            <rFont val="Tahoma"/>
            <charset val="134"/>
          </rPr>
          <t xml:space="preserve">      is decimal of Net Daily Working hours (5 is 0.5 hour)
S         is sequence number, change client's most common for sequence zero.
</t>
        </r>
        <r>
          <rPr>
            <b/>
            <sz val="8"/>
            <rFont val="Tahoma"/>
            <charset val="134"/>
          </rPr>
          <t>Sample</t>
        </r>
        <r>
          <rPr>
            <sz val="8"/>
            <rFont val="Tahoma"/>
            <charset val="134"/>
          </rPr>
          <t xml:space="preserve">:-
</t>
        </r>
        <r>
          <rPr>
            <sz val="8"/>
            <color indexed="10"/>
            <rFont val="Tahoma"/>
            <charset val="134"/>
          </rPr>
          <t>8</t>
        </r>
        <r>
          <rPr>
            <sz val="8"/>
            <color indexed="12"/>
            <rFont val="Tahoma"/>
            <charset val="134"/>
          </rPr>
          <t>75</t>
        </r>
        <r>
          <rPr>
            <sz val="8"/>
            <rFont val="Tahoma"/>
            <charset val="134"/>
          </rPr>
          <t xml:space="preserve">0 represents DWS start </t>
        </r>
        <r>
          <rPr>
            <sz val="8"/>
            <color indexed="10"/>
            <rFont val="Tahoma"/>
            <charset val="134"/>
          </rPr>
          <t>8</t>
        </r>
        <r>
          <rPr>
            <sz val="8"/>
            <rFont val="Tahoma"/>
            <charset val="134"/>
          </rPr>
          <t xml:space="preserve">:00, </t>
        </r>
        <r>
          <rPr>
            <sz val="8"/>
            <color indexed="12"/>
            <rFont val="Tahoma"/>
            <charset val="134"/>
          </rPr>
          <t>7.5</t>
        </r>
        <r>
          <rPr>
            <sz val="8"/>
            <rFont val="Tahoma"/>
            <charset val="134"/>
          </rPr>
          <t xml:space="preserve"> net working hours per day
</t>
        </r>
        <r>
          <rPr>
            <sz val="8"/>
            <color indexed="10"/>
            <rFont val="Tahoma"/>
            <charset val="134"/>
          </rPr>
          <t>A</t>
        </r>
        <r>
          <rPr>
            <sz val="8"/>
            <color indexed="12"/>
            <rFont val="Tahoma"/>
            <charset val="134"/>
          </rPr>
          <t>80</t>
        </r>
        <r>
          <rPr>
            <sz val="8"/>
            <rFont val="Tahoma"/>
            <charset val="134"/>
          </rPr>
          <t xml:space="preserve">0 represent DWS start </t>
        </r>
        <r>
          <rPr>
            <sz val="8"/>
            <color indexed="10"/>
            <rFont val="Tahoma"/>
            <charset val="134"/>
          </rPr>
          <t>10</t>
        </r>
        <r>
          <rPr>
            <sz val="8"/>
            <rFont val="Tahoma"/>
            <charset val="134"/>
          </rPr>
          <t xml:space="preserve">:00, </t>
        </r>
        <r>
          <rPr>
            <sz val="8"/>
            <color indexed="12"/>
            <rFont val="Tahoma"/>
            <charset val="134"/>
          </rPr>
          <t>8.0</t>
        </r>
        <r>
          <rPr>
            <sz val="8"/>
            <rFont val="Tahoma"/>
            <charset val="134"/>
          </rPr>
          <t xml:space="preserve"> net working hours per day
</t>
        </r>
        <r>
          <rPr>
            <sz val="8"/>
            <color indexed="10"/>
            <rFont val="Tahoma"/>
            <charset val="134"/>
          </rPr>
          <t>C</t>
        </r>
        <r>
          <rPr>
            <sz val="8"/>
            <color indexed="12"/>
            <rFont val="Tahoma"/>
            <charset val="134"/>
          </rPr>
          <t>80</t>
        </r>
        <r>
          <rPr>
            <sz val="8"/>
            <rFont val="Tahoma"/>
            <charset val="134"/>
          </rPr>
          <t xml:space="preserve">0 represent DWS start </t>
        </r>
        <r>
          <rPr>
            <sz val="8"/>
            <color indexed="10"/>
            <rFont val="Tahoma"/>
            <charset val="134"/>
          </rPr>
          <t>13</t>
        </r>
        <r>
          <rPr>
            <sz val="8"/>
            <rFont val="Tahoma"/>
            <charset val="134"/>
          </rPr>
          <t xml:space="preserve">:00, </t>
        </r>
        <r>
          <rPr>
            <sz val="8"/>
            <color indexed="12"/>
            <rFont val="Tahoma"/>
            <charset val="134"/>
          </rPr>
          <t>8.0</t>
        </r>
        <r>
          <rPr>
            <sz val="8"/>
            <rFont val="Tahoma"/>
            <charset val="134"/>
          </rPr>
          <t xml:space="preserve"> net working hours per day</t>
        </r>
      </text>
    </comment>
    <comment ref="F7" authorId="0">
      <text>
        <r>
          <rPr>
            <b/>
            <sz val="8"/>
            <rFont val="Tahoma"/>
            <charset val="134"/>
          </rPr>
          <t>GlobalView Naming Conventions</t>
        </r>
        <r>
          <rPr>
            <sz val="8"/>
            <rFont val="Tahoma"/>
            <charset val="134"/>
          </rPr>
          <t xml:space="preserve"> format is </t>
        </r>
        <r>
          <rPr>
            <b/>
            <sz val="8"/>
            <rFont val="Tahoma"/>
            <charset val="134"/>
          </rPr>
          <t>TMMS</t>
        </r>
        <r>
          <rPr>
            <sz val="8"/>
            <rFont val="Tahoma"/>
            <charset val="134"/>
          </rPr>
          <t xml:space="preserve">, where :-
T         is start hour ( Zero to N ; ie. 1 = 1:00 ; A=10:00 ; and  N=23:00)
MM   is break length (ie. 30 mins; 45 mins, 60 mins)
S         is sequence number, where 0-4 is unpaid and 5-9 is paid break.
</t>
        </r>
        <r>
          <rPr>
            <b/>
            <u/>
            <sz val="8"/>
            <rFont val="Tahoma"/>
            <charset val="134"/>
          </rPr>
          <t>Sample</t>
        </r>
        <r>
          <rPr>
            <sz val="8"/>
            <rFont val="Tahoma"/>
            <charset val="134"/>
          </rPr>
          <t xml:space="preserve">
</t>
        </r>
        <r>
          <rPr>
            <sz val="8"/>
            <color indexed="10"/>
            <rFont val="Tahoma"/>
            <charset val="134"/>
          </rPr>
          <t>C</t>
        </r>
        <r>
          <rPr>
            <sz val="8"/>
            <color indexed="12"/>
            <rFont val="Tahoma"/>
            <charset val="134"/>
          </rPr>
          <t>30</t>
        </r>
        <r>
          <rPr>
            <sz val="8"/>
            <rFont val="Tahoma"/>
            <charset val="134"/>
          </rPr>
          <t xml:space="preserve">0 represent  </t>
        </r>
        <r>
          <rPr>
            <sz val="8"/>
            <color indexed="10"/>
            <rFont val="Tahoma"/>
            <charset val="134"/>
          </rPr>
          <t>C=12:00</t>
        </r>
        <r>
          <rPr>
            <sz val="8"/>
            <rFont val="Tahoma"/>
            <charset val="134"/>
          </rPr>
          <t xml:space="preserve"> start break time ; for </t>
        </r>
        <r>
          <rPr>
            <sz val="8"/>
            <color indexed="12"/>
            <rFont val="Tahoma"/>
            <charset val="134"/>
          </rPr>
          <t>30</t>
        </r>
        <r>
          <rPr>
            <sz val="8"/>
            <rFont val="Tahoma"/>
            <charset val="134"/>
          </rPr>
          <t xml:space="preserve"> mins break ; unpaid break.</t>
        </r>
      </text>
    </comment>
    <comment ref="A13" authorId="0">
      <text>
        <r>
          <rPr>
            <b/>
            <sz val="8"/>
            <rFont val="Tahoma"/>
            <charset val="134"/>
          </rPr>
          <t>GlobalView Naming Conventions</t>
        </r>
        <r>
          <rPr>
            <sz val="8"/>
            <rFont val="Tahoma"/>
            <charset val="134"/>
          </rPr>
          <t xml:space="preserve"> format is </t>
        </r>
        <r>
          <rPr>
            <b/>
            <sz val="8"/>
            <rFont val="Tahoma"/>
            <charset val="134"/>
          </rPr>
          <t>WASS,</t>
        </r>
        <r>
          <rPr>
            <sz val="8"/>
            <rFont val="Tahoma"/>
            <charset val="134"/>
          </rPr>
          <t xml:space="preserve"> where :-
W         is number of weekly pattern
A          is group shift category (S=Standard; M=Morning; D=Day; A=Afternoon; 
             N=Night; P=Part time; X=Mixed Pattern)
SS       is sequence number. The first character of the sequence number could be 
             further extend by shift sub-group ie A0-A9, B0-B9 etc.
</t>
        </r>
        <r>
          <rPr>
            <b/>
            <sz val="8"/>
            <rFont val="Tahoma"/>
            <charset val="134"/>
          </rPr>
          <t>Sample</t>
        </r>
        <r>
          <rPr>
            <sz val="8"/>
            <rFont val="Tahoma"/>
            <charset val="134"/>
          </rPr>
          <t>:-
1S01 represents 1 weekly pattern, Stadard shift, sequence 01
2X01 represents 2 weekly patterns, Mixed shift, sequence 01</t>
        </r>
      </text>
    </comment>
    <comment ref="A18" authorId="0">
      <text>
        <r>
          <rPr>
            <b/>
            <sz val="8"/>
            <rFont val="Tahoma"/>
            <charset val="134"/>
          </rPr>
          <t>GlobalView Naming Conventions</t>
        </r>
        <r>
          <rPr>
            <sz val="8"/>
            <rFont val="Tahoma"/>
            <charset val="134"/>
          </rPr>
          <t xml:space="preserve"> format is </t>
        </r>
        <r>
          <rPr>
            <b/>
            <sz val="8"/>
            <rFont val="Tahoma"/>
            <charset val="134"/>
          </rPr>
          <t>ADHHhSS</t>
        </r>
        <r>
          <rPr>
            <sz val="8"/>
            <rFont val="Tahoma"/>
            <charset val="134"/>
          </rPr>
          <t xml:space="preserve">, where :-
A          is group shift category (S=Standard; M=Morning; D=Day; A=Afternoon; 
             N=Night; P=Part time; X=Mixed Pattern)
D          is average number of working days per week (eg. 5 days)
HH      is weekly hours in average (eg. 40 hours per week)
h         is decimal of weekly hours (eg. 5 is 0.5 hour)
SS       is sequence number. The first character of the sequence number could be 
             further extend by shift sub-group ie A0-A9, B0-B9 etc.
</t>
        </r>
        <r>
          <rPr>
            <b/>
            <sz val="8"/>
            <rFont val="Tahoma"/>
            <charset val="134"/>
          </rPr>
          <t>Sample</t>
        </r>
        <r>
          <rPr>
            <sz val="8"/>
            <rFont val="Tahoma"/>
            <charset val="134"/>
          </rPr>
          <t xml:space="preserve">:-
S537500 represents Standard shift, 5 days work, 37.5 average hours works per week </t>
        </r>
      </text>
    </comment>
  </commentList>
</comments>
</file>

<file path=xl/comments7.xml><?xml version="1.0" encoding="utf-8"?>
<comments xmlns="http://schemas.openxmlformats.org/spreadsheetml/2006/main">
  <authors>
    <author>Author</author>
  </authors>
  <commentList>
    <comment ref="C1" authorId="0">
      <text>
        <r>
          <rPr>
            <sz val="8"/>
            <rFont val="Tahoma"/>
            <charset val="134"/>
          </rPr>
          <t>Indicate the type of holiday :-
 - fixed date, 
 - fixed day from date
 - distant to Easter Sunday
 - Easter Sunday or
 - movable.</t>
        </r>
      </text>
    </comment>
    <comment ref="E1" authorId="0">
      <text>
        <r>
          <rPr>
            <sz val="8"/>
            <rFont val="Tahoma"/>
            <charset val="134"/>
          </rPr>
          <t xml:space="preserve">If guarantee, specify substitution rule if fall on weekend with the following options:-
- move to previous day
 - move from Sat/Sun to previous/next day
 - move to next day
</t>
        </r>
      </text>
    </comment>
  </commentList>
</comments>
</file>

<file path=xl/comments8.xml><?xml version="1.0" encoding="utf-8"?>
<comments xmlns="http://schemas.openxmlformats.org/spreadsheetml/2006/main">
  <authors>
    <author>Author</author>
  </authors>
  <commentList>
    <comment ref="AI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J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Q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R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List>
</comments>
</file>

<file path=xl/comments9.xml><?xml version="1.0" encoding="utf-8"?>
<comments xmlns="http://schemas.openxmlformats.org/spreadsheetml/2006/main">
  <authors>
    <author>Author</author>
  </authors>
  <commentList>
    <comment ref="Y2" authorId="0">
      <text>
        <r>
          <rPr>
            <b/>
            <sz val="8"/>
            <rFont val="Tahoma"/>
            <charset val="134"/>
          </rPr>
          <t>Author:</t>
        </r>
        <r>
          <rPr>
            <sz val="8"/>
            <rFont val="Tahoma"/>
            <charset val="134"/>
          </rPr>
          <t xml:space="preserve">
‘C’  current monthly salary
‘D’  direct entry in T7CN20 
‘L’  social lowest monthly salary in previous calendar year
‘M’  average monthly salary in previous calendar year(old)
‘N’  average monthly salary in previous calendar year(new)
‘S’  social average monthly salary in previous calendar year
‘T’  current contract salary
‘U’  user input contribution base
</t>
        </r>
      </text>
    </comment>
    <comment ref="AF2" authorId="0">
      <text>
        <r>
          <rPr>
            <b/>
            <sz val="8"/>
            <rFont val="Tahoma"/>
            <charset val="134"/>
          </rPr>
          <t>Author:</t>
        </r>
        <r>
          <rPr>
            <sz val="8"/>
            <rFont val="Tahoma"/>
            <charset val="134"/>
          </rPr>
          <t xml:space="preserve">
‘C’  current monthly salary
‘D’  direct entry in T7CN20 
‘L’  social lowest monthly salary in previous calendar year
‘M’  average monthly salary in previous calendar year(old)
‘N’  average monthly salary in previous calendar year(new)
‘S’  social average monthly salary in previous calendar year
‘T’  current contract salary
‘U’  user input contribution base
</t>
        </r>
      </text>
    </comment>
    <comment ref="AL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M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N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 ref="AO3" authorId="0">
      <text>
        <r>
          <rPr>
            <b/>
            <sz val="8"/>
            <rFont val="Tahoma"/>
            <charset val="134"/>
          </rPr>
          <t xml:space="preserve">Rounding rule:-
</t>
        </r>
        <r>
          <rPr>
            <sz val="8"/>
            <rFont val="Tahoma"/>
            <charset val="134"/>
          </rPr>
          <t xml:space="preserve">1. Commercial rounding to Yuan = round up/down to nearest dollar
2. Commercial roundign to Jiao = round up/down to nearest 10 cent
3. Round down to Yuan = round down to nearest dollar  
4. Round down to Jiao =  round down to nearest 10 cent
5. Round up to Yuan = round up to nearest dollar  
6. Round up to Jiao =  round up to nearest 10 cent
7. Blank = commercial round to Fen = commercial rounding to cent (ie no rounding)
</t>
        </r>
      </text>
    </comment>
  </commentList>
</comments>
</file>

<file path=xl/comments10.xml><?xml version="1.0" encoding="utf-8"?>
<comments xmlns="http://schemas.openxmlformats.org/spreadsheetml/2006/main">
  <authors>
    <author>Author</author>
  </authors>
  <commentList>
    <comment ref="C2" authorId="0">
      <text>
        <r>
          <rPr>
            <b/>
            <sz val="9"/>
            <rFont val="Tahoma"/>
            <charset val="134"/>
          </rPr>
          <t>Determined from Personal Area</t>
        </r>
      </text>
    </comment>
    <comment ref="K2" authorId="0">
      <text>
        <r>
          <rPr>
            <b/>
            <sz val="9"/>
            <rFont val="Tahoma"/>
            <charset val="134"/>
          </rPr>
          <t>Determined from Personal Area</t>
        </r>
      </text>
    </comment>
  </commentList>
</comments>
</file>

<file path=xl/sharedStrings.xml><?xml version="1.0" encoding="utf-8"?>
<sst xmlns="http://schemas.openxmlformats.org/spreadsheetml/2006/main" count="26773" uniqueCount="3598">
  <si>
    <t xml:space="preserve">ADP Employer Services </t>
  </si>
  <si>
    <t>Blueprint Configuration Worksheet</t>
  </si>
  <si>
    <t>Doc Ref: GV00000168 Version 6.2 ECC5</t>
  </si>
  <si>
    <t>Country:</t>
  </si>
  <si>
    <t>China</t>
  </si>
  <si>
    <t>Version</t>
  </si>
  <si>
    <t>Authored</t>
  </si>
  <si>
    <t>Approved</t>
  </si>
  <si>
    <t># of CRM ticket 
requesting for upload</t>
  </si>
  <si>
    <t>Next Review 
Date</t>
  </si>
  <si>
    <t>Amendment Details</t>
  </si>
  <si>
    <r>
      <rPr>
        <sz val="11"/>
        <color theme="1"/>
        <rFont val="Calibri"/>
        <charset val="134"/>
        <scheme val="minor"/>
      </rPr>
      <t>Q</t>
    </r>
    <r>
      <rPr>
        <sz val="11"/>
        <color theme="1"/>
        <rFont val="Calibri"/>
        <charset val="134"/>
        <scheme val="minor"/>
      </rPr>
      <t>i Wang</t>
    </r>
  </si>
  <si>
    <t>Initial Take on Blue Print</t>
  </si>
  <si>
    <t>Qi Wang</t>
  </si>
  <si>
    <r>
      <rPr>
        <sz val="10"/>
        <rFont val="Arial"/>
        <charset val="134"/>
      </rPr>
      <t xml:space="preserve">1- Housing Allowance 3008 factored by payable days
2- Consolidated Allowance matrix updated
3- PayScale structure updated
4- Mobility allowance solution updated
5- GESPP solution update. Adding WT 76ZC and WT 76ZB
6- Define 2 annual lv balance, one for actual balance and one for estimated balance to the end of current month
7- Attendance Incentive logic updated
</t>
    </r>
    <r>
      <rPr>
        <sz val="10"/>
        <color rgb="FFFF0000"/>
        <rFont val="Arial"/>
        <charset val="134"/>
      </rPr>
      <t xml:space="preserve">8- SI/PHF average calculation, how to handle mid-month entry--Waiting for input
</t>
    </r>
    <r>
      <rPr>
        <sz val="10"/>
        <rFont val="Arial"/>
        <charset val="134"/>
      </rPr>
      <t xml:space="preserve">9- Company codes updated to global version
10- WT_7700 factored by /801
11- Add one more WT for PHF make-up tax amt
</t>
    </r>
    <r>
      <rPr>
        <sz val="10"/>
        <color rgb="FFFF0000"/>
        <rFont val="Arial"/>
        <charset val="134"/>
      </rPr>
      <t xml:space="preserve">12- Change AIP solution, 3M China will input estimated tax_rate for AIP adv pay. Waiting of Oct final decision.
13- User 3601 as the final SIP payout. Waiting for Oct final decision of 3691 - YEB taxated payout.
</t>
    </r>
    <r>
      <rPr>
        <sz val="10"/>
        <rFont val="Arial"/>
        <charset val="134"/>
      </rPr>
      <t>14- Split off-duty deduction into 2 items for basic pay and consolidated allowance</t>
    </r>
  </si>
  <si>
    <t>1- Update WT attributes columns in Payment and Deduction tab</t>
  </si>
  <si>
    <t>1- Update Banking tab adding DTAKT Logic
2- Add reimbursment WTs
3- Add notional tax WTs for stock options and Dividents
4- Update Deduction tab page
5- Leave SPP&amp;EA, SIP, IEA open for next week discussion
6- Correct IEA logics
7- Update Enterprise Structure tab page 
8- Update Tax/SI/PHF tab pages</t>
  </si>
  <si>
    <t>1- Finalized solution for SPP&amp;EA
2- Payslip update
3- Adding IT0001-OrgKey Definitions into  Enterprise Structure tab
4- Correction of IEA formulas</t>
  </si>
  <si>
    <t>1- Adding new WT for YOS and AIP&amp;SIP Target for reporting purpose</t>
  </si>
  <si>
    <t>1- SIP logic updated and finalized (tab page Cal.Rule.Details)
2- IEA logic updated and finalized (tab page Cal.Rule Details)
3- Payslip adjusted for Benefits items
4- SPP &amp; EA formula corrected</t>
  </si>
  <si>
    <t>0.10</t>
  </si>
  <si>
    <t>1- Remove company code 28R9
2- Change Direct and Indirect pay scale type coding
3- Refine WT text to control the length</t>
  </si>
  <si>
    <t>1.0</t>
  </si>
  <si>
    <t>1- Update Banking tab adding DTAKT Logic
2- Refine WT text
3- Refine coding for ESG</t>
  </si>
  <si>
    <t>1.1</t>
  </si>
  <si>
    <t>1- Update WT_8400 min salary balance logic</t>
  </si>
  <si>
    <t>1- Add 0060-Zhuhai P.subarea under 2807
2- Store WT_9SL9-NUM into WT_9MLR-NUM for reporting purpose
3- Update SI/PHF tab with all contribution area
4- Onetime SIP payout after termination no need to be splitted
5- Update V_T51AV_R relevance function
6- Correct WT 3630 as non-taxable
7- Add WT 3690 for SIP adj</t>
  </si>
  <si>
    <t>1- Add WT_9SHA in Payments tab for reporting purpose
2- Refine the codes of FSE wt to be in line with udpated GTD
3- Change WT 3645 logic, not using retro logic anymore
4- WT 3618 should be net item which is not in gross total and not taxalbe
5- SPP&amp;EA EE part (7400 &amp; 7402) should be deducted as net deduction. SPP &amp; EA ER part (7401 &amp; 7403) should be taxable item.
6- WT3090 should be cumulated into /202 not /201
7- For 2B02 maternity lv deduction of Shenzhen city, the rule should be the same with Dongguan (fully paid)
8- Added IEA withdraw case for termination (based on 9IB2)</t>
  </si>
  <si>
    <t xml:space="preserve">1- Inpats are not eligible for WT 3008
2- Remove WT 3618 from /201 &amp; /202
3- Remove WT 5005 from /202
4- Add new work locations and personal subareas for Weihai Shaoxin and Hefei
5- WT 9RXX changed to taxable </t>
  </si>
  <si>
    <t>1- Update Severance Pay 50Z1 logic
2- Adding golive switching WTs
3- Adding PHF external contribution areas
4- GESPP WT76ZB's amt in retro-period should be the same as LRT</t>
  </si>
  <si>
    <t>1- Add Guiyang and Changzhi for SI &amp; PHF</t>
  </si>
  <si>
    <t>Anna Zhang</t>
  </si>
  <si>
    <t>Update PHF contribution high limit and low light for SH/GR01/01 and E5/GR01/01</t>
  </si>
  <si>
    <r>
      <rPr>
        <sz val="11"/>
        <color theme="1"/>
        <rFont val="Calibri"/>
        <charset val="134"/>
        <scheme val="minor"/>
      </rPr>
      <t xml:space="preserve">1- Change the '=' place of YOS for IEA calculation
2- </t>
    </r>
    <r>
      <rPr>
        <strike/>
        <sz val="11"/>
        <color theme="1"/>
        <rFont val="Calibri"/>
        <charset val="134"/>
        <scheme val="minor"/>
      </rPr>
      <t xml:space="preserve">Update 9YOS calculaiton rule: take IT0041-01 date instead of 50 date </t>
    </r>
  </si>
  <si>
    <t>Update PHF and SI contribution amount&amp;base rounding rule for contribution area shanghai
1- Change PHF&amp; SI contribution base to no rounding both for EE&amp;ER
2- Change PHF contribution amount rounding rule to rounding to yuan both for EE&amp;ER
3- change SI contribution amount rounding rule to rounding up to jiao both for EE&amp;ER
4- update unemployment insurance contribution rate to 0.5%</t>
  </si>
  <si>
    <t>Add scenario for 'if neither no WT_3601 nor WT_3691 is generated, WT_3690- SIP manual adj should be added to WT_3691.' for WT3691 calculation rule.</t>
  </si>
  <si>
    <t>Add 'yearly total payable days'calculation rule for WT3612 &amp; WT8501</t>
  </si>
  <si>
    <t>Ticket 9094898, Change the '=' place of YOS for SPP calculation</t>
  </si>
  <si>
    <t>merge 7Axx SI/PHF make-up items into /3xx standard items</t>
  </si>
  <si>
    <t>Update changes related to tax reform:
1. Tab 'Enterprise Structure': Remove 147A(PA)-0001(PSA) and 168A(PA)-0024(PSA)as required in ticket 9095284
2. Tab 'Groupings':Add grouping definition for 155A-0060
3. Tab 'Tax' change:
- Remove 147A(PA)-0001(PSA) and 168A(PA)-0024(PSA)
- Add new tax area S0_(SH-020) for tax group GRS0, update TAX ID as provided
- Add tax group mapping rule for 164A-0001 and 155A-0060
- Change tax group for 145A-0060 to GRS7, tax area is SH-021
- Change tax group for 172D-0001 to GRS8 and change tax group for 173D-0001 to GRS9
- Fill up the tax ID for GRG1
- Update tax calculation related table setting from row 130
4. New WTs for remurenation tax calculation in tab'Payments'
Created 3 new WTs:
1105-Service Remuneration in IT0008
4610-Pre-tax Adjustment(Remu.)in IT0015
4611-Taxable Amt Adj(Remu.)in IT0015
Standard WTs introduction: /107, /40A, /4K*, /4S*</t>
  </si>
  <si>
    <t>SIP calculation rule change
1. Tab 'Payments': Delete WT 3SI*
2. Tab 'Cal. Rule Details': update calculation rule for WT3601 &amp; 3691</t>
  </si>
  <si>
    <t>Add new contribution area for PHF and SI as required in ticket 9119814:
H5 Shaoxing
H6 Weihai
H7 Xining</t>
  </si>
  <si>
    <t>New Tax Related view V_T7CN36</t>
  </si>
  <si>
    <t>Update tab 'Mini &amp; Social Average salary' for newly created contribution area H2-H7</t>
  </si>
  <si>
    <t>Remove Personnel area-subarea 145A-0060 from 'tax'tab after double checked with Konnie since currently no such business needs</t>
  </si>
  <si>
    <t>Revert back below changes in version 2.0 to keep the 147A(PA)-0001(PSA)
1. Tab 'Enterprise Structure': Remove 147A(PA)-0001(PSA)
2. Tab 'Tax' change:
- Remove 147A(PA)-0001(PSA)</t>
  </si>
  <si>
    <t>Update the WT3020 eligible groups for personnel area '3M China'</t>
  </si>
  <si>
    <t>1- Add 28DET feature mapping for Disability Tax Exemption settings
2- Add new tax area D1-D4 and tax group GRD1-GRD4 for Deloitte employees</t>
  </si>
  <si>
    <t>1- Disable generation of WT 8500 in retro-period</t>
  </si>
  <si>
    <t>Tab 'Average', column B, /040 is for SP calculation and 9201 is for PHF/SI base calculation.</t>
  </si>
  <si>
    <t>1-Tab 'Payments', add WT3607 to /103 calculation
2-Tab 'Averagr', Update /201 and /202 scope in column AH-AX</t>
  </si>
  <si>
    <t>Tab 'Tax', update tax group for personnel area/subarea 172A-0001, 173A-0001</t>
  </si>
  <si>
    <t>1-Remove company code 28OV
2-Adjust payslip for new tax related items</t>
  </si>
  <si>
    <t>Add new contribution area for PHF and SI as required in ticket 9203434:
H8 Zibo</t>
  </si>
  <si>
    <t>1-Tab 'PHF' and 'SI':
Update SI and PHF contribution base min. and max.amount for contibution area 'SH' and 'E5' as required in ticket 9210778
2-Tab 'Mini &amp; Social Average salary':
Update for Shanghai: SH and E5</t>
  </si>
  <si>
    <t>1-Tab 'Mini &amp; Social Average salary':
Update for cities other than Shanghai</t>
  </si>
  <si>
    <t>1-Tab 'PHF' and 'SI':
Create new contribution areas for SI and PHF as required in ticket 9262564
2-Tab 'Mini &amp; Social Average salary':
Update for Zibo: H8</t>
  </si>
  <si>
    <t>1-Remove WT 7005 Tax from Non-compete Compensation, copy standard WT MICI - incidental income into WT 5005 - Non-compete Compensation. So that /420 NCA tax will be generated and displayed on payslip. Adding /420 into payslip</t>
  </si>
  <si>
    <t>Tab 'Payslip': Add WT 9IEY, 9IEZ to payslip CN version</t>
  </si>
  <si>
    <t>1-Tab 'Tax': Update 'Exempt.amt for Severance Payment' for Shanghai and Hefei
2-Tab 'Mini &amp; Social Average salary'
Update minimum salary and social average salary for Hefei</t>
  </si>
  <si>
    <t xml:space="preserve">1-Tab 'SI': Update on-job injury contribution rate for Shanghai </t>
  </si>
  <si>
    <t>1-Tab 'Payslip': Move WTs /5S* from 'Tax and Deductions' window to 'Tax-only items' window</t>
  </si>
  <si>
    <t>1-Remove WT 9IEW from payslip
2-Change WT 7410 to recurring payment</t>
  </si>
  <si>
    <t>Co Code</t>
  </si>
  <si>
    <t>Company Name</t>
  </si>
  <si>
    <t>Company Name in ZH</t>
  </si>
  <si>
    <t>Company Name in EN</t>
  </si>
  <si>
    <t>City</t>
  </si>
  <si>
    <t>Currency</t>
  </si>
  <si>
    <t>Registered Address</t>
  </si>
  <si>
    <t>Controlling Area</t>
  </si>
  <si>
    <t>Chart of Accounts</t>
  </si>
  <si>
    <t>Company Fiscal Yr</t>
  </si>
  <si>
    <t>4 Char</t>
  </si>
  <si>
    <t>25 char</t>
  </si>
  <si>
    <t>40 char + 40 char</t>
  </si>
  <si>
    <t>80 char</t>
  </si>
  <si>
    <t>25 Char</t>
  </si>
  <si>
    <t>3 Char</t>
  </si>
  <si>
    <t>40 Char</t>
  </si>
  <si>
    <t>V_T001</t>
  </si>
  <si>
    <t>V_TKA01_GD and V_TKA02</t>
  </si>
  <si>
    <t>ADDR1_DATA-NAME3 + ADDR1-DATA-NAME4</t>
  </si>
  <si>
    <t>ADDR1-DATA-NAME1+ADDR1_DATA-NAME2</t>
  </si>
  <si>
    <t>28AU</t>
  </si>
  <si>
    <t>3M 中国有限公司</t>
  </si>
  <si>
    <t>3M China Limited Company</t>
  </si>
  <si>
    <t>CNY</t>
  </si>
  <si>
    <t>No. 222, Tianlin Road,  Shanghai 200336, P.R.C.</t>
  </si>
  <si>
    <t>Jan-Dec</t>
  </si>
  <si>
    <t>28GO</t>
  </si>
  <si>
    <t>明尼苏达矿业制造（上海）国际贸易有限公司</t>
  </si>
  <si>
    <t>3M International Trading (Shanghai) Company</t>
  </si>
  <si>
    <t>No. 858, Yinglun Road,Waigaoqiao Free Trade Zone,  Shanghai 200336, P.R.C.</t>
  </si>
  <si>
    <t>28A2</t>
  </si>
  <si>
    <t>3M（天津）国际贸易有限公司</t>
  </si>
  <si>
    <t>3M International Trading (Tianjin) Company</t>
  </si>
  <si>
    <t>No. 58, Haibingliu Road,Tianjin Port  Free Trade Zone,  Tianjin 300461, P.R.C.</t>
  </si>
  <si>
    <t>28RL</t>
  </si>
  <si>
    <t>3M材料技术（苏州）有限公司</t>
  </si>
  <si>
    <t>3M Material Technology (Suzhou) Company</t>
  </si>
  <si>
    <t>No. 235, Zhongyuan Road, Suzhou 215021,  P.R.C.</t>
  </si>
  <si>
    <t>28NA</t>
  </si>
  <si>
    <t>3M国际贸易（深圳）有限公司</t>
  </si>
  <si>
    <t>3M International Trading (Shenzhen) Company</t>
  </si>
  <si>
    <t>No. 74, Zijin Road,Shenzhen Port  Free Trade Zone,  Shenzhen 518038, P.R.C.</t>
  </si>
  <si>
    <t>28RP</t>
  </si>
  <si>
    <t>明尼苏达矿业制造膜结构（上海）有限公司</t>
  </si>
  <si>
    <t>3M Film Construction (Shanghai) Company</t>
  </si>
  <si>
    <t>No.38, Mingyi Road, Shanghai 201612,  P.R.C.</t>
  </si>
  <si>
    <t>28QR</t>
  </si>
  <si>
    <t>3M材料技术（广州）有限公司</t>
  </si>
  <si>
    <t>3M Material Technology (Guangzhou) Company</t>
  </si>
  <si>
    <t>No. 9,Nanxianger Road,  Guangzhou 510663,  P.R.C.</t>
  </si>
  <si>
    <t>28JA</t>
  </si>
  <si>
    <t>明尼苏达矿业制造医用器材（上海）有限公司</t>
  </si>
  <si>
    <t>3M Medical Devices and Materia Company (Shanghai)</t>
  </si>
  <si>
    <t>Eo. 789, Puxing Road,  Shanghai 201114,  P.R.C.</t>
  </si>
  <si>
    <t>28PB</t>
  </si>
  <si>
    <t>明尼苏达矿业制造特殊材料（上海）有限公司</t>
  </si>
  <si>
    <t>3M Specialty Materials (Shanghai) Company</t>
  </si>
  <si>
    <t>F4-1, SCIP, Shanghai 201507,  P.R.C.</t>
  </si>
  <si>
    <t>28M3</t>
  </si>
  <si>
    <t>3M材料技术（合肥）有限公司</t>
  </si>
  <si>
    <t>3M Material Technology (Hefei) Company</t>
  </si>
  <si>
    <t>NO.3588,Xiyou Road,High-tech zone,Hefei 230088,P.R.C.</t>
  </si>
  <si>
    <t>2807</t>
  </si>
  <si>
    <t>明尼苏达矿业制造科技贸易（上海）有限公司</t>
  </si>
  <si>
    <t>3M Innovation Trading (Shanghai) Company</t>
  </si>
  <si>
    <t>282I</t>
  </si>
  <si>
    <t>安姆特仪器（上海）有限公司</t>
  </si>
  <si>
    <t>Oldham Instrument (Shanghai) Co., Ltd. Company</t>
  </si>
  <si>
    <r>
      <rPr>
        <sz val="11"/>
        <color theme="1"/>
        <rFont val="Calibri"/>
        <charset val="134"/>
        <scheme val="minor"/>
      </rPr>
      <t>N</t>
    </r>
    <r>
      <rPr>
        <sz val="11"/>
        <color indexed="8"/>
        <rFont val="等线"/>
        <charset val="134"/>
      </rPr>
      <t>o.51, Jinzang Road, Shanghai,201206,P.R.C.</t>
    </r>
  </si>
  <si>
    <t>282J</t>
  </si>
  <si>
    <t>上海依格安全装备有限公司</t>
  </si>
  <si>
    <t>Shanghai Eagle Safety Equipment Ltd. Company</t>
  </si>
  <si>
    <t>No. 290,Guiqiao Road, Shanghai,201206,P.R.C.</t>
  </si>
  <si>
    <t>28S1</t>
  </si>
  <si>
    <t>赛瑞丹先进材料(天津)有限公司</t>
  </si>
  <si>
    <t>Ceradyne (Tianjin) Advanced Ma Company</t>
  </si>
  <si>
    <r>
      <rPr>
        <sz val="11"/>
        <color theme="1"/>
        <rFont val="Calibri"/>
        <charset val="134"/>
        <scheme val="minor"/>
      </rPr>
      <t>N</t>
    </r>
    <r>
      <rPr>
        <sz val="11"/>
        <color indexed="8"/>
        <rFont val="等线"/>
        <charset val="134"/>
      </rPr>
      <t>o. 18 Ruihang Road, Tianjin,300308, P.R.C.</t>
    </r>
  </si>
  <si>
    <t>28IV</t>
  </si>
  <si>
    <t>艾罗贸易有限公司</t>
  </si>
  <si>
    <t>Aearo Trading (Shenzhen) Co. Company</t>
  </si>
  <si>
    <r>
      <rPr>
        <sz val="11"/>
        <color theme="1"/>
        <rFont val="Calibri"/>
        <charset val="134"/>
        <scheme val="minor"/>
      </rPr>
      <t>N</t>
    </r>
    <r>
      <rPr>
        <sz val="11"/>
        <color indexed="8"/>
        <rFont val="等线"/>
        <charset val="134"/>
      </rPr>
      <t>o.1 Jinhua Road,Shenzhen,518045,P.R.C.</t>
    </r>
  </si>
  <si>
    <t>28OV</t>
  </si>
  <si>
    <t>杭州奥杰医疗器材有限公司</t>
  </si>
  <si>
    <t>Hangzhou Aoji Medical Applianc Company</t>
  </si>
  <si>
    <t>No. 8,Xiyuan wu Road,Hangzhou,310030,P.R.C.</t>
  </si>
  <si>
    <t>28C9</t>
  </si>
  <si>
    <t>温特图尔磨削技术（太仓）有限公司</t>
  </si>
  <si>
    <t>Winterthur Technology (Taicang Company</t>
  </si>
  <si>
    <r>
      <rPr>
        <sz val="11"/>
        <color theme="1"/>
        <rFont val="Calibri"/>
        <charset val="134"/>
        <scheme val="minor"/>
      </rPr>
      <t>N</t>
    </r>
    <r>
      <rPr>
        <sz val="11"/>
        <color indexed="8"/>
        <rFont val="等线"/>
        <charset val="134"/>
      </rPr>
      <t>o.8 North Lou Jiang Road, Taicang,215499, P.R.C.</t>
    </r>
  </si>
  <si>
    <t>28M8</t>
  </si>
  <si>
    <t>广州明州斯睿商务咨询有限公司</t>
  </si>
  <si>
    <t>3M Consulting (Guangzhou) Co., Ltd. Company</t>
  </si>
  <si>
    <r>
      <rPr>
        <sz val="11"/>
        <color theme="1"/>
        <rFont val="Calibri"/>
        <charset val="134"/>
        <scheme val="minor"/>
      </rPr>
      <t>N</t>
    </r>
    <r>
      <rPr>
        <sz val="11"/>
        <color indexed="8"/>
        <rFont val="等线"/>
        <charset val="134"/>
      </rPr>
      <t>o. 228 Tianhe Road,Guangzhou,510620,P.R.C.</t>
    </r>
  </si>
  <si>
    <t>28RJ</t>
  </si>
  <si>
    <t>明尼苏达矿业制造光学系统(上海)有限公司</t>
  </si>
  <si>
    <t>3M Optical System Manufacturing (Shanghai) Co., Ltd. Company</t>
  </si>
  <si>
    <t xml:space="preserve">No.41, Sheng Fei Road, China (Shanghai) Pilot Free Trade Zone,Shanghai. P.R.    </t>
  </si>
  <si>
    <t>28R9</t>
  </si>
  <si>
    <t>凯比特安全设备（上海）有限公司</t>
  </si>
  <si>
    <t>Capital Safety Group (Shanghai)</t>
  </si>
  <si>
    <t>A58, 10F, No1, Lane 1136, Xingzai Road, Shanghai</t>
  </si>
  <si>
    <t>Desc</t>
  </si>
  <si>
    <t>BU</t>
  </si>
  <si>
    <t>Company</t>
  </si>
  <si>
    <t xml:space="preserve">GV </t>
  </si>
  <si>
    <t>S2K company</t>
  </si>
  <si>
    <t>CHN 3M China Limited Company</t>
  </si>
  <si>
    <t>CHN 3M Consulting (Guangzhou) Co., Ltd. Company</t>
  </si>
  <si>
    <t>CHN 3M Film Construction (Shanghai Company</t>
  </si>
  <si>
    <t>CHN 3M Innovation Trading (Shangha Company</t>
  </si>
  <si>
    <t>CHN 3M International Trading (Shan Company</t>
  </si>
  <si>
    <t>CHN 3M International Trading (Shen Company</t>
  </si>
  <si>
    <t>CHN 3M International Trading (Tian Company</t>
  </si>
  <si>
    <t>CHN 3M Material Technology (Guangz Company</t>
  </si>
  <si>
    <t>CHN 3M Material Technology (Hefei) Company</t>
  </si>
  <si>
    <t>CHN 3M Material Technology (Suzhou Company</t>
  </si>
  <si>
    <t>CHN 3M Medical Devices and Materia Company</t>
  </si>
  <si>
    <t>CHN 3M Optical Systems Manufacturi Company</t>
  </si>
  <si>
    <t>CHN 3M Specialty Materials (Shangha Company</t>
  </si>
  <si>
    <t>CHN Aearo Trading (Shenzhen) Co. Company</t>
  </si>
  <si>
    <t>CHN Capital Safety Group (Shanghai Company</t>
  </si>
  <si>
    <t>28YC</t>
  </si>
  <si>
    <t>CHN Ceradyne (Tianjin) Advanced Ma Company</t>
  </si>
  <si>
    <t>CHN Ceradyne (Tianjin) Technical C Company</t>
  </si>
  <si>
    <t>CHN Hangzhou Aoji Medical Applianc Company</t>
  </si>
  <si>
    <t>CHN Oldham Instrument (Shanghai) Co., Ltd. Company</t>
  </si>
  <si>
    <t>CHN Shanghai Eagle Safety Equipment Ltd. Company</t>
  </si>
  <si>
    <t>CHN Winterthur Technology (Taicang Company</t>
  </si>
  <si>
    <t>Company Code</t>
  </si>
  <si>
    <t>P. Area</t>
  </si>
  <si>
    <t>P. Area Text</t>
  </si>
  <si>
    <t>Address</t>
  </si>
  <si>
    <t>Psub Area</t>
  </si>
  <si>
    <t>Psub Area Text</t>
  </si>
  <si>
    <t>OrgKey</t>
  </si>
  <si>
    <t>OrgKey Text</t>
  </si>
  <si>
    <t>15 Char</t>
  </si>
  <si>
    <t>01WSGG20</t>
  </si>
  <si>
    <t>Shanghai-CHJ-600</t>
  </si>
  <si>
    <t>120A</t>
  </si>
  <si>
    <t xml:space="preserve">3M China </t>
  </si>
  <si>
    <t>0002</t>
  </si>
  <si>
    <t>BeiJing</t>
  </si>
  <si>
    <t>01C46520</t>
  </si>
  <si>
    <t>Shanghai-CHJ-810</t>
  </si>
  <si>
    <t>0029</t>
  </si>
  <si>
    <t>ChengDu</t>
  </si>
  <si>
    <t>01R0PS20</t>
  </si>
  <si>
    <t>Shanghai-JinShan</t>
  </si>
  <si>
    <t>0050</t>
  </si>
  <si>
    <t>Haikou</t>
  </si>
  <si>
    <t>01S3J930</t>
  </si>
  <si>
    <t>Shanghai-Lavenue</t>
  </si>
  <si>
    <t>0051</t>
  </si>
  <si>
    <t>HarBin</t>
  </si>
  <si>
    <t>01M7XV20</t>
  </si>
  <si>
    <t>Shanghai-Maxdo</t>
  </si>
  <si>
    <t>0025</t>
  </si>
  <si>
    <t>Hefei</t>
  </si>
  <si>
    <t>014FGR20</t>
  </si>
  <si>
    <t>Shanghai-Pujiang</t>
  </si>
  <si>
    <t>0052</t>
  </si>
  <si>
    <t>LanZhou</t>
  </si>
  <si>
    <t>016ZMZ20</t>
  </si>
  <si>
    <t>Shanghai-WAREHOUSE</t>
  </si>
  <si>
    <t>0053</t>
  </si>
  <si>
    <t>NanChang</t>
  </si>
  <si>
    <t>016WLD20</t>
  </si>
  <si>
    <t>Shanghai-WGQ-log</t>
  </si>
  <si>
    <t>0054</t>
  </si>
  <si>
    <t>NanNing</t>
  </si>
  <si>
    <t>0108ZL20</t>
  </si>
  <si>
    <t>Shanghai-XinQiao</t>
  </si>
  <si>
    <t>0001</t>
  </si>
  <si>
    <t>Shanghai</t>
  </si>
  <si>
    <t>01FZMZ20</t>
  </si>
  <si>
    <t>Wulumuqi-Wulumuqi</t>
  </si>
  <si>
    <t>0055</t>
  </si>
  <si>
    <t>ShanTou</t>
  </si>
  <si>
    <t>01VTMZ20</t>
  </si>
  <si>
    <t xml:space="preserve">BeiJing-BeiJing </t>
  </si>
  <si>
    <t>0056</t>
  </si>
  <si>
    <t>ShiJiaZhuang</t>
  </si>
  <si>
    <t>01TTMZ20</t>
  </si>
  <si>
    <t>BeiJing-BeiJing CTC</t>
  </si>
  <si>
    <t>0027</t>
  </si>
  <si>
    <t>TaiYuan</t>
  </si>
  <si>
    <t>013ZMZ20</t>
  </si>
  <si>
    <t>NanJing-NanJing</t>
  </si>
  <si>
    <t>0057</t>
  </si>
  <si>
    <t>Xuzhou</t>
  </si>
  <si>
    <t>01SZMZ20</t>
  </si>
  <si>
    <t>Xiamen-Xiamen</t>
  </si>
  <si>
    <t>0058</t>
  </si>
  <si>
    <t>YanTai</t>
  </si>
  <si>
    <t>01CCW330</t>
  </si>
  <si>
    <t>Hefei-Hefei</t>
  </si>
  <si>
    <t>169A</t>
  </si>
  <si>
    <t>019VMZ20</t>
  </si>
  <si>
    <t>DaLian-DaLian</t>
  </si>
  <si>
    <t>147A</t>
  </si>
  <si>
    <t>013MDF20</t>
  </si>
  <si>
    <t>TianJin-TianJin</t>
  </si>
  <si>
    <t>148A</t>
  </si>
  <si>
    <t>01R8TF20</t>
  </si>
  <si>
    <t>TianJin-TJ Warehouse</t>
  </si>
  <si>
    <t>01GWP430</t>
  </si>
  <si>
    <t>TaiYuan-TaiYuan</t>
  </si>
  <si>
    <t>0039</t>
  </si>
  <si>
    <t>Chongqing</t>
  </si>
  <si>
    <t>014ZMZ20</t>
  </si>
  <si>
    <t>NingBo-NingBo</t>
  </si>
  <si>
    <t>166A</t>
  </si>
  <si>
    <t>0011</t>
  </si>
  <si>
    <t>TianJin</t>
  </si>
  <si>
    <t>01RXMZ20</t>
  </si>
  <si>
    <t>GuangZhou-GuangZhou-Branch</t>
  </si>
  <si>
    <t>162A</t>
  </si>
  <si>
    <t>0059</t>
  </si>
  <si>
    <t>GZ-MFG</t>
  </si>
  <si>
    <t>01NBGN20</t>
  </si>
  <si>
    <t>GuangZhou-GuangZhou-MFG</t>
  </si>
  <si>
    <t>0013</t>
  </si>
  <si>
    <t>Guangzhou</t>
  </si>
  <si>
    <t>01ZTMZ20</t>
  </si>
  <si>
    <t>ChengDu-ChengDu</t>
  </si>
  <si>
    <t>0014</t>
  </si>
  <si>
    <t>Dongguan</t>
  </si>
  <si>
    <t>01RZMZ20</t>
  </si>
  <si>
    <t>WuXi-WuXi</t>
  </si>
  <si>
    <t>Nanchang</t>
  </si>
  <si>
    <t>011ZMZ20</t>
  </si>
  <si>
    <t>KunMing-KunMing</t>
  </si>
  <si>
    <t>164A</t>
  </si>
  <si>
    <t>017GLR20</t>
  </si>
  <si>
    <t>HangZhou-HangZhou</t>
  </si>
  <si>
    <t>01DZMZ20</t>
  </si>
  <si>
    <t>WuHan-WuHan</t>
  </si>
  <si>
    <t>167A</t>
  </si>
  <si>
    <t>0015</t>
  </si>
  <si>
    <t xml:space="preserve">Shenzhen </t>
  </si>
  <si>
    <t>017ZMZ20</t>
  </si>
  <si>
    <t>ShenYang-ShenYang</t>
  </si>
  <si>
    <t>185B</t>
  </si>
  <si>
    <t>Aearo</t>
  </si>
  <si>
    <t>Shenzhen</t>
  </si>
  <si>
    <t>010ZMZ20</t>
  </si>
  <si>
    <t>JiNan-JiNan</t>
  </si>
  <si>
    <t>018ZMZ20</t>
  </si>
  <si>
    <t xml:space="preserve">ShenZhen-Shenzhen </t>
  </si>
  <si>
    <t>168A</t>
  </si>
  <si>
    <t>0018</t>
  </si>
  <si>
    <t>SuZhou</t>
  </si>
  <si>
    <t>01HSMV20</t>
  </si>
  <si>
    <t>ShenZhen-Shenzhen-AEARO</t>
  </si>
  <si>
    <t>0024</t>
  </si>
  <si>
    <t>Xiamen</t>
  </si>
  <si>
    <t>012MGJ20</t>
  </si>
  <si>
    <t>ShenZhen-SZ WAREHOUSE</t>
  </si>
  <si>
    <t>155A</t>
  </si>
  <si>
    <t>01PXMZ20</t>
  </si>
  <si>
    <t>FuZhou-FuZhou</t>
  </si>
  <si>
    <t>0060</t>
  </si>
  <si>
    <t>Zhuhai</t>
  </si>
  <si>
    <t>01T45K20</t>
  </si>
  <si>
    <t>SuZhou-SuZhou-MFG</t>
  </si>
  <si>
    <t>150A</t>
  </si>
  <si>
    <t>SuZhou-SuZhou</t>
  </si>
  <si>
    <t>Beijing</t>
  </si>
  <si>
    <t>01ZZMZ20</t>
  </si>
  <si>
    <t>Xian-Xian</t>
  </si>
  <si>
    <t>0022</t>
  </si>
  <si>
    <t>Urumuqi</t>
  </si>
  <si>
    <t>0120NZ20</t>
  </si>
  <si>
    <t>ZhengZhou-ZhengZhou</t>
  </si>
  <si>
    <t>0023</t>
  </si>
  <si>
    <t>Nanjing</t>
  </si>
  <si>
    <t>017VMZ20</t>
  </si>
  <si>
    <t>ChongQing-ChongQing</t>
  </si>
  <si>
    <t>01WTMZ20</t>
  </si>
  <si>
    <t>ChangChun-ChangChun</t>
  </si>
  <si>
    <t>01XTMZ20</t>
  </si>
  <si>
    <t>ChangSha-ChangSha</t>
  </si>
  <si>
    <t>0026</t>
  </si>
  <si>
    <t>Dalian</t>
  </si>
  <si>
    <t>015ZMZ20</t>
  </si>
  <si>
    <t>QingDao-QingDao</t>
  </si>
  <si>
    <t>Taiyuan</t>
  </si>
  <si>
    <t>REMOTECNBA</t>
  </si>
  <si>
    <t>Baoding-Baoding</t>
  </si>
  <si>
    <t>0028</t>
  </si>
  <si>
    <t>Ningbo</t>
  </si>
  <si>
    <t>REMOTECNBB</t>
  </si>
  <si>
    <t>Bengbu-Bengbu</t>
  </si>
  <si>
    <t>Chengdu</t>
  </si>
  <si>
    <t>REMOTECNCH</t>
  </si>
  <si>
    <t>ChangZhou-ChangZhou</t>
  </si>
  <si>
    <t>0030</t>
  </si>
  <si>
    <t>Wuxi</t>
  </si>
  <si>
    <t>REMOTECNDO</t>
  </si>
  <si>
    <t>Dongguan-Dongguan</t>
  </si>
  <si>
    <t>0031</t>
  </si>
  <si>
    <t>Kunming</t>
  </si>
  <si>
    <t>REMOTECNFO</t>
  </si>
  <si>
    <t>FoShan-FoShan</t>
  </si>
  <si>
    <t>0032</t>
  </si>
  <si>
    <t>Hangzhou</t>
  </si>
  <si>
    <t>REMOTECNGU</t>
  </si>
  <si>
    <t>GuiYang-GuiYang</t>
  </si>
  <si>
    <t>0033</t>
  </si>
  <si>
    <t>Wuhan</t>
  </si>
  <si>
    <t>REMOTECNHA</t>
  </si>
  <si>
    <t>Haikou-Haikou</t>
  </si>
  <si>
    <t>0034</t>
  </si>
  <si>
    <t>Shenyang</t>
  </si>
  <si>
    <t>REMOTECNHB</t>
  </si>
  <si>
    <t>HarBin-HarBin</t>
  </si>
  <si>
    <t>0035</t>
  </si>
  <si>
    <t>Jinan</t>
  </si>
  <si>
    <t>REMOTECNHU</t>
  </si>
  <si>
    <t>Huai'an-Huai'an</t>
  </si>
  <si>
    <t>0036</t>
  </si>
  <si>
    <t>Fuzhou</t>
  </si>
  <si>
    <t>REMOTECNHN</t>
  </si>
  <si>
    <t>Huainan-Huainan</t>
  </si>
  <si>
    <t>0037</t>
  </si>
  <si>
    <t>Xiaan</t>
  </si>
  <si>
    <t>REMOTECNHH</t>
  </si>
  <si>
    <t>Huhehaote-Huhehaote</t>
  </si>
  <si>
    <t>0038</t>
  </si>
  <si>
    <t>Zhengzhou</t>
  </si>
  <si>
    <t>REMOTECNHZ</t>
  </si>
  <si>
    <t>Huizhou-Huizhou</t>
  </si>
  <si>
    <t>REMOTECNJM</t>
  </si>
  <si>
    <t>JiangMen-JiangMen</t>
  </si>
  <si>
    <t>0040</t>
  </si>
  <si>
    <t>Changchun</t>
  </si>
  <si>
    <t>REMOTECNJH</t>
  </si>
  <si>
    <t>Jinhua-Jinhua</t>
  </si>
  <si>
    <t>0041</t>
  </si>
  <si>
    <t>Changsha</t>
  </si>
  <si>
    <t>REMOTECNJI</t>
  </si>
  <si>
    <t>JiNing-JiNing</t>
  </si>
  <si>
    <t>0042</t>
  </si>
  <si>
    <t>Qingdao</t>
  </si>
  <si>
    <t>REMOTECNJN</t>
  </si>
  <si>
    <t>Jinzhou-Jinzhou</t>
  </si>
  <si>
    <t>0043</t>
  </si>
  <si>
    <t>Baoding</t>
  </si>
  <si>
    <t>REMOTECNKF</t>
  </si>
  <si>
    <t>Kaifeng-Kaifeng</t>
  </si>
  <si>
    <t>0044</t>
  </si>
  <si>
    <t>Remote City</t>
  </si>
  <si>
    <t>REMOTECNKU</t>
  </si>
  <si>
    <t>KunShan-KunShan</t>
  </si>
  <si>
    <t>135A</t>
  </si>
  <si>
    <t>0020</t>
  </si>
  <si>
    <t>REMOTECNLZ</t>
  </si>
  <si>
    <t>LanZhou-LanZhou</t>
  </si>
  <si>
    <t>188F</t>
  </si>
  <si>
    <t>ORJ</t>
  </si>
  <si>
    <t>REMOTECNLG</t>
  </si>
  <si>
    <t>Lianyungang-Lianyungang</t>
  </si>
  <si>
    <t>175C</t>
  </si>
  <si>
    <t>Ceradyne</t>
  </si>
  <si>
    <t>Tianjin</t>
  </si>
  <si>
    <t>REMOTECNLI</t>
  </si>
  <si>
    <t>Linyi-Linyi</t>
  </si>
  <si>
    <t>176C</t>
  </si>
  <si>
    <t>REMOTECNLH</t>
  </si>
  <si>
    <t>Liuzhou-Liuzhou</t>
  </si>
  <si>
    <t>172A</t>
  </si>
  <si>
    <t>REMOTECNLY</t>
  </si>
  <si>
    <t>Luoyang-Luoyang</t>
  </si>
  <si>
    <t>172D</t>
  </si>
  <si>
    <t>Scott Safety</t>
  </si>
  <si>
    <t>REMOTECNLU</t>
  </si>
  <si>
    <t>LuZhou-LuZhou</t>
  </si>
  <si>
    <t>173A</t>
  </si>
  <si>
    <t>REMOTECNNC</t>
  </si>
  <si>
    <t>NanChang-NanChang</t>
  </si>
  <si>
    <t>173D</t>
  </si>
  <si>
    <t>REMOTECNNN</t>
  </si>
  <si>
    <t>NanNing-NanNing</t>
  </si>
  <si>
    <t>125A</t>
  </si>
  <si>
    <t>0003</t>
  </si>
  <si>
    <t>Taicang</t>
  </si>
  <si>
    <t>REMOTECNNT</t>
  </si>
  <si>
    <t>Natong-Natong</t>
  </si>
  <si>
    <t>125E</t>
  </si>
  <si>
    <t>Winterthu Machine</t>
  </si>
  <si>
    <t>REMOTECNQI</t>
  </si>
  <si>
    <t>Qinghuangdao-Qinghuangdao</t>
  </si>
  <si>
    <t>145A</t>
  </si>
  <si>
    <t>REMOTECNQY</t>
  </si>
  <si>
    <t>QINGYUAN-QINGYUAN</t>
  </si>
  <si>
    <t>REMOTECNQU</t>
  </si>
  <si>
    <t>QuanZhou-QuanZhou</t>
  </si>
  <si>
    <t>REMOTECNST</t>
  </si>
  <si>
    <t>ShanTou-ShanTou</t>
  </si>
  <si>
    <t>REMOTECNSZ</t>
  </si>
  <si>
    <t>ShiJiaZhuang-ShiJiaZhuang</t>
  </si>
  <si>
    <t>REMOTECNTZ</t>
  </si>
  <si>
    <t>Taizhou-Taizhou</t>
  </si>
  <si>
    <t>REMOTECNTH</t>
  </si>
  <si>
    <t>Taizhou(jiangsu)-Taizhou(jiangsu)</t>
  </si>
  <si>
    <t>REMOTECNTA</t>
  </si>
  <si>
    <t>Tangshan-Tangshan</t>
  </si>
  <si>
    <t>REMOTECNWF</t>
  </si>
  <si>
    <t>Weifang-Weifang</t>
  </si>
  <si>
    <t>REMOTECNWZ</t>
  </si>
  <si>
    <t>Wenzhou-Wenzhou</t>
  </si>
  <si>
    <t>REMOTECNWU</t>
  </si>
  <si>
    <t>Wuhu-Wuhu</t>
  </si>
  <si>
    <t>REMOTECNXI</t>
  </si>
  <si>
    <t>Xiangfan-Xiangfan</t>
  </si>
  <si>
    <t>REMOTECNXU</t>
  </si>
  <si>
    <t>Xuzhou-Xuzhou</t>
  </si>
  <si>
    <t>REMOTECNYC</t>
  </si>
  <si>
    <t>Yancheng-Yancheng</t>
  </si>
  <si>
    <t>REMOTECNYA</t>
  </si>
  <si>
    <t>YanTai-YanTai</t>
  </si>
  <si>
    <t>REMOTECNYI</t>
  </si>
  <si>
    <t>Yinchuan-Yinchuan</t>
  </si>
  <si>
    <t>REMOTECNZJ</t>
  </si>
  <si>
    <t>Zhanjiang-Zhanjiang</t>
  </si>
  <si>
    <t>REMOTECNZS</t>
  </si>
  <si>
    <t>ZhongShan-ZhongShan</t>
  </si>
  <si>
    <t>REMOTECNZH</t>
  </si>
  <si>
    <t>Zhuhai-Zhuhai</t>
  </si>
  <si>
    <t>01SJ6230</t>
  </si>
  <si>
    <t>Hangzhou-Hangzhou</t>
  </si>
  <si>
    <t>014BD930</t>
  </si>
  <si>
    <t>Tianjing-Tianjing</t>
  </si>
  <si>
    <t>REMOTECNWH</t>
  </si>
  <si>
    <t>Weihai</t>
  </si>
  <si>
    <t>REMOTECNXN</t>
  </si>
  <si>
    <t>Xining</t>
  </si>
  <si>
    <t>EE Group</t>
  </si>
  <si>
    <t>EE Group Text</t>
  </si>
  <si>
    <t>EE Sub Group</t>
  </si>
  <si>
    <t>EE Subgroup Text</t>
  </si>
  <si>
    <t>Country Assignment</t>
  </si>
  <si>
    <t>1 Char</t>
  </si>
  <si>
    <t>2 Char</t>
  </si>
  <si>
    <t>20 Char</t>
  </si>
  <si>
    <t>This is for Rehired after Retiring</t>
  </si>
  <si>
    <t>T501</t>
  </si>
  <si>
    <t>T503K</t>
  </si>
  <si>
    <t>F</t>
  </si>
  <si>
    <t>Full Time</t>
  </si>
  <si>
    <t>Production</t>
  </si>
  <si>
    <t>Survivor should not going to GV</t>
  </si>
  <si>
    <t>Non-Production</t>
  </si>
  <si>
    <t>Temporary full Time</t>
  </si>
  <si>
    <t>Survivors</t>
  </si>
  <si>
    <t>WD cannot recognize this type</t>
  </si>
  <si>
    <t>X</t>
  </si>
  <si>
    <t>Expats</t>
  </si>
  <si>
    <t>GPBA</t>
  </si>
  <si>
    <t>GTA</t>
  </si>
  <si>
    <t>GEBT</t>
  </si>
  <si>
    <t>I</t>
  </si>
  <si>
    <t>Inpats</t>
  </si>
  <si>
    <t>Cross country movement</t>
  </si>
  <si>
    <t>EE Subgroup</t>
  </si>
  <si>
    <t>Perm/ Active - FT</t>
  </si>
  <si>
    <t>Retiree</t>
  </si>
  <si>
    <t>Non-production</t>
  </si>
  <si>
    <t>Temporary part Time</t>
  </si>
  <si>
    <t>Non Active</t>
  </si>
  <si>
    <t>Contractor-Direct</t>
  </si>
  <si>
    <t>Contractor-3rd Party</t>
  </si>
  <si>
    <t>A</t>
  </si>
  <si>
    <t>Apprentice</t>
  </si>
  <si>
    <t>B</t>
  </si>
  <si>
    <t>Secondary Contract</t>
  </si>
  <si>
    <t>C</t>
  </si>
  <si>
    <t>Casual</t>
  </si>
  <si>
    <t>D</t>
  </si>
  <si>
    <t>Detached</t>
  </si>
  <si>
    <t>E</t>
  </si>
  <si>
    <t>Early retirees</t>
  </si>
  <si>
    <t>Survivor</t>
  </si>
  <si>
    <t>H</t>
  </si>
  <si>
    <t>Home Worker</t>
  </si>
  <si>
    <t>N</t>
  </si>
  <si>
    <t>Students</t>
  </si>
  <si>
    <t>P</t>
  </si>
  <si>
    <t>Active - PT</t>
  </si>
  <si>
    <t>S</t>
  </si>
  <si>
    <t>Seasonal</t>
  </si>
  <si>
    <t>T</t>
  </si>
  <si>
    <t>Trainee</t>
  </si>
  <si>
    <t>Z</t>
  </si>
  <si>
    <t xml:space="preserve">Cross-border </t>
  </si>
  <si>
    <t>ESG Grouping (Wagetype)</t>
  </si>
  <si>
    <t>ESG for PCR</t>
  </si>
  <si>
    <t>ESG for CAP</t>
  </si>
  <si>
    <t>ESG for Time Quotas</t>
  </si>
  <si>
    <t>ESG for WSRule</t>
  </si>
  <si>
    <t>V_503_ALL</t>
  </si>
  <si>
    <t>PSG Grouping (Wagetype)</t>
  </si>
  <si>
    <t>PSG Grouping (WSRule)</t>
  </si>
  <si>
    <t>PSG Grouping PH Calendar</t>
  </si>
  <si>
    <t>V_001P_ALL</t>
  </si>
  <si>
    <t>Areao</t>
  </si>
  <si>
    <t>DG-REMOTECNDO</t>
  </si>
  <si>
    <t>Payroll Area</t>
  </si>
  <si>
    <t>Payroll Area Text</t>
  </si>
  <si>
    <t>Pay Date(s)</t>
  </si>
  <si>
    <t xml:space="preserve">Frequency </t>
  </si>
  <si>
    <t>Accounting Period Start Date</t>
  </si>
  <si>
    <t>Accounting Period End Date</t>
  </si>
  <si>
    <t>Cut Off Date</t>
  </si>
  <si>
    <t>Trans. Date</t>
  </si>
  <si>
    <t>Period Parameter</t>
  </si>
  <si>
    <t>Period Parameter Text</t>
  </si>
  <si>
    <t>Date Modifer</t>
  </si>
  <si>
    <t>Time Unit</t>
  </si>
  <si>
    <t xml:space="preserve">V_T549A_2 </t>
  </si>
  <si>
    <t>V_T549S_B</t>
  </si>
  <si>
    <t>V_T549R</t>
  </si>
  <si>
    <t>1M</t>
  </si>
  <si>
    <t>Paid on 25th</t>
  </si>
  <si>
    <t>25th of current month (fixed pay day)</t>
  </si>
  <si>
    <t>Monthly</t>
  </si>
  <si>
    <t>1st day of month</t>
  </si>
  <si>
    <t>End of current month</t>
  </si>
  <si>
    <r>
      <rPr>
        <sz val="10"/>
        <color rgb="FFFF0000"/>
        <rFont val="宋体"/>
        <charset val="134"/>
      </rPr>
      <t>数据提交是</t>
    </r>
    <r>
      <rPr>
        <sz val="10"/>
        <color rgb="FFFF0000"/>
        <rFont val="Arial"/>
        <charset val="134"/>
      </rPr>
      <t>17</t>
    </r>
    <r>
      <rPr>
        <sz val="10"/>
        <color rgb="FFFF0000"/>
        <rFont val="宋体"/>
        <charset val="134"/>
      </rPr>
      <t>号cut off date</t>
    </r>
    <r>
      <rPr>
        <sz val="10"/>
        <color rgb="FFFF0000"/>
        <rFont val="Arial"/>
        <charset val="134"/>
      </rPr>
      <t xml:space="preserve">
16</t>
    </r>
    <r>
      <rPr>
        <sz val="10"/>
        <color rgb="FFFF0000"/>
        <rFont val="宋体"/>
        <charset val="134"/>
      </rPr>
      <t>号-月底入职的人当月不算工资，要等到下个月才发薪</t>
    </r>
  </si>
  <si>
    <t>previous working day before pay day</t>
  </si>
  <si>
    <t>CN - Monthly</t>
  </si>
  <si>
    <t>01</t>
  </si>
  <si>
    <t>1N</t>
  </si>
  <si>
    <t>Paid on 15th(ORJ)</t>
  </si>
  <si>
    <t>15th of next month (fixed pay day)</t>
  </si>
  <si>
    <t>1st day of last month</t>
  </si>
  <si>
    <t>Last calendar day of last month</t>
  </si>
  <si>
    <r>
      <rPr>
        <sz val="10"/>
        <color rgb="FFFF0000"/>
        <rFont val="宋体"/>
        <charset val="134"/>
      </rPr>
      <t>数据提交是</t>
    </r>
    <r>
      <rPr>
        <sz val="10"/>
        <color rgb="FFFF0000"/>
        <rFont val="Arial"/>
        <charset val="134"/>
      </rPr>
      <t>8</t>
    </r>
    <r>
      <rPr>
        <sz val="10"/>
        <color rgb="FFFF0000"/>
        <rFont val="宋体"/>
        <charset val="134"/>
      </rPr>
      <t>号cut off date</t>
    </r>
  </si>
  <si>
    <t>02</t>
  </si>
  <si>
    <t>1P</t>
  </si>
  <si>
    <t>CN PTD</t>
  </si>
  <si>
    <t>25th of current month</t>
  </si>
  <si>
    <t>Last calendar day of month</t>
  </si>
  <si>
    <t>00</t>
  </si>
  <si>
    <t>ZZ</t>
  </si>
  <si>
    <t>No Pay</t>
  </si>
  <si>
    <t>ADP-Time Reserved</t>
  </si>
  <si>
    <t>GV will run urgent simulation to support urgent termination case</t>
  </si>
  <si>
    <t>Basic Pay</t>
  </si>
  <si>
    <t>Recurring
Payment</t>
  </si>
  <si>
    <t>Additional 
Payment</t>
  </si>
  <si>
    <t>Additonal Payment for Off-cycle</t>
  </si>
  <si>
    <t>Time Related Wage types</t>
  </si>
  <si>
    <t>input amount</t>
  </si>
  <si>
    <t>input number of hours/days</t>
  </si>
  <si>
    <t>valuation of rating</t>
  </si>
  <si>
    <t>Wage Type #</t>
  </si>
  <si>
    <t>Wage Type Text</t>
  </si>
  <si>
    <t>Short Text</t>
  </si>
  <si>
    <t>PSG</t>
  </si>
  <si>
    <t>WT Text in 
Local Language</t>
  </si>
  <si>
    <t>Input Method</t>
  </si>
  <si>
    <t>Personal area = 3M China</t>
  </si>
  <si>
    <t>Personal area  = Areao</t>
  </si>
  <si>
    <t>Personal Area - ORJ</t>
  </si>
  <si>
    <t>Personal Area - Winterthur Machine + Scott Safety</t>
  </si>
  <si>
    <t>IT0008</t>
  </si>
  <si>
    <t>IT0014</t>
  </si>
  <si>
    <t>IT0015</t>
  </si>
  <si>
    <t>IT0267</t>
  </si>
  <si>
    <t>IT2010</t>
  </si>
  <si>
    <t>Amount</t>
  </si>
  <si>
    <t>Number/ Unit</t>
  </si>
  <si>
    <t>Valuation</t>
  </si>
  <si>
    <t>Deduction</t>
  </si>
  <si>
    <t>Prorating Rule</t>
  </si>
  <si>
    <t>Total Gross</t>
  </si>
  <si>
    <t>Net Payment</t>
  </si>
  <si>
    <t>Taxable Salary Paid by ER</t>
  </si>
  <si>
    <t>Taxable salary</t>
  </si>
  <si>
    <t>Income Excl. OT, SI</t>
  </si>
  <si>
    <t>PHF/SI base: Indicator C</t>
  </si>
  <si>
    <t>Taxable Bonus</t>
  </si>
  <si>
    <t>Taxable Severance Payment</t>
  </si>
  <si>
    <t>Total Remu.</t>
  </si>
  <si>
    <t>Taxable Stock Option Income</t>
  </si>
  <si>
    <t>Window on Payslip</t>
  </si>
  <si>
    <t>8 Char</t>
  </si>
  <si>
    <t>13 Char</t>
  </si>
  <si>
    <t>V_512W_T</t>
  </si>
  <si>
    <t>V_T512Z</t>
  </si>
  <si>
    <t>V_T511</t>
  </si>
  <si>
    <t>V_512W_B</t>
  </si>
  <si>
    <t>V_512W_D 
Pr Cls 10</t>
  </si>
  <si>
    <t>V_512W_D
Cu Cls /110</t>
  </si>
  <si>
    <t>V_512W_D 
Cu Cls /104</t>
  </si>
  <si>
    <t>V_512W_D 
Cu Cls /103</t>
  </si>
  <si>
    <t>V_512W_D 
Cu Cls /140</t>
  </si>
  <si>
    <t>V_512W_D 
Cu Cls /150</t>
  </si>
  <si>
    <t>V_512W_D 
Prcl 66</t>
  </si>
  <si>
    <t>V_512W_D 
Prcl 70</t>
  </si>
  <si>
    <t>V_512W_D 
Cu Cls /107</t>
  </si>
  <si>
    <t>V_512W_D 
Eval Cls 02</t>
  </si>
  <si>
    <t>Payment Wage Types</t>
  </si>
  <si>
    <t>Actual Basic Salary</t>
  </si>
  <si>
    <t>固定基本工资</t>
  </si>
  <si>
    <r>
      <rPr>
        <sz val="11"/>
        <color theme="1"/>
        <rFont val="Calibri"/>
        <charset val="134"/>
        <scheme val="minor"/>
      </rPr>
      <t>W</t>
    </r>
    <r>
      <rPr>
        <sz val="11"/>
        <color theme="1"/>
        <rFont val="Calibri"/>
        <charset val="134"/>
        <scheme val="minor"/>
      </rPr>
      <t>orkday</t>
    </r>
  </si>
  <si>
    <r>
      <rPr>
        <sz val="10"/>
        <rFont val="微软雅黑"/>
        <charset val="134"/>
      </rPr>
      <t>Pay</t>
    </r>
    <r>
      <rPr>
        <sz val="11"/>
        <color theme="1"/>
        <rFont val="Calibri"/>
        <charset val="134"/>
        <scheme val="minor"/>
      </rPr>
      <t xml:space="preserve"> code: A001</t>
    </r>
  </si>
  <si>
    <t>Off-duty Ded (basic pay)</t>
  </si>
  <si>
    <t>基本工资扣减</t>
  </si>
  <si>
    <t>Pay code: A005
&lt;Off duty deduction&gt; = &lt;basic pay 1101 &gt; * [&lt;inactive working days + public holidays in inactive period&gt;/&lt;Std working days + public holidays&gt;] * (-1)
This WT only used for mid-month entry/leave</t>
  </si>
  <si>
    <t>Off-duty Ded (allowance)</t>
  </si>
  <si>
    <t>综合津贴扣减</t>
  </si>
  <si>
    <t>Pay code: A005
&lt;Off duty deduction&gt; = &lt;consolidated allow 3020&gt; * [&lt;inactive working days + public holidays in inactive period&gt;/&lt;Std working days + public holidays&gt;] * (-1)
This WT only used for mid-month entry/leave</t>
  </si>
  <si>
    <t>Fixed Mthly Sal non-Retro</t>
  </si>
  <si>
    <t>固定基本工资（不回溯）</t>
  </si>
  <si>
    <t>For original period, 1104 amt should be the unfactored amt of 1101. For retro period, 1104 should be the same as last  time 1104 amt</t>
  </si>
  <si>
    <t>‘01</t>
  </si>
  <si>
    <t>9SOV</t>
  </si>
  <si>
    <t>Social Avg Flag</t>
  </si>
  <si>
    <t>社平支付标志</t>
  </si>
  <si>
    <t>NUM=1 uploaded when using "Social Avg Principle". In this case, GV will use local social avg amt to overwrite basic pay amt. All subsequent calculation like Off-duty deduction will be based on social avg amt.</t>
  </si>
  <si>
    <t>n/a</t>
  </si>
  <si>
    <t>Year-end Bonus Simulation</t>
  </si>
  <si>
    <t>E001</t>
  </si>
  <si>
    <t>年终奖(模拟)</t>
  </si>
  <si>
    <r>
      <rPr>
        <sz val="11"/>
        <color theme="1"/>
        <rFont val="Calibri"/>
        <charset val="134"/>
        <scheme val="minor"/>
      </rPr>
      <t xml:space="preserve">Pay Code: E001
Generate simulation value on every Jan. For EE who terminated in last Dec, </t>
    </r>
    <r>
      <rPr>
        <sz val="11"/>
        <color rgb="FFFF0000"/>
        <rFont val="Calibri"/>
        <charset val="134"/>
        <scheme val="minor"/>
      </rPr>
      <t>need to manual upload IT0003 to setup "Run-up to".</t>
    </r>
    <r>
      <rPr>
        <sz val="11"/>
        <color theme="1"/>
        <rFont val="Calibri"/>
        <charset val="134"/>
        <scheme val="minor"/>
      </rPr>
      <t xml:space="preserve">
Formula:
If yearly total (sick leave + Personal leave + absentism) &gt;21.75
YEB Amt = (Jan basic pay) * 200% * [(Payable ACTIVE days in last calendar year) - (sick leave + Personal leave + absentism) ]/(payable days in last calendar year)
If yearly total (sick leave + Personal leave + absentism) =&lt; 21.75
YEB Amt = (Jan basic pay) * 200% * [(Payable ACTIVE days in last calendar year)]/(payable days in last calendar year) 
</t>
    </r>
    <r>
      <rPr>
        <sz val="11"/>
        <color rgb="FFFF0000"/>
        <rFont val="Calibri"/>
        <charset val="134"/>
        <scheme val="minor"/>
      </rPr>
      <t>'yearly total payable days'is set in V_511K ZDAYS</t>
    </r>
    <r>
      <rPr>
        <sz val="11"/>
        <color theme="1"/>
        <rFont val="Calibri"/>
        <charset val="134"/>
        <scheme val="minor"/>
      </rPr>
      <t xml:space="preserve">
</t>
    </r>
    <r>
      <rPr>
        <sz val="11"/>
        <color rgb="FFFF0000"/>
        <rFont val="Calibri"/>
        <charset val="134"/>
        <scheme val="minor"/>
      </rPr>
      <t>Only generate YEB bonus when the EE is active on the last working day of Dec
If Jan basic pay 1101 is empty, use 1101 in last Dec.</t>
    </r>
  </si>
  <si>
    <t>Same with 3M China</t>
  </si>
  <si>
    <r>
      <rPr>
        <sz val="11"/>
        <color theme="1"/>
        <rFont val="Calibri"/>
        <charset val="134"/>
        <scheme val="minor"/>
      </rPr>
      <t>-</t>
    </r>
  </si>
  <si>
    <t>Year-end Bonus (Allocate)</t>
  </si>
  <si>
    <t>年终奖(分摊)</t>
  </si>
  <si>
    <t>Manual direct amt</t>
  </si>
  <si>
    <t>’01</t>
  </si>
  <si>
    <t>Year-end Bonus</t>
  </si>
  <si>
    <t>E010</t>
  </si>
  <si>
    <t>年终奖</t>
  </si>
  <si>
    <t xml:space="preserve">SIP Payout (Allocated) </t>
  </si>
  <si>
    <t>E012</t>
  </si>
  <si>
    <t>销售季度奖金实发 (分摊)</t>
  </si>
  <si>
    <t>Cal.Rule Details'!A347</t>
  </si>
  <si>
    <t>Direct amt uploaded</t>
  </si>
  <si>
    <t>Direct amt</t>
  </si>
  <si>
    <t>SIP Payout</t>
  </si>
  <si>
    <t>E022</t>
  </si>
  <si>
    <t>销售季度奖金实发</t>
  </si>
  <si>
    <t>SIP Adj</t>
  </si>
  <si>
    <t>SIP手工调整</t>
  </si>
  <si>
    <t>-</t>
  </si>
  <si>
    <t>3SI1</t>
  </si>
  <si>
    <t>SIP for Jan</t>
  </si>
  <si>
    <t>1月SIP</t>
  </si>
  <si>
    <t>3SI2</t>
  </si>
  <si>
    <t>SIP for Feb</t>
  </si>
  <si>
    <t>2月SIP</t>
  </si>
  <si>
    <t>3SI3</t>
  </si>
  <si>
    <t>SIP for Mar</t>
  </si>
  <si>
    <t>3月SIP</t>
  </si>
  <si>
    <t>3SI4</t>
  </si>
  <si>
    <t>SIP for Apr</t>
  </si>
  <si>
    <t>4月SIP</t>
  </si>
  <si>
    <t>3SI5</t>
  </si>
  <si>
    <t>SIP for May</t>
  </si>
  <si>
    <t>5月SIP</t>
  </si>
  <si>
    <t>3SI6</t>
  </si>
  <si>
    <t>SIP for Jun</t>
  </si>
  <si>
    <t>6月SIP</t>
  </si>
  <si>
    <t>3SI7</t>
  </si>
  <si>
    <t>SIP for Jul</t>
  </si>
  <si>
    <t>7月SIP</t>
  </si>
  <si>
    <t>3SI8</t>
  </si>
  <si>
    <t>SIP for Aug</t>
  </si>
  <si>
    <t>8月SIP</t>
  </si>
  <si>
    <t>3SI9</t>
  </si>
  <si>
    <t>SIP for Sep</t>
  </si>
  <si>
    <t>9月SIP</t>
  </si>
  <si>
    <t>3SIA</t>
  </si>
  <si>
    <t>SIP for Oct</t>
  </si>
  <si>
    <t>10月SIP</t>
  </si>
  <si>
    <t>3SIB</t>
  </si>
  <si>
    <t>SIP for Nov</t>
  </si>
  <si>
    <t>11月SIP</t>
  </si>
  <si>
    <t>3SIC</t>
  </si>
  <si>
    <t>SIP for Dec</t>
  </si>
  <si>
    <t>12月SIP</t>
  </si>
  <si>
    <t xml:space="preserve">SIP Amt </t>
  </si>
  <si>
    <t xml:space="preserve">销售季度浮动奖金 </t>
  </si>
  <si>
    <t>SIP Target Amt</t>
  </si>
  <si>
    <t>销售季度浮动奖金Target</t>
  </si>
  <si>
    <t>Interfaced from WD. Only for reporting purpose.</t>
  </si>
  <si>
    <t>AIP Bonus Simulation</t>
  </si>
  <si>
    <t>AIP模拟</t>
  </si>
  <si>
    <t>Workday</t>
  </si>
  <si>
    <t>Cal.Rule Details'!A203</t>
  </si>
  <si>
    <t xml:space="preserve">AIP Bonus Sim(Allocate)
</t>
  </si>
  <si>
    <t>AIP模拟(YEB)</t>
  </si>
  <si>
    <t xml:space="preserve">AIP Bonus </t>
  </si>
  <si>
    <t>年度浮动奖金</t>
  </si>
  <si>
    <t>AIP Bonus (Allocate)</t>
  </si>
  <si>
    <t>年度浮动奖金(YEB)</t>
  </si>
  <si>
    <t>AIP Target</t>
  </si>
  <si>
    <t>AIP奖金目标值</t>
  </si>
  <si>
    <t>AIP Adv Pay Tax Rate</t>
  </si>
  <si>
    <t>AIP 预估税率</t>
  </si>
  <si>
    <t>Hypo Tax for Bonus</t>
  </si>
  <si>
    <t xml:space="preserve">For Expats(GTA&amp;GPBA), tax amt = &lt;AIP/Year-end-bonus taxable amt&gt; * hypo_tax_rate. </t>
  </si>
  <si>
    <t>76ZA</t>
  </si>
  <si>
    <t>GESPP Deduction in CNY</t>
  </si>
  <si>
    <t>GESPP 扣减 CNY</t>
  </si>
  <si>
    <t>Payments!A412</t>
  </si>
  <si>
    <t>76ZC</t>
  </si>
  <si>
    <t>GESPP Deduction in USD</t>
  </si>
  <si>
    <t>GESPP 扣减 USD</t>
  </si>
  <si>
    <t>76ZP</t>
  </si>
  <si>
    <t>GESPP Ded Percentage</t>
  </si>
  <si>
    <t>GESPP 扣减比例</t>
  </si>
  <si>
    <t>76ZB</t>
  </si>
  <si>
    <t>GESPP Class B Income</t>
  </si>
  <si>
    <t>GESPP 应税所得额</t>
  </si>
  <si>
    <t>76ZJ</t>
  </si>
  <si>
    <t>GESPP Deduction Adj（CNY）</t>
  </si>
  <si>
    <t>GESPP扣减额调整CNY</t>
  </si>
  <si>
    <t>Monthly Payable Days</t>
  </si>
  <si>
    <t>当月计薪天数</t>
  </si>
  <si>
    <t>Should accumulated by calendar year</t>
  </si>
  <si>
    <t>High Temp Allowance</t>
  </si>
  <si>
    <r>
      <rPr>
        <sz val="9"/>
        <rFont val="宋体"/>
        <charset val="134"/>
      </rPr>
      <t>高温津贴</t>
    </r>
  </si>
  <si>
    <t>Special Incentive</t>
  </si>
  <si>
    <t>季度浮动奖金</t>
  </si>
  <si>
    <t xml:space="preserve">
Direct amt</t>
  </si>
  <si>
    <t>Spe Incentive(ER Taxed)</t>
  </si>
  <si>
    <t>季度浮动奖金-雇主承担个税</t>
  </si>
  <si>
    <t>On-duty Allowance</t>
  </si>
  <si>
    <t>值班费</t>
  </si>
  <si>
    <t>Direct amount</t>
  </si>
  <si>
    <t>On-duty Allown(ER Taxed)</t>
  </si>
  <si>
    <t>值班费(雇主承担个税）</t>
  </si>
  <si>
    <t>Housing Allowance</t>
  </si>
  <si>
    <t>房屋津贴</t>
  </si>
  <si>
    <r>
      <rPr>
        <sz val="11"/>
        <color theme="1"/>
        <rFont val="Calibri"/>
        <charset val="134"/>
        <scheme val="minor"/>
      </rPr>
      <t>1- If direct amt input, use input amt instead of auto-calculation
2- All EE eligible except for Pensioner (EG=3)</t>
    </r>
    <r>
      <rPr>
        <sz val="11"/>
        <color rgb="FFFF0000"/>
        <rFont val="Calibri"/>
        <charset val="134"/>
        <scheme val="minor"/>
      </rPr>
      <t>and Inpats (EG=I)</t>
    </r>
    <r>
      <rPr>
        <sz val="11"/>
        <color theme="1"/>
        <rFont val="Calibri"/>
        <charset val="134"/>
        <scheme val="minor"/>
      </rPr>
      <t xml:space="preserve">
3- If the EE is terminated for the whole month (forcely payroll run for terminated EE), this allowance should not be paid.
4- Expats(EG=X, ESG=GPBA&amp;GTA) is not eligible for this item
5- If P.subarea = Shanghai: amt = basic pay * 2%;
if p.subarea = Shenyang: amt 42;
if p.suabare &lt;&gt; Shanghai or Shenyang: amt = 0</t>
    </r>
  </si>
  <si>
    <t>Direct amt with SSL</t>
  </si>
  <si>
    <r>
      <rPr>
        <sz val="11"/>
        <color theme="1"/>
        <rFont val="Calibri"/>
        <charset val="134"/>
        <scheme val="minor"/>
      </rPr>
      <t>C</t>
    </r>
    <r>
      <rPr>
        <sz val="11"/>
        <color theme="1"/>
        <rFont val="Calibri"/>
        <charset val="134"/>
        <scheme val="minor"/>
      </rPr>
      <t>NY</t>
    </r>
  </si>
  <si>
    <t>Consolidated Allowance</t>
  </si>
  <si>
    <t>综合津贴</t>
  </si>
  <si>
    <t xml:space="preserve">Pay code: B001
</t>
  </si>
  <si>
    <t>direct amt</t>
  </si>
  <si>
    <t>Transportation Allowance</t>
  </si>
  <si>
    <t>交通补贴</t>
  </si>
  <si>
    <t>Direct recurring amt uploaded (different amt for different cities)</t>
  </si>
  <si>
    <t>Other Allowance</t>
  </si>
  <si>
    <t>其他补贴</t>
  </si>
  <si>
    <t xml:space="preserve">Direct recurring amt uploaded </t>
  </si>
  <si>
    <t>Local Relo Allowance</t>
  </si>
  <si>
    <t>国内异地调迁津贴</t>
  </si>
  <si>
    <t>Pay code: B004
WT_3023 one time payment triggered by num=1
WT_3023-amt = basic pay capped by [5000,10000]</t>
  </si>
  <si>
    <t>Local Mob Allowance MAX</t>
  </si>
  <si>
    <t>派遣津贴上限</t>
  </si>
  <si>
    <t xml:space="preserve">1- mobility allowance is eligible for 3M China domestic EE. Personal area = 3M and EE grp=F.
2- 3M China will input WT3024 with NUM= per%, WT_3025-AMT=MAX value and WT_3026-AMT=MIN value.
3- WT_3024-AMT = WT_1101-AMT * WT_3024-NUM --&gt;WT_1101 must be 0 after termination
4- Final WT_3024-AMT should be capped by MAX and MIN value.
</t>
  </si>
  <si>
    <t>Local Mob Allowance MIN</t>
  </si>
  <si>
    <t>派遣津贴下限</t>
  </si>
  <si>
    <t>Local Mobility Allowance</t>
  </si>
  <si>
    <t>派遣津贴</t>
  </si>
  <si>
    <t>Sign-on Bonus</t>
  </si>
  <si>
    <t>签约奖</t>
  </si>
  <si>
    <t>Maternity Leave Allowance</t>
  </si>
  <si>
    <t>生育津贴</t>
  </si>
  <si>
    <t>Cal.Rule Details'!A64</t>
  </si>
  <si>
    <t>Maternity Allown SS Pay</t>
  </si>
  <si>
    <t>生育津贴中介支付</t>
  </si>
  <si>
    <t>Maternity Expense SS Pay</t>
  </si>
  <si>
    <t>生育报销中介支付</t>
  </si>
  <si>
    <t>Maternity Lv Make-up</t>
  </si>
  <si>
    <t>产假工资补足</t>
  </si>
  <si>
    <t>Cal.Rule Details'!A101</t>
  </si>
  <si>
    <t>9MLD</t>
  </si>
  <si>
    <t>Maternity Lv Make-up Diff</t>
  </si>
  <si>
    <t>产假工资应补差额</t>
  </si>
  <si>
    <t>Pre-paid for Negtiv Paymt</t>
  </si>
  <si>
    <t>负工资垫付</t>
  </si>
  <si>
    <t>2C00</t>
  </si>
  <si>
    <t>Annual Leave Encash</t>
  </si>
  <si>
    <t>法定年假结算</t>
  </si>
  <si>
    <t>1- SSL input +/- AL quota balance in days with WT_2B09
2- Amt = &lt;basic pay + consolidated allowance&gt;*&lt;WT_2B09-NUM&gt;/21.75
3- 2C00-NUM = 1 as trigger</t>
  </si>
  <si>
    <t>Attendance Incentive</t>
  </si>
  <si>
    <t>E009</t>
  </si>
  <si>
    <t>考勤奖</t>
  </si>
  <si>
    <t>Auto Generate</t>
  </si>
  <si>
    <r>
      <rPr>
        <sz val="11"/>
        <color theme="1"/>
        <rFont val="Calibri"/>
        <charset val="134"/>
        <scheme val="minor"/>
      </rPr>
      <t xml:space="preserve">1- If total Sick leave hrs &gt; 12 or sick leave records number &gt;=2,or Personal Leave/Absentism hrs &gt;0;
THEN Attendance Incentive flag WT 9805-NUM = 0. 
2- If the EE is not full month active, THEN Attendance Incentive flag WT 9805-NUM = 0.
3- If #1 and #2 does not happen, and payScale Grp = 'PW*', Attendance Incentive flag = 1.
4- If Attendance Incentive flag in previous month = 1, then in current month, WT 3645 = 200 CNY
</t>
    </r>
    <r>
      <rPr>
        <strike/>
        <sz val="11"/>
        <color theme="1"/>
        <rFont val="Calibri"/>
        <charset val="134"/>
        <scheme val="minor"/>
      </rPr>
      <t>4- If direct amt uploaded, add it into auto-calculated amt.(for go-live switch)</t>
    </r>
  </si>
  <si>
    <t>Talent Compensate Subsidy</t>
  </si>
  <si>
    <t>人才补贴</t>
  </si>
  <si>
    <t>7HFB</t>
  </si>
  <si>
    <t>PHF Base</t>
  </si>
  <si>
    <t xml:space="preserve">公积金基数  </t>
  </si>
  <si>
    <t>7SIB</t>
  </si>
  <si>
    <t>SI Base</t>
  </si>
  <si>
    <t xml:space="preserve">社保基数  </t>
  </si>
  <si>
    <t>Pre-tax Adjustment</t>
  </si>
  <si>
    <t>税前调整</t>
  </si>
  <si>
    <t>Pay code: A011
Direct amt</t>
  </si>
  <si>
    <t>Piece Salary</t>
  </si>
  <si>
    <t>计件工资</t>
  </si>
  <si>
    <t>1 Month Pre-notice</t>
  </si>
  <si>
    <t>代通知金</t>
  </si>
  <si>
    <t>Num=1 input as trigger 
amt = basic pay + consolidated allowance
If direct amt is input via SSL, use this amt to overwrite the auto-calculated amt.</t>
  </si>
  <si>
    <t>Pay Cut</t>
  </si>
  <si>
    <t>临时减薪</t>
  </si>
  <si>
    <t>Company level salary cut due to economy situation.
Direct amt</t>
  </si>
  <si>
    <t>Taxable Amt Adj</t>
  </si>
  <si>
    <t>应税额调整</t>
  </si>
  <si>
    <t>Direct amt only change taxable amt</t>
  </si>
  <si>
    <t>Sale Commision</t>
  </si>
  <si>
    <t>销售佣金</t>
  </si>
  <si>
    <t>Donation</t>
  </si>
  <si>
    <t>捐款</t>
  </si>
  <si>
    <t>Commercial Insurance</t>
  </si>
  <si>
    <t xml:space="preserve">商业保险 </t>
  </si>
  <si>
    <t>Non-Compete Compensation</t>
  </si>
  <si>
    <t>竞业限制补偿金</t>
  </si>
  <si>
    <t>Direct amt as recurring payment (copy from standard tempalte WT MICI whose processing class 70 = 7)</t>
  </si>
  <si>
    <t>50Z1</t>
  </si>
  <si>
    <t>Severance Pay</t>
  </si>
  <si>
    <t>离职赔偿金</t>
  </si>
  <si>
    <t xml:space="preserve">1- Enable IT3212 std auto calculation and also support direct amt
2- IT3212 must be maintained in the leaving month and it will generate standard SP WT /I01
3- /I01 amt will be moved to notional WT 9SP0 but not paid out
4- 3M CN will input WT 50Z1-NUM=1 to decide which should SP amt should be paid out. Then in the last payment period, GV will read 9SP0 from LRT and move the amt to 50Z1 and pay it out.
5- 3M CN can also input 50Z1-NUM=1 in the leaving month
</t>
  </si>
  <si>
    <t>Service Fee</t>
  </si>
  <si>
    <t>服务费</t>
  </si>
  <si>
    <t>Positive amt only for GL posting</t>
  </si>
  <si>
    <t>After tax Adj</t>
  </si>
  <si>
    <t>税后调整</t>
  </si>
  <si>
    <t>Tax Refund</t>
  </si>
  <si>
    <t>税收返还</t>
  </si>
  <si>
    <t>GV can provide report to get summarized tax amt to support mannual work.
This tax refund amt will be input via SSL as net payment.</t>
  </si>
  <si>
    <t>3M Club - EE</t>
  </si>
  <si>
    <t>员工俱乐部会费-个人</t>
  </si>
  <si>
    <t>1- Inpats not eligible,Expats subtype GPBA &amp; GTA, not eligible
2- Rehired Retiree(EG=3) not eligible 
3- For all other EE,amt = 30 CNY and factored by /801
4- Negative amount as net deduction</t>
  </si>
  <si>
    <t>3M Club - ER</t>
  </si>
  <si>
    <t>员工俱乐部会费-公司</t>
  </si>
  <si>
    <t xml:space="preserve">1- Inpats not eligible,Expats subtype GPBA &amp; GTA, not eligible
2- Rehired Retiree(EG=3) not eligible 
3- For all other EE,amt = 60 CNY and factored by /801
</t>
  </si>
  <si>
    <t>Car Plan Taxable Amount</t>
  </si>
  <si>
    <t>车补津贴应税额</t>
  </si>
  <si>
    <t>Car Plan Tax by ER</t>
  </si>
  <si>
    <t>车补津贴税额-公司承担</t>
  </si>
  <si>
    <t>Tax Deduct for RSU Vested</t>
  </si>
  <si>
    <t>限制性股票解禁个税(代扣)</t>
  </si>
  <si>
    <t>Positive amt to be deducted</t>
  </si>
  <si>
    <t>Minimum Salary Balance</t>
  </si>
  <si>
    <t>最低工资差额</t>
  </si>
  <si>
    <r>
      <rPr>
        <sz val="10"/>
        <rFont val="Arial"/>
        <charset val="134"/>
      </rPr>
      <t>1- If sick lv WT 2B00 exists in current month(original month) RT or last month LRT, do Min salary check as step 2.</t>
    </r>
    <r>
      <rPr>
        <sz val="10"/>
        <rFont val="宋体"/>
        <charset val="134"/>
      </rPr>
      <t xml:space="preserve">
2- 8400 =  &lt;net pay /560&gt; - &lt;claims /561&gt; - &lt;Min Salary&gt;*80%
3- IF 8400-amt &gt; 0, set its amt as ZERO. If 8400-amt &lt; 0, keep it in the RT
4- Min salary check area  = Social benefit area</t>
    </r>
  </si>
  <si>
    <r>
      <rPr>
        <sz val="10"/>
        <rFont val="Arial"/>
        <charset val="134"/>
      </rPr>
      <t>1- If sick lv WT 2B00 exists in current month(original month) RT or last month LRT, do Min salary check as step 2.</t>
    </r>
    <r>
      <rPr>
        <sz val="10"/>
        <rFont val="宋体"/>
        <charset val="134"/>
      </rPr>
      <t xml:space="preserve">
2- 8400 =  &lt;net pay /560&gt; - &lt;claims /561&gt; - &lt;Min Salary&gt;*80%
3- Min salary check area  = Social benefit area</t>
    </r>
  </si>
  <si>
    <r>
      <rPr>
        <sz val="10"/>
        <rFont val="Arial"/>
        <charset val="134"/>
      </rPr>
      <t>1- No min salary check when there is maternity/absent/personal leave in current month</t>
    </r>
    <r>
      <rPr>
        <sz val="10"/>
        <rFont val="宋体"/>
        <charset val="134"/>
      </rPr>
      <t xml:space="preserve">
2- 8400 =  &lt;net pay&gt; - &lt;Min Salary&gt;
3- Min salary check area  = Social benefit area</t>
    </r>
  </si>
  <si>
    <t>Min Salary Make-up</t>
  </si>
  <si>
    <t>最低工资补足</t>
  </si>
  <si>
    <t>Direct amount from SSL (should be 8400 * -1)</t>
  </si>
  <si>
    <t>9IEA</t>
  </si>
  <si>
    <t>Monthly IEA Contribution</t>
  </si>
  <si>
    <t>月度IEA缴纳</t>
  </si>
  <si>
    <t>Cal.Rule Details'!A280</t>
  </si>
  <si>
    <t>9IEV</t>
  </si>
  <si>
    <t>Monthly IEA Vested Amt</t>
  </si>
  <si>
    <t>月度IEA既得</t>
  </si>
  <si>
    <t>9IB1</t>
  </si>
  <si>
    <t>IEA Total Balance</t>
  </si>
  <si>
    <t>IEA总余额</t>
  </si>
  <si>
    <t>9IB2</t>
  </si>
  <si>
    <t>IEA Vested Balance</t>
  </si>
  <si>
    <t>IEA已归属总金额</t>
  </si>
  <si>
    <t>9IB3</t>
  </si>
  <si>
    <t>IEA Total Balance Adj</t>
  </si>
  <si>
    <t>IEA总余额调整</t>
  </si>
  <si>
    <t>9IB4</t>
  </si>
  <si>
    <t>IEA Vested Balance Adj</t>
  </si>
  <si>
    <t>IEA既得余额调整</t>
  </si>
  <si>
    <t>9IB5</t>
  </si>
  <si>
    <t>IEA Final Vested Balance</t>
  </si>
  <si>
    <t>IEA最终归属总金额</t>
  </si>
  <si>
    <t>9IEW</t>
  </si>
  <si>
    <t>IEA Withdraw (net)</t>
  </si>
  <si>
    <t>IEA支取(免税)</t>
  </si>
  <si>
    <t>SSL input</t>
  </si>
  <si>
    <t>Cal.Rule Details'!A325</t>
  </si>
  <si>
    <t>9IEX</t>
  </si>
  <si>
    <t xml:space="preserve">IEA Withdraw </t>
  </si>
  <si>
    <t>IEA支取</t>
  </si>
  <si>
    <t>9IEZ</t>
  </si>
  <si>
    <t>IEA Deduction(net)</t>
  </si>
  <si>
    <t>IEA负值抵扣(免税)</t>
  </si>
  <si>
    <t>9IEY</t>
  </si>
  <si>
    <t xml:space="preserve">IEA Deduction </t>
  </si>
  <si>
    <t>IEA负值抵扣</t>
  </si>
  <si>
    <t>9YOS</t>
  </si>
  <si>
    <t>Seniority</t>
  </si>
  <si>
    <t>工龄</t>
  </si>
  <si>
    <t>seniority calculated based on IT0041 subtype 50 and last day of current month. This WT will be used in reports.</t>
  </si>
  <si>
    <t>9SHA</t>
  </si>
  <si>
    <t>上海社平工资</t>
  </si>
  <si>
    <r>
      <rPr>
        <sz val="11"/>
        <color theme="1"/>
        <rFont val="Calibri"/>
        <charset val="134"/>
        <scheme val="minor"/>
      </rPr>
      <t xml:space="preserve">Notional WT for reporting purpose. Read Shanghai city average from V_T511K/ZSHSH and store it into WT 9SHA.
</t>
    </r>
    <r>
      <rPr>
        <sz val="11"/>
        <color theme="9" tint="-0.249977111117893"/>
        <rFont val="Calibri"/>
        <charset val="134"/>
        <scheme val="minor"/>
      </rPr>
      <t>This WT is only eligible for &lt;Personal area = "3M China"&gt; &amp;&amp; &lt;Employee Grp = F or X&gt;</t>
    </r>
  </si>
  <si>
    <r>
      <rPr>
        <sz val="10"/>
        <rFont val="Arial"/>
        <charset val="134"/>
      </rPr>
      <t>A</t>
    </r>
    <r>
      <rPr>
        <sz val="11"/>
        <color theme="1"/>
        <rFont val="Calibri"/>
        <charset val="134"/>
        <scheme val="minor"/>
      </rPr>
      <t>ccrue WTs</t>
    </r>
  </si>
  <si>
    <t>Annual Lv Accrual</t>
  </si>
  <si>
    <t>年假预提</t>
  </si>
  <si>
    <r>
      <rPr>
        <sz val="11"/>
        <color theme="1"/>
        <rFont val="Calibri"/>
        <charset val="134"/>
        <scheme val="minor"/>
      </rPr>
      <t xml:space="preserve">(Basic Salary + Consolidate Allowance)/21.75*WT_2B10-NUM
T&amp;A system will provide estimated annual leave balance to the end of this month in WT_2B10.
</t>
    </r>
    <r>
      <rPr>
        <sz val="11"/>
        <color rgb="FFFF0000"/>
        <rFont val="Calibri"/>
        <charset val="134"/>
        <scheme val="minor"/>
      </rPr>
      <t>a. Above formula only used for original period, for retro-period accrual amt = 0. Retro-calculation will be triggered for each month, so that for every month, the last accrual amt will be reversed in GL posting.
b.No accrual for termination month
c.Inpats EG=I needs no accrual</t>
    </r>
  </si>
  <si>
    <t>Yeary-end-bonus Accrual</t>
  </si>
  <si>
    <t>年终奖预提</t>
  </si>
  <si>
    <r>
      <rPr>
        <sz val="11"/>
        <color theme="1"/>
        <rFont val="Calibri"/>
        <charset val="134"/>
        <scheme val="minor"/>
      </rPr>
      <t xml:space="preserve">If employee Hire Date &lt; 1st Jan of this year
 then WT_1101 * 2/12 * &lt;period No of current month&gt;
Else Basic Salary * 2 * &lt;yearly active payable days WT_9800 accumulated value&gt; / &lt;yearly total payable days&gt;
</t>
    </r>
    <r>
      <rPr>
        <sz val="11"/>
        <color rgb="FFFF0000"/>
        <rFont val="Calibri"/>
        <charset val="134"/>
        <scheme val="minor"/>
      </rPr>
      <t>'yearly total payable days'is set in V_511K ZDAYS</t>
    </r>
    <r>
      <rPr>
        <sz val="11"/>
        <color theme="1"/>
        <rFont val="Calibri"/>
        <charset val="134"/>
        <scheme val="minor"/>
      </rPr>
      <t xml:space="preserve">
a. Above formula only used for original period, for retro-period accrual amt = 0. Retro-calculation will be triggered for each month, so that for every month, the last accrual amt will be reversed in GL posting.
b.No accrual for termination month
c.Inpats EG=I needs no accrual
</t>
    </r>
  </si>
  <si>
    <t>Medical Insurance Accrual</t>
  </si>
  <si>
    <t>医疗保险预提</t>
  </si>
  <si>
    <t>1- Payroll cosntant ZMIAC in V_T511K updated yearly
2- Eligible for all EE except for inpats (EG=I)</t>
  </si>
  <si>
    <t>Time Related Wage Types</t>
  </si>
  <si>
    <t>2O15</t>
  </si>
  <si>
    <t>150% Overtime Pay</t>
  </si>
  <si>
    <r>
      <rPr>
        <sz val="11"/>
        <color theme="1"/>
        <rFont val="Calibri"/>
        <charset val="134"/>
        <scheme val="minor"/>
      </rPr>
      <t>1.5</t>
    </r>
    <r>
      <rPr>
        <sz val="10"/>
        <rFont val="宋体"/>
        <charset val="134"/>
      </rPr>
      <t>倍加班工资</t>
    </r>
  </si>
  <si>
    <t>amt = WT_1101-amt / 174 * OT Hrs * 150%</t>
  </si>
  <si>
    <t>Input OT hrs, /001*OT hrs * 150% = amt
If Amt is also uploaded,uploaded amt is the final amt</t>
  </si>
  <si>
    <r>
      <rPr>
        <sz val="11"/>
        <color theme="1"/>
        <rFont val="Calibri"/>
        <charset val="134"/>
        <scheme val="minor"/>
      </rPr>
      <t>2</t>
    </r>
    <r>
      <rPr>
        <sz val="11"/>
        <color theme="1"/>
        <rFont val="Calibri"/>
        <charset val="134"/>
        <scheme val="minor"/>
      </rPr>
      <t>O20</t>
    </r>
  </si>
  <si>
    <t>200% Overtime Pay</t>
  </si>
  <si>
    <r>
      <rPr>
        <sz val="11"/>
        <color theme="1"/>
        <rFont val="Calibri"/>
        <charset val="134"/>
        <scheme val="minor"/>
      </rPr>
      <t>2</t>
    </r>
    <r>
      <rPr>
        <sz val="10"/>
        <rFont val="宋体"/>
        <charset val="134"/>
      </rPr>
      <t>倍加班工资</t>
    </r>
  </si>
  <si>
    <t>amt = WT_1101-amt / 174 * OT Hrs * 200%</t>
  </si>
  <si>
    <t>Input OT hrs, /001*OT hrs * 200% = amt
If Amt is also uploaded,uploaded amt is the final amt</t>
  </si>
  <si>
    <r>
      <rPr>
        <sz val="11"/>
        <color theme="1"/>
        <rFont val="Calibri"/>
        <charset val="134"/>
        <scheme val="minor"/>
      </rPr>
      <t>2</t>
    </r>
    <r>
      <rPr>
        <sz val="11"/>
        <color theme="1"/>
        <rFont val="Calibri"/>
        <charset val="134"/>
        <scheme val="minor"/>
      </rPr>
      <t>O30</t>
    </r>
  </si>
  <si>
    <t>300% Overtime Pay</t>
  </si>
  <si>
    <r>
      <rPr>
        <sz val="11"/>
        <color theme="1"/>
        <rFont val="Calibri"/>
        <charset val="134"/>
        <scheme val="minor"/>
      </rPr>
      <t>3</t>
    </r>
    <r>
      <rPr>
        <sz val="10"/>
        <rFont val="宋体"/>
        <charset val="134"/>
      </rPr>
      <t>倍加班工资</t>
    </r>
  </si>
  <si>
    <t>amt = WT_1101-amt / 174 * OT Hrs * 300%</t>
  </si>
  <si>
    <t>Input OT hrs, /001*OT hrs * 300% = amt
If Amt is also uploaded,uploaded amt is the final amt</t>
  </si>
  <si>
    <t>Morning Shift Allow(3S)</t>
  </si>
  <si>
    <t>早班津贴(三班)</t>
  </si>
  <si>
    <t>Amt = NUM * 12 CNY</t>
  </si>
  <si>
    <t>Noon Shift Allow(3S)</t>
  </si>
  <si>
    <t>中班津贴(三班)</t>
  </si>
  <si>
    <t>Night Shift Allow(3S)</t>
  </si>
  <si>
    <t>夜班津贴(三班)</t>
  </si>
  <si>
    <t>Amt = NUM * 20 CNY</t>
  </si>
  <si>
    <t>Day Shift Allow(2S)</t>
  </si>
  <si>
    <t>日班班津贴(两班)</t>
  </si>
  <si>
    <t>Amt = NUM * 18 CNY</t>
  </si>
  <si>
    <t>Night Shift Allow(2S)</t>
  </si>
  <si>
    <t>夜班津贴(两班)</t>
  </si>
  <si>
    <t>Amt = NUM * 30 CNY</t>
  </si>
  <si>
    <t>Moring Shft Allow Adj(3S)</t>
  </si>
  <si>
    <t>早班津贴调整(三班)</t>
  </si>
  <si>
    <t>Noon Shft Allow Adj (3S)</t>
  </si>
  <si>
    <t>中班津贴调整(三班)</t>
  </si>
  <si>
    <t>Night Shft Allow Adj (3S)</t>
  </si>
  <si>
    <t>夜班津贴调整(三班)</t>
  </si>
  <si>
    <t>Day Shft Allow Adj (2S)</t>
  </si>
  <si>
    <t>日班班津贴调整(两班)</t>
  </si>
  <si>
    <t>Night Shft Allow Adj(2S)</t>
  </si>
  <si>
    <t>夜班津贴调整(两班)</t>
  </si>
  <si>
    <t>2S06</t>
  </si>
  <si>
    <t>Meal Allowance</t>
  </si>
  <si>
    <t>餐费补贴</t>
  </si>
  <si>
    <t>2S01</t>
  </si>
  <si>
    <t>Duty Allowance</t>
  </si>
  <si>
    <t>绩效奖</t>
  </si>
  <si>
    <t>2B01</t>
  </si>
  <si>
    <t>Sick Lv Ded (basic pay)</t>
  </si>
  <si>
    <t>病假扣减(基本薪）</t>
  </si>
  <si>
    <t>Cal.Rule Details'!A1
Eligible for: &lt;Personal area = "3M Regular &amp; Outbound"&gt; &amp;&amp; &lt;Employee Grp = F or X&gt;</t>
  </si>
  <si>
    <t>Direct negative amt to be deducted</t>
  </si>
  <si>
    <t>If Sick leave &lt;= 8 hrs, no deduction
If sick leave &gt; 8 hrs, amt = /001 * sick leave hrs * 50% * -1</t>
  </si>
  <si>
    <t>2B00</t>
  </si>
  <si>
    <t>Sick Lv Ded (allowance)</t>
  </si>
  <si>
    <t>病假扣减（津贴）</t>
  </si>
  <si>
    <t>If Sick leave &lt;= 8 hrs, no deduction
If sick leave &gt; 8 hrs, amt = /003 * sick leave hrs * 50% * -1</t>
  </si>
  <si>
    <t>9SL0</t>
  </si>
  <si>
    <t>Total Lev0 Sick Lv Days</t>
  </si>
  <si>
    <t>病假总天数Lev0</t>
  </si>
  <si>
    <t>Accumulated Lev0 Sick Lv days, see 2B01 details</t>
  </si>
  <si>
    <t>9SL1</t>
  </si>
  <si>
    <t>Total Lev1 Sick Lv Days</t>
  </si>
  <si>
    <t>病假总天数Lev1</t>
  </si>
  <si>
    <t>Accumulated Lev1 Sick Lv days, see 2B01 details</t>
  </si>
  <si>
    <t>9SL2</t>
  </si>
  <si>
    <t>Total Lev2 Sick Lv Days</t>
  </si>
  <si>
    <t>病假总天数Lev2</t>
  </si>
  <si>
    <t>Accumulated Lev2 Sick Lv days, see 2B01 details</t>
  </si>
  <si>
    <t>9SL3</t>
  </si>
  <si>
    <t>Total Lev3 Sick Lv Days</t>
  </si>
  <si>
    <t>病假总天数Lev3</t>
  </si>
  <si>
    <t>Accumulated Lev3 Sick Lv days, see 2B01 details</t>
  </si>
  <si>
    <t>9SL4</t>
  </si>
  <si>
    <t>Total Lev4 Sick Lv Days</t>
  </si>
  <si>
    <t>病假总天数Lev4</t>
  </si>
  <si>
    <t>Accumulated Lev4 Sick Lv days only used when "Social Avg Flag" 9SOV is set, see 2B01 details</t>
  </si>
  <si>
    <t>9SU0</t>
  </si>
  <si>
    <t>Lev0 Sick Lv</t>
  </si>
  <si>
    <t>病假天数Lev0</t>
  </si>
  <si>
    <t>Current month Lev0 sick lv number, for reporting purpose</t>
  </si>
  <si>
    <t>9SU1</t>
  </si>
  <si>
    <t>Lev1 Sick Lv</t>
  </si>
  <si>
    <t>病假天数Lev1</t>
  </si>
  <si>
    <t>Current month Lev1 sick lv number, for reporting purpose</t>
  </si>
  <si>
    <t>9SU2</t>
  </si>
  <si>
    <t>Lev2 Sick Lv</t>
  </si>
  <si>
    <t>病假天数Lev2</t>
  </si>
  <si>
    <t>Current month Lev2 sick lv number, for reporting purpose</t>
  </si>
  <si>
    <t>9SU3</t>
  </si>
  <si>
    <t>Lev3 Sick Lv</t>
  </si>
  <si>
    <t>病假天数Lev3</t>
  </si>
  <si>
    <t>Current month Lev3 sick lv number, for reporting purpose</t>
  </si>
  <si>
    <t>9SU4</t>
  </si>
  <si>
    <t>Lev4 Sick Lv</t>
  </si>
  <si>
    <t>病假天数Lev4</t>
  </si>
  <si>
    <t>Current month Lev4 sick lv number, for reporting purpose</t>
  </si>
  <si>
    <t>2B03</t>
  </si>
  <si>
    <t>Personal Lv Deduction</t>
  </si>
  <si>
    <t>事假扣减</t>
  </si>
  <si>
    <r>
      <rPr>
        <sz val="11"/>
        <color theme="1"/>
        <rFont val="Calibri"/>
        <charset val="134"/>
        <scheme val="minor"/>
      </rPr>
      <t xml:space="preserve">Formula:
Amt = -1 * (Base Pay + Consolidate Allowance) / 174 * (Personal Leave Hours)
</t>
    </r>
    <r>
      <rPr>
        <sz val="11"/>
        <color rgb="FFFF0000"/>
        <rFont val="Calibri"/>
        <charset val="134"/>
        <scheme val="minor"/>
      </rPr>
      <t>No cap needed</t>
    </r>
  </si>
  <si>
    <t>same with 3M China</t>
  </si>
  <si>
    <t>2B04</t>
  </si>
  <si>
    <t>Absent Lv Deduction</t>
  </si>
  <si>
    <t>旷工扣减</t>
  </si>
  <si>
    <r>
      <rPr>
        <sz val="11"/>
        <color theme="1"/>
        <rFont val="Calibri"/>
        <charset val="134"/>
        <scheme val="minor"/>
      </rPr>
      <t xml:space="preserve">Formula:
Amt = -1 * (Base Pay + Consolidate Allowance) / 174 * (Absent Leave Hours)
</t>
    </r>
    <r>
      <rPr>
        <sz val="11"/>
        <color rgb="FFFF0000"/>
        <rFont val="Calibri"/>
        <charset val="134"/>
        <scheme val="minor"/>
      </rPr>
      <t>No cap needed</t>
    </r>
  </si>
  <si>
    <t>9MLR</t>
  </si>
  <si>
    <t>Maternity Lv Rate</t>
  </si>
  <si>
    <t>产假付薪比例</t>
  </si>
  <si>
    <t>Only calculated in the 1st month of maternity lv. This rate will be used through the whole maternity lv period. See 2B02 detailed rules.</t>
  </si>
  <si>
    <t>9SL9</t>
  </si>
  <si>
    <t>Last 10 Months Sick Lv</t>
  </si>
  <si>
    <t>前10个月病假天数</t>
  </si>
  <si>
    <t>Used to determine maternity lv deduction rate.  See 2B02 detailed rules.</t>
  </si>
  <si>
    <t>Last 12 Month Av (w/o sign-on bonus)</t>
  </si>
  <si>
    <t>Last 12 Month Av (w/o sign-on bonus)
for Severance Pay  See 2B02 detailed rules.</t>
  </si>
  <si>
    <t>2B02</t>
  </si>
  <si>
    <t>Maternity Lv Dedt (basic)</t>
  </si>
  <si>
    <t>产假扣减（基本薪）</t>
  </si>
  <si>
    <t>Cal.Rule Details'!A64
Eligible for: &lt;Personal area = "3M Regular &amp; Outbound"&gt; &amp;&amp; &lt;Employee Grp = 1 or X&gt;</t>
  </si>
  <si>
    <t>2B12</t>
  </si>
  <si>
    <t>Maternity Lv Dedt (allow)</t>
  </si>
  <si>
    <t>产假扣减（津贴）</t>
  </si>
  <si>
    <t>2B09</t>
  </si>
  <si>
    <t>Annual Leave Balance</t>
  </si>
  <si>
    <t>年假余额</t>
  </si>
  <si>
    <t>For Annual Lv encashment and payslip printout. Normally previous month annual balance 2B09 will be interfaced from T&amp;A system on this month cut-off date. This WT will be interface in unit of days.</t>
  </si>
  <si>
    <t>N/A</t>
  </si>
  <si>
    <t>2B10</t>
  </si>
  <si>
    <t>Annual Lv Balan-Estimate</t>
  </si>
  <si>
    <t>年假余额（预估）</t>
  </si>
  <si>
    <t>Only for accrual. Estimated annual lv balance to the end of current month will be interface from T&amp;A system on cut-off date.This WT will be interface in unit of days.</t>
  </si>
  <si>
    <t>2B11</t>
  </si>
  <si>
    <t>Other Leave Deduction</t>
  </si>
  <si>
    <t>其他假</t>
  </si>
  <si>
    <t>Deduction amt = 50% * &lt;WT_3020-AMT&gt;/174 * Leave Hrs</t>
  </si>
  <si>
    <t>6O15</t>
  </si>
  <si>
    <t>1.5倍加班工资</t>
  </si>
  <si>
    <t>For golive purpose. 6O15 will be input with NUM and AMT. Both NUM and AMT will be added into 2O15 OT wage type. 6O15 is not a payable WT.</t>
  </si>
  <si>
    <t>6O20</t>
  </si>
  <si>
    <t>2倍加班工资</t>
  </si>
  <si>
    <t>For golive purpose. 6O20 will be input with NUM and AMT. Both NUM and AMT will be added into 2O20 OT wage type. 6O20 is not a payable WT.</t>
  </si>
  <si>
    <t>6O30</t>
  </si>
  <si>
    <t>For golive purpose. 6O30 will be input with NUM and AMT. Both NUM and AMT will be added into 2O30 OT wage type. 6O30 is not a payable WT.</t>
  </si>
  <si>
    <t>6B01</t>
  </si>
  <si>
    <t>For golive purpose. 6B01 will be input with AMT. The AMT will be added into 2B01 sick lv deduction wage type. 6B01 is not a payable WT.</t>
  </si>
  <si>
    <t>6B00</t>
  </si>
  <si>
    <t>For golive purpose. 6B00 will be input with AMT. The AMT will be added into 2B00 sick lv deduction wage type. 6B00 is not a payable WT.</t>
  </si>
  <si>
    <t>6B03</t>
  </si>
  <si>
    <t>For golive purpose. 6B03 will be input with AMT. The AMT will be added into 2B03 personal lv deduction wage type. 2B03 is not a payable WT.</t>
  </si>
  <si>
    <t>6B04</t>
  </si>
  <si>
    <t>For golive purpose. 6B04 will be input with AMT. The AMT will be added into 2B04 personal lv deduction wage type. 6B03 is not a payable WT.</t>
  </si>
  <si>
    <t>6B02</t>
  </si>
  <si>
    <t>For golive purpose. 6B02 will be input with AMT. The AMT will be added into 2B02 personal lv deduction wage type. 6B02 is not a payable WT.</t>
  </si>
  <si>
    <t>6B12</t>
  </si>
  <si>
    <t>For golive purpose. 6B12 will be input with AMT. The AMT will be added into 2B12 personal lv deduction wage type. 6B12 is not a payable WT.</t>
  </si>
  <si>
    <t>6B11</t>
  </si>
  <si>
    <t>Other Lv Ded - golive</t>
  </si>
  <si>
    <t>其他假-上线导入</t>
  </si>
  <si>
    <t>For golive purpose. 6B11 will be input with AMT. The AMT will be added into 2B11 personal lv deduction wage type. 6B11 is not a payable WT.</t>
  </si>
  <si>
    <t>6SU0</t>
  </si>
  <si>
    <t>Lev0 Sick Lv Adj</t>
  </si>
  <si>
    <t>Lev0病假总天数修正</t>
  </si>
  <si>
    <t>6SU0 is the manual adjustment to the 9SL0 sick lv balance.If previous month end 9SL0 is incorrect,and for some reason GV cannot do retro-calculation to correct it (e.g. Golive month cannot retro back to last PTD period),then 6SU0 can be used to correct the 9SL0 balance.</t>
  </si>
  <si>
    <t>6SU1</t>
  </si>
  <si>
    <t>Lev1 Sick Lv Adj</t>
  </si>
  <si>
    <t>Lev1病假总天数修正</t>
  </si>
  <si>
    <t>6SU1 is the manual adjustment to the 9SL1 sick lv balance.If previous month end 9SL1 is incorrect,and for some reason GV cannot do retro-calculation to correct it (e.g. Golive month cannot retro back to last PTD period),then 6SU1 can be used to correct the 9SL1 balance.</t>
  </si>
  <si>
    <t>6SU2</t>
  </si>
  <si>
    <t>Lev2 Sick Lv Adj</t>
  </si>
  <si>
    <t>Lev2病假总天数修正</t>
  </si>
  <si>
    <t>6SU2 is the manual adjustment to the 9SL2 sick lv balance.If previous month end 9SL2 is incorrect,and for some reason GV cannot do retro-calculation to correct it (e.g. Golive month cannot retro back to last PTD period),then 6SU2 can be used to correct the 9SL2 balance.</t>
  </si>
  <si>
    <t>6SU3</t>
  </si>
  <si>
    <t>Lev3 Sick Lv Adj</t>
  </si>
  <si>
    <t>Lev3病假总天数修正</t>
  </si>
  <si>
    <t>6SU3 is the manual adjustment to the 9SL3 sick lv balance.If previous month end 9SL3 is incorrect,and for some reason GV cannot do retro-calculation to correct it (e.g. Golive month cannot retro back to last PTD period),then 6SU3 can be used to correct the 9SL3 balance.</t>
  </si>
  <si>
    <t>6SU4</t>
  </si>
  <si>
    <t>Lev4 Sick Lv Adj</t>
  </si>
  <si>
    <t>Lev4病假总天数修正</t>
  </si>
  <si>
    <t>6SU4 is the manual adjustment to the 9SL4 sick lv balance.If previous month end 9SL4 is incorrect,and for some reason GV cannot do retro-calculation to correct it (e.g. Golive month cannot retro back to last PTD period),then 6SU4 can be used to correct the 9SL4 balance.</t>
  </si>
  <si>
    <t>Secondary Wage types</t>
  </si>
  <si>
    <t>/801</t>
  </si>
  <si>
    <t>Factor /801</t>
  </si>
  <si>
    <t>WT_/801 =  [&lt;monthly planned working days in active period&gt;+&lt;monthly public Holiday Hours in active period&gt;]/ [&lt;whole month planned working days&gt;+&lt;whole month public Holiday Hours&gt;]</t>
  </si>
  <si>
    <r>
      <rPr>
        <sz val="10"/>
        <color theme="1"/>
        <rFont val="Calibri"/>
        <charset val="134"/>
        <scheme val="minor"/>
      </rPr>
      <t xml:space="preserve">WT_/801 =  [&lt;Actual working Hours WT_2A00&gt; + &lt;Paid Sick leave WT_2B11&gt; + &lt;On-job injure leave Hrs WT_2B13&gt;+&lt;Public Holiday Hours&gt;]/ &lt;Std Monthly Working Hours&gt;
</t>
    </r>
    <r>
      <rPr>
        <sz val="10"/>
        <color rgb="FFFF0000"/>
        <rFont val="Calibri"/>
        <charset val="134"/>
        <scheme val="minor"/>
      </rPr>
      <t>PS:1# /801 will be calculated based on dummy working schedule
Must use hour as time unit because it could be 11 hours per day for plant
2# Public holidays will not be included in &lt;Actual working horus&gt;
3# Need to do over-pay check, if /801 &gt; 1 it needs to be capped</t>
    </r>
  </si>
  <si>
    <t>/802</t>
  </si>
  <si>
    <t>Factor /802</t>
  </si>
  <si>
    <r>
      <rPr>
        <b/>
        <strike/>
        <sz val="11"/>
        <color theme="1"/>
        <rFont val="Calibri"/>
        <charset val="134"/>
        <scheme val="minor"/>
      </rPr>
      <t>For all EEs who are not comprehensive worker or hourly worker:</t>
    </r>
    <r>
      <rPr>
        <strike/>
        <sz val="11"/>
        <color theme="1"/>
        <rFont val="Calibri"/>
        <charset val="134"/>
        <scheme val="minor"/>
      </rPr>
      <t xml:space="preserve">
</t>
    </r>
    <r>
      <rPr>
        <strike/>
        <sz val="11"/>
        <color theme="1"/>
        <rFont val="Calibri"/>
        <charset val="134"/>
        <scheme val="minor"/>
      </rPr>
      <t xml:space="preserve">WT_/802 = [&lt;Planned working days in active period&gt; - &lt;Unpaid Leave&gt;] / &lt;Planned working days in whole month&gt; 
</t>
    </r>
    <r>
      <rPr>
        <strike/>
        <sz val="11"/>
        <color rgb="FFFF0000"/>
        <rFont val="Calibri"/>
        <charset val="134"/>
        <scheme val="minor"/>
      </rPr>
      <t>PS:/802 will be calculated based on dummy working schedule
Public holiday will be counted as payable day. Set them as normal working day in PWS (no need PH class)</t>
    </r>
  </si>
  <si>
    <r>
      <rPr>
        <b/>
        <strike/>
        <sz val="11"/>
        <color theme="1"/>
        <rFont val="Calibri"/>
        <charset val="134"/>
        <scheme val="minor"/>
      </rPr>
      <t>For all EEs who are not comprehensive worker or hourly worker:</t>
    </r>
    <r>
      <rPr>
        <strike/>
        <sz val="11"/>
        <color theme="1"/>
        <rFont val="Calibri"/>
        <charset val="134"/>
        <scheme val="minor"/>
      </rPr>
      <t xml:space="preserve">
</t>
    </r>
    <r>
      <rPr>
        <strike/>
        <sz val="11"/>
        <color theme="1"/>
        <rFont val="Calibri"/>
        <charset val="134"/>
        <scheme val="minor"/>
      </rPr>
      <t xml:space="preserve">WT_/802 = [&lt;Planned working days in active period&gt; - &lt;Unpaid Leave&gt; - &lt;sick leave &amp; long sick leave&gt;] / &lt;Planned working days in whole month&gt; 
</t>
    </r>
    <r>
      <rPr>
        <strike/>
        <sz val="11"/>
        <color rgb="FFFF0000"/>
        <rFont val="Calibri"/>
        <charset val="134"/>
        <scheme val="minor"/>
      </rPr>
      <t>PS:/802 will be calculated based on dummy working schedule
Public holiday will be counted as payable day. Set them as normal working day in PWS (no need PH class)</t>
    </r>
  </si>
  <si>
    <t>/001</t>
  </si>
  <si>
    <t>Valuation basis 1</t>
  </si>
  <si>
    <t>basic pay / 174</t>
  </si>
  <si>
    <t>/313</t>
  </si>
  <si>
    <t>PI EE Actual</t>
  </si>
  <si>
    <t>/314</t>
  </si>
  <si>
    <t>PI ER Actual</t>
  </si>
  <si>
    <t>automatically calculated by GV according to legal regulations</t>
  </si>
  <si>
    <t>/323</t>
  </si>
  <si>
    <t>UI EE Actual</t>
  </si>
  <si>
    <t>/324</t>
  </si>
  <si>
    <t>UI ER Actual</t>
  </si>
  <si>
    <t>/334</t>
  </si>
  <si>
    <t>MI ER Actual</t>
  </si>
  <si>
    <t>/333</t>
  </si>
  <si>
    <t>MI EE Actual</t>
  </si>
  <si>
    <t>/344</t>
  </si>
  <si>
    <t>II ER Actual</t>
  </si>
  <si>
    <t>/354</t>
  </si>
  <si>
    <t>BI ER Actual</t>
  </si>
  <si>
    <t>/362</t>
  </si>
  <si>
    <t>PHF EE Actual</t>
  </si>
  <si>
    <t>/363</t>
  </si>
  <si>
    <t>PHF ER Actual</t>
  </si>
  <si>
    <t>/101</t>
  </si>
  <si>
    <t>Total Gross Amount</t>
  </si>
  <si>
    <t xml:space="preserve">automatically calculated by GV </t>
  </si>
  <si>
    <t>/103</t>
  </si>
  <si>
    <t>Taxable Salary</t>
  </si>
  <si>
    <t>/104</t>
  </si>
  <si>
    <t>Taxable salary(PaidByER)</t>
  </si>
  <si>
    <t>/110</t>
  </si>
  <si>
    <t>Net payments/deductions</t>
  </si>
  <si>
    <t>automatically calculated by GV</t>
  </si>
  <si>
    <t>/040</t>
  </si>
  <si>
    <t>Last 12 Month Average Wg.</t>
  </si>
  <si>
    <t>automatically calculated by GV
Last 12 month average, which is used for severance payment</t>
  </si>
  <si>
    <t>/301</t>
  </si>
  <si>
    <t>Last Year Average Sal(1)</t>
  </si>
  <si>
    <t>automatically calculated by GV
Previous year month average, which is used for SI/PHF base</t>
  </si>
  <si>
    <t>/302</t>
  </si>
  <si>
    <t>Last Year Average Sal(2)</t>
  </si>
  <si>
    <t>/403</t>
  </si>
  <si>
    <t>Tax from salary</t>
  </si>
  <si>
    <t>/404</t>
  </si>
  <si>
    <t>Tax from bonus</t>
  </si>
  <si>
    <t>/405</t>
  </si>
  <si>
    <t>Tax from salary(PaidByER)</t>
  </si>
  <si>
    <t>/???</t>
  </si>
  <si>
    <t>Taxable from PHF</t>
  </si>
  <si>
    <t>/408</t>
  </si>
  <si>
    <t>Tax from SP</t>
  </si>
  <si>
    <t>/551</t>
  </si>
  <si>
    <t>Recalculation difference</t>
  </si>
  <si>
    <t>/552</t>
  </si>
  <si>
    <t>Subs.clearing/prev.month</t>
  </si>
  <si>
    <t>/559</t>
  </si>
  <si>
    <t>Bank transfer</t>
  </si>
  <si>
    <t>/561</t>
  </si>
  <si>
    <t>Claim</t>
  </si>
  <si>
    <t>/563</t>
  </si>
  <si>
    <t>Claim from previous month</t>
  </si>
  <si>
    <t>/565</t>
  </si>
  <si>
    <t>Carry-over for next month</t>
  </si>
  <si>
    <t>/566</t>
  </si>
  <si>
    <t>Carry-over fr.prev.month</t>
  </si>
  <si>
    <t>/140</t>
  </si>
  <si>
    <t>&lt;actual payment&gt; - &lt;all allowance&gt; - &lt;OT&gt;</t>
  </si>
  <si>
    <t>/560</t>
  </si>
  <si>
    <t>Net Pay</t>
  </si>
  <si>
    <t>FSE Items</t>
  </si>
  <si>
    <r>
      <rPr>
        <strike/>
        <sz val="10"/>
        <rFont val="Arial"/>
        <charset val="134"/>
      </rPr>
      <t>3899</t>
    </r>
    <r>
      <rPr>
        <sz val="10"/>
        <rFont val="Arial"/>
        <charset val="134"/>
      </rPr>
      <t xml:space="preserve">
3AZS</t>
    </r>
  </si>
  <si>
    <t>Host Auto-Mth Lease Cost</t>
  </si>
  <si>
    <t>1FZI</t>
  </si>
  <si>
    <r>
      <rPr>
        <strike/>
        <sz val="11"/>
        <color theme="1"/>
        <rFont val="Calibri"/>
        <charset val="134"/>
        <scheme val="minor"/>
      </rPr>
      <t>Base Salary Paid at Host</t>
    </r>
    <r>
      <rPr>
        <sz val="11"/>
        <color theme="1"/>
        <rFont val="Calibri"/>
        <charset val="134"/>
        <scheme val="minor"/>
      </rPr>
      <t xml:space="preserve">
Base Salary - Inpat</t>
    </r>
  </si>
  <si>
    <t>Pay code: A005 Base Salary Paid at Host
Mannual upload every month for FSE EE</t>
  </si>
  <si>
    <r>
      <rPr>
        <strike/>
        <sz val="10"/>
        <rFont val="Arial"/>
        <charset val="134"/>
      </rPr>
      <t>3800</t>
    </r>
    <r>
      <rPr>
        <sz val="10"/>
        <rFont val="Arial"/>
        <charset val="134"/>
      </rPr>
      <t xml:space="preserve">
39Z9</t>
    </r>
  </si>
  <si>
    <t>Addtl Comp Paid at Host</t>
  </si>
  <si>
    <t>38ZC</t>
  </si>
  <si>
    <t>Goods &amp; Serv Differential</t>
  </si>
  <si>
    <r>
      <rPr>
        <strike/>
        <sz val="10"/>
        <rFont val="Arial"/>
        <charset val="134"/>
      </rPr>
      <t>3801</t>
    </r>
    <r>
      <rPr>
        <sz val="10"/>
        <rFont val="Arial"/>
        <charset val="134"/>
      </rPr>
      <t xml:space="preserve">
39Z0</t>
    </r>
  </si>
  <si>
    <t>Bonus Pay(Other than AIP)</t>
  </si>
  <si>
    <r>
      <rPr>
        <strike/>
        <sz val="10"/>
        <rFont val="Arial"/>
        <charset val="134"/>
      </rPr>
      <t>3809</t>
    </r>
    <r>
      <rPr>
        <sz val="10"/>
        <rFont val="Arial"/>
        <charset val="134"/>
      </rPr>
      <t xml:space="preserve">
39ZE</t>
    </r>
  </si>
  <si>
    <t>Mobile Phone Allowance</t>
  </si>
  <si>
    <r>
      <rPr>
        <strike/>
        <sz val="10"/>
        <rFont val="Arial"/>
        <charset val="134"/>
      </rPr>
      <t>3802</t>
    </r>
    <r>
      <rPr>
        <sz val="10"/>
        <rFont val="Arial"/>
        <charset val="134"/>
      </rPr>
      <t xml:space="preserve">
39ZA</t>
    </r>
  </si>
  <si>
    <t>Other Pay/Dedu - Expats</t>
  </si>
  <si>
    <t>Only for ESG=GEBT:
amt = WT_3008 + WT_3020</t>
  </si>
  <si>
    <r>
      <rPr>
        <strike/>
        <sz val="10"/>
        <rFont val="Arial"/>
        <charset val="134"/>
      </rPr>
      <t>3871</t>
    </r>
    <r>
      <rPr>
        <sz val="10"/>
        <rFont val="Arial"/>
        <charset val="134"/>
      </rPr>
      <t xml:space="preserve">
3AZR</t>
    </r>
  </si>
  <si>
    <t>Other Pay/Dedu - Inpats</t>
  </si>
  <si>
    <r>
      <rPr>
        <strike/>
        <sz val="10"/>
        <rFont val="Arial"/>
        <charset val="134"/>
      </rPr>
      <t>3803</t>
    </r>
    <r>
      <rPr>
        <sz val="10"/>
        <rFont val="Arial"/>
        <charset val="134"/>
      </rPr>
      <t xml:space="preserve">
39Z1</t>
    </r>
  </si>
  <si>
    <r>
      <rPr>
        <strike/>
        <sz val="11"/>
        <color theme="1"/>
        <rFont val="Calibri"/>
        <charset val="134"/>
        <scheme val="minor"/>
      </rPr>
      <t>Host Housing - Mth Rent</t>
    </r>
    <r>
      <rPr>
        <sz val="11"/>
        <color theme="1"/>
        <rFont val="Calibri"/>
        <charset val="134"/>
        <scheme val="minor"/>
      </rPr>
      <t xml:space="preserve">
Housing-rental-Inpat</t>
    </r>
  </si>
  <si>
    <r>
      <rPr>
        <strike/>
        <sz val="10"/>
        <rFont val="Arial"/>
        <charset val="134"/>
      </rPr>
      <t>3804</t>
    </r>
    <r>
      <rPr>
        <sz val="10"/>
        <rFont val="Arial"/>
        <charset val="134"/>
      </rPr>
      <t xml:space="preserve">
39Z2</t>
    </r>
  </si>
  <si>
    <r>
      <rPr>
        <strike/>
        <sz val="11"/>
        <color theme="1"/>
        <rFont val="Calibri"/>
        <charset val="134"/>
        <scheme val="minor"/>
      </rPr>
      <t>Host Housing - Utilities</t>
    </r>
    <r>
      <rPr>
        <sz val="11"/>
        <color theme="1"/>
        <rFont val="Calibri"/>
        <charset val="134"/>
        <scheme val="minor"/>
      </rPr>
      <t xml:space="preserve">
Housing-Utilities-Inpat</t>
    </r>
  </si>
  <si>
    <r>
      <rPr>
        <strike/>
        <sz val="10"/>
        <rFont val="Arial"/>
        <charset val="134"/>
      </rPr>
      <t>3805</t>
    </r>
    <r>
      <rPr>
        <sz val="10"/>
        <rFont val="Arial"/>
        <charset val="134"/>
      </rPr>
      <t xml:space="preserve">
39ZB</t>
    </r>
  </si>
  <si>
    <t>Host Housing - Mgt Fees</t>
  </si>
  <si>
    <r>
      <rPr>
        <strike/>
        <sz val="10"/>
        <rFont val="Arial"/>
        <charset val="134"/>
      </rPr>
      <t>3806</t>
    </r>
    <r>
      <rPr>
        <sz val="10"/>
        <rFont val="Arial"/>
        <charset val="134"/>
      </rPr>
      <t xml:space="preserve">
39Z3</t>
    </r>
  </si>
  <si>
    <r>
      <rPr>
        <strike/>
        <sz val="11"/>
        <color theme="1"/>
        <rFont val="Calibri"/>
        <charset val="134"/>
        <scheme val="minor"/>
      </rPr>
      <t>Host Housing - Deposit</t>
    </r>
    <r>
      <rPr>
        <sz val="11"/>
        <color theme="1"/>
        <rFont val="Calibri"/>
        <charset val="134"/>
        <scheme val="minor"/>
      </rPr>
      <t xml:space="preserve">
Housing-Sec deposit-Inpat</t>
    </r>
  </si>
  <si>
    <r>
      <rPr>
        <strike/>
        <sz val="10"/>
        <rFont val="Arial"/>
        <charset val="134"/>
      </rPr>
      <t>3807</t>
    </r>
    <r>
      <rPr>
        <sz val="10"/>
        <rFont val="Arial"/>
        <charset val="134"/>
      </rPr>
      <t xml:space="preserve">
39ZC</t>
    </r>
  </si>
  <si>
    <t>Host Housing - EE Contrib</t>
  </si>
  <si>
    <r>
      <rPr>
        <strike/>
        <sz val="10"/>
        <rFont val="Arial"/>
        <charset val="134"/>
      </rPr>
      <t>3808</t>
    </r>
    <r>
      <rPr>
        <sz val="10"/>
        <rFont val="Arial"/>
        <charset val="134"/>
      </rPr>
      <t xml:space="preserve">
39ZD</t>
    </r>
  </si>
  <si>
    <t>Host Housing - Other</t>
  </si>
  <si>
    <r>
      <rPr>
        <strike/>
        <sz val="10"/>
        <rFont val="Arial"/>
        <charset val="134"/>
      </rPr>
      <t>3822</t>
    </r>
    <r>
      <rPr>
        <sz val="10"/>
        <rFont val="Arial"/>
        <charset val="134"/>
      </rPr>
      <t xml:space="preserve">
39ZF</t>
    </r>
  </si>
  <si>
    <t>Transportation -Other Exp</t>
  </si>
  <si>
    <r>
      <rPr>
        <strike/>
        <sz val="10"/>
        <rFont val="Arial"/>
        <charset val="134"/>
      </rPr>
      <t>3823</t>
    </r>
    <r>
      <rPr>
        <sz val="10"/>
        <rFont val="Arial"/>
        <charset val="134"/>
      </rPr>
      <t xml:space="preserve">
39ZG</t>
    </r>
  </si>
  <si>
    <t>Education - Dependent</t>
  </si>
  <si>
    <r>
      <rPr>
        <strike/>
        <sz val="10"/>
        <rFont val="Arial"/>
        <charset val="134"/>
      </rPr>
      <t>3824</t>
    </r>
    <r>
      <rPr>
        <sz val="10"/>
        <rFont val="Arial"/>
        <charset val="134"/>
      </rPr>
      <t xml:space="preserve">
39ZH</t>
    </r>
  </si>
  <si>
    <t>Language Lessons - EE</t>
  </si>
  <si>
    <r>
      <rPr>
        <strike/>
        <sz val="10"/>
        <rFont val="Arial"/>
        <charset val="134"/>
      </rPr>
      <t>3825</t>
    </r>
    <r>
      <rPr>
        <sz val="10"/>
        <rFont val="Arial"/>
        <charset val="134"/>
      </rPr>
      <t xml:space="preserve">
39ZI</t>
    </r>
  </si>
  <si>
    <t>Language Lessons - Family</t>
  </si>
  <si>
    <r>
      <rPr>
        <strike/>
        <sz val="10"/>
        <rFont val="Arial"/>
        <charset val="134"/>
      </rPr>
      <t>3826</t>
    </r>
    <r>
      <rPr>
        <sz val="10"/>
        <rFont val="Arial"/>
        <charset val="134"/>
      </rPr>
      <t xml:space="preserve">
39Z6</t>
    </r>
  </si>
  <si>
    <r>
      <rPr>
        <strike/>
        <sz val="11"/>
        <color theme="1"/>
        <rFont val="Calibri"/>
        <charset val="134"/>
        <scheme val="minor"/>
      </rPr>
      <t>Home Leave - Employee</t>
    </r>
    <r>
      <rPr>
        <sz val="11"/>
        <color theme="1"/>
        <rFont val="Calibri"/>
        <charset val="134"/>
        <scheme val="minor"/>
      </rPr>
      <t xml:space="preserve">
Home leave- Inpat</t>
    </r>
  </si>
  <si>
    <r>
      <rPr>
        <strike/>
        <sz val="10"/>
        <rFont val="Arial"/>
        <charset val="134"/>
      </rPr>
      <t>3827</t>
    </r>
    <r>
      <rPr>
        <sz val="10"/>
        <rFont val="Arial"/>
        <charset val="134"/>
      </rPr>
      <t xml:space="preserve">
39ZJ</t>
    </r>
  </si>
  <si>
    <t>Home Leave - Family</t>
  </si>
  <si>
    <r>
      <rPr>
        <strike/>
        <sz val="10"/>
        <rFont val="Arial"/>
        <charset val="134"/>
      </rPr>
      <t>3828</t>
    </r>
    <r>
      <rPr>
        <sz val="10"/>
        <rFont val="Arial"/>
        <charset val="134"/>
      </rPr>
      <t xml:space="preserve">
39ZK</t>
    </r>
  </si>
  <si>
    <t>Travel - Split Family -EE</t>
  </si>
  <si>
    <r>
      <rPr>
        <strike/>
        <sz val="10"/>
        <rFont val="Arial"/>
        <charset val="134"/>
      </rPr>
      <t>3829</t>
    </r>
    <r>
      <rPr>
        <sz val="10"/>
        <rFont val="Arial"/>
        <charset val="134"/>
      </rPr>
      <t xml:space="preserve">
39ZL</t>
    </r>
  </si>
  <si>
    <t>Travel - Split Family-Fam</t>
  </si>
  <si>
    <r>
      <rPr>
        <strike/>
        <sz val="10"/>
        <rFont val="Arial"/>
        <charset val="134"/>
      </rPr>
      <t>3830</t>
    </r>
    <r>
      <rPr>
        <sz val="10"/>
        <rFont val="Arial"/>
        <charset val="134"/>
      </rPr>
      <t xml:space="preserve">
39ZM</t>
    </r>
  </si>
  <si>
    <t>Household Goods - Storage</t>
  </si>
  <si>
    <r>
      <rPr>
        <strike/>
        <sz val="10"/>
        <rFont val="Arial"/>
        <charset val="134"/>
      </rPr>
      <t>3831</t>
    </r>
    <r>
      <rPr>
        <sz val="10"/>
        <rFont val="Arial"/>
        <charset val="134"/>
      </rPr>
      <t xml:space="preserve">
39ZN</t>
    </r>
  </si>
  <si>
    <t>Household Goods -Shipment</t>
  </si>
  <si>
    <r>
      <rPr>
        <strike/>
        <sz val="10"/>
        <rFont val="Arial"/>
        <charset val="134"/>
      </rPr>
      <t>3832</t>
    </r>
    <r>
      <rPr>
        <sz val="10"/>
        <rFont val="Arial"/>
        <charset val="134"/>
      </rPr>
      <t xml:space="preserve">
39ZO</t>
    </r>
  </si>
  <si>
    <t>Cross Cultural Train - EE</t>
  </si>
  <si>
    <r>
      <rPr>
        <strike/>
        <sz val="10"/>
        <rFont val="Arial"/>
        <charset val="134"/>
      </rPr>
      <t>3833</t>
    </r>
    <r>
      <rPr>
        <sz val="10"/>
        <rFont val="Arial"/>
        <charset val="134"/>
      </rPr>
      <t xml:space="preserve">
39ZP</t>
    </r>
  </si>
  <si>
    <t>Cross Cultural Train -Fam</t>
  </si>
  <si>
    <r>
      <rPr>
        <strike/>
        <sz val="10"/>
        <rFont val="Arial"/>
        <charset val="134"/>
      </rPr>
      <t>3834</t>
    </r>
    <r>
      <rPr>
        <sz val="10"/>
        <rFont val="Arial"/>
        <charset val="134"/>
      </rPr>
      <t xml:space="preserve">
39ZQ</t>
    </r>
  </si>
  <si>
    <t>Destination Services</t>
  </si>
  <si>
    <r>
      <rPr>
        <strike/>
        <sz val="10"/>
        <rFont val="Arial"/>
        <charset val="134"/>
      </rPr>
      <t>3835</t>
    </r>
    <r>
      <rPr>
        <sz val="10"/>
        <rFont val="Arial"/>
        <charset val="134"/>
      </rPr>
      <t xml:space="preserve">
39ZR</t>
    </r>
  </si>
  <si>
    <t>Immigrat/Registra Fee-EE</t>
  </si>
  <si>
    <r>
      <rPr>
        <strike/>
        <sz val="10"/>
        <rFont val="Arial"/>
        <charset val="134"/>
      </rPr>
      <t>3836</t>
    </r>
    <r>
      <rPr>
        <sz val="10"/>
        <rFont val="Arial"/>
        <charset val="134"/>
      </rPr>
      <t xml:space="preserve">
39ZS</t>
    </r>
  </si>
  <si>
    <t>Immigrat/Registra Fee-Fam</t>
  </si>
  <si>
    <r>
      <rPr>
        <strike/>
        <sz val="10"/>
        <rFont val="Arial"/>
        <charset val="134"/>
      </rPr>
      <t>3837</t>
    </r>
    <r>
      <rPr>
        <sz val="10"/>
        <rFont val="Arial"/>
        <charset val="134"/>
      </rPr>
      <t xml:space="preserve">
39ZT</t>
    </r>
  </si>
  <si>
    <t>Temp Living - Lodging</t>
  </si>
  <si>
    <r>
      <rPr>
        <strike/>
        <sz val="10"/>
        <rFont val="Arial"/>
        <charset val="134"/>
      </rPr>
      <t>3838</t>
    </r>
    <r>
      <rPr>
        <sz val="10"/>
        <rFont val="Arial"/>
        <charset val="134"/>
      </rPr>
      <t xml:space="preserve">
39ZU</t>
    </r>
  </si>
  <si>
    <t>Temp Living - Meals</t>
  </si>
  <si>
    <r>
      <rPr>
        <strike/>
        <sz val="10"/>
        <rFont val="Arial"/>
        <charset val="134"/>
      </rPr>
      <t>3839</t>
    </r>
    <r>
      <rPr>
        <sz val="10"/>
        <rFont val="Arial"/>
        <charset val="134"/>
      </rPr>
      <t xml:space="preserve">
39ZV</t>
    </r>
  </si>
  <si>
    <t>Temp Living - Per Diem</t>
  </si>
  <si>
    <r>
      <rPr>
        <strike/>
        <sz val="10"/>
        <rFont val="Arial"/>
        <charset val="134"/>
      </rPr>
      <t>3840</t>
    </r>
    <r>
      <rPr>
        <sz val="10"/>
        <rFont val="Arial"/>
        <charset val="134"/>
      </rPr>
      <t xml:space="preserve">
39ZW</t>
    </r>
  </si>
  <si>
    <t>Temp Living - Transport</t>
  </si>
  <si>
    <r>
      <rPr>
        <strike/>
        <sz val="10"/>
        <rFont val="Arial"/>
        <charset val="134"/>
      </rPr>
      <t>3841</t>
    </r>
    <r>
      <rPr>
        <sz val="10"/>
        <rFont val="Arial"/>
        <charset val="134"/>
      </rPr>
      <t xml:space="preserve">
39ZX</t>
    </r>
  </si>
  <si>
    <t>Relo Trip AirfareTravel</t>
  </si>
  <si>
    <r>
      <rPr>
        <strike/>
        <sz val="10"/>
        <rFont val="Arial"/>
        <charset val="134"/>
      </rPr>
      <t>3842</t>
    </r>
    <r>
      <rPr>
        <sz val="10"/>
        <rFont val="Arial"/>
        <charset val="134"/>
      </rPr>
      <t xml:space="preserve">
39ZY</t>
    </r>
  </si>
  <si>
    <t>Relo Trip- Other Exp</t>
  </si>
  <si>
    <r>
      <rPr>
        <strike/>
        <sz val="10"/>
        <rFont val="Arial"/>
        <charset val="134"/>
      </rPr>
      <t>3843</t>
    </r>
    <r>
      <rPr>
        <sz val="10"/>
        <rFont val="Arial"/>
        <charset val="134"/>
      </rPr>
      <t xml:space="preserve">
39ZZ</t>
    </r>
  </si>
  <si>
    <t>Local Tax Pd by Co-Cur Yr</t>
  </si>
  <si>
    <r>
      <rPr>
        <strike/>
        <sz val="10"/>
        <rFont val="Arial"/>
        <charset val="134"/>
      </rPr>
      <t>3844</t>
    </r>
    <r>
      <rPr>
        <sz val="10"/>
        <rFont val="Arial"/>
        <charset val="134"/>
      </rPr>
      <t xml:space="preserve">
3AZ1</t>
    </r>
  </si>
  <si>
    <t>OUS Mgt Stock Options</t>
  </si>
  <si>
    <r>
      <rPr>
        <strike/>
        <sz val="10"/>
        <rFont val="Arial"/>
        <charset val="134"/>
      </rPr>
      <t>3845</t>
    </r>
    <r>
      <rPr>
        <sz val="10"/>
        <rFont val="Arial"/>
        <charset val="134"/>
      </rPr>
      <t xml:space="preserve">
3AZ2</t>
    </r>
  </si>
  <si>
    <t xml:space="preserve">Per Diem Payments </t>
  </si>
  <si>
    <r>
      <rPr>
        <strike/>
        <sz val="10"/>
        <rFont val="Arial"/>
        <charset val="134"/>
      </rPr>
      <t>3846</t>
    </r>
    <r>
      <rPr>
        <sz val="10"/>
        <rFont val="Arial"/>
        <charset val="134"/>
      </rPr>
      <t xml:space="preserve">
3AZ3</t>
    </r>
  </si>
  <si>
    <t>Pre-Move Trip Expenses</t>
  </si>
  <si>
    <r>
      <rPr>
        <strike/>
        <sz val="10"/>
        <rFont val="Arial"/>
        <charset val="134"/>
      </rPr>
      <t>3847</t>
    </r>
    <r>
      <rPr>
        <sz val="10"/>
        <rFont val="Arial"/>
        <charset val="134"/>
      </rPr>
      <t xml:space="preserve">
3AZ4</t>
    </r>
  </si>
  <si>
    <t>Pre-Move Trip - Airfare</t>
  </si>
  <si>
    <r>
      <rPr>
        <strike/>
        <sz val="10"/>
        <rFont val="Arial"/>
        <charset val="134"/>
      </rPr>
      <t>3848</t>
    </r>
    <r>
      <rPr>
        <sz val="10"/>
        <rFont val="Arial"/>
        <charset val="134"/>
      </rPr>
      <t xml:space="preserve">
3AZ5</t>
    </r>
  </si>
  <si>
    <t>Pre-Move Trip - Lodging</t>
  </si>
  <si>
    <r>
      <rPr>
        <strike/>
        <sz val="10"/>
        <rFont val="Arial"/>
        <charset val="134"/>
      </rPr>
      <t>3849</t>
    </r>
    <r>
      <rPr>
        <sz val="10"/>
        <rFont val="Arial"/>
        <charset val="134"/>
      </rPr>
      <t xml:space="preserve">
3AZ6</t>
    </r>
  </si>
  <si>
    <t>Pre-Move Trip - Meals</t>
  </si>
  <si>
    <r>
      <rPr>
        <strike/>
        <sz val="10"/>
        <rFont val="Arial"/>
        <charset val="134"/>
      </rPr>
      <t>3850</t>
    </r>
    <r>
      <rPr>
        <sz val="10"/>
        <rFont val="Arial"/>
        <charset val="134"/>
      </rPr>
      <t xml:space="preserve">
3AZ7</t>
    </r>
  </si>
  <si>
    <t>Pre-Move Trip-Transport</t>
  </si>
  <si>
    <t>38Z1</t>
  </si>
  <si>
    <t>Resettlement Allowance</t>
  </si>
  <si>
    <r>
      <rPr>
        <strike/>
        <sz val="10"/>
        <rFont val="Arial"/>
        <charset val="134"/>
      </rPr>
      <t>3851</t>
    </r>
    <r>
      <rPr>
        <sz val="10"/>
        <rFont val="Arial"/>
        <charset val="134"/>
      </rPr>
      <t xml:space="preserve">
3AZ8</t>
    </r>
  </si>
  <si>
    <t>Tax Equalization Settlemt</t>
  </si>
  <si>
    <r>
      <rPr>
        <strike/>
        <sz val="10"/>
        <rFont val="Arial"/>
        <charset val="134"/>
      </rPr>
      <t>3852</t>
    </r>
    <r>
      <rPr>
        <sz val="10"/>
        <rFont val="Arial"/>
        <charset val="134"/>
      </rPr>
      <t xml:space="preserve">
3AZ9</t>
    </r>
  </si>
  <si>
    <t>Air purifier</t>
  </si>
  <si>
    <r>
      <rPr>
        <strike/>
        <sz val="10"/>
        <rFont val="Arial"/>
        <charset val="134"/>
      </rPr>
      <t>3853</t>
    </r>
    <r>
      <rPr>
        <sz val="10"/>
        <rFont val="Arial"/>
        <charset val="134"/>
      </rPr>
      <t xml:space="preserve">
3AZ0</t>
    </r>
  </si>
  <si>
    <t>Dual career support</t>
  </si>
  <si>
    <r>
      <rPr>
        <strike/>
        <sz val="10"/>
        <rFont val="Arial"/>
        <charset val="134"/>
      </rPr>
      <t>3854</t>
    </r>
    <r>
      <rPr>
        <sz val="10"/>
        <rFont val="Arial"/>
        <charset val="134"/>
      </rPr>
      <t xml:space="preserve">
3AZA</t>
    </r>
  </si>
  <si>
    <t>Spousal Dislocation Pay</t>
  </si>
  <si>
    <r>
      <rPr>
        <strike/>
        <sz val="10"/>
        <rFont val="Arial"/>
        <charset val="134"/>
      </rPr>
      <t>3855</t>
    </r>
    <r>
      <rPr>
        <sz val="10"/>
        <rFont val="Arial"/>
        <charset val="134"/>
      </rPr>
      <t xml:space="preserve">
3AZB</t>
    </r>
  </si>
  <si>
    <t>Spouse Dislocati- HypoTax</t>
  </si>
  <si>
    <r>
      <rPr>
        <strike/>
        <sz val="10"/>
        <rFont val="Arial"/>
        <charset val="134"/>
      </rPr>
      <t>3856</t>
    </r>
    <r>
      <rPr>
        <sz val="10"/>
        <rFont val="Arial"/>
        <charset val="134"/>
      </rPr>
      <t xml:space="preserve">
3AZC</t>
    </r>
  </si>
  <si>
    <t>Spousal Loss of Earnings</t>
  </si>
  <si>
    <r>
      <rPr>
        <strike/>
        <sz val="10"/>
        <rFont val="Arial"/>
        <charset val="134"/>
      </rPr>
      <t>3857</t>
    </r>
    <r>
      <rPr>
        <sz val="10"/>
        <rFont val="Arial"/>
        <charset val="134"/>
      </rPr>
      <t xml:space="preserve">
3ACD</t>
    </r>
  </si>
  <si>
    <t>Spou Loss of Earn-HypoTax</t>
  </si>
  <si>
    <r>
      <rPr>
        <strike/>
        <sz val="10"/>
        <rFont val="Arial"/>
        <charset val="134"/>
      </rPr>
      <t>3858</t>
    </r>
    <r>
      <rPr>
        <sz val="10"/>
        <rFont val="Arial"/>
        <charset val="134"/>
      </rPr>
      <t xml:space="preserve">
3AZE</t>
    </r>
  </si>
  <si>
    <t>Bonus Hypo Tax</t>
  </si>
  <si>
    <r>
      <rPr>
        <strike/>
        <sz val="10"/>
        <rFont val="Arial"/>
        <charset val="134"/>
      </rPr>
      <t>3859</t>
    </r>
    <r>
      <rPr>
        <sz val="10"/>
        <rFont val="Arial"/>
        <charset val="134"/>
      </rPr>
      <t xml:space="preserve">
3AZF</t>
    </r>
  </si>
  <si>
    <t>AIP Hypo TAX</t>
  </si>
  <si>
    <r>
      <rPr>
        <strike/>
        <sz val="10"/>
        <rFont val="Arial"/>
        <charset val="134"/>
      </rPr>
      <t>3860</t>
    </r>
    <r>
      <rPr>
        <sz val="10"/>
        <rFont val="Arial"/>
        <charset val="134"/>
      </rPr>
      <t xml:space="preserve">
3AZG</t>
    </r>
  </si>
  <si>
    <t>Cash out-Housing Allowanc</t>
  </si>
  <si>
    <r>
      <rPr>
        <strike/>
        <sz val="10"/>
        <rFont val="Arial"/>
        <charset val="134"/>
      </rPr>
      <t>3861</t>
    </r>
    <r>
      <rPr>
        <sz val="10"/>
        <rFont val="Arial"/>
        <charset val="134"/>
      </rPr>
      <t xml:space="preserve">
3AZH</t>
    </r>
  </si>
  <si>
    <t>Driver OT</t>
  </si>
  <si>
    <t>Direct negative amt as deduct</t>
  </si>
  <si>
    <r>
      <rPr>
        <strike/>
        <sz val="10"/>
        <rFont val="Arial"/>
        <charset val="134"/>
      </rPr>
      <t>3862</t>
    </r>
    <r>
      <rPr>
        <sz val="10"/>
        <rFont val="Arial"/>
        <charset val="134"/>
      </rPr>
      <t xml:space="preserve">
3AZI</t>
    </r>
  </si>
  <si>
    <t>Medical Insurance</t>
  </si>
  <si>
    <r>
      <rPr>
        <strike/>
        <sz val="10"/>
        <rFont val="Arial"/>
        <charset val="134"/>
      </rPr>
      <t>3863</t>
    </r>
    <r>
      <rPr>
        <sz val="10"/>
        <rFont val="Arial"/>
        <charset val="134"/>
      </rPr>
      <t xml:space="preserve">
3AZJ</t>
    </r>
  </si>
  <si>
    <t>Home Housing- House Watch</t>
  </si>
  <si>
    <r>
      <rPr>
        <strike/>
        <sz val="10"/>
        <rFont val="Arial"/>
        <charset val="134"/>
      </rPr>
      <t>3864</t>
    </r>
    <r>
      <rPr>
        <sz val="10"/>
        <rFont val="Arial"/>
        <charset val="134"/>
      </rPr>
      <t xml:space="preserve">
3AZK</t>
    </r>
  </si>
  <si>
    <t>Automobile at home</t>
  </si>
  <si>
    <r>
      <rPr>
        <strike/>
        <sz val="10"/>
        <rFont val="Arial"/>
        <charset val="134"/>
      </rPr>
      <t>3865</t>
    </r>
    <r>
      <rPr>
        <sz val="10"/>
        <rFont val="Arial"/>
        <charset val="134"/>
      </rPr>
      <t xml:space="preserve">
3AZL</t>
    </r>
  </si>
  <si>
    <t>Home Country Housing Norm</t>
  </si>
  <si>
    <r>
      <rPr>
        <strike/>
        <sz val="10"/>
        <rFont val="Arial"/>
        <charset val="134"/>
      </rPr>
      <t>3866</t>
    </r>
    <r>
      <rPr>
        <sz val="10"/>
        <rFont val="Arial"/>
        <charset val="134"/>
      </rPr>
      <t xml:space="preserve">
3AZM</t>
    </r>
  </si>
  <si>
    <t>Family Assist Allowance</t>
  </si>
  <si>
    <r>
      <rPr>
        <strike/>
        <sz val="10"/>
        <rFont val="Arial"/>
        <charset val="134"/>
      </rPr>
      <t>3867</t>
    </r>
    <r>
      <rPr>
        <sz val="10"/>
        <rFont val="Arial"/>
        <charset val="134"/>
      </rPr>
      <t xml:space="preserve">
3AZN</t>
    </r>
  </si>
  <si>
    <t>Hm Gross Base Salary Pay</t>
  </si>
  <si>
    <t>amt = WT_1104-amt</t>
  </si>
  <si>
    <r>
      <rPr>
        <strike/>
        <sz val="10"/>
        <rFont val="Arial"/>
        <charset val="134"/>
      </rPr>
      <t>3868</t>
    </r>
    <r>
      <rPr>
        <sz val="10"/>
        <rFont val="Arial"/>
        <charset val="134"/>
      </rPr>
      <t xml:space="preserve">
3AZO</t>
    </r>
  </si>
  <si>
    <t>Hypo TAX on Base Pay</t>
  </si>
  <si>
    <r>
      <rPr>
        <strike/>
        <sz val="10"/>
        <rFont val="Arial"/>
        <charset val="134"/>
      </rPr>
      <t>3869</t>
    </r>
    <r>
      <rPr>
        <sz val="10"/>
        <rFont val="Arial"/>
        <charset val="134"/>
      </rPr>
      <t xml:space="preserve">
3AZP</t>
    </r>
  </si>
  <si>
    <t>Base Sal Ded paid at Host</t>
  </si>
  <si>
    <r>
      <rPr>
        <strike/>
        <sz val="10"/>
        <rFont val="Arial"/>
        <charset val="134"/>
      </rPr>
      <t>3870</t>
    </r>
    <r>
      <rPr>
        <sz val="10"/>
        <rFont val="Arial"/>
        <charset val="134"/>
      </rPr>
      <t xml:space="preserve">
3AZQ</t>
    </r>
  </si>
  <si>
    <t>Addl Comp Ded fr Pd at Hm</t>
  </si>
  <si>
    <t>Notional tax-related WTs and reimbursment WTs</t>
  </si>
  <si>
    <t>Taxable Stock Options</t>
  </si>
  <si>
    <t>股票期权收入额</t>
  </si>
  <si>
    <t>Tax from Stock Option</t>
  </si>
  <si>
    <t>股票期权税额</t>
  </si>
  <si>
    <t>Taxable RSU</t>
  </si>
  <si>
    <t>限制性股票收入额</t>
  </si>
  <si>
    <t>Tax from RSU</t>
  </si>
  <si>
    <t>限制性股票税额</t>
  </si>
  <si>
    <t>Taxable Stock Selling</t>
  </si>
  <si>
    <t>其他财产转让所得收入额</t>
  </si>
  <si>
    <t>Tax from Stock Selling</t>
  </si>
  <si>
    <t>其他财产转让所得税额</t>
  </si>
  <si>
    <t>Taxable Divident Amt</t>
  </si>
  <si>
    <t>利息、股息、红利所得收入额</t>
  </si>
  <si>
    <t>Tax from Dividents</t>
  </si>
  <si>
    <t>利息、股息、红利所得税额</t>
  </si>
  <si>
    <t>9R01</t>
  </si>
  <si>
    <t xml:space="preserve">Clothing Allowance </t>
  </si>
  <si>
    <t>服装津贴</t>
  </si>
  <si>
    <t>9R02</t>
  </si>
  <si>
    <t>Snr Mgr Car Allowance</t>
  </si>
  <si>
    <t>高级经理车贴</t>
  </si>
  <si>
    <t>9R03</t>
  </si>
  <si>
    <t>LT gym allowance</t>
  </si>
  <si>
    <t>高管俱乐部费用</t>
  </si>
  <si>
    <t>9R04</t>
  </si>
  <si>
    <t>LT car allowance</t>
  </si>
  <si>
    <t>高管车贴</t>
  </si>
  <si>
    <t>9R05</t>
  </si>
  <si>
    <t>LT car maintena allowance</t>
  </si>
  <si>
    <t>高管车辆维修补贴</t>
  </si>
  <si>
    <t>9R06</t>
  </si>
  <si>
    <t>LT parking &amp; gas fee</t>
  </si>
  <si>
    <t>高管停车费和汽油费</t>
  </si>
  <si>
    <t>9R07</t>
  </si>
  <si>
    <t>Domestic Pre-move trip</t>
  </si>
  <si>
    <t>国内派遣前实地考察</t>
  </si>
  <si>
    <t xml:space="preserve">House hold goods </t>
  </si>
  <si>
    <t>9R08</t>
  </si>
  <si>
    <t>House hold goods shipment</t>
  </si>
  <si>
    <t>国内搬家费用</t>
  </si>
  <si>
    <t>9R09</t>
  </si>
  <si>
    <t>Home leave</t>
  </si>
  <si>
    <t>探亲假</t>
  </si>
  <si>
    <t>Service Remuneration</t>
  </si>
  <si>
    <t>劳务报酬</t>
  </si>
  <si>
    <t>No proration</t>
  </si>
  <si>
    <t>Pre-tax Adjustment(Remu.)</t>
  </si>
  <si>
    <t>税前调整(劳务税）</t>
  </si>
  <si>
    <t>Direct Amt</t>
  </si>
  <si>
    <t>Taxable Amt Adj(Remu.)</t>
  </si>
  <si>
    <t>应税额调整（劳务税）</t>
  </si>
  <si>
    <t>/107</t>
  </si>
  <si>
    <t>Remu. for Providing Srv.</t>
  </si>
  <si>
    <t>/40A</t>
  </si>
  <si>
    <t>Tax from Remu. For P.S.</t>
  </si>
  <si>
    <t>劳务报酬所得税</t>
  </si>
  <si>
    <t>/4K1</t>
  </si>
  <si>
    <t>Children Edu. Amt. YTD</t>
  </si>
  <si>
    <t>/4K2</t>
  </si>
  <si>
    <t>Conti. Edu. Amt. YTD</t>
  </si>
  <si>
    <t>/4K4</t>
  </si>
  <si>
    <t>Housing Loan Amt. YTD</t>
  </si>
  <si>
    <t>/4K5</t>
  </si>
  <si>
    <t>Housing Rent Amt. YTD</t>
  </si>
  <si>
    <t>/4K6</t>
  </si>
  <si>
    <t>Elder Care Amt. YTD</t>
  </si>
  <si>
    <t>/4S1</t>
  </si>
  <si>
    <t>IIT Deduct: Children Edu.</t>
  </si>
  <si>
    <t>/4S2</t>
  </si>
  <si>
    <t>IIT Deduct: Conti. Edu.</t>
  </si>
  <si>
    <t>/4S4</t>
  </si>
  <si>
    <t>IIT Deduct: Housing Loan</t>
  </si>
  <si>
    <t>/4S5</t>
  </si>
  <si>
    <t>IIT Deduct: Housing Rent</t>
  </si>
  <si>
    <t>/4S6</t>
  </si>
  <si>
    <t>IIT Deduct: Elderly Supp.</t>
  </si>
  <si>
    <t>Input Method Detail</t>
  </si>
  <si>
    <t>Rule apply for
Personal Area - 3M China&amp;Aearo&amp;ORJ&amp;Machine&amp;Scott Safety</t>
  </si>
  <si>
    <t>ESG</t>
  </si>
  <si>
    <t>Priorities</t>
  </si>
  <si>
    <t>Claim?</t>
  </si>
  <si>
    <t>Taxable Income</t>
  </si>
  <si>
    <t>Net Deductions</t>
  </si>
  <si>
    <t>Special Rules</t>
  </si>
  <si>
    <t>V_T511_B</t>
  </si>
  <si>
    <t>V_51P6_B</t>
  </si>
  <si>
    <t>V_512W_D
Cu Cls /103</t>
  </si>
  <si>
    <t>V_512W_D 
Cu Cls /110</t>
  </si>
  <si>
    <r>
      <rPr>
        <sz val="10"/>
        <rFont val="宋体"/>
        <charset val="134"/>
      </rPr>
      <t>养老</t>
    </r>
    <r>
      <rPr>
        <sz val="10"/>
        <rFont val="宋体"/>
        <charset val="134"/>
      </rPr>
      <t>-个人</t>
    </r>
  </si>
  <si>
    <t>SSL</t>
  </si>
  <si>
    <t>Direct amount provided by agent.
Should be created as GV SI/PHF adjustment items which is added into standard /313</t>
  </si>
  <si>
    <t>养老金-公司</t>
  </si>
  <si>
    <t>Direct amount provided by agent.
Should be created as GV SI/PHF adjustment items which is added into standard /314</t>
  </si>
  <si>
    <t>7A13</t>
  </si>
  <si>
    <t xml:space="preserve">PI EE Actual - Makeup   </t>
  </si>
  <si>
    <t>养老金补扣-个人</t>
  </si>
  <si>
    <t>Should be merged into /313 standard SI EE items.
Deduct this make-up amt from final payout, meanwhile this make-up amt should be exempted from taxable salary.</t>
  </si>
  <si>
    <t>7A14</t>
  </si>
  <si>
    <t xml:space="preserve">PI ER Actual - Makeup   
</t>
  </si>
  <si>
    <t>养老金补扣-公司</t>
  </si>
  <si>
    <t>notional WT not deducted from salary. Should be merged into /314 standard WT.</t>
  </si>
  <si>
    <t>失业金-个人</t>
  </si>
  <si>
    <t>Direct amount provided by agent.
Should be created as GV SI/PHF adjustment items which is added into standard /323</t>
  </si>
  <si>
    <t>失业金-公司</t>
  </si>
  <si>
    <t>Direct amount provided by agent.
Should be created as GV SI/PHF adjustment items which is added into standard /324</t>
  </si>
  <si>
    <t>7A23</t>
  </si>
  <si>
    <t>UI EE Actual - Makeup</t>
  </si>
  <si>
    <t>失业金补扣-个人</t>
  </si>
  <si>
    <t>Direct amount provided by agent.
Should be created as GV SI/PHF adjustment items which is added into standard /323 and exempted from taxable salary</t>
  </si>
  <si>
    <t>7A24</t>
  </si>
  <si>
    <t>UI ER Actual - Makeup</t>
  </si>
  <si>
    <t>失业金补扣-公司</t>
  </si>
  <si>
    <t>notional WT not deducted from salary. Should be merged into /324 standard WT.</t>
  </si>
  <si>
    <t>医疗-个人</t>
  </si>
  <si>
    <t>Direct amount provided by agent.
Should be created as GV SI/PHF adjustment items which is added into standard /333</t>
  </si>
  <si>
    <t>医疗-公司</t>
  </si>
  <si>
    <t>Direct amount provided by agent.
Should be created as GV SI/PHF adjustment items which is added into standard /334</t>
  </si>
  <si>
    <t>7A33</t>
  </si>
  <si>
    <t>MI EE Actual - Makeup</t>
  </si>
  <si>
    <t>医保补扣-个人</t>
  </si>
  <si>
    <t>Direct amount provided by agent.
Should be created as GV SI/PHF adjustment items which is added into standard /333 and exempted from taxable salary</t>
  </si>
  <si>
    <t>7A34</t>
  </si>
  <si>
    <t>MI ER Actual - Makeup</t>
  </si>
  <si>
    <t>医保补扣-公司</t>
  </si>
  <si>
    <t>notional WT not deducted from salary Should be merged into /334 standard WT.</t>
  </si>
  <si>
    <r>
      <rPr>
        <sz val="10"/>
        <rFont val="宋体"/>
        <charset val="134"/>
      </rPr>
      <t>工伤</t>
    </r>
    <r>
      <rPr>
        <sz val="10"/>
        <rFont val="宋体"/>
        <charset val="134"/>
      </rPr>
      <t>-公司</t>
    </r>
  </si>
  <si>
    <t>notional WT not deducted from salary. Should be merged into /344 standard WT.</t>
  </si>
  <si>
    <t>7A44</t>
  </si>
  <si>
    <t>II ER Actual - Makeup</t>
  </si>
  <si>
    <t>工伤补扣-公司</t>
  </si>
  <si>
    <r>
      <rPr>
        <sz val="10"/>
        <rFont val="宋体"/>
        <charset val="134"/>
      </rPr>
      <t>生育</t>
    </r>
    <r>
      <rPr>
        <sz val="10"/>
        <rFont val="宋体"/>
        <charset val="134"/>
      </rPr>
      <t>-公司</t>
    </r>
  </si>
  <si>
    <t>Direct amount provided by agent.
Should be created as GV SI/PHF adjustment items which is added into standard /354</t>
  </si>
  <si>
    <t>7A54</t>
  </si>
  <si>
    <t>BI ER Actual - Makeup</t>
  </si>
  <si>
    <t>生育补扣-公司</t>
  </si>
  <si>
    <t>notional WT not deducted from salary</t>
  </si>
  <si>
    <t>公积金-个人</t>
  </si>
  <si>
    <t>Direct amount provided by agent.
Should be created as GV SI/PHF adjustment items which is added into standard /362 and exempted from taxable salary</t>
  </si>
  <si>
    <t>公积金-公司</t>
  </si>
  <si>
    <t>Direct amount provided by agent.
Should be created as GV SI/PHF adjustment items which is added into standard /363</t>
  </si>
  <si>
    <t>7A62</t>
  </si>
  <si>
    <t>PHF EE Actual - Makeup</t>
  </si>
  <si>
    <t>公积金补扣-个人</t>
  </si>
  <si>
    <t>Should not be merged into /3XX standard SI EE items.
Deduct this make-up amt from final payout, meanwhile this make-up amt should be exempted from taxable salary.</t>
  </si>
  <si>
    <t>7A63</t>
  </si>
  <si>
    <t>PHF ER Actual - Makeup</t>
  </si>
  <si>
    <t>公积金补扣-公司</t>
  </si>
  <si>
    <t>Other Contribution EE</t>
  </si>
  <si>
    <t>其他缴纳-个人</t>
  </si>
  <si>
    <t>Direct amount provided by agent.deduct from gross and taxable amt</t>
  </si>
  <si>
    <t>Other Contribution ER</t>
  </si>
  <si>
    <t>其他缴纳-公司</t>
  </si>
  <si>
    <t>Direct amount provided by agent. Notional WT , do not deduct from gross and taxable amt</t>
  </si>
  <si>
    <t>7A18</t>
  </si>
  <si>
    <t>Other Contri EE - Makeup</t>
  </si>
  <si>
    <t>其他缴纳-个人补缴</t>
  </si>
  <si>
    <t>7A19</t>
  </si>
  <si>
    <t>Other Contri ER - Makeup</t>
  </si>
  <si>
    <t>其他缴纳-公司补缴</t>
  </si>
  <si>
    <t>SPHF - ER</t>
  </si>
  <si>
    <t>补充公积金</t>
  </si>
  <si>
    <t>Supplement PHF ER part.Notional WT , do not deduct from gross and taxable amt. Need to accumulated total history. Need PTD data</t>
  </si>
  <si>
    <t>SPHF - ER Makeup</t>
  </si>
  <si>
    <t>补充公积金-补缴</t>
  </si>
  <si>
    <t>Supplement PHF ER part makeup item.Notional WT , do not deduct from gross and taxable amt. Need to accumulated total history. Need PTD data</t>
  </si>
  <si>
    <t>Housing Loan</t>
  </si>
  <si>
    <t>住房贷款还款</t>
  </si>
  <si>
    <t>Positive amount as net deduction (Net)</t>
  </si>
  <si>
    <t>Union Fee</t>
  </si>
  <si>
    <t>工会费</t>
  </si>
  <si>
    <t>Tax From Non-Compete Comp</t>
  </si>
  <si>
    <t>竞业限制补偿金税额</t>
  </si>
  <si>
    <t>Generated by GV</t>
  </si>
  <si>
    <t>&lt;WT_5005-amt&gt; * 20%</t>
  </si>
  <si>
    <t>Tax fr Talent Comp Subsid</t>
  </si>
  <si>
    <t>人才补贴税额</t>
  </si>
  <si>
    <t>&lt;WT_3620-amt&gt; * 20%</t>
  </si>
  <si>
    <t>Supplementary Medical Ins</t>
  </si>
  <si>
    <t>补充医疗保险</t>
  </si>
  <si>
    <t>Positive amount as net deduction</t>
  </si>
  <si>
    <t>Disability Insurance</t>
  </si>
  <si>
    <t>残保金</t>
  </si>
  <si>
    <t>paid by ER, notional WT not deducted from salary</t>
  </si>
  <si>
    <t>PHF Make-up Taxable Amt</t>
  </si>
  <si>
    <t>公积金补缴应税额</t>
  </si>
  <si>
    <t>positive amt only added to taxable salary (for PHF manual make-up item)</t>
  </si>
  <si>
    <t>PHF Taxable Amt</t>
  </si>
  <si>
    <t>公积金应税额</t>
  </si>
  <si>
    <t>positive amt only added to taxable salary (for PHF manual item)</t>
  </si>
  <si>
    <t>Pre-payment Offset</t>
  </si>
  <si>
    <t>抵消项</t>
  </si>
  <si>
    <t>Offset net payment (in case of termination, the employee will be paid before main payroll cycle, then WT 7850 will be used to offset the net payment in main payroll cycle)</t>
  </si>
  <si>
    <t>SPP - EE</t>
  </si>
  <si>
    <t>补充养老金-个人</t>
  </si>
  <si>
    <t>Cal.Rule Details'!A163</t>
  </si>
  <si>
    <t>SPP - ER</t>
  </si>
  <si>
    <t>补充养老金-公司</t>
  </si>
  <si>
    <t xml:space="preserve">EA - EE </t>
  </si>
  <si>
    <r>
      <rPr>
        <sz val="10"/>
        <rFont val="宋体"/>
        <charset val="134"/>
      </rPr>
      <t>企业年金-个人</t>
    </r>
  </si>
  <si>
    <t>EA - ER</t>
  </si>
  <si>
    <t>企业年金-公司</t>
  </si>
  <si>
    <t>SPP EE Adj</t>
  </si>
  <si>
    <t>补充养老金调整-个人</t>
  </si>
  <si>
    <t>SPP ER Adj</t>
  </si>
  <si>
    <t>补充养老金调整-公司</t>
  </si>
  <si>
    <t>Sick Leave</t>
  </si>
  <si>
    <t>Eligible for: &lt;Personal area = "3M China"&gt; &amp;&amp; &lt;Employee Grp = F or X&gt;</t>
  </si>
  <si>
    <t xml:space="preserve">Generic Formuls:
WT_2B01 sick lv deduction for basic pay = 
{(Base Pay /174 *Base Pay ded%)*Lev0 Sick Leave Hrs
+(Base Pay /174 *Base Pay ded%)*Lev1 Sick Leave Hrs
+ (&lt;Base Pay&gt;/174*Base Pay ded%)*Lev2 Sick Leave Hrs
+ (&lt;Base Pay&gt;/174*Base Pay ded%)*Lev3 Sick Leave Hrs} * -1
WT_2B00 sick lv deduction for allowance = 
{(Consolidate Allowance/174*Allowance ded%)*Lev0 Sick Leave Hrs
+(Consolidate Allowance/174*Allowance ded%)*Lev1 Sick Leave Hrs
+ (Consolidate Allowance/ 174*Allowance ded%)*Lev2 Sick Leave Hrs
+ (Consolidate Allowance/ 174*Allowance ded%)*Lev3 Sick Leave Hrs} * -1
</t>
  </si>
  <si>
    <t>3M YOS
(Calculated based on IT0041 entry date &amp; last day of PY period)</t>
  </si>
  <si>
    <t>Sick Lv Entitlement Pools</t>
  </si>
  <si>
    <r>
      <rPr>
        <b/>
        <sz val="10"/>
        <color rgb="FFFFFFFF"/>
        <rFont val="Calibri"/>
        <charset val="134"/>
      </rPr>
      <t xml:space="preserve">If Social Avg Flag </t>
    </r>
    <r>
      <rPr>
        <b/>
        <sz val="10"/>
        <color rgb="FFFF0000"/>
        <rFont val="Calibri"/>
        <charset val="134"/>
      </rPr>
      <t>NOT</t>
    </r>
    <r>
      <rPr>
        <b/>
        <sz val="10"/>
        <color rgb="FFFFFFFF"/>
        <rFont val="Calibri"/>
        <charset val="134"/>
      </rPr>
      <t xml:space="preserve"> Set (WT_9SOV not input) for the month</t>
    </r>
  </si>
  <si>
    <t>If Social Avg Flag Set (WT_9SOV-NUM=1) for the month</t>
  </si>
  <si>
    <t>  YOS &lt; 182 days</t>
  </si>
  <si>
    <t>Lev0 Sick Lv Entitlement Pool = 182 days
Lev1 Sick Lv Entitlement Pool = 0 day
Lev2 Sick Lv Entitlement Pool = 0 day
Lev3 Sick Lv Entitlement Pool = 0 day</t>
  </si>
  <si>
    <t>1: The days of sick lv should be deducted from Lev-0 sick lv entitlement pool and cumulated into WT_9SL0.
2: For Lev0 sick lv entitlement pool,
&lt;Lev0 sick lv base pay ded%&gt; = 40% 
&lt;Lev0 sick lv allowance ded%&gt; = 100%</t>
  </si>
  <si>
    <r>
      <rPr>
        <sz val="10"/>
        <color rgb="FF1F497D"/>
        <rFont val="Calibri"/>
        <charset val="134"/>
      </rPr>
      <t>1: Lev-0,1,2,3 Sick Lv Entitlement Pool will not be used for sick lv deduction
2: No sick lv deduction will be generated, and the amt of basic pay WT will be overwritten by the Social Avg amt. Off-duty deduction will be generated based on Social Avg instead of persoanl base pay too. 
3: Consolidated Allowance shall not be generated when Social Avg Flag is set 
4: Sick Lv days will be accumulated into Lev4 counter WT_9SL4 for reporting purpose. Sick Lv Lev4 entitlement is unlimited</t>
    </r>
    <r>
      <rPr>
        <sz val="10"/>
        <color rgb="FF1F497D"/>
        <rFont val="宋体"/>
        <charset val="134"/>
      </rPr>
      <t xml:space="preserve"> </t>
    </r>
  </si>
  <si>
    <t>Social Avg期间的sick lv需要计入单独的Lev5档位，以便后续出报表</t>
  </si>
  <si>
    <t>  182 days &lt;= YOS &lt;  2 years</t>
  </si>
  <si>
    <t>Lev0 Sick Lv Entitlement Pool = 0 days</t>
  </si>
  <si>
    <t>1: Lev-0,1,2,3 Sick Lv Entitlement Pool will not be used for sick lv deduction
2: No sick lv deduction will be generated, and the amt of basic pay WT will be overwritten by the Social Avg amt. Off-duty deduction will be generated based on Social Avg instead of persoanl base pay too. 
3: Consolidated Allowance shall not be generated when Social Avg Flag is set 
4: Sick Lv days will be accumulated into Lev4 counter WT_9SL4 for reporting purpose. Sick Lv Lev4 entitlement is unlimited</t>
  </si>
  <si>
    <t>Lev1 Sick Lv Entitlement Pool = 21.75 day</t>
  </si>
  <si>
    <t>1: If Lev1 sick lv entitlement pool is not used up, the days of sick lv should be deducted from Lev-1 sick lv entitlement pool at highest priority and cumulated into WT_9SL1
2: For Lev1 sick lv entitlement pool,
&lt;Lev1 sick lv base pay ded%&gt; = 0% 
&lt;Lev1 sick lv allowance ded%&gt; = 75%</t>
  </si>
  <si>
    <t>Lev2 Sick Lv Entitlement Pool = 65.25-21.75=43.5 day</t>
  </si>
  <si>
    <t>1: If Lev1 sick lv entitlement pool is used up and Lev2 sick lv entitlement pool is not used up, the days of sick lv should be deducted from Lev2 sick lv entitlement pool and cumulated into WT_9SL2
2: For Lev2 sick lv entitlement pool,
&lt;Lev2 sick lv base pay ded%&gt; = 25% 
&lt;Lev2 sick lv allowance ded%&gt; = 75%</t>
  </si>
  <si>
    <t>Lev3 Sick Lv Entitlement Pool = unlimited</t>
  </si>
  <si>
    <t>1: If Lev2 sick lv entitlement pool is used up, all days of sick lv should be deducted from Lev3 sick lv entitlement pool and cumulated into WT_9SL3
2: For Lev3 sick lv entitlement pool,
&lt;Lev3 sick lv base pay ded%&gt; = 50% 
&lt;Lev3 sick lv allowance ded%&gt; = 100%</t>
  </si>
  <si>
    <t>  2 years &lt;= YOS &lt; 5 years</t>
  </si>
  <si>
    <t xml:space="preserve">1: Lev-0,1,2,3 Sick Lv Entitlement Pool will not be used for sick lv deduction
2: No sick lv deduction will be generated, and the amt of basic pay WT will be overwritten by the Social Avg amt. Off-duty deduction will be generated based on Social Avg instead of persoanl base pay too. 
3: Consolidated Allowance shall not be generated when Social Avg Flag is set 
4: Sick Lv days will be accumulated into Lev4 counter WT_9SL4 for reporting purpose. </t>
  </si>
  <si>
    <t xml:space="preserve">Lev1 Sick Lv Entitlement Pool = 21.75 days   </t>
  </si>
  <si>
    <t>Lev2 Sick Lv Entitlement Pool = 87-21.75=65.25 day</t>
  </si>
  <si>
    <t>  5 years &lt;= YOS &lt;10 years</t>
  </si>
  <si>
    <t xml:space="preserve">Lev1 Sick Lv Entitlement Pool = 65.25 day </t>
  </si>
  <si>
    <t>Lev2 Sick Lv Entitlement Pool = 174-65.25=108.75 day</t>
  </si>
  <si>
    <t>  10 years &lt;= YOS &lt; 20 years</t>
  </si>
  <si>
    <t>Lev1 Sick Lv Entitlement Pool = 152.25 day</t>
  </si>
  <si>
    <t>Lev2 Sick Lv Entitlement Pool = 261-152.25=108.75 day</t>
  </si>
  <si>
    <t>1: If Lev1 sick lv entitlement pool is used up and Lev2 sick lv entitlement pool is not used up, the days of sick lv should be deducted from Lev2 sick lv entitlement pool and cumulated into WT_9SL2
2: For Lev2 sick lv entitlement pool,
&lt;Lev2 sick lv base pay ded%&gt; = 25% 
&lt;Lev2 sick lv allowance ded%&gt; = 100%</t>
  </si>
  <si>
    <t> YOS =&gt; 20 years</t>
  </si>
  <si>
    <t>Lev1 Sick Lv Entitlement Pool = 261 day</t>
  </si>
  <si>
    <t>Lev2 Sick Lv Entitlement Pool = 391.5-261=130.5 day</t>
  </si>
  <si>
    <t>2018-05 Payroll Period w/o Retro-calculation</t>
  </si>
  <si>
    <t>2018-06 Payroll Period</t>
  </si>
  <si>
    <t xml:space="preserve">2018-07 Payroll Period </t>
  </si>
  <si>
    <t>2018-08 Payroll Period (Terminated on 4th Aug)</t>
  </si>
  <si>
    <r>
      <rPr>
        <sz val="11"/>
        <color rgb="FFFF0000"/>
        <rFont val="Calibri"/>
        <charset val="134"/>
      </rPr>
      <t>Remove below logic since 1 year rehiring probation policy is abolished</t>
    </r>
    <r>
      <rPr>
        <strike/>
        <sz val="11"/>
        <color theme="1"/>
        <rFont val="Calibri"/>
        <charset val="134"/>
      </rPr>
      <t xml:space="preserve">
2018-12 Payroll Period (Rehired on 1st Nov 2018)</t>
    </r>
  </si>
  <si>
    <t>2019-12 Payroll Period (1 year after rehiring)</t>
  </si>
  <si>
    <t>201805/201805</t>
  </si>
  <si>
    <t>201805/201806</t>
  </si>
  <si>
    <t>201806/201806</t>
  </si>
  <si>
    <t>201806/201807</t>
  </si>
  <si>
    <t>201807/201807</t>
  </si>
  <si>
    <t>201807/201808</t>
  </si>
  <si>
    <t>201808/201808</t>
  </si>
  <si>
    <t>201811/201812</t>
  </si>
  <si>
    <t>201812/201812</t>
  </si>
  <si>
    <t>201911/201912</t>
  </si>
  <si>
    <t>201912/201912</t>
  </si>
  <si>
    <t xml:space="preserve">Basic Pay WT_1101 = 10000
Consolidated Allowance WT_3020 = 2000
Social Avg Flag WT_9SOV not input
Sick Leave = 0 days (sick leve days of May will be interfaced on 1st June)
3M YOS = 4Year/11Month/30Day (no reentry found)
Accumulated Lev0 Sick Lv WT_9SL0 = 8 days
Accumulated Lev1 Sick Lv WT_9SL1 = 21.75 days (Lev1 pool used up)
Accumulated Lev2 Sick Lv WT_9SL2 = 55.25 days (Lev2 pool has 65.25-55.25=10 days unused)
All 10 days of sick leave in May can use Lev2 sick leave pool:
Sick Lv Deduction WT_2B01 = 0
Net income WT_/560 = 10000+2000=12000 CNY
</t>
  </si>
  <si>
    <t xml:space="preserve">Basic Pay WT_1101 = 10000
Consolidated Allowance WT_3020 = 2000
Social Avg Flag WT_9SOV not input
Sick Leave = 10 days
3M YOS = 4Year/11Month/30Day (no reentry found)
Accumulated Lev0 Sick Lv WT_9SL0 = 8 days
Accumulated Lev1 Sick Lv WT_9SL1 = 21.75 days (Lev1 pool used up)
Accumulated Lev2 Sick Lv WT_9SL2 = 55.25 days (Lev2 pool has 65.25-55.25=10 days unused)
All 10 days of sick leave in May can use Lev2 sick leave pool:
May Sick Lv Deduction WT_2B01 = -1 * 
{ (10000/174 * 25% + 2000/174 * 75%) * 10} = -229.89 CNY
updated WT_9SL2 = 55.25 + 10 = 65.25 days
</t>
  </si>
  <si>
    <t xml:space="preserve">Basic Pay WT_1101 = 10000
Consolidated Allowance WT_3020 = 2000
Social Avg Flag WT_9SOV not input
Sick Leave = 0 days (Sick leave days of Jun will be interface on 1st July)
3M YOS = 5Year/0Month/30Day (no reentry found)
Accumulated Lev0 Sick Lv WT_9SL0 = 8 days
Accumulated Lev1 Sick Lv WT_9SL1 = 21.75 days (Lev1 pool used up)
Accumulated Lev2 Sick Lv WT_9SL2 = 65.25 days (Lev2 pool has 108.75-65.25=43.25 days unused )
June Sick Lv Deduction WT_2B01 = 0
Retro delta Sick Lv Deduction for May WT_2B01' = -229.89 CNY
Net income WT_/560 = 10000+2000-229.89 CNY
</t>
  </si>
  <si>
    <t xml:space="preserve">Basic Pay WT_1101 = 10000
Consolidated Allowance WT_3020 = 2000
Social Avg Flag WT_9SOV not input
Sick Leave = 15 days
3M YOS = 5Year/0Month/30Day (no reentry found)
Accumulated Lev0 Sick Lv WT_9SL0 = 8 days
Accumulated Lev1 Sick Lv WT_9SL1 = 65.25 days (Lev1 pool has 65.25 -21.75=43.5 days unused)
Accumulated Lev2 Sick Lv WT_9SL2 = 108.75 days
All 15 days of sick leave in June can use Lev1 sick leave pool since Lev2 sick leave pool has increased to 65.25, after deducted by 21.75 used leave, still has 43.25 days remaining. So:
June Sick Lv Deduction WT_2B01 = -1 * 
{ (10000/174 * 0% + 2000/174 * 75%) * 15} = -129.31CNY
updated WT_9SL1 = 21.75 + 15 = 36.75 days
</t>
  </si>
  <si>
    <t xml:space="preserve">Basic Pay WT_1101 = 10000
Consolidated Allowance WT_3020 = 2000
Social Avg Flag WT_9SOV set to NUM=1 to pay the EE by social avg principle
Sick Leave = 0 days 
3M YOS = 5Year/1Month/30Day (no reentry found)
Accumulated Lev0 Sick Lv WT_9SL0 = 8 days
Accumulated Lev1 Sick Lv WT_9SL1 = 62.25 days (Lev1 pool has 65.25-21.75=43.5 days left)
Accumulated Lev2 Sick Lv WT_9SL2 = 108.75 days
July Sick Lv Deduction WT_2B01 = 0
Retro delta Sick Lv Deduction for June WT_2B01' = -129.31 CNY
WT_1101 = 6000 CNY -&gt; local social avg amt
WT_3020 = 0 CNY
Net income WT_/560 = 6000 + 0 - 129.31 CNY
</t>
  </si>
  <si>
    <t xml:space="preserve">Basic Pay WT_1101 = 10000
Consolidated Allowance WT_3020 = 2000
Social Avg Flag WT_9SOV set to NUM=1 to pay the EE by social avg principle
Sick Leave = 22 days
3M YOS = 5Year/1Month/30Day (no reentry found)
Accumulated Lev0 Sick Lv WT_9SL0 = 8 days
Accumulated Lev1 Sick Lv WT_9SL1 = 62.25 days (Lev1 pool has 65.25-21.75=43.5 days left)
Accumulated Lev2 Sick Lv WT_9SL2 = 108.75 days
Accumulated Lev4 Sick Lv WT_9SL4 = 22 days
When WT_9SOV set to NUM=1:
July Sick Lv Deduction WT_2B01 = 0
22 days of July sick lv should NOT be accumulated to 9SL2 since these sick lv is not eligible for 3M CN sick leave benefit rule.
WT_1101 = 6000 CNY -&gt; local social avg amt
WT_3020 = 0 CNY
</t>
  </si>
  <si>
    <r>
      <rPr>
        <sz val="11"/>
        <color theme="1"/>
        <rFont val="Calibri"/>
        <charset val="134"/>
      </rPr>
      <t xml:space="preserve">Basic Pay WT_1101 = 10000
Consolidated Allowance WT_3020 = 2000
Social Avg Flag WT_9SOV set to NUM=1 to pay the EE by social avg principle
Sick Leave = 3 days 
3M YOS = 5Year/0Month/30Day (no reentry found)
Accumulated Lev0 Sick Lv WT_9SL0 = 8 days
Accumulated Lev1 Sick Lv WT_9SL1 = 62.25 days (Lev1 pool has 65.25-21.75=43.5 days left)
Accumulated Lev2 Sick Lv WT_9SL2 = 108.75 days
Accumulated Lev4 Sick Lv WT_9SL4 = 22 days
Aug Sick Lv Deduction WT_2B01 = 0
Retro delta Sick Lv Deduction for July WT_2B01' = 0 CNY
WT_1101 = 6000 CNY -&gt; local social avg amt
WT_3020 = 0 CNY
Off-duty Deduction WT_1202 = -6000*20/23
Net income WT_/560 = 6000*3/23
Remove below logic since 1 year rehiring probation policy is abolished
</t>
    </r>
    <r>
      <rPr>
        <strike/>
        <sz val="11"/>
        <color theme="1"/>
        <rFont val="Calibri"/>
        <charset val="134"/>
      </rPr>
      <t xml:space="preserve">Clean accumulated sick leaves and move it to legacy items:
1: in CRT, set 9SL0=9SL1=9SL2=9SL3= 0
2: 9SL5=8, 9SL6=21.75, 9SL7=80.25, 9SL8=0 </t>
    </r>
    <r>
      <rPr>
        <sz val="11"/>
        <color theme="1"/>
        <rFont val="Calibri"/>
        <charset val="134"/>
      </rPr>
      <t xml:space="preserve">
</t>
    </r>
  </si>
  <si>
    <t xml:space="preserve">Basic Pay WT_1101 = 10000
Consolidated Allowance WT_3020 = 2000
Social Avg Flag WT_9SOV not set
Sick Leave = 5 days
3M YOS = 0Year/0Month/1Day (YOS calculated based on reentry date)
Re-entry seniority &lt; 1 Year
Accumulated Lev0 Sick Lv WT_9SL0 = 0 days
Accumulated Lev1 Sick Lv WT_9SL1 = 0 days
Accumulated Lev2 Sick Lv WT_9SL2 = 0 days
Nov Sick Lv Deduction WT_2B01 = -1 *(10000*40%/174+2000*0%/174) * 5
= -114.94 CNY
Updated 9SL0 = 5 days
Legacy accumulated sick leaves in CRT:
9SL5=8, 9SL6=21.75, 9SL7=80.25, 9SL8=0
</t>
  </si>
  <si>
    <t xml:space="preserve">Basic Pay WT_1101 = 10000
Consolidated Allowance WT_3020 = 2000
Social Avg Flag WT_9SOV not set
Sick Leave = 0 days
3M YOS = 0Year/1Month/1Day (YOS calculated based on reentry date)
Re-entry seniority &lt; 1 Year
Accumulated Lev0 Sick Lv WT_9SL0 = 5 days
Accumulated Lev1 Sick Lv WT_9SL1 = 0 days
Accumulated Lev2 Sick Lv WT_9SL2 = 0 days
Retro delta Nov Sick Lv Deduction WT_2B01' = -1 * (10000*40%/174+2000*0%/174) * 5 = -114.94 CNY
Net Income WT_/560 = 10000 + 2000 - 114.94
Legacy accumulated sick leaves in CRT:
9SL5=8, 9SL6=21.75, 9SL7=80.25, 9SL8=0
</t>
  </si>
  <si>
    <t xml:space="preserve">Basic Pay WT_1101 = 10000
Consolidated Allowance WT_3020 = 2000
Social Avg Flag WT_9SOV not set
Sick Leave = 6 days
3M YOS = 0Year/11Month/1Day (YOS calculated based on reentry date)
Re-entry seniority &lt; 1 Year
Accumulated Lev0 Sick Lv WT_9SL0 = 5 days
Accumulated Lev1 Sick Lv WT_9SL1 = 21.75 days
Accumulated Lev2 Sick Lv WT_9SL2 = 0 days
Nov Sick Lv Deduction WT_2B01 = -1 *(10000*25%/174+2000*100%/174) * 5
= - 137.93CNY
Updated 9SL0 = 5 days
Updated 9SL1 = 21.75 days
Updated 9SL2 = 6 days
Legacy accumulated sick leaves in CRT:
9SL5=8, 9SL6=21.75, 9SL7=80.25, 9SL8=0
</t>
  </si>
  <si>
    <t xml:space="preserve">Basic Pay WT_1101 = 10000
Consolidated Allowance WT_3020 = 2000
Social Avg Flag WT_9SOV not set
Sick Leave = 0 days
3M YOS = 1Year/0Month/1Day (YOS calculated based on initial hire date)
Re-entry seniority &gt;= 1 Year
Accumulated Lev0 Sick Lv WT_9SL0 = 5 days
Accumulated Lev1 Sick Lv WT_9SL1 = 21.75 days
Accumulated Lev2 Sick Lv WT_9SL2 = 6 days
Since Re-entry seniority &gt;= 1 year, restore legacy accumulated sick leaves:
Updated 9SL0 = 5 + 9SL5 = 5 + 8 = 13 days
Updated 9SL1 = 21.75 + 9SL6 = 21.75 + 21.75 = 43.5 days
Updated 9SL2 = 6 + 9SL7 = 6 + 80.25 = 86.25 days
Retro delta Nov Sick Lv Deduction WT_2B01' = -137.93 CNY
Net Income WT_/560 = 10000 + 2000 - 137.93 CNY
</t>
  </si>
  <si>
    <r>
      <rPr>
        <sz val="11"/>
        <color theme="1"/>
        <rFont val="Calibri"/>
        <charset val="134"/>
      </rPr>
      <t xml:space="preserve">Logics and Remarks: 
1. When &lt;Social Avg Flag&gt; WT_9SOV is set, the amt of &lt;Basic Pay&gt; shall be overwritten by the Social Avg Amt stored in V_T511K constants. And the &lt;Off-duty Deduction&gt; will be calculated based on new &lt;Basic Pay&gt; amt.
2. For each city, one dedicated socail avg constant will be defined to store the previous year local social avg amt.  With CN payroll operation CNARE, Pension Insurane contribution area can be checked to determine which Social Avg Amt constant should be used as local social avg amt.
3. When &lt;Social Avg Flag&gt; WT_9SOV is set, &lt;Consolicated Allowance&gt; will not be generated.
4. WT 9SL0, 9SL1, 9SL2 9SL3 and 9SL4 will be created for &lt;Accumulated Lev0 sick lv&gt;, &lt;Accumulated Lev1 sick lv&gt;, &lt;Accumulated Lev2 sick lv&gt; ,&lt;Accumulated Lev3 sick lv&gt; and &lt;Accumulated Lev4 sick lv&gt;. By check 9SL0/9SL1/9SL2/9SL3 with Sick Lv Entitlement Pool size, we can determine if the pool has been used up. Sick leaves should always be deducted from the entitlement pool which is more perferable.
</t>
    </r>
    <r>
      <rPr>
        <sz val="11"/>
        <color rgb="FFFF0000"/>
        <rFont val="Calibri"/>
        <charset val="134"/>
      </rPr>
      <t>Pay attention that with the increasing of the YOS, the size of different level pools are increasing dynamicly. For example, if in May an EE takes 10 days of sick leave and his YOS="4 years and 364 days" and his Lev1 sick lv entitlement pools has already been used up, then his 10 days of sick leave can only be deducted from Lev2 sick lv pool. Then in June, since his YOS &gt; 5 years, his Lev1 sick lv entitlement pool increases from 21.75 days to 65.25 days. That is to say, he still has 65.25-21.75=43.5 days of Lev1 sick leave quota. Then all his sick leave in Jun can be deducted from Lev1 sick leave entitlement pool.</t>
    </r>
    <r>
      <rPr>
        <sz val="11"/>
        <color theme="1"/>
        <rFont val="Calibri"/>
        <charset val="134"/>
      </rPr>
      <t xml:space="preserve">
5. For each month, GV should save lev0-lev4 monthly sick lv hours into WT 9SU0/9SU1/9SU2/9SU3/9SU4. This is for reporting purpose.
6. 2B00 Sick Lv needs to be accumulated yearly for the purpose of annual bonus calculation
</t>
    </r>
    <r>
      <rPr>
        <strike/>
        <sz val="11"/>
        <color theme="1"/>
        <rFont val="Calibri"/>
        <charset val="134"/>
      </rPr>
      <t xml:space="preserve">
</t>
    </r>
    <r>
      <rPr>
        <sz val="11"/>
        <color theme="1"/>
        <rFont val="Calibri"/>
        <charset val="134"/>
      </rPr>
      <t xml:space="preserve">
</t>
    </r>
  </si>
  <si>
    <t>Samples</t>
  </si>
  <si>
    <t>3M China can upload pre-tax adj to off-set the inflow sick leave deduction in the 1st month of Social Avg Flag.</t>
  </si>
  <si>
    <t>Maternity Leave</t>
  </si>
  <si>
    <r>
      <rPr>
        <sz val="11"/>
        <color theme="1"/>
        <rFont val="Calibri"/>
        <charset val="134"/>
      </rPr>
      <t xml:space="preserve">Formula:
IF "Local Hired Foreigner"
    THEN: Maternity Lv Deduction of basic pay WT_2B02 = 0 
              Maternity Lv Deduction of allowance WT_2B12 = -1 * [&lt;Consolidated Allowance&gt;*50%]  * &lt;Maternity lv hrs&gt; / 174
IF Personal Subarea == Shanghai
    THEN: Maternity Lv Deduction of basic pay WT_2B02 = -1 * [&lt;Basic Pay&gt; * (1 - 50%*&lt;Maternity Lv Payment Rate%&gt;)] * &lt;Maternity lv hrs&gt; / 174 
               Maternity Lv Deduction of allowance WT_2B12 = -1 * [&lt;Consolidated Allowance&gt;*50%]  * &lt;Maternity lv hrs&gt; / 174 
IF Personal Subarea == Xiaan or Dongguan
   THEN: Maternity Lv Deduction of basic pay WT_2B02 = 0 
              Maternity Lv Deduction of allowance WT_2B12 = -1 * [&lt;Consolidated Allowance&gt;*50%]  * &lt;Maternity lv hrs&gt; / 174
IF Personal Subarea == Shenzhen
   THEN:  </t>
    </r>
    <r>
      <rPr>
        <strike/>
        <sz val="11"/>
        <color rgb="FFFF0000"/>
        <rFont val="Calibri"/>
        <charset val="134"/>
      </rPr>
      <t xml:space="preserve">same with Shanghai </t>
    </r>
    <r>
      <rPr>
        <sz val="11"/>
        <color rgb="FFFF0000"/>
        <rFont val="Calibri"/>
        <charset val="134"/>
      </rPr>
      <t>--&gt;same with Xiaan and Dongguan</t>
    </r>
    <r>
      <rPr>
        <sz val="11"/>
        <color theme="1"/>
        <rFont val="Calibri"/>
        <charset val="134"/>
      </rPr>
      <t xml:space="preserve">
IF ELSE
   THEN:  same with Shanghai</t>
    </r>
  </si>
  <si>
    <t>2018-07 Payroll Period</t>
  </si>
  <si>
    <t>2018-08 Payroll Period (Returning from Maternity Lv on 16th July)</t>
  </si>
  <si>
    <t>Below table defines the conditions for different &lt;Maternity Lv Payment Rate%&gt;</t>
  </si>
  <si>
    <t xml:space="preserve">Basic Pay WT_1101 = 10000
Consolidated Allowance WT_3020 = 2000
Maternity Leave = 0 days (sick leve days of May will be interfaced on 1st June)
Accumulated sick leaves from 201708-201804 = 15 days (stored in WT_9SL9 in 201805 RT, calculated by AVERA function)
Net income WT_/560 = 10000 + 2000 =12000 CNY
</t>
  </si>
  <si>
    <t xml:space="preserve">Basic Pay WT_1101 = 10000
Consolidated Allowance WT_3020 = 2000
WT_2B02 Maternity Leave = 10 days
Accumulated sick leaves from 201708-201804 = 15 days (stored in WT_9SL9 in 201805 RT, calculated by AVERA function)
Check if WT_9MLR is in previous CRT, if NOT determine the deduction rate as:
WT_9MLR-rte = 50% (stored in CRT for subsequent use)
WT_2B02 = -1 * [10000*(1-50%*90%) + 2000*50%] * 10/21.75 = 
 -2988.51
&lt;Company Avg&gt;=20000 larger than basic pay, &lt;Social Avg&gt;=9000 CNY, city=Shanghai:
1: Standard salary for make-up = &lt;Company Avg&gt; = 20000 CNY
2: WT_9MLD = (20000 - 10000*50%*90%)*10/21.75 = 7126.44 CNY =&gt; Accumulated to CRT
</t>
  </si>
  <si>
    <t xml:space="preserve">Basic Pay WT_1101 = 10000
Consolidated Allowance WT_3020 = 2000
Maternity Leave = 0 days (Sick leave days of Jun will be interface on 1st July) QUESTION: will maternity leave also be posted 1 month later?
Accumulated sick leaves from 201709-201805 = 10 days (stored in WT_9SL9 in 201806 RT, calculated by AVERA function but not useful anymore)
Check if WT_9MLR is in previous CRT, if YES use the legacy rate:
WT_9MLR-rte = 50% (stored in CRT for subsequent use)
Retro delta Maternity Lv Deduction for May WT_2B02' = -2988.51 CNY
Net income WT_/560 = 10000+2000-2988.51 CNY
</t>
  </si>
  <si>
    <t xml:space="preserve">Basic Pay WT_1101 = 10000
Consolidated Allowance WT_3020 = 2000
WT_2B02 Maternity Leave = 21 days
Accumulated sick leaves from 201709-201805 = 10 days (stored in WT_9SL9 in 201806 RT, calculated by AVERA function but not useful anymore)
Check if WT_9MLR is in previous CRT, if YES use the legacy rate:
WT_9MLR-rte = 50% (stored in CRT for subsequent use)
WT_2B02 = -1 * [10000*(1-50%*90%) + 2000*50%] * 21/21.75 = 
 -6257.86 CNY
&lt;Company Avg&gt;=20000 larger than basic pay, &lt;Social Avg&gt;=9000 CNY, city=Shanghai:
1: Standard salary for make-up = &lt;Company Avg&gt; = 20000 CNY
2: WT_9MLD = (20000 - 10000*50%*90%)*21/21.75 = 14965.52 CNY =&gt; Accumulated to CRT WT_9MLD = 7126.44+14965.52
</t>
  </si>
  <si>
    <t xml:space="preserve">Basic Pay WT_1101 = 10000
Consolidated Allowance WT_3020 = 2000
Maternity Leave = 0 days (Sick leave days of July will be interface on 1st July)
Accumulated sick leaves from 201710-201806 = 5 days (stored in WT_9SL9 in 201807 RT, calculated by AVERA function but not useful anymore)
Check if WT_9MLR is in previous CRT, if YES use the legacy rate:
WT_9MLR-rte = 50% (stored in CRT for subsequent use)
Retro delta Maternity Lv Deduction for June WT_2B02' = -6257.86 CNY
Net income WT_/560 = 10000+2000-6257.86 CNY
</t>
  </si>
  <si>
    <t>Basic Pay WT_1101 = 10000
Consolidated Allowance WT_3020 = 2000
WT_2B02 Maternity Leave = 12 days
&lt;Maternity Lv Allowance&gt; = 25000 CNY QUESTION: will &lt;Maternity Lv Allowance&gt; be input on July or Aug?
Check if WT_9MLR is in previous CRT, if YES use the legacy rate:
WT_9MLR-rte = 50% (stored in CRT for subsequent use)
WT_2B02 = -1 * [10000*(1-50%*90%) + 2000*50%] * 12/21.75 = 
 -3586.21 CNY
WT_9MLD = 8551.72 CNY
When &lt;Maternity Lv Allowance&gt; uploaded, processing the make-up logic for returning:
1: &lt;Maternity Lv Make-up Pay 9MLM&gt; = &lt;Accumulated 9MLD&gt; - &lt;Maternity Lv Allowance&gt; = 7126.44+14965.52+8551.72 - 25000 = 5643.68 CNY
2: Clean WT_9MLD &amp; WT_9MLR in the CRT table</t>
  </si>
  <si>
    <t xml:space="preserve">Basic Pay WT_1101 = 10000
Consolidated Allowance WT_3020 = 2000
Check if WT_9MLR is in previous CRT, if YES use the legacy rate:
WT_9MLR-rte = 50% (stored in CRT for subsequent use)
Retro delta Maternity Lv Deduction for July WT_2B02' = -3586.21 CNY
Retro delta Maternity Lv Make-up for July WT_9MLM = 5643.68 CNY
Net income WT_/560 = 10000+2000-3586.21 + 5643.68 CNY
</t>
  </si>
  <si>
    <t>Accumulated Sick Leave Days in the Last 10 Months including 1st Maternity Leave Month</t>
  </si>
  <si>
    <t>Maternity Lv Payment Rate%</t>
  </si>
  <si>
    <t>X &lt;= 10 days</t>
  </si>
  <si>
    <t>10 days &lt; X &lt;= 20 days</t>
  </si>
  <si>
    <t>20 days &lt; X &lt;= 40 days</t>
  </si>
  <si>
    <t>40 days &lt; X &lt;= 60 days</t>
  </si>
  <si>
    <t>60 days &lt; X &lt;= 80 days</t>
  </si>
  <si>
    <t>80 days &lt; X &lt;= 100 days</t>
  </si>
  <si>
    <t>X &gt; 100 days</t>
  </si>
  <si>
    <r>
      <rPr>
        <b/>
        <sz val="11"/>
        <color theme="1"/>
        <rFont val="Calibri"/>
        <charset val="134"/>
      </rPr>
      <t>Logics and Remarks for Maternith Leave Deduction:</t>
    </r>
    <r>
      <rPr>
        <sz val="11"/>
        <color theme="1"/>
        <rFont val="Calibri"/>
        <charset val="134"/>
      </rPr>
      <t xml:space="preserve">
1. WT_2B02 will be uploaded with Maternity Leave number of HOURS, and the deduction amt will calculated and stored in AMT field of WT_2B02 and WT_2B12
2. For each month, HOURS of sick leaves will be saved into WT_/208 which is the average basis for "Last 10 months sick/Absent/Personal leave accumulation". Setup corresponding average rule to calculate WT_9SL9 - "Accumulated Sick/Absent/Personal Leaves Days in the Last 10 Months" , just set the denominator=1 in the average PCR. This last 10 months should include 1st maternity leave month.
3. In the 1st month of maternity leave, check WT_9SL9-NUM to determine the &lt;Maternity Lv Payment Rate%&gt; and store it into WT_9MLR-RTE in RT. </t>
    </r>
    <r>
      <rPr>
        <sz val="11"/>
        <color rgb="FFFF0000"/>
        <rFont val="Calibri"/>
        <charset val="134"/>
      </rPr>
      <t>Meanwhile, store WT_9SL9-NUM into WT_9MLR-NUM</t>
    </r>
    <r>
      <rPr>
        <sz val="11"/>
        <color theme="1"/>
        <rFont val="Calibri"/>
        <charset val="134"/>
      </rPr>
      <t xml:space="preserve">. This calculation step only happens one time in the 1st month of maternity leave, and the Rate will stay unchanged in the following month in RT. Then in the returning month, wage type &lt;Maternity Leave Allowance&gt; will be uploaded to say, the EE comes back to work from maternity leave. </t>
    </r>
    <r>
      <rPr>
        <sz val="11"/>
        <color theme="9" tint="-0.249977111117893"/>
        <rFont val="Calibri"/>
        <charset val="134"/>
      </rPr>
      <t xml:space="preserve">In the returning month, WT_9MLR should be cleaned from CRT so that the whole Maternity Leave calculation logic can be reset and prepared for potential 2nd birth.
</t>
    </r>
    <r>
      <rPr>
        <sz val="11"/>
        <color rgb="FFFF0000"/>
        <rFont val="Calibri"/>
        <charset val="134"/>
      </rPr>
      <t xml:space="preserve">4. If the golive month is not the 1st maternity leave month, WT_9MLR needs to be uploaded as PTD data.
</t>
    </r>
    <r>
      <rPr>
        <sz val="11"/>
        <color theme="1"/>
        <rFont val="Calibri"/>
        <charset val="134"/>
      </rPr>
      <t xml:space="preserve">
</t>
    </r>
  </si>
  <si>
    <t>Maternity Leave Make-up Payment:</t>
  </si>
  <si>
    <r>
      <rPr>
        <b/>
        <sz val="11"/>
        <color theme="1"/>
        <rFont val="Calibri"/>
        <charset val="134"/>
      </rPr>
      <t>Logics and Remarks for Maternity Leave Make-up Payment:</t>
    </r>
    <r>
      <rPr>
        <sz val="11"/>
        <color theme="1"/>
        <rFont val="Calibri"/>
        <charset val="134"/>
      </rPr>
      <t xml:space="preserve">
The EE will receive &lt;Maternity Leave Allowance WT_3606/WT_3608&gt; from Social Benefit Bureau before or after returning from Maternity leave. According to the regulations of different cities, the total base pay of the EE should not be less than the standard salary (could be her personal base pay or the company previous year average salary). So if "the actual pay her received from 3M during maternity leave" + "Maternity Leave Allowance" is less than the standard salary, 3M should pay the EE with the deficit which is called "Maternith Leave Make-up Payment" in the returning month. Below table describes the make-up logics and scenarios:</t>
    </r>
  </si>
  <si>
    <t>Locations</t>
  </si>
  <si>
    <t>Conditions</t>
  </si>
  <si>
    <t>Salary Standard</t>
  </si>
  <si>
    <t>Make-up Formula</t>
  </si>
  <si>
    <t>For ZZZZ(for possible future)</t>
  </si>
  <si>
    <t>IF WT_1101 == MAX(WT_1101, [Company Avg], [Social Avg x 3])</t>
  </si>
  <si>
    <t>Salary standard = WT_1101 =&gt; need to make-up by WT_1101 basic pay</t>
  </si>
  <si>
    <t>'make-up amt = {∑[&lt;WT_2B02&gt;*-1]} - {&lt;WT_3606&gt;+&lt;WT_3608&gt;}</t>
  </si>
  <si>
    <t>IF [Company Avg] &gt; WT_1101 &gt; [Social Avg x 3]</t>
  </si>
  <si>
    <t>Salary standard = [Company Avg] =&gt; need to make-up by [Company Avg]</t>
  </si>
  <si>
    <t>make-up amt = {∑[(&lt;Company Avg&gt; - WT_1101*50%*&lt;Maternity Lv Payment Rate%&gt;)*&lt;Maternity Lv Days&gt;/21.75]} - {&lt;WT_3606&gt;+&lt;WT_3608&gt;}</t>
  </si>
  <si>
    <t>All other cases</t>
  </si>
  <si>
    <t>No need to make-up</t>
  </si>
  <si>
    <t>For Xiaan and Dongguan</t>
  </si>
  <si>
    <t>For Other Cities</t>
  </si>
  <si>
    <t>in all conditions</t>
  </si>
  <si>
    <r>
      <rPr>
        <sz val="14"/>
        <color rgb="FF1F497D"/>
        <rFont val="Calibri"/>
        <charset val="134"/>
      </rPr>
      <t>'make-up amt = {</t>
    </r>
    <r>
      <rPr>
        <sz val="14"/>
        <color rgb="FF1F497D"/>
        <rFont val="宋体"/>
        <charset val="134"/>
      </rPr>
      <t>∑</t>
    </r>
    <r>
      <rPr>
        <sz val="14"/>
        <color rgb="FF1F497D"/>
        <rFont val="Calibri"/>
        <charset val="134"/>
      </rPr>
      <t xml:space="preserve">[&lt;WT_2B02&gt;*-1]} - {&lt;WT_3606&gt;+&lt;WT_3608&gt;}
</t>
    </r>
    <r>
      <rPr>
        <sz val="14"/>
        <color rgb="FFFF0000"/>
        <rFont val="Calibri"/>
        <charset val="134"/>
      </rPr>
      <t>if make-up amt &lt; 0, round to ZERO</t>
    </r>
  </si>
  <si>
    <t>IF  WT_1101 &lt; [Social Avg x 3]</t>
  </si>
  <si>
    <t>Salary standard = [Social Avg x 3] =&gt; need to make-up by [Social Avg x 3]</t>
  </si>
  <si>
    <t>make-up amt = {∑[(&lt;Social Avg x 3&gt; - WT_1101*50%*&lt;Maternity Lv Payment Rate%&gt;)*&lt;Maternity Lv Days&gt;/21.75]} - {&lt;WT_3606&gt;+&lt;WT_3608&gt;}</t>
  </si>
  <si>
    <r>
      <rPr>
        <sz val="11"/>
        <color theme="1"/>
        <rFont val="Calibri"/>
        <charset val="134"/>
      </rPr>
      <t xml:space="preserve">1. The </t>
    </r>
    <r>
      <rPr>
        <sz val="11"/>
        <color theme="1"/>
        <rFont val="宋体"/>
        <charset val="134"/>
      </rPr>
      <t>∑</t>
    </r>
    <r>
      <rPr>
        <sz val="11"/>
        <color theme="1"/>
        <rFont val="Calibri"/>
        <charset val="134"/>
      </rPr>
      <t>[] part in above formula is the accumulated value from multiple maternity leave months. To get this accumulated value, WT_9MLD - &lt;Maternity Lv Make-up Diff&gt; will be defined as:
     WT_9MLD = WT_2B02-AMT * -1
WT_9MLD will be accumulated into CRT.
2. In the returning month, when generating make-up amt WT, WT_9MLD in CRT should be cleaned for potential 2nd birth case.
3. Final make-up payment WT will be 3607. 
4. If the golive month is not the 1st maternity leave month, WT_9MLD needs to be uploaded as PTD data.
5. WT_3606 &amp; WT_3608 could be input during maternity leave or after maternity leave. Once WT_3606 &amp; WT_3608 is cacluated, store it into CRT unlimitedly. If WT_3606/3608 value found in LCRT(or current month) and current month WT_2B02 = 0, means the EE has returned from maternity lv, then trigger make-up calculation: 
  WT_3607 make-up amt = &lt;WT_9MLD in LCRT&gt; - &lt;WT_3606+WT_3608 in LCRT&gt; . (If WT_3607 &lt; 0, round to ZERO)
  After make-up calculation, clean up WT_9MLD and WT_3606/WT_3608 in CRT,  to reset for possible 2nd birth.</t>
    </r>
    <r>
      <rPr>
        <sz val="11"/>
        <color rgb="FFFF0000"/>
        <rFont val="Calibri"/>
        <charset val="134"/>
      </rPr>
      <t xml:space="preserve"> </t>
    </r>
  </si>
  <si>
    <t xml:space="preserve">Consolidated Allowance </t>
  </si>
  <si>
    <t>Eligible for: &lt;Personal area = "3M China"&gt; &amp;&amp; &lt;Employee Grp = F or EG=X &amp;&amp; ESG=GEBT&gt;</t>
  </si>
  <si>
    <t>Salary Grade</t>
  </si>
  <si>
    <r>
      <rPr>
        <sz val="11"/>
        <color theme="1"/>
        <rFont val="Calibri"/>
        <charset val="134"/>
      </rPr>
      <t xml:space="preserve">Shanghai, Beijing, Guangzhou, Shenzhen, Dongguan </t>
    </r>
    <r>
      <rPr>
        <sz val="11"/>
        <color rgb="FFFF0000"/>
        <rFont val="Calibri"/>
        <charset val="134"/>
      </rPr>
      <t>(including subarea 0059 GZ-MFG)</t>
    </r>
  </si>
  <si>
    <t>Other City</t>
  </si>
  <si>
    <t>Consolidated Allowance Matrix</t>
  </si>
  <si>
    <t>03</t>
  </si>
  <si>
    <t>04</t>
  </si>
  <si>
    <t>05</t>
  </si>
  <si>
    <t>06</t>
  </si>
  <si>
    <r>
      <rPr>
        <sz val="11"/>
        <color theme="1"/>
        <rFont val="Calibri"/>
        <charset val="134"/>
        <scheme val="minor"/>
      </rPr>
      <t xml:space="preserve">Consolidated Allowance Formula:
1- Normally consolidated allowance should be auto-calculated based on above table for EEs:
</t>
    </r>
    <r>
      <rPr>
        <sz val="11"/>
        <color rgb="FFFF0000"/>
        <rFont val="Calibri"/>
        <charset val="134"/>
        <scheme val="minor"/>
      </rPr>
      <t>&lt;Personal area = "3M China"&gt; &amp;&amp; &lt;Employee Grp = F or EG=X &amp;&amp; ESG=GEBT&gt;</t>
    </r>
    <r>
      <rPr>
        <sz val="11"/>
        <color theme="1"/>
        <rFont val="Calibri"/>
        <charset val="134"/>
        <scheme val="minor"/>
      </rPr>
      <t xml:space="preserve">
2- If WT_3020-amt is input via SSL, the auto-generated amt should be overwrite.(</t>
    </r>
    <r>
      <rPr>
        <sz val="11"/>
        <color rgb="FFFF0000"/>
        <rFont val="Calibri"/>
        <charset val="134"/>
        <scheme val="minor"/>
      </rPr>
      <t>for all Employee groups</t>
    </r>
    <r>
      <rPr>
        <sz val="11"/>
        <color theme="1"/>
        <rFont val="Calibri"/>
        <charset val="134"/>
        <scheme val="minor"/>
      </rPr>
      <t xml:space="preserve">) 
And the IT0014 records should be provided with start and end date.
3- If EE is inactive for the whole month (post-termination payroll case), then this WT should not be generated.
</t>
    </r>
  </si>
  <si>
    <t>06A</t>
  </si>
  <si>
    <t>07</t>
  </si>
  <si>
    <t>08</t>
  </si>
  <si>
    <t>09</t>
  </si>
  <si>
    <t>10</t>
  </si>
  <si>
    <t>11</t>
  </si>
  <si>
    <t>11IC</t>
  </si>
  <si>
    <t>12</t>
  </si>
  <si>
    <t>12IC</t>
  </si>
  <si>
    <t>13</t>
  </si>
  <si>
    <t>13A</t>
  </si>
  <si>
    <t>14</t>
  </si>
  <si>
    <t>14A</t>
  </si>
  <si>
    <t>15</t>
  </si>
  <si>
    <t>16</t>
  </si>
  <si>
    <t>17</t>
  </si>
  <si>
    <t>L2</t>
  </si>
  <si>
    <t>L3</t>
  </si>
  <si>
    <t>PW1</t>
  </si>
  <si>
    <t>PW3</t>
  </si>
  <si>
    <t>PW4</t>
  </si>
  <si>
    <t>PW5</t>
  </si>
  <si>
    <t>SPP &amp; EA</t>
  </si>
  <si>
    <t>PW6</t>
  </si>
  <si>
    <t>S1</t>
  </si>
  <si>
    <t>EE Contribution Rate</t>
  </si>
  <si>
    <t>ER Contribution Rate</t>
  </si>
  <si>
    <t>S1N</t>
  </si>
  <si>
    <r>
      <rPr>
        <sz val="11"/>
        <color theme="1"/>
        <rFont val="Calibri"/>
        <charset val="134"/>
        <scheme val="minor"/>
      </rPr>
      <t xml:space="preserve">YOS </t>
    </r>
    <r>
      <rPr>
        <sz val="11"/>
        <color rgb="FFFF0000"/>
        <rFont val="Calibri"/>
        <charset val="134"/>
        <scheme val="minor"/>
      </rPr>
      <t>&lt;</t>
    </r>
    <r>
      <rPr>
        <sz val="11"/>
        <color theme="1"/>
        <rFont val="Calibri"/>
        <charset val="134"/>
        <scheme val="minor"/>
      </rPr>
      <t xml:space="preserve"> 5 years</t>
    </r>
  </si>
  <si>
    <t>S2</t>
  </si>
  <si>
    <t>S2A</t>
  </si>
  <si>
    <t>S2N</t>
  </si>
  <si>
    <r>
      <rPr>
        <sz val="11"/>
        <color theme="1"/>
        <rFont val="Calibri"/>
        <charset val="134"/>
        <scheme val="minor"/>
      </rPr>
      <t xml:space="preserve">5 years </t>
    </r>
    <r>
      <rPr>
        <sz val="11"/>
        <color rgb="FFFF0000"/>
        <rFont val="Calibri"/>
        <charset val="134"/>
        <scheme val="minor"/>
      </rPr>
      <t>&lt;=</t>
    </r>
    <r>
      <rPr>
        <sz val="11"/>
        <color theme="1"/>
        <rFont val="Calibri"/>
        <charset val="134"/>
        <scheme val="minor"/>
      </rPr>
      <t xml:space="preserve"> YOS </t>
    </r>
    <r>
      <rPr>
        <sz val="11"/>
        <color rgb="FFFF0000"/>
        <rFont val="Calibri"/>
        <charset val="134"/>
        <scheme val="minor"/>
      </rPr>
      <t>&lt;</t>
    </r>
    <r>
      <rPr>
        <sz val="11"/>
        <color theme="1"/>
        <rFont val="Calibri"/>
        <charset val="134"/>
        <scheme val="minor"/>
      </rPr>
      <t xml:space="preserve"> 10 years</t>
    </r>
  </si>
  <si>
    <t>S3</t>
  </si>
  <si>
    <t>S3A</t>
  </si>
  <si>
    <t>S3N</t>
  </si>
  <si>
    <r>
      <rPr>
        <sz val="11"/>
        <color theme="1"/>
        <rFont val="Calibri"/>
        <charset val="134"/>
        <scheme val="minor"/>
      </rPr>
      <t xml:space="preserve">YOS </t>
    </r>
    <r>
      <rPr>
        <sz val="11"/>
        <color rgb="FFFF0000"/>
        <rFont val="Calibri"/>
        <charset val="134"/>
        <scheme val="minor"/>
      </rPr>
      <t>&gt;=</t>
    </r>
    <r>
      <rPr>
        <sz val="11"/>
        <color theme="1"/>
        <rFont val="Calibri"/>
        <charset val="134"/>
        <scheme val="minor"/>
      </rPr>
      <t xml:space="preserve"> 10 years</t>
    </r>
  </si>
  <si>
    <t>S4</t>
  </si>
  <si>
    <t>S4N</t>
  </si>
  <si>
    <t>S5</t>
  </si>
  <si>
    <t>T1</t>
  </si>
  <si>
    <r>
      <rPr>
        <sz val="11"/>
        <color theme="1"/>
        <rFont val="Calibri"/>
        <charset val="134"/>
        <scheme val="minor"/>
      </rPr>
      <t>1- EE contribution rate will be uploaded as WT_7400-AMT and WT_7400-NUM=1.
2- GV will check the seniority and EE rate to determine the ER rate.
3- &lt;SPP contribution base&gt; logic:
      &lt;SPP contribution base&gt; = &lt;AIP Simulation Amt WT_3812/3814&gt; + WT_1101+</t>
    </r>
    <r>
      <rPr>
        <sz val="11"/>
        <color rgb="FFFF0000"/>
        <rFont val="Calibri"/>
        <charset val="134"/>
        <scheme val="minor"/>
      </rPr>
      <t>WT_1102+WT_1103</t>
    </r>
    <r>
      <rPr>
        <sz val="11"/>
        <color theme="1"/>
        <rFont val="Calibri"/>
        <charset val="134"/>
        <scheme val="minor"/>
      </rPr>
      <t xml:space="preserve"> + WT_3020 + &lt;WT_3613&amp;3614&gt; + &lt;WT_3601&amp;3691&gt; + &lt;WT_3645&gt; + &lt;WT_3610&gt;</t>
    </r>
    <r>
      <rPr>
        <sz val="11"/>
        <color rgb="FFFF0000"/>
        <rFont val="Calibri"/>
        <charset val="134"/>
        <scheme val="minor"/>
      </rPr>
      <t xml:space="preserve">
</t>
    </r>
    <r>
      <rPr>
        <sz val="11"/>
        <rFont val="Calibri"/>
        <charset val="134"/>
        <scheme val="minor"/>
      </rPr>
      <t xml:space="preserve">4- Four WTs are defined as:
   7400 - SPP EE
   7401 - SPP ER 
   7402 - EA EE
   7403 - EA ER
   7408 - SPP EE Adj
   7409 - SPP ER Adj
5- Formula
   a) WT_7400-AMT = &lt;SPP contribution base&gt; * EE% + WT_7408,  WT_7401-AMT = &lt;SPP contribution base&gt; * ER% + WT_7409
      EE% &amp; ER% needs to be stored in RTE field.
   b) For "Local Hired Foreigner" </t>
    </r>
    <r>
      <rPr>
        <sz val="11"/>
        <color rgb="FFFF0000"/>
        <rFont val="Calibri"/>
        <charset val="134"/>
        <scheme val="minor"/>
      </rPr>
      <t xml:space="preserve">--&gt; by checking IT0531 tax EE type </t>
    </r>
    <r>
      <rPr>
        <sz val="11"/>
        <rFont val="Calibri"/>
        <charset val="134"/>
        <scheme val="minor"/>
      </rPr>
      <t xml:space="preserve"> </t>
    </r>
    <r>
      <rPr>
        <sz val="11"/>
        <color rgb="FFFF0000"/>
        <rFont val="Calibri"/>
        <charset val="134"/>
        <scheme val="minor"/>
      </rPr>
      <t xml:space="preserve">
          </t>
    </r>
    <r>
      <rPr>
        <sz val="11"/>
        <rFont val="Calibri"/>
        <charset val="134"/>
        <scheme val="minor"/>
      </rPr>
      <t xml:space="preserve">WT_7400 and WT_7401 stay unchanged after step a.
      For "Local Chinese" </t>
    </r>
    <r>
      <rPr>
        <sz val="11"/>
        <color rgb="FFFF0000"/>
        <rFont val="Calibri"/>
        <charset val="134"/>
        <scheme val="minor"/>
      </rPr>
      <t xml:space="preserve">
          </t>
    </r>
    <r>
      <rPr>
        <sz val="11"/>
        <rFont val="Calibri"/>
        <charset val="134"/>
        <scheme val="minor"/>
      </rPr>
      <t xml:space="preserve">i. WT_7400 stay unchanged after step a.
          ii. IF &lt;monthly EA Quota&gt; &gt;= &lt;WT_7401&gt; </t>
    </r>
    <r>
      <rPr>
        <sz val="11"/>
        <color theme="6"/>
        <rFont val="Calibri"/>
        <charset val="134"/>
        <scheme val="minor"/>
      </rPr>
      <t>--&gt; &lt;Monthly EA Quota&gt; will be set in V_T511K-ZEACP</t>
    </r>
    <r>
      <rPr>
        <sz val="11"/>
        <rFont val="Calibri"/>
        <charset val="134"/>
        <scheme val="minor"/>
      </rPr>
      <t xml:space="preserve">
                 THEN WT_7402 = 1 CNY, WT_7403 = WT_7401 - 1 CNY, WT_7401 = ZERO
              IF &lt;monthly EA Quota&gt; &lt; &lt;WT_7401&gt;</t>
    </r>
    <r>
      <rPr>
        <sz val="11"/>
        <color theme="6"/>
        <rFont val="Calibri"/>
        <charset val="134"/>
        <scheme val="minor"/>
      </rPr>
      <t xml:space="preserve"> --&gt;This branch is for the case when the EA contribution amt has exceeded the monthly quota</t>
    </r>
    <r>
      <rPr>
        <sz val="11"/>
        <rFont val="Calibri"/>
        <charset val="134"/>
        <scheme val="minor"/>
      </rPr>
      <t xml:space="preserve">
                 THEN  
                      WT_7402 = 1 CNY, WT_7403 = &lt;monthly EA Quota&gt; - 1 CNY
                      WT_7401 = WT_7401 - &lt;monthly EA Quota&gt;
6- If the EE is not eligible for SPP and EA program, then do NOT upload WT_7400 EE rate.
7- GV will provide payroll register report variant to query last payment EE list after 1st trial run. When there is negative SPP/EA amt(which means the company should refund the SPP/EA contribution amt), 3M China team will use WT 7409/7408 to offset this refunding amt, because 3M China does not need to refund the contributed amt difference due to retro-calculation.
8- SPP EE part (7400) should be deducted as net deduction. SPP ER part (7401) should be taxable item.</t>
    </r>
  </si>
  <si>
    <t>T2</t>
  </si>
  <si>
    <t>T3</t>
  </si>
  <si>
    <t>T4</t>
  </si>
  <si>
    <t>T4A</t>
  </si>
  <si>
    <t>T5</t>
  </si>
  <si>
    <t>T5A</t>
  </si>
  <si>
    <t xml:space="preserve">AIP </t>
  </si>
  <si>
    <t>Eligible for: &lt;Personal area = "3M China"+"Aearo"&gt; &amp;&amp; &lt;Employee Grp = F or X&gt;</t>
  </si>
  <si>
    <r>
      <rPr>
        <sz val="11"/>
        <color theme="1"/>
        <rFont val="Calibri"/>
        <charset val="134"/>
        <scheme val="minor"/>
      </rPr>
      <t>1- AIP bonus amt WT_3810 will be interfaced from WD in each Feb:
   Check if /498 has amt in last CRT:
      IF Yes, THEN since YEB has been used previously, the amt of  &lt;AIP Bonus Simulation - 3810&gt; will be the target AIP amt
      IF Not, THEN since YEB has not been used, the amt of  &lt;AIP Bonus Simulation (YEB) - 3811&gt; will be the target AIP amt</t>
    </r>
    <r>
      <rPr>
        <sz val="11"/>
        <rFont val="Calibri"/>
        <charset val="134"/>
        <scheme val="minor"/>
      </rPr>
      <t xml:space="preserve">
</t>
    </r>
    <r>
      <rPr>
        <sz val="11"/>
        <color theme="1"/>
        <rFont val="Calibri"/>
        <charset val="134"/>
        <scheme val="minor"/>
      </rPr>
      <t xml:space="preserve">
2- The formula of actual WT_3810/3811 payout is like:
   IF  (last year total sick leave &amp; personal leave &amp; absent leave) &gt; 21.75
        WT_3810/3811 Amt = &lt;WT_3810/3811&gt; * [(Last year active payable days) - (last year total sick lv &amp; personal lv &amp; absent lv) ]/(Last year active payable days)
   IF (last year total sick leave + Personal leave + absentism) =&lt; 21.75
        WT_3810/3811 Amt = &lt;WT_3810/3811&gt;
 </t>
    </r>
    <r>
      <rPr>
        <sz val="11"/>
        <color rgb="FFFF0000"/>
        <rFont val="Calibri"/>
        <charset val="134"/>
        <scheme val="minor"/>
      </rPr>
      <t xml:space="preserve">
   Need to accumulate yearly active payable days.
   Need to consider PTD data.
3- WT_3810/3811 is not final payout item. 3M China will take reference from WT_3810/3811 and manually input WT_3812/3814 as the final payout due to taxation avoidance.</t>
    </r>
    <r>
      <rPr>
        <sz val="11"/>
        <color theme="1"/>
        <rFont val="Calibri"/>
        <charset val="134"/>
        <scheme val="minor"/>
      </rPr>
      <t xml:space="preserve">
</t>
    </r>
    <r>
      <rPr>
        <strike/>
        <sz val="11"/>
        <color theme="1"/>
        <rFont val="Calibri"/>
        <charset val="134"/>
        <scheme val="minor"/>
      </rPr>
      <t>3- Formula of &lt;AIP Adv Pay WT 3813&gt;:
   3M China team will get WT_3812/3814 simulated AIP target amt from simulation program. The simulated target amt will be uploaded as &lt;AIP Adv Pay WT 3813&gt;
   &lt;AIP Adv Pay&gt; = [&lt;AIP Adv Pay&gt; - &lt;AIP Adv Pay&gt; * tax_rate%] - GESPP - SPP - RSU
4- In off-cycle period, when calculating GESPP &amp; SPP, then base of GESPP &amp; SPP should be only &lt;AIP Simulation Amt 3812/3814&gt;.
5- The remaining amt (&lt;AIP Simulation&gt; - &lt;AIP Adv Pay&gt;) will be paid in Regular Mar payroll run.
6- In Mar regular payroll run, &lt;AIP Bonus (Allocated)&gt; = &lt;AIP Bonus Simulation&gt; - &lt;AIP Adv Pay&gt;. &lt;AIP Adv Pay&gt; should be read from off-cycle payroll run.</t>
    </r>
    <r>
      <rPr>
        <sz val="11"/>
        <color theme="1"/>
        <rFont val="Calibri"/>
        <charset val="134"/>
        <scheme val="minor"/>
      </rPr>
      <t xml:space="preserve">
</t>
    </r>
  </si>
  <si>
    <t>3M China IEA (Individual Employee Account)</t>
  </si>
  <si>
    <r>
      <rPr>
        <b/>
        <sz val="11"/>
        <color theme="1"/>
        <rFont val="Calibri"/>
        <charset val="134"/>
        <scheme val="minor"/>
      </rPr>
      <t>Formula of monthly IEA contribution:</t>
    </r>
    <r>
      <rPr>
        <sz val="11"/>
        <color theme="1"/>
        <rFont val="Calibri"/>
        <charset val="134"/>
        <scheme val="minor"/>
      </rPr>
      <t xml:space="preserve">
   &lt;Monthly IEA Contribution WT_9IEA&gt; = MIN{[&lt;Basic Pay&gt; - &lt;Off-duty Deduction of basic pay WT_1102&gt;] * 10% - &lt;IEA Adj&gt;, 10000}
   IF PHF contribution area is NOT Shanghai
      THEN &lt;IEA Adj&gt; = &lt;PHF ER part WT_/363&gt; - &lt;Shanghai City Avg Salary&gt;*3*8%   --&gt; negative amt round to ZERO
   IF PHF contribution area is Shanghai
      THEN &lt;IEA Adj&gt; = 0
The monthly amt of WT_9IEA needs to be accumulated into &lt;IEA Total Balance WT_9IB1&gt;, since when the EE deceased, all remained amt of IEA (not just vested balance) will be paid to his/her family.
</t>
    </r>
  </si>
  <si>
    <r>
      <rPr>
        <b/>
        <sz val="11"/>
        <color theme="1"/>
        <rFont val="Calibri"/>
        <charset val="134"/>
        <scheme val="minor"/>
      </rPr>
      <t>Calculation &amp; Accumulation of IEA vested amount:</t>
    </r>
    <r>
      <rPr>
        <sz val="11"/>
        <color theme="1"/>
        <rFont val="Calibri"/>
        <charset val="134"/>
        <scheme val="minor"/>
      </rPr>
      <t xml:space="preserve">
1- &lt;WT_9IEV - Vested amount of IEA&gt; is defined to store the vested amount of IEA.
2- Checking the seniority (start date = IT0041 Entry date, end date = last calendar day of current period), and determine the IEA vested rate:
   YOS </t>
    </r>
    <r>
      <rPr>
        <sz val="11"/>
        <color rgb="FFFF0000"/>
        <rFont val="Calibri"/>
        <charset val="134"/>
        <scheme val="minor"/>
      </rPr>
      <t xml:space="preserve">&lt; </t>
    </r>
    <r>
      <rPr>
        <sz val="11"/>
        <color theme="1"/>
        <rFont val="Calibri"/>
        <charset val="134"/>
        <scheme val="minor"/>
      </rPr>
      <t xml:space="preserve">2 years : IEA Vested Rate=25%
   2 years </t>
    </r>
    <r>
      <rPr>
        <sz val="11"/>
        <color rgb="FFFF0000"/>
        <rFont val="Calibri"/>
        <charset val="134"/>
        <scheme val="minor"/>
      </rPr>
      <t>&lt;=</t>
    </r>
    <r>
      <rPr>
        <sz val="11"/>
        <color theme="1"/>
        <rFont val="Calibri"/>
        <charset val="134"/>
        <scheme val="minor"/>
      </rPr>
      <t xml:space="preserve"> YOS </t>
    </r>
    <r>
      <rPr>
        <sz val="11"/>
        <color rgb="FFFF0000"/>
        <rFont val="Calibri"/>
        <charset val="134"/>
        <scheme val="minor"/>
      </rPr>
      <t xml:space="preserve">&lt; </t>
    </r>
    <r>
      <rPr>
        <sz val="11"/>
        <color theme="1"/>
        <rFont val="Calibri"/>
        <charset val="134"/>
        <scheme val="minor"/>
      </rPr>
      <t xml:space="preserve">4 years : IEA Vested Rate=50%
   4 years </t>
    </r>
    <r>
      <rPr>
        <sz val="11"/>
        <color rgb="FFFF0000"/>
        <rFont val="Calibri"/>
        <charset val="134"/>
        <scheme val="minor"/>
      </rPr>
      <t>&lt;=</t>
    </r>
    <r>
      <rPr>
        <sz val="11"/>
        <color theme="1"/>
        <rFont val="Calibri"/>
        <charset val="134"/>
        <scheme val="minor"/>
      </rPr>
      <t xml:space="preserve"> YOS </t>
    </r>
    <r>
      <rPr>
        <sz val="11"/>
        <color rgb="FFFF0000"/>
        <rFont val="Calibri"/>
        <charset val="134"/>
        <scheme val="minor"/>
      </rPr>
      <t>&lt;</t>
    </r>
    <r>
      <rPr>
        <sz val="11"/>
        <color theme="1"/>
        <rFont val="Calibri"/>
        <charset val="134"/>
        <scheme val="minor"/>
      </rPr>
      <t xml:space="preserve"> 6 years : IEA Vested Rate=75%
   6 years </t>
    </r>
    <r>
      <rPr>
        <sz val="11"/>
        <color rgb="FFFF0000"/>
        <rFont val="Calibri"/>
        <charset val="134"/>
        <scheme val="minor"/>
      </rPr>
      <t xml:space="preserve">&lt;= </t>
    </r>
    <r>
      <rPr>
        <sz val="11"/>
        <color theme="1"/>
        <rFont val="Calibri"/>
        <charset val="134"/>
        <scheme val="minor"/>
      </rPr>
      <t xml:space="preserve">YOS : IEA Vested Rate=100%
   The vested rate will be stored in WT_9IEV-RTE.
   WT_9IEV = &lt;Monthly IEA Contribution WT_9IEA&gt; * &lt;IEA Vested Rate&gt; 
3- WT_9IEV will be accumulated into &lt;WT_9IB2 - IEA vested balance&gt; in RT to store the balance of vested amt, which can be withdrawn yearly. The accumulation logic is:
   IF &lt;last month vested rate WT_9IEV&gt; == &lt;this month vested rate WT_9IEV&gt;
      THEN WT_9IB2-AMT = &lt;previous month WT_9IB2&gt; + WT_9IEV-AMT - &lt;Supplementary PHF ER part WT_7410+WT_7411&gt;
</t>
    </r>
    <r>
      <rPr>
        <sz val="11"/>
        <color rgb="FF00B050"/>
        <rFont val="Calibri"/>
        <charset val="134"/>
        <scheme val="minor"/>
      </rPr>
      <t xml:space="preserve">   IF {&lt;last month vested rate&gt; &lt;&gt; &lt;this month vested rate&gt;} &amp;&amp; {YOS &lt; 6} --&gt;seniority jumps to next level
      THEN WT_9IB2-AMT = {&lt;previous month WT_9IB2&gt;+&lt;last month accumulated 9IEW &amp; 9IEX&gt;+&lt;last month accumulated WT_7410&amp;7411&gt;} * &lt;new rate&gt;/&lt;old rate&gt; - {&lt;last month accumulated 9IEW &amp; 9IEX&gt;+&lt;last month accumulated WT_7410&amp;7411&gt; } + [WT_9IEV-AMT - &lt;Supplementary PHF ER part WT_7410+WT_7411&gt;]</t>
    </r>
    <r>
      <rPr>
        <strike/>
        <sz val="11"/>
        <color rgb="FFFF0000"/>
        <rFont val="Calibri"/>
        <charset val="134"/>
        <scheme val="minor"/>
      </rPr>
      <t xml:space="preserve">
</t>
    </r>
    <r>
      <rPr>
        <sz val="11"/>
        <color rgb="FFFF0000"/>
        <rFont val="Calibri"/>
        <charset val="134"/>
        <scheme val="minor"/>
      </rPr>
      <t xml:space="preserve">   IF{&lt;last month vested rate&gt; &lt;&gt; &lt;this month vested rate&gt;} &amp;&amp; {YOS &gt;= 6}
      THEN WT_9IB2-AMT = &lt;last month accumulated WT_9IB1&gt; - &lt;last month accumulated WT_9IEX&amp;9IEW&gt; - &lt;last month accumulated WT_7410+WT_7411&gt; + [WT_9IEV-AMT - &lt;Supplementary PHF ER part WT_7410+WT_7411&gt;]</t>
    </r>
    <r>
      <rPr>
        <sz val="11"/>
        <color theme="1"/>
        <rFont val="Calibri"/>
        <charset val="134"/>
        <scheme val="minor"/>
      </rPr>
      <t xml:space="preserve">
</t>
    </r>
    <r>
      <rPr>
        <sz val="11"/>
        <color theme="1"/>
        <rFont val="Calibri"/>
        <charset val="134"/>
        <scheme val="minor"/>
      </rPr>
      <t>4</t>
    </r>
    <r>
      <rPr>
        <sz val="11"/>
        <color theme="1"/>
        <rFont val="Calibri"/>
        <charset val="134"/>
        <scheme val="minor"/>
      </rPr>
      <t xml:space="preserve">- WT_9IB1,WT_9IB2,WT_7410&amp;7411,WT_9IEW&amp;9IEX will need to be included into PTD data.
5- Define 9IB3 &amp; 9IB4 to manually adjust WT_9IB1 &amp; WT_9IB2. WT_9IB1=WT_9IB1+WT_9IB3.WT_9IB2=WT_9IB2+WT_9IB4.
6- Supplementary PHF WT_7410 &amp; 7411 needs to be accumulated
7- &lt;WT_9IB5 - Final IEA Vested Balance&gt; is defined to store the adjusted IEA vested balance. Differing from WT_9IB2, WT_9IB5 estimates the total negative amt of {WT_9IEV-AMT - &lt;Supplementary PHF ER part WT_7410+WT_7411&gt;} for the subsequent months.And deduct this total negative amt in advance when the EE withdraw the IEA balance yearly. But if the EE leaves the company,he/she can still withdraw 9IB2 balance.
   IF &lt;this month vested amt WT_9IEV&gt; &lt; &lt;Supplementary PHF ER part WT_7410+WT_7411&gt;
      WT_9IB5 = WT_9IB2 - {&lt;Supplementary PHF ER part WT_7410+WT_7411&gt; - &lt;this month vested amt WT_9IEV&gt;} * "number of remaining periods"
   ELSE  
      WT_9IB5 = WT_9IB2
Since supplementary PHF's cycle is Apr - Mar, so:
period Apr -&gt; "number of remaining periods" = 11
period May -&gt; "number of remaining periods" = 10
period Jun -&gt; "number of remaining periods" = 09
period Jul -&gt; "number of remaining periods" = 08
...
period Mar -&gt; "number of remaining periods" = 0
</t>
    </r>
  </si>
  <si>
    <r>
      <rPr>
        <b/>
        <sz val="11"/>
        <color theme="1"/>
        <rFont val="Calibri"/>
        <charset val="134"/>
        <scheme val="minor"/>
      </rPr>
      <t>IEA withdraw:</t>
    </r>
    <r>
      <rPr>
        <sz val="11"/>
        <color theme="1"/>
        <rFont val="Calibri"/>
        <charset val="134"/>
        <scheme val="minor"/>
      </rPr>
      <t xml:space="preserve">
1- &lt;WT_9IEW - IEA Withdraw (net)&gt; &amp; &lt;WT_9IEX - IEA Withdraw&gt; will be defined to withdraw IEA balance. WT_9IEW is net withdraw and WT_9IEX is pre-tax withdraw.</t>
    </r>
    <r>
      <rPr>
        <sz val="11"/>
        <color rgb="FFFF0000"/>
        <rFont val="Calibri"/>
        <charset val="134"/>
        <scheme val="minor"/>
      </rPr>
      <t>9IEW net withdraw will not be paid via payroll, so GV shall only calculate the amount, but not include this WT in the net pay.</t>
    </r>
    <r>
      <rPr>
        <sz val="11"/>
        <color theme="1"/>
        <rFont val="Calibri"/>
        <charset val="134"/>
        <scheme val="minor"/>
      </rPr>
      <t xml:space="preserve">
   &lt;WT_9IEZ - IEA Deduction (net)&gt; &amp; &lt;WT_9IEY - IEA Deduction&gt; will be defined for IEA deduction when balance is negative amount.
2- Formula:
   IF WT_9IEW/9IEX-NUM=1 --&gt; Withdraw vested balance 
      THEN 
</t>
    </r>
    <r>
      <rPr>
        <sz val="11"/>
        <color rgb="FFFF0000"/>
        <rFont val="Calibri"/>
        <charset val="134"/>
        <scheme val="minor"/>
      </rPr>
      <t xml:space="preserve">         IF no termination happen in current month THEN:</t>
    </r>
    <r>
      <rPr>
        <sz val="11"/>
        <color theme="1"/>
        <rFont val="Calibri"/>
        <charset val="134"/>
        <scheme val="minor"/>
      </rPr>
      <t xml:space="preserve">
             i. IF "WT_9IB5-AMT in Last Payroll LRT" &gt;= 0 THEN WT_9IEW/9IEX-AMT = "WT_9IB5-AMT in Last Payroll LRT"
                IF {"WT_9IB5-AMT in Last Payroll LRT" &lt; 0 AND WT_9IEZ/9IEY-NUM=1} THEN WT_9IEW/9IEX-AMT=0, WT_9IEZ/9IEY-AMT = "WT_9IB5-AMT in Last Payroll LRT"
             ii. Deduct from WT_9IB2 and WT_9IB5  (WT_9IB2-WT_9IEW/X/Z/Y, WT_9IB5-WT_9IEW/X/Z/Y)
</t>
    </r>
    <r>
      <rPr>
        <sz val="11"/>
        <color rgb="FFFF0000"/>
        <rFont val="Calibri"/>
        <charset val="134"/>
        <scheme val="minor"/>
      </rPr>
      <t xml:space="preserve">         ELSE
             i. IF "WT_9IB2-AMT in Last Payroll LRT" &gt;= 0 THEN WT_9IEW/9IEX-AMT = "WT_9IB2-AMT in Last Payroll LRT"
                IF {"WT_9IB2-AMT in Last Payroll LRT" &lt; 0 AND WT_9IEZ/9IEY-NUM=1} THEN WT_9IEW/9IEX-AMT=0, WT_9IEZ/9IEY-AMT = "WT_9IB2-AMT in Last Payroll LRT"
             ii. Deduct from WT_9IB2 and WT_9IB5  (WT_9IB2-WT_9IEW/X/Z/Y, WT_9IB5-WT_9IEW/X/Z/Y) 
             iii. Clear CRT balance for 9IB1,7410, 7411, 9IEW,9IEX,9IEZ,9IEY </t>
    </r>
    <r>
      <rPr>
        <sz val="11"/>
        <color theme="1"/>
        <rFont val="Calibri"/>
        <charset val="134"/>
        <scheme val="minor"/>
      </rPr>
      <t xml:space="preserve">   
             </t>
    </r>
    <r>
      <rPr>
        <sz val="11"/>
        <color rgb="FFFF0000"/>
        <rFont val="Calibri"/>
        <charset val="134"/>
        <scheme val="minor"/>
      </rPr>
      <t>iv. Clear 9IB2 and 9IB5 in the RT</t>
    </r>
    <r>
      <rPr>
        <sz val="11"/>
        <color theme="1"/>
        <rFont val="Calibri"/>
        <charset val="134"/>
        <scheme val="minor"/>
      </rPr>
      <t xml:space="preserve">
   IF WT_9IEW/9IEX-NUM=2 --&gt; Withdraw all IEA account accrued balance 
      THEN
             i. WT_9IEW-AMT = "WT_9IB1-AMT in last CRT" + WT_9IEA - &lt;last month accumulated WT_9IEX&amp;9IEW&gt; - &lt;last month accumulated WT_7410+WT_7411&gt; </t>
    </r>
    <r>
      <rPr>
        <strike/>
        <sz val="11"/>
        <color theme="1"/>
        <rFont val="Calibri"/>
        <charset val="134"/>
        <scheme val="minor"/>
      </rPr>
      <t>+ WT_9IEV-AMT</t>
    </r>
    <r>
      <rPr>
        <sz val="11"/>
        <color theme="1"/>
        <rFont val="Calibri"/>
        <charset val="134"/>
        <scheme val="minor"/>
      </rPr>
      <t xml:space="preserve"> - &lt;Supplementary PHF ER part WT_7410+WT_7411&gt;]
             ii. Clean-up  WT_9IB2 WT_9IB5
3- 9IEW/9IEX &amp; 9IEZ/9IEY needs to be accumulated unlimitedly
</t>
    </r>
  </si>
  <si>
    <t xml:space="preserve"> </t>
  </si>
  <si>
    <t>3M China SIP - Sales Incentive Plan</t>
  </si>
  <si>
    <t xml:space="preserve">1- Define 13 WTs below for each month SIP payment: 
   3SI1 - SIP on Jan AMT=6000 NUM=2 
   3SI2 - SIP on Feb
   3SI3 - SIP on Mar
   3SI4 - SIP on Apr
   3SI5 - SIP on May
   3SI6 - SIP on Jun
   3SI7 - SIP on Jul
   3SI8 - SIP on Aug
   3SI9 - SIP on Sep
   3SIA - SIP on Oct
   3SIB - SIP on Nov
   3SIC - SIP on Dec
   3600 - SIP Amt
2- 3M China team will input amt of 3600, GV needs to split the payment in the 3 months. For example, if 3600=9000 CNY is input in Jan and 3600=6000 CNY is input in Feb, then:
   In Jan payroll result:
      WT_3SI1-AMT = 6000 CNY, WT_3SI1-NUM = 2 (store the remaining amt in RT)
      final payout WT_3691-AMT = 9000/3 = 3000 CNY, 
   In Feb payroll result:
      WT_3SI1-AMT = 3000 CNY, WT_3SI1-NUM = 1 (store the remaining amt in RT)
      WT_3SI2-AMT = 4000 CNY, WT_3SI2-NUM = 2 (store the remaining amt in RT)
      final payout WT_3691-AMT = 6000/2 + 6000/3 = 3000 + 2000 = 5000 CNY
   In Mar payroll result:
      WT_3SI1-AMT = 0 CNY, WT_3SI1-NUM = 0
      WT_3SI2-AMT = 2000 CNY, WT_3SI2-NUM = 1 (store the remaining amt in RT)
      final payout WT_3691-AMT = 3000/1 + 4000/2 = 5000 CNY
   In Apr payroll result:
      WT_3SI2-AMT = 0 CNY, WT_3SI2-NUM = 0
      final payout WT_3691-AMT = 2000/1 = 2000 CNY      </t>
  </si>
  <si>
    <r>
      <rPr>
        <strike/>
        <sz val="11"/>
        <color theme="1"/>
        <rFont val="Calibri"/>
        <charset val="134"/>
        <scheme val="minor"/>
      </rPr>
      <t xml:space="preserve">Steps to calculate 3691:(WT_3691 will be generated automatically, but if 3M China wants to pay SIP with YEB taxation, WT_3601-NUM=1 should be uploaded via SSL.When termination case or YEB payout, all balance of SIP should be paid out)
1- IF the current month is the termination month </t>
    </r>
    <r>
      <rPr>
        <b/>
        <strike/>
        <sz val="11"/>
        <color theme="1"/>
        <rFont val="Calibri"/>
        <charset val="134"/>
        <scheme val="minor"/>
      </rPr>
      <t>or post-termination month</t>
    </r>
    <r>
      <rPr>
        <strike/>
        <sz val="11"/>
        <color theme="1"/>
        <rFont val="Calibri"/>
        <charset val="134"/>
        <scheme val="minor"/>
      </rPr>
      <t xml:space="preserve">
      THEN 
           IF WT_3601-NUM=1 THEN WT_3601-AMT = WT_3600-AMT (YEB payout)
           ELSE WT_3691-AMT = WT_3600-AMT
   ELSE
      IF WT_3601-NUM = 1 (payout all with YEB)  THEN WT_3601-AMT = WT_3600-AMT
      ELSE       WT_3691-AMT = WT_3600-AMT / 3
2- To payout the legacy balance,read WT_3SI1/2/3/4/5/6/7/8/9/A/B/C from LRT, THEN
   IF the current month is the termination month --&gt; payout all SIP balance
      IF WT_3601-NUM=1 
          i. WT_3601-AMT = WT_3601-AMT + Sum(WT_3SI1-AMT + WT_3SI2-amt+…… WT_3SIC-amt)
         ii. Clean WT_3SI1/2/3/4/5/6/7/8/9/A/B/C from RT       
      ELSE
         i. WT_3691-AMT = WT_3691-AMT + WT_3SI1/2/3/4/5/6/7/8/9/A/B/C-AMT
         ii. Clean WT_3SI1/2/3/4/5/6/7/8/9/A/B/C from RT
   ELSE
      IF WT_3601-NUM=1  (payout all with YEB)
         i. WT_3601-AMT = WT_3601-AMT + WT_3SI1/2/3/4/5/6/7/8/9/A/B/C-AMT
         ii. Clean WT_3SI1/2/3/4/5/6/7/8/9/A/B/C from RT  
      ELSE 
          i. WT_3691-AMT = WT_3691-AMT + </t>
    </r>
    <r>
      <rPr>
        <strike/>
        <sz val="11"/>
        <color theme="1"/>
        <rFont val="宋体"/>
        <charset val="134"/>
      </rPr>
      <t>∑</t>
    </r>
    <r>
      <rPr>
        <strike/>
        <sz val="11"/>
        <color theme="1"/>
        <rFont val="Calibri"/>
        <charset val="134"/>
        <scheme val="minor"/>
      </rPr>
      <t>{WT_3SI1-AMT/WT_3SI1-NUM + WT_3SI2-AMT/WT_3SI2-NUM ....+ WT_3SIC-AMT/WT_3SIC-NUM}
          ii. WT_3SI1-AMT = WT_3SI1-AMT - (WT_3SI1-AMT / WT_3SI1-NUM) AND  WT_3SI1-NUM = WT_3SI1-NUM - 1
              WT_3SI2-AMT = WT_3SI2-AMT - (WT_3SI2-AMT / WT_3SI2-NUM) AND  WT_3SI1-NUM = WT_3SI1-NUM - 1
              ....
              WT_3SIC-AMT = WT_3SIC-AMT - (WT_3SIC-AMT / WT_3SIC-NUM) AND  WT_3SIC-NUM = WT_3SIC-NUM - 1
3- No matter if WT_3601 or WT_3691 is generated, WT_3690 - SIP manual adj should be added to it to adjust the final payout amt.
   if neither no WT_3601 nor WT_3691 is generated, WT_3690- SIP manual adj should be added to WT_3691.</t>
    </r>
    <r>
      <rPr>
        <sz val="11"/>
        <color theme="1"/>
        <rFont val="Calibri"/>
        <charset val="134"/>
        <scheme val="minor"/>
      </rPr>
      <t xml:space="preserve">
1. Amount of WT3600 will be interfaced from global via PECI. 
2. Steps to calculate 3691/3601:
  (WT_3691 will be generated automatically, but if 3M China wants to pay SIP with YEB taxation, WT_3601-NUM=1 should be uploaded via SSL.
 IF WT_3601-NUM=1 THEN WT_3601-AMT = WT_3600-AMT (YEB payout)+WT_3690-SIP manual adj
 ELSE WT_3691-AMT = WT_3600-AMT+WT_3690-SIP manual adj
</t>
    </r>
  </si>
  <si>
    <t>GESPP</t>
  </si>
  <si>
    <r>
      <rPr>
        <sz val="11"/>
        <color theme="1"/>
        <rFont val="Calibri"/>
        <charset val="134"/>
        <scheme val="minor"/>
      </rPr>
      <t>1- &lt;GESPP Deduction CNY WT_76ZA&gt; 
   i. &lt;GESPP Deduction CNY WT_76ZA&gt; = GESPP Base * WT_76ZP-NUM + WT_76ZJ --&gt; WT_76ZP GESPP deduction rate will be interfaced from WD every month
   ii. GESPP Base = WT_1101+ WT_1102+WT_1103 + WT_3020 + (year-end-bonus) + (AIP) + (SIP) + (OT) 
   iii. IF {&lt;GESPP Deduction CNY WT_76ZA&gt; / last_month_call_rate} &lt;= &lt;GESPP cap in USD (custom table constant - ZGESPP)&gt; - &lt;accumulated GESPP actual deduction USD(LCRT)&gt;
           THEN &lt;GESPP Deduction CNY WT_76ZA&gt; = unchanged
        ELSE
           THEN &lt;GESPP Deduction CNY WT_76ZA&gt; = {&lt;GESPP cap in USD (ZGESPP)&gt; - &lt;accumulated GESPP actual deduction USD WT76ZC (LCRT)&gt;} * last month_call_rate
   iv. &lt;GESPP actual deduction USD WT76ZC&gt; = &lt;GESPP Deduction CNY WT_76ZA&gt; / last_month_call_rate --&gt; exchange rate is stored in custom table constant - ZGESPX,and updated in each end of month after regular payroll run
   v. In next month retro-calculation, custom table constant ZGESPX will be updated with new_call_rate. &lt;GESPP actual deduction USD WT76ZC&gt; &amp; &lt;GESPP Deduction CNY WT_76ZA&gt;  will be updated with new_exchange_rate.
2- 3M China will need a report as listed to submit to Fidelity. But since the &lt;GESPP deduction in USD WT76ZC&gt; is generated with ZGESPX, 3M China team will need to manually update that column with new exchange rate in the end of month.
3- Wage type 76ZB - GESPP Class B Income is defined as: WT76ZB = WT76ZB * ZGESPX. 
   3M China will input WT_76ZB-amt in USD amt. This amt is the taxable amt of stock purchasing amt. WT 76ZB is not payable WT, but just a taxable item.</t>
    </r>
    <r>
      <rPr>
        <sz val="11"/>
        <color rgb="FFFF0000"/>
        <rFont val="Calibri"/>
        <charset val="134"/>
        <scheme val="minor"/>
      </rPr>
      <t>WT 76ZB will only be generated in original period.</t>
    </r>
    <r>
      <rPr>
        <sz val="11"/>
        <color theme="1"/>
        <rFont val="Calibri"/>
        <charset val="134"/>
        <scheme val="minor"/>
      </rPr>
      <t xml:space="preserve">
4- Wage type 76ZJ - GESPP deduction Adj (CNY) is defined to manually adjust 76ZA. If 3M China team find the EE has negative income, they will upload WT_76ZJ to off-set GESPP deduction amt to ZERO.
5- To increase accuracy of currency converting, ZGESPX should be maintained with 4 digits. (multiply with 100,000)
  </t>
    </r>
  </si>
  <si>
    <t>Month</t>
  </si>
  <si>
    <t>GESPP Deduction in CNY
WT_76ZA</t>
  </si>
  <si>
    <t>GESPP Deduction in USD
WT_76ZB</t>
  </si>
  <si>
    <t>ZGESPP yearly cap</t>
  </si>
  <si>
    <t>GESPP_HisTot
accumulated WT_76ZB</t>
  </si>
  <si>
    <t>GESPP_Cap_USD</t>
  </si>
  <si>
    <t>GESPP_Ded_Ori CNY</t>
  </si>
  <si>
    <t>Exchange Rate</t>
  </si>
  <si>
    <t>购汇日</t>
  </si>
  <si>
    <t>GESPP Base</t>
  </si>
  <si>
    <t>GESPP Deduction Rate
WT_76ZP</t>
  </si>
  <si>
    <t>Wage Type</t>
  </si>
  <si>
    <t>AVBasis</t>
  </si>
  <si>
    <t>Rate</t>
  </si>
  <si>
    <t>Percent</t>
  </si>
  <si>
    <t>Number</t>
  </si>
  <si>
    <r>
      <rPr>
        <b/>
        <sz val="10"/>
        <color rgb="FFFF0000"/>
        <rFont val="Arial"/>
        <charset val="134"/>
      </rPr>
      <t>Wage Type-</t>
    </r>
    <r>
      <rPr>
        <b/>
        <sz val="10"/>
        <color indexed="10"/>
        <rFont val="微软雅黑"/>
        <charset val="134"/>
      </rPr>
      <t>社保基数</t>
    </r>
  </si>
  <si>
    <r>
      <rPr>
        <b/>
        <sz val="10"/>
        <color rgb="FFFF0000"/>
        <rFont val="Arial"/>
        <charset val="134"/>
      </rPr>
      <t>Wage Type-</t>
    </r>
    <r>
      <rPr>
        <b/>
        <sz val="10"/>
        <color indexed="10"/>
        <rFont val="微软雅黑"/>
        <charset val="134"/>
      </rPr>
      <t>补偿金基数</t>
    </r>
  </si>
  <si>
    <t>V_T51AV_2W</t>
  </si>
  <si>
    <r>
      <rPr>
        <strike/>
        <sz val="10"/>
        <color rgb="FFFF0000"/>
        <rFont val="Arial"/>
        <charset val="134"/>
      </rPr>
      <t>V_T51AV_2W</t>
    </r>
    <r>
      <rPr>
        <strike/>
        <sz val="10"/>
        <color rgb="FFFF0000"/>
        <rFont val="宋体"/>
        <charset val="134"/>
      </rPr>
      <t>（</t>
    </r>
    <r>
      <rPr>
        <strike/>
        <sz val="10"/>
        <color rgb="FFFF0000"/>
        <rFont val="Arial"/>
        <charset val="134"/>
      </rPr>
      <t>Obsolete)</t>
    </r>
  </si>
  <si>
    <t>V_T51AV_2W(Obsolete)</t>
  </si>
  <si>
    <t>V_T51AV_2W(Final)</t>
  </si>
  <si>
    <t>/208</t>
  </si>
  <si>
    <t>/202</t>
  </si>
  <si>
    <t>/201</t>
  </si>
  <si>
    <t>/208 will be used to get last 10 months accumulated sick/absent/personal lv days for Maternity lv calculation</t>
  </si>
  <si>
    <t>2O20</t>
  </si>
  <si>
    <t>Rel. rule</t>
  </si>
  <si>
    <t>Relevance rule txt</t>
  </si>
  <si>
    <t>LEPER</t>
  </si>
  <si>
    <t>Rehing</t>
  </si>
  <si>
    <t>Part.rel.</t>
  </si>
  <si>
    <t>Re.Av.per.</t>
  </si>
  <si>
    <t>Function Module</t>
  </si>
  <si>
    <t>2O30</t>
  </si>
  <si>
    <t>V_T51AV_R</t>
  </si>
  <si>
    <r>
      <rPr>
        <sz val="10"/>
        <rFont val="Arial"/>
        <charset val="134"/>
      </rPr>
      <t>P</t>
    </r>
    <r>
      <rPr>
        <sz val="11"/>
        <color theme="1"/>
        <rFont val="Calibri"/>
        <charset val="134"/>
        <scheme val="minor"/>
      </rPr>
      <t>HF0</t>
    </r>
  </si>
  <si>
    <t>Last year average salary (PHF/SI)-not include 1'st month's salary</t>
  </si>
  <si>
    <t>Y</t>
  </si>
  <si>
    <t>ZXADP_M28_AVERA_RELEVANCY_CN</t>
  </si>
  <si>
    <t xml:space="preserve">Function ZHRPY_AVERA_RELEVANCY_TEST_2  is created to replace HRPY_AVERA_RELEVANCY_TEST_CN. Because HRPY_AVERA_RELEVANCY_TEST_CN always excludes entry month no matter whether the EE entered company on the 1st of that month.  Function ZHRPY_AVERA_RELEVANCY_TEST_2 will include entry month if the EE entered company on the 1st of that month. </t>
  </si>
  <si>
    <t>Z8AV</t>
  </si>
  <si>
    <t>Last 12M average salary (SP)</t>
  </si>
  <si>
    <t>ZXADP_M28_AVERA_RELEVANCY_CN_1</t>
  </si>
  <si>
    <t>If mid-month entry, the entry month should be excluded.</t>
  </si>
  <si>
    <t>Z8SL</t>
  </si>
  <si>
    <t>Last 10M sick lv</t>
  </si>
  <si>
    <t>Entry month should not be excluded even it's mid-month entry.</t>
  </si>
  <si>
    <t>Cum. rule</t>
  </si>
  <si>
    <t>Cumulation text</t>
  </si>
  <si>
    <t>Av base</t>
  </si>
  <si>
    <t>RTE</t>
  </si>
  <si>
    <t>+</t>
  </si>
  <si>
    <t>Adj.rule</t>
  </si>
  <si>
    <t>NUM</t>
  </si>
  <si>
    <t>AMT</t>
  </si>
  <si>
    <t>V_T51AV_B</t>
  </si>
  <si>
    <t>PHF0</t>
  </si>
  <si>
    <t>Last year average salary (PHF/SI)</t>
  </si>
  <si>
    <t>SP</t>
  </si>
  <si>
    <t>Monthly Salary - SP</t>
  </si>
  <si>
    <t>/201-&gt; 9810</t>
  </si>
  <si>
    <t>ZP</t>
  </si>
  <si>
    <t>Monthly Salary - SI/PHF</t>
  </si>
  <si>
    <t>/202 -&gt; 9811</t>
  </si>
  <si>
    <t>ZSL0</t>
  </si>
  <si>
    <t>Monthly Sick Lv</t>
  </si>
  <si>
    <t>/208 -&gt; 9812</t>
  </si>
  <si>
    <t>Final proc</t>
  </si>
  <si>
    <t>Final average processing</t>
  </si>
  <si>
    <t>V_T51AV_E</t>
  </si>
  <si>
    <t>CN18</t>
  </si>
  <si>
    <t>ZN18 (copy CN18 and set denominator = 1)</t>
  </si>
  <si>
    <t>AV rule</t>
  </si>
  <si>
    <t>Av. Rule text</t>
  </si>
  <si>
    <t>rel.rule</t>
  </si>
  <si>
    <t>Fin.proc.</t>
  </si>
  <si>
    <t>Comp.rule</t>
  </si>
  <si>
    <t>Relev.av.per.</t>
  </si>
  <si>
    <t>Time unit</t>
  </si>
  <si>
    <t>Max.AV per.</t>
  </si>
  <si>
    <t>Current</t>
  </si>
  <si>
    <t>Freeze</t>
  </si>
  <si>
    <t>Houly AV</t>
  </si>
  <si>
    <t>V_T51AV_A</t>
  </si>
  <si>
    <r>
      <rPr>
        <sz val="10"/>
        <rFont val="Arial"/>
        <charset val="134"/>
      </rPr>
      <t>P</t>
    </r>
    <r>
      <rPr>
        <sz val="11"/>
        <color theme="1"/>
        <rFont val="Calibri"/>
        <charset val="134"/>
        <scheme val="minor"/>
      </rPr>
      <t>HF1</t>
    </r>
  </si>
  <si>
    <t>Last year average salary (PHF/SI) - freeze from 1-12</t>
  </si>
  <si>
    <t>/381</t>
  </si>
  <si>
    <t>PHF2</t>
  </si>
  <si>
    <t>Last year average salary (PHF/SI) - freeze from 2-1</t>
  </si>
  <si>
    <t>PHF3</t>
  </si>
  <si>
    <t>Last year average salary (PHF/SI) - freeze from 3-2</t>
  </si>
  <si>
    <t>PHF4</t>
  </si>
  <si>
    <t>Last year average salary (PHF/SI) - freeze from 4-3</t>
  </si>
  <si>
    <t>PHF5</t>
  </si>
  <si>
    <t>Last year average salary (PHF/SI) - freeze from 5-4</t>
  </si>
  <si>
    <t>PHF6</t>
  </si>
  <si>
    <t>Last year average salary (PHF/SI) - freeze from 6-5</t>
  </si>
  <si>
    <t>PHF7</t>
  </si>
  <si>
    <t>Last year average salary (PHF/SI) - freeze from 7-6</t>
  </si>
  <si>
    <t>PHF8</t>
  </si>
  <si>
    <t>Last year average salary (PHF/SI) - freeze from 8-7</t>
  </si>
  <si>
    <t>PHF9</t>
  </si>
  <si>
    <t>Last year average salary (PHF/SI) - freeze from 9-8</t>
  </si>
  <si>
    <t>PHFB</t>
  </si>
  <si>
    <t>Last year average salary (PHF/SI) - freeze from 10-9</t>
  </si>
  <si>
    <t>PHFC</t>
  </si>
  <si>
    <t>Last year average salary (PHF/SI) - freeze from 11-10</t>
  </si>
  <si>
    <t>PHFD</t>
  </si>
  <si>
    <t>Last year average salary (PHF/SI) - freeze from 12-11</t>
  </si>
  <si>
    <t>Last 12 month average (SI/PHF)</t>
  </si>
  <si>
    <t>3871</t>
  </si>
  <si>
    <t>WT</t>
  </si>
  <si>
    <t>WT Long Text</t>
  </si>
  <si>
    <t>Start Date</t>
  </si>
  <si>
    <t xml:space="preserve">End Date </t>
  </si>
  <si>
    <t>Av.Rule</t>
  </si>
  <si>
    <t>V_T51AV_P</t>
  </si>
  <si>
    <r>
      <rPr>
        <sz val="10"/>
        <rFont val="Arial"/>
        <charset val="134"/>
      </rPr>
      <t xml:space="preserve">Last 12 Month Av (w/o sign-on bonus)
</t>
    </r>
    <r>
      <rPr>
        <sz val="10"/>
        <rFont val="宋体"/>
        <charset val="134"/>
      </rPr>
      <t>用于</t>
    </r>
    <r>
      <rPr>
        <sz val="10"/>
        <rFont val="Arial"/>
        <charset val="134"/>
      </rPr>
      <t>Severance Pay</t>
    </r>
  </si>
  <si>
    <t>01.01.1900</t>
  </si>
  <si>
    <t>31.12.9999</t>
  </si>
  <si>
    <t>9201</t>
  </si>
  <si>
    <r>
      <rPr>
        <sz val="10"/>
        <rFont val="Arial"/>
        <charset val="134"/>
      </rPr>
      <t xml:space="preserve">Last 12 Month Average Wg.
</t>
    </r>
    <r>
      <rPr>
        <sz val="10"/>
        <rFont val="宋体"/>
        <charset val="134"/>
      </rPr>
      <t>用于</t>
    </r>
    <r>
      <rPr>
        <sz val="10"/>
        <rFont val="Arial"/>
        <charset val="134"/>
      </rPr>
      <t>SI/PHF base</t>
    </r>
    <r>
      <rPr>
        <sz val="10"/>
        <rFont val="宋体"/>
        <charset val="134"/>
      </rPr>
      <t>）</t>
    </r>
  </si>
  <si>
    <t>01.01.1990</t>
  </si>
  <si>
    <t>Last 10 Months Total Sick Lv</t>
  </si>
  <si>
    <t>Payscale Type</t>
  </si>
  <si>
    <t>Text</t>
  </si>
  <si>
    <t>Payscale Area</t>
  </si>
  <si>
    <t>ESG CAP</t>
  </si>
  <si>
    <t>Payscale Group (Job grade)</t>
  </si>
  <si>
    <t>Payscale Level (Workday Job Lev)</t>
  </si>
  <si>
    <t>Wagetype</t>
  </si>
  <si>
    <t>1  Char</t>
  </si>
  <si>
    <t>13 Curr</t>
  </si>
  <si>
    <t>V_T510A</t>
  </si>
  <si>
    <t>V_T510G</t>
  </si>
  <si>
    <t>V_T510</t>
  </si>
  <si>
    <t>Direct</t>
  </si>
  <si>
    <t>CN</t>
  </si>
  <si>
    <t>PW2</t>
  </si>
  <si>
    <t>Indirect</t>
  </si>
  <si>
    <t>Valuation Basis</t>
  </si>
  <si>
    <t>Description</t>
  </si>
  <si>
    <t>Composed by Wage Types</t>
  </si>
  <si>
    <t>Divisor</t>
  </si>
  <si>
    <t>Hourly rate for OT</t>
  </si>
  <si>
    <t>1000,3000, 3002, 4002, 4003,5050</t>
  </si>
  <si>
    <t>fixed value = 174 Hrs/Month</t>
  </si>
  <si>
    <t>Factor 1 - Working Hours (/801)</t>
  </si>
  <si>
    <t>Factor 1 - Working Hours (/802)</t>
  </si>
  <si>
    <t>Short Month</t>
  </si>
  <si>
    <t>Ratio Based (SAP)</t>
  </si>
  <si>
    <t>Total Salary</t>
  </si>
  <si>
    <t>Active working days</t>
  </si>
  <si>
    <t>Actual working days</t>
  </si>
  <si>
    <t>Unpaid leave days</t>
  </si>
  <si>
    <t>Sick leave days</t>
  </si>
  <si>
    <t>Inactive working days</t>
  </si>
  <si>
    <t>Standard Working days for whole month</t>
  </si>
  <si>
    <t>Planned working days for whole month</t>
  </si>
  <si>
    <t>Salary</t>
  </si>
  <si>
    <t>Long Month</t>
  </si>
  <si>
    <t xml:space="preserve">  </t>
  </si>
  <si>
    <t>Half Month</t>
  </si>
  <si>
    <t>Actual working days in active period</t>
  </si>
  <si>
    <t>Total calendar days</t>
  </si>
  <si>
    <t>Break Code</t>
  </si>
  <si>
    <t>Break Start</t>
  </si>
  <si>
    <t>Break End</t>
  </si>
  <si>
    <t>Break Paid/ Unpaid</t>
  </si>
  <si>
    <t>V_T550P</t>
  </si>
  <si>
    <t>C300</t>
  </si>
  <si>
    <t>12 pm for 30 min Unpaid break</t>
  </si>
  <si>
    <t>Unpaid</t>
  </si>
  <si>
    <t>Daily WS</t>
  </si>
  <si>
    <t>Start Time</t>
  </si>
  <si>
    <t>End Time</t>
  </si>
  <si>
    <t>Total Hours Paid</t>
  </si>
  <si>
    <t>Break 1 Start</t>
  </si>
  <si>
    <t>Break 1 End</t>
  </si>
  <si>
    <t>V_T550A</t>
  </si>
  <si>
    <t>8:30, 8 Hr/d</t>
  </si>
  <si>
    <t>OFF</t>
  </si>
  <si>
    <t>NA</t>
  </si>
  <si>
    <t>Period WS</t>
  </si>
  <si>
    <t>Seq No</t>
  </si>
  <si>
    <t>Monday</t>
  </si>
  <si>
    <t>Tuesday</t>
  </si>
  <si>
    <t>Wednesday</t>
  </si>
  <si>
    <t>Thursday</t>
  </si>
  <si>
    <t>Friday</t>
  </si>
  <si>
    <t>Saturday</t>
  </si>
  <si>
    <t>Sunday</t>
  </si>
  <si>
    <t>V_T551A</t>
  </si>
  <si>
    <t>1S00</t>
  </si>
  <si>
    <t>Standard</t>
  </si>
  <si>
    <t>WSRule</t>
  </si>
  <si>
    <t>PH Calendar</t>
  </si>
  <si>
    <t>Daily Working Hours</t>
  </si>
  <si>
    <t>Weekly Working Hrs</t>
  </si>
  <si>
    <t>Weekly Working Days</t>
  </si>
  <si>
    <t>Monthly Working Hrs</t>
  </si>
  <si>
    <t>Annual Working Hrs</t>
  </si>
  <si>
    <t>Period WS Rule</t>
  </si>
  <si>
    <t>Ref Date</t>
  </si>
  <si>
    <t>Start Seq No</t>
  </si>
  <si>
    <t>V_T508A</t>
  </si>
  <si>
    <t>S5400001</t>
  </si>
  <si>
    <t>Standard 5days/week</t>
  </si>
  <si>
    <t>S5400002</t>
  </si>
  <si>
    <t>Standard 5d (Comprehansive)</t>
  </si>
  <si>
    <t>Public Holiday Name</t>
  </si>
  <si>
    <t>Date</t>
  </si>
  <si>
    <t>Fixed/Movable</t>
  </si>
  <si>
    <t>Guaranteed</t>
  </si>
  <si>
    <t>Substitution rule</t>
  </si>
  <si>
    <t>Holiday Calendar</t>
  </si>
  <si>
    <t>X = Yes</t>
  </si>
  <si>
    <t>Calendar CN</t>
  </si>
  <si>
    <t>Transaction OY05</t>
  </si>
  <si>
    <t>New Year's Day 2018</t>
  </si>
  <si>
    <t>2018/01/01</t>
  </si>
  <si>
    <t xml:space="preserve">Chinese New Year Day </t>
  </si>
  <si>
    <t>2018/02/16,2018/02/17,2018/02/18</t>
  </si>
  <si>
    <t>Ching Ming Festival</t>
  </si>
  <si>
    <t>2018/4/5</t>
  </si>
  <si>
    <t xml:space="preserve">International Labour Day </t>
  </si>
  <si>
    <t>2018/05/01</t>
  </si>
  <si>
    <t>Dragon Boat Day</t>
  </si>
  <si>
    <t>2018/6/18</t>
  </si>
  <si>
    <t>Mid Autumn Festival</t>
  </si>
  <si>
    <t>2018/09/24</t>
  </si>
  <si>
    <t>National Day</t>
  </si>
  <si>
    <t>2018/10/01, 2018/10/02,2018/10/03</t>
  </si>
  <si>
    <t xml:space="preserve">Personal Area </t>
  </si>
  <si>
    <t>PA Text</t>
  </si>
  <si>
    <t>Personal Subarea</t>
  </si>
  <si>
    <t>Personal Subarea Text</t>
  </si>
  <si>
    <t>Tax Group</t>
  </si>
  <si>
    <t>Enterprise ID</t>
  </si>
  <si>
    <t>Tax area</t>
  </si>
  <si>
    <t>Exempt.amt for Severance Payment</t>
  </si>
  <si>
    <t>Seniority Rule</t>
  </si>
  <si>
    <t>Crcy</t>
  </si>
  <si>
    <t>Tax Group Name in EN</t>
  </si>
  <si>
    <t>Tax Group Name in ZH</t>
  </si>
  <si>
    <t>Tax &lt;1 CNY Rule</t>
  </si>
  <si>
    <t>Reasons for Tax</t>
  </si>
  <si>
    <t>V_7CN0P_TAX</t>
  </si>
  <si>
    <t>T7CN36</t>
  </si>
  <si>
    <t>V_T7CN36</t>
  </si>
  <si>
    <t>Feature 28TCR</t>
  </si>
  <si>
    <t>GRB1</t>
  </si>
  <si>
    <t>GRAO</t>
  </si>
  <si>
    <t>1990.1.1</t>
  </si>
  <si>
    <t>914403007703295317</t>
  </si>
  <si>
    <t>AO(Areao)</t>
  </si>
  <si>
    <t>SPNR</t>
  </si>
  <si>
    <t>No</t>
  </si>
  <si>
    <t>New Hire</t>
  </si>
  <si>
    <t>GRS1</t>
  </si>
  <si>
    <t>GROR</t>
  </si>
  <si>
    <t>91330100733827910C</t>
  </si>
  <si>
    <t>OR(ORJ)</t>
  </si>
  <si>
    <t>Local Hire with Foreign Passport</t>
  </si>
  <si>
    <t>91110302668400733B</t>
  </si>
  <si>
    <t>B1(Beijing-001)</t>
  </si>
  <si>
    <t>Non-Resident-Shanghai</t>
  </si>
  <si>
    <t>GRB5</t>
  </si>
  <si>
    <t>911101056869010999</t>
  </si>
  <si>
    <t>B5(Beijing-005)</t>
  </si>
  <si>
    <t>Termination</t>
  </si>
  <si>
    <t>GRFZ</t>
  </si>
  <si>
    <t>91350100685080356U</t>
  </si>
  <si>
    <t>FZ(Fuzhou)</t>
  </si>
  <si>
    <t>Consultant</t>
  </si>
  <si>
    <t>GRG1</t>
  </si>
  <si>
    <t>91441900771872472B</t>
  </si>
  <si>
    <t>G1(DongGuan - 015)</t>
  </si>
  <si>
    <t>Retirement</t>
  </si>
  <si>
    <t>GRG2</t>
  </si>
  <si>
    <t>91440101MA59A9P88X</t>
  </si>
  <si>
    <t>G2(DongGuan - 025)</t>
  </si>
  <si>
    <t>GRY1</t>
  </si>
  <si>
    <t>91440116773300566P</t>
  </si>
  <si>
    <t>Y1(Guangzhou MFG)</t>
  </si>
  <si>
    <t>Intern/ Temp</t>
  </si>
  <si>
    <t>GRY2</t>
  </si>
  <si>
    <t>91440106687686896L</t>
  </si>
  <si>
    <t>Y2(Guangzhou TianHe)</t>
  </si>
  <si>
    <t>GRHF</t>
  </si>
  <si>
    <t>91340100574446917U</t>
  </si>
  <si>
    <t>HF(Hefei-020)</t>
  </si>
  <si>
    <t>CN - Beijing</t>
  </si>
  <si>
    <t>BJ</t>
  </si>
  <si>
    <t>0</t>
  </si>
  <si>
    <t>Residents</t>
  </si>
  <si>
    <t>GRSZ</t>
  </si>
  <si>
    <t>91440300763462107F</t>
  </si>
  <si>
    <t>SZ(Shenzhen-012)</t>
  </si>
  <si>
    <t>1</t>
  </si>
  <si>
    <t>Chinese working abroad</t>
  </si>
  <si>
    <t>GRSU</t>
  </si>
  <si>
    <t>91320594762449998N</t>
  </si>
  <si>
    <t>SU(Suzhou-011)</t>
  </si>
  <si>
    <t>2</t>
  </si>
  <si>
    <t>Foreigners</t>
  </si>
  <si>
    <t>GRT1</t>
  </si>
  <si>
    <t>91320585663846736D</t>
  </si>
  <si>
    <t>T1(Taicang-022)</t>
  </si>
  <si>
    <t>3</t>
  </si>
  <si>
    <t>Foreigners with high position</t>
  </si>
  <si>
    <t>GRTJ</t>
  </si>
  <si>
    <t>91120116749118414M</t>
  </si>
  <si>
    <t>TJ(Tianjin-010)</t>
  </si>
  <si>
    <t>4</t>
  </si>
  <si>
    <t>Casual workers</t>
  </si>
  <si>
    <t>GRS4</t>
  </si>
  <si>
    <t>913100006072204056</t>
  </si>
  <si>
    <t>S1(SH-001)</t>
  </si>
  <si>
    <t>CN - Guangzhou</t>
  </si>
  <si>
    <t>GZ</t>
  </si>
  <si>
    <t>GRS5</t>
  </si>
  <si>
    <t>GRS2</t>
  </si>
  <si>
    <t>91310000607382623W</t>
  </si>
  <si>
    <t>S2(SH-005)</t>
  </si>
  <si>
    <t>GRS6</t>
  </si>
  <si>
    <t>GRS3</t>
  </si>
  <si>
    <t>91310000741175625A</t>
  </si>
  <si>
    <t>S3(SH-008)</t>
  </si>
  <si>
    <t>913100007714895534</t>
  </si>
  <si>
    <t>S4(SH-013)</t>
  </si>
  <si>
    <t>91310000795691270U</t>
  </si>
  <si>
    <t>S5(SH-016)</t>
  </si>
  <si>
    <t>91310000662410025C</t>
  </si>
  <si>
    <t>S6(SH-017)</t>
  </si>
  <si>
    <t>CN - Shanghai</t>
  </si>
  <si>
    <t>SH</t>
  </si>
  <si>
    <t>GRS7</t>
  </si>
  <si>
    <t>91310000582081954B</t>
  </si>
  <si>
    <t>S7(SH-021)</t>
  </si>
  <si>
    <t>GRS8</t>
  </si>
  <si>
    <t>913101150748427613</t>
  </si>
  <si>
    <t>S8(SH-60672)</t>
  </si>
  <si>
    <t>GRS9</t>
  </si>
  <si>
    <t>913100006073293041</t>
  </si>
  <si>
    <t>S9(SH-60673)</t>
  </si>
  <si>
    <t>GRS0</t>
  </si>
  <si>
    <t>S0(SH-020)</t>
  </si>
  <si>
    <t>GRDD</t>
  </si>
  <si>
    <t>DD(Deloitte)</t>
  </si>
  <si>
    <t>CN - Qingdao</t>
  </si>
  <si>
    <t>QD</t>
  </si>
  <si>
    <t>2019.4.1</t>
  </si>
  <si>
    <t>CN - Jinan</t>
  </si>
  <si>
    <t>JN</t>
  </si>
  <si>
    <t>CN - Sanhe</t>
  </si>
  <si>
    <t>SA</t>
  </si>
  <si>
    <t>2019.5.1</t>
  </si>
  <si>
    <t>Tax Area</t>
  </si>
  <si>
    <t>Tax Area Text</t>
  </si>
  <si>
    <t>Exchange Rate Typ</t>
  </si>
  <si>
    <t>CN - Kunshan</t>
  </si>
  <si>
    <t>KS</t>
  </si>
  <si>
    <t>T7CN32</t>
  </si>
  <si>
    <t>AO</t>
  </si>
  <si>
    <t>OR</t>
  </si>
  <si>
    <t>B1</t>
  </si>
  <si>
    <t>B5</t>
  </si>
  <si>
    <t>FZ</t>
  </si>
  <si>
    <t>Occupation Category</t>
  </si>
  <si>
    <t>G1</t>
  </si>
  <si>
    <t>V_T511k SP36I = 1</t>
  </si>
  <si>
    <t>TaxGrp ER</t>
  </si>
  <si>
    <t>Occupation Category Code</t>
  </si>
  <si>
    <t>End Date</t>
  </si>
  <si>
    <t>Occupation Category Text</t>
  </si>
  <si>
    <t>G2</t>
  </si>
  <si>
    <t>T7CN38</t>
  </si>
  <si>
    <t>Y1</t>
  </si>
  <si>
    <t>BJ01</t>
  </si>
  <si>
    <t>01.01.2007</t>
  </si>
  <si>
    <t xml:space="preserve">单位负责人 </t>
  </si>
  <si>
    <t>Y2</t>
  </si>
  <si>
    <t>企业管理人员</t>
  </si>
  <si>
    <t>HF</t>
  </si>
  <si>
    <t xml:space="preserve">专业、技术人员 </t>
  </si>
  <si>
    <t>SZ</t>
  </si>
  <si>
    <t>科研人员</t>
  </si>
  <si>
    <t>SU</t>
  </si>
  <si>
    <t xml:space="preserve">计算机工程技术人员 </t>
  </si>
  <si>
    <t xml:space="preserve">建筑工程技术人员 </t>
  </si>
  <si>
    <t>TJ</t>
  </si>
  <si>
    <t xml:space="preserve">卫生专业技术人员 </t>
  </si>
  <si>
    <t>西医</t>
  </si>
  <si>
    <t>中医</t>
  </si>
  <si>
    <t>经济业务人员</t>
  </si>
  <si>
    <t>财会人员</t>
  </si>
  <si>
    <t xml:space="preserve">房地产业务人员 </t>
  </si>
  <si>
    <t>S6</t>
  </si>
  <si>
    <t>Country Code for Tax report</t>
  </si>
  <si>
    <t>S7</t>
  </si>
  <si>
    <t>Country(ISO)</t>
  </si>
  <si>
    <t>Country Name</t>
  </si>
  <si>
    <t>Tax Group ER</t>
  </si>
  <si>
    <t>Country Code</t>
  </si>
  <si>
    <t>S8</t>
  </si>
  <si>
    <t>T7CN37</t>
  </si>
  <si>
    <t>S9</t>
  </si>
  <si>
    <t>AU</t>
  </si>
  <si>
    <t>Australia</t>
  </si>
  <si>
    <t>SH01</t>
  </si>
  <si>
    <t>S0</t>
  </si>
  <si>
    <t>CA</t>
  </si>
  <si>
    <t>Canada</t>
  </si>
  <si>
    <t>D1</t>
  </si>
  <si>
    <t>Deloitte Shanghai</t>
  </si>
  <si>
    <t>D2</t>
  </si>
  <si>
    <t>Deloitte Beijing</t>
  </si>
  <si>
    <t>D3</t>
  </si>
  <si>
    <t>Deloitte Guangzhou</t>
  </si>
  <si>
    <t>DE</t>
  </si>
  <si>
    <t>Germany</t>
  </si>
  <si>
    <t>D4</t>
  </si>
  <si>
    <t>Deloitte Shenzhen</t>
  </si>
  <si>
    <t>FR</t>
  </si>
  <si>
    <t>France</t>
  </si>
  <si>
    <t>GB</t>
  </si>
  <si>
    <t>United Kingdom</t>
  </si>
  <si>
    <t>HK</t>
  </si>
  <si>
    <t>Hong Kong</t>
  </si>
  <si>
    <t>JP</t>
  </si>
  <si>
    <t>Japan</t>
  </si>
  <si>
    <t>KR</t>
  </si>
  <si>
    <t>South Korea</t>
  </si>
  <si>
    <t>MO</t>
  </si>
  <si>
    <t>Macau</t>
  </si>
  <si>
    <t>3M China legacy split rule (Just for reference)</t>
  </si>
  <si>
    <t>Legal_Enty = '60620' AND employee TAX_City = 'Beijing' THEN 'Beijing-001'</t>
  </si>
  <si>
    <t>RU</t>
  </si>
  <si>
    <t>Russian Fed.</t>
  </si>
  <si>
    <t>Legal_Enty = '60650' AND employee TAX_City = 'Beijing' THEN 'Beijing-005'</t>
  </si>
  <si>
    <t>TW</t>
  </si>
  <si>
    <t>Taiwan</t>
  </si>
  <si>
    <t>Employee TAX_City = 'Fuzhou' THEN 'Fuzhou'</t>
  </si>
  <si>
    <t>Legal_Enty = '60662' AND employee Work_LC = 'REMOTECNDO'  THEN 'DongGuan - 015'</t>
  </si>
  <si>
    <t>US</t>
  </si>
  <si>
    <t>USA</t>
  </si>
  <si>
    <t>legal_enty = '60635' THEN 'DongGuan - 025'</t>
  </si>
  <si>
    <t>Legal_Enty = '60662' AND employee Work_LC in '01RXMZ20' THEN 'Guangzhou TianHe'</t>
  </si>
  <si>
    <t>YY</t>
  </si>
  <si>
    <t>All Others Ctry</t>
  </si>
  <si>
    <t>Legal_Enty = '60662' AND employee Work_LC = '01NBGN20' or employee Work_LC = 'REMOTECNNC'  THEN 'Guangzhou MFG'</t>
  </si>
  <si>
    <t>V_T511P</t>
  </si>
  <si>
    <t>Legal_Enty = '60664' THEN 'Hefei-020'</t>
  </si>
  <si>
    <t>EPAMT</t>
  </si>
  <si>
    <t>Casual workers, thresh. income</t>
  </si>
  <si>
    <t>Legal_Enty = '60667' THEN 'Shenzhen-012'</t>
  </si>
  <si>
    <t>Legal_Enty = '60668' THEN 'Suzhou-011'</t>
  </si>
  <si>
    <t>Define Payroll Paremeter</t>
  </si>
  <si>
    <t>legal_enty = '60625' THEN 'Taicang-022'</t>
  </si>
  <si>
    <t>Consstant</t>
  </si>
  <si>
    <t>Payroll Constant</t>
  </si>
  <si>
    <t>From</t>
  </si>
  <si>
    <t>To</t>
  </si>
  <si>
    <t>Legal_Enty = '60666' THEN 'Tianjin-010'</t>
  </si>
  <si>
    <t>V_T511K</t>
  </si>
  <si>
    <t>Legal_Enty = '60620' AND Tax_City = 'Shanghai' and 'Shanghai-NonSH' THEN 'SH-001'</t>
  </si>
  <si>
    <t>EPPCT</t>
  </si>
  <si>
    <t>Casual workers, ex. percent</t>
  </si>
  <si>
    <t>Legal_Enty = '60650' AND Tax_City = 'Shanghai' and 'Shanghai-NonSH' THEN 'SH-005'</t>
  </si>
  <si>
    <t>Legal_Enty = '60645' THEN 'SH-008'</t>
  </si>
  <si>
    <t>After 01.01.2019</t>
  </si>
  <si>
    <t>Legal_Enty = '60669' THEN 'SH-013'</t>
  </si>
  <si>
    <t>Legal_Enty = '60647' THEN 'SH-016'</t>
  </si>
  <si>
    <t>Tax Withholding Fast Formula-V_7CNTX_RATE</t>
  </si>
  <si>
    <t>Legal_Enty = '60648' THEN 'SH-017'</t>
  </si>
  <si>
    <t>Tax rate Grp</t>
  </si>
  <si>
    <t>Class</t>
  </si>
  <si>
    <t>Tax Persentage</t>
  </si>
  <si>
    <t>Preogressive Diff.</t>
  </si>
  <si>
    <t>Legal_Enty = '60655' THEN 'SH-021'</t>
  </si>
  <si>
    <t>Four tax rate groups 
1 – IIT Withholding Rate Table 1(For Resident Salary), 
2 – IIT Withholding Rate Table 2(For Resident Remuneration),
3 – IIT Withholding Rate Table 3(For Non-Resident Salary),
A – IIT Withholding Rate Table for Resident Monthly.</t>
  </si>
  <si>
    <t>Legal_Enty = '60672' THEN 'SH-60672'</t>
  </si>
  <si>
    <t>Legal_Enty = '60673' THEN 'SH-60673'</t>
  </si>
  <si>
    <r>
      <rPr>
        <sz val="10"/>
        <color theme="1"/>
        <rFont val="Courier New"/>
        <charset val="134"/>
      </rPr>
      <t xml:space="preserve">When Deloitte </t>
    </r>
    <r>
      <rPr>
        <sz val="10"/>
        <color rgb="FF808080"/>
        <rFont val="Courier New"/>
        <charset val="134"/>
      </rPr>
      <t>=</t>
    </r>
    <r>
      <rPr>
        <sz val="10"/>
        <color theme="1"/>
        <rFont val="Courier New"/>
        <charset val="134"/>
      </rPr>
      <t xml:space="preserve"> </t>
    </r>
    <r>
      <rPr>
        <sz val="10"/>
        <color rgb="FFFF0000"/>
        <rFont val="Courier New"/>
        <charset val="134"/>
      </rPr>
      <t>'1'</t>
    </r>
    <r>
      <rPr>
        <sz val="10"/>
        <color theme="1"/>
        <rFont val="Courier New"/>
        <charset val="134"/>
      </rPr>
      <t xml:space="preserve"> </t>
    </r>
    <r>
      <rPr>
        <sz val="10"/>
        <color rgb="FF0000FF"/>
        <rFont val="Courier New"/>
        <charset val="134"/>
      </rPr>
      <t>then</t>
    </r>
    <r>
      <rPr>
        <sz val="10"/>
        <color theme="1"/>
        <rFont val="Courier New"/>
        <charset val="134"/>
      </rPr>
      <t xml:space="preserve"> </t>
    </r>
    <r>
      <rPr>
        <sz val="10"/>
        <color rgb="FFFF0000"/>
        <rFont val="Courier New"/>
        <charset val="134"/>
      </rPr>
      <t>'SH-Deloitte'</t>
    </r>
    <r>
      <rPr>
        <sz val="10"/>
        <color theme="1"/>
        <rFont val="Courier New"/>
        <charset val="134"/>
      </rPr>
      <t xml:space="preserve"> </t>
    </r>
  </si>
  <si>
    <t>5</t>
  </si>
  <si>
    <t>6</t>
  </si>
  <si>
    <t>7</t>
  </si>
  <si>
    <t>Start</t>
  </si>
  <si>
    <t>Define Threshold Income Amount for Casual Worker</t>
  </si>
  <si>
    <t>TEMON</t>
  </si>
  <si>
    <t>monthly tax exemption</t>
  </si>
  <si>
    <t>V_T7CN36 - Define Cumulative Initial Period per Tax Group with V_7CN0P_TAX</t>
  </si>
  <si>
    <t>Tax Grp ER</t>
  </si>
  <si>
    <t>1.1.2019</t>
  </si>
  <si>
    <t>31.12.2019</t>
  </si>
  <si>
    <t>Cum.Year</t>
  </si>
  <si>
    <t>Tax Group Name</t>
  </si>
  <si>
    <t>Enterprise Tax ID</t>
  </si>
  <si>
    <t>SY.Rule</t>
  </si>
  <si>
    <t>SP Exempted Amt</t>
  </si>
  <si>
    <t>GRD1</t>
  </si>
  <si>
    <t>D1(Deloitte Shanghai)</t>
  </si>
  <si>
    <t>GRD2</t>
  </si>
  <si>
    <t>D2(Deloitte Beijing)</t>
  </si>
  <si>
    <t>GRD3</t>
  </si>
  <si>
    <t>D3(Deloitte Guangzhou)</t>
  </si>
  <si>
    <t>GRD4</t>
  </si>
  <si>
    <t>D4(Deloitte Shenzhen)</t>
  </si>
  <si>
    <t xml:space="preserve"> V_7CNDE_CITYC</t>
  </si>
  <si>
    <t>City Description</t>
  </si>
  <si>
    <t>City Category</t>
  </si>
  <si>
    <t>Province</t>
  </si>
  <si>
    <t>11 Beijing</t>
  </si>
  <si>
    <t>01.01.2018</t>
  </si>
  <si>
    <t>12 Tianjin</t>
  </si>
  <si>
    <t>01.01.2019</t>
  </si>
  <si>
    <t>Shijiazhuang</t>
  </si>
  <si>
    <t>13 Hebei</t>
  </si>
  <si>
    <t>14 Shanxi</t>
  </si>
  <si>
    <t>Huhehaote</t>
  </si>
  <si>
    <t>15 Nei Mongol</t>
  </si>
  <si>
    <t>21 Liaoning</t>
  </si>
  <si>
    <t>22 Jilin</t>
  </si>
  <si>
    <t>Haerbin</t>
  </si>
  <si>
    <t>23 Heilongjiang</t>
  </si>
  <si>
    <t>Feature 28DET - Determine Employee Disability Groupings</t>
  </si>
  <si>
    <t>31 Shanghai</t>
  </si>
  <si>
    <t>End</t>
  </si>
  <si>
    <t>Disability Group</t>
  </si>
  <si>
    <t>32 Jiangsu</t>
  </si>
  <si>
    <t>33 Zhejiang</t>
  </si>
  <si>
    <t>GRBJ</t>
  </si>
  <si>
    <t>34 Anhui</t>
  </si>
  <si>
    <t>35 Fujian</t>
  </si>
  <si>
    <t>36 Jiangxi</t>
  </si>
  <si>
    <t>37 Shandong</t>
  </si>
  <si>
    <t>41 Henan</t>
  </si>
  <si>
    <t>42 Hubei</t>
  </si>
  <si>
    <t>43 Hunan</t>
  </si>
  <si>
    <t>44 Guangdong</t>
  </si>
  <si>
    <t>Nanning</t>
  </si>
  <si>
    <t>GRSH</t>
  </si>
  <si>
    <t>46 Hainan</t>
  </si>
  <si>
    <t>51 Sichuan</t>
  </si>
  <si>
    <t>Guiyang</t>
  </si>
  <si>
    <t>52 Guizhou</t>
  </si>
  <si>
    <t>53 Yunnan</t>
  </si>
  <si>
    <t>Lasha</t>
  </si>
  <si>
    <t>54 Xizang</t>
  </si>
  <si>
    <t>Xi'an</t>
  </si>
  <si>
    <t>61 Shaanxi</t>
  </si>
  <si>
    <t>Lanzhou</t>
  </si>
  <si>
    <t>62 Gansu</t>
  </si>
  <si>
    <t>63 Qinghai</t>
  </si>
  <si>
    <t>Yinchuan</t>
  </si>
  <si>
    <t>64 Ningxia</t>
  </si>
  <si>
    <t>Wulumuqi</t>
  </si>
  <si>
    <t>65 Xinjiang</t>
  </si>
  <si>
    <t>A0</t>
  </si>
  <si>
    <t>Tangshan</t>
  </si>
  <si>
    <t>A1</t>
  </si>
  <si>
    <t>Qinhuangdao</t>
  </si>
  <si>
    <t>A2</t>
  </si>
  <si>
    <t>Handan</t>
  </si>
  <si>
    <t>A3</t>
  </si>
  <si>
    <t>A4</t>
  </si>
  <si>
    <t>Zhangjiakou</t>
  </si>
  <si>
    <t>A5</t>
  </si>
  <si>
    <t>Datong</t>
  </si>
  <si>
    <t>A6</t>
  </si>
  <si>
    <t>Baotou</t>
  </si>
  <si>
    <t>A7</t>
  </si>
  <si>
    <t>Chifeng</t>
  </si>
  <si>
    <t>A8</t>
  </si>
  <si>
    <t>Anshan</t>
  </si>
  <si>
    <t>A9</t>
  </si>
  <si>
    <t>Fushun</t>
  </si>
  <si>
    <t>AA</t>
  </si>
  <si>
    <t>Panjin</t>
  </si>
  <si>
    <t>AB</t>
  </si>
  <si>
    <t>Jilin</t>
  </si>
  <si>
    <t>AC</t>
  </si>
  <si>
    <t>Qiqiha'er</t>
  </si>
  <si>
    <t>AD</t>
  </si>
  <si>
    <t>Daqing</t>
  </si>
  <si>
    <t>AE</t>
  </si>
  <si>
    <t>AF</t>
  </si>
  <si>
    <t>AG</t>
  </si>
  <si>
    <t>Changzhou</t>
  </si>
  <si>
    <t>AH</t>
  </si>
  <si>
    <t>Suzhou(1)</t>
  </si>
  <si>
    <t>AI</t>
  </si>
  <si>
    <t>Nantong</t>
  </si>
  <si>
    <t>AJ</t>
  </si>
  <si>
    <t>Lianyungang</t>
  </si>
  <si>
    <t>AK</t>
  </si>
  <si>
    <t>Huai'an</t>
  </si>
  <si>
    <t>AL</t>
  </si>
  <si>
    <t>Yancheng</t>
  </si>
  <si>
    <t>AM</t>
  </si>
  <si>
    <t>Yangzhou</t>
  </si>
  <si>
    <t>AN</t>
  </si>
  <si>
    <t>Zhenjiang</t>
  </si>
  <si>
    <t>Taizhou(4)</t>
  </si>
  <si>
    <t>AP</t>
  </si>
  <si>
    <t>Suqian</t>
  </si>
  <si>
    <t>AQ</t>
  </si>
  <si>
    <t>Wenzhou</t>
  </si>
  <si>
    <t>AR</t>
  </si>
  <si>
    <t>Huzhou</t>
  </si>
  <si>
    <t>AS</t>
  </si>
  <si>
    <t>Shaoxing</t>
  </si>
  <si>
    <t>AT</t>
  </si>
  <si>
    <t>Taizhou(2)</t>
  </si>
  <si>
    <t>Wuhu</t>
  </si>
  <si>
    <t>AV</t>
  </si>
  <si>
    <t>Bengbu</t>
  </si>
  <si>
    <t>AW</t>
  </si>
  <si>
    <t>Huainan</t>
  </si>
  <si>
    <t>AX</t>
  </si>
  <si>
    <t>Huaibei</t>
  </si>
  <si>
    <t>AY</t>
  </si>
  <si>
    <t>Fuyang</t>
  </si>
  <si>
    <t>AZ</t>
  </si>
  <si>
    <t>Suzhou(4)</t>
  </si>
  <si>
    <t>B0</t>
  </si>
  <si>
    <t>Liu'an</t>
  </si>
  <si>
    <t>Haozhou</t>
  </si>
  <si>
    <t>B2</t>
  </si>
  <si>
    <t>Putian</t>
  </si>
  <si>
    <t>B3</t>
  </si>
  <si>
    <t>Quanzhou</t>
  </si>
  <si>
    <t>B4</t>
  </si>
  <si>
    <t>Longyan</t>
  </si>
  <si>
    <t>Ganzhou</t>
  </si>
  <si>
    <t>B6</t>
  </si>
  <si>
    <t>Yinchun(2)</t>
  </si>
  <si>
    <t>B7</t>
  </si>
  <si>
    <t>Fuzhou(3)</t>
  </si>
  <si>
    <t>B8</t>
  </si>
  <si>
    <t>Shangrao</t>
  </si>
  <si>
    <t>B9</t>
  </si>
  <si>
    <t>Zibo</t>
  </si>
  <si>
    <t>BA</t>
  </si>
  <si>
    <t>Zhaozhuang</t>
  </si>
  <si>
    <t>BB</t>
  </si>
  <si>
    <t>Dongying</t>
  </si>
  <si>
    <t>BC</t>
  </si>
  <si>
    <t>Yantai</t>
  </si>
  <si>
    <t>BD</t>
  </si>
  <si>
    <t>Weifang</t>
  </si>
  <si>
    <t>BE</t>
  </si>
  <si>
    <t>Jining</t>
  </si>
  <si>
    <t>BF</t>
  </si>
  <si>
    <t>Tai'an</t>
  </si>
  <si>
    <t>BG</t>
  </si>
  <si>
    <t>BH</t>
  </si>
  <si>
    <t>Rizhao</t>
  </si>
  <si>
    <t>BI</t>
  </si>
  <si>
    <t>Laiwu</t>
  </si>
  <si>
    <t>Linyi</t>
  </si>
  <si>
    <t>BK</t>
  </si>
  <si>
    <t>Dezhou</t>
  </si>
  <si>
    <t>BL</t>
  </si>
  <si>
    <t>Liaocheng</t>
  </si>
  <si>
    <t>BM</t>
  </si>
  <si>
    <t>Binzhou</t>
  </si>
  <si>
    <t>BN</t>
  </si>
  <si>
    <t>Heze</t>
  </si>
  <si>
    <t>BO</t>
  </si>
  <si>
    <t>Kaifeng</t>
  </si>
  <si>
    <t>BP</t>
  </si>
  <si>
    <t>Luoyang</t>
  </si>
  <si>
    <t>BQ</t>
  </si>
  <si>
    <t>Pingdingshan</t>
  </si>
  <si>
    <t>BR</t>
  </si>
  <si>
    <t>Anyang</t>
  </si>
  <si>
    <t>BS</t>
  </si>
  <si>
    <t>Xinxiang</t>
  </si>
  <si>
    <t>BT</t>
  </si>
  <si>
    <t>Luohe</t>
  </si>
  <si>
    <t>Nanyang</t>
  </si>
  <si>
    <t>BV</t>
  </si>
  <si>
    <t>Shangqiu</t>
  </si>
  <si>
    <t>BW</t>
  </si>
  <si>
    <t>Xinyang</t>
  </si>
  <si>
    <t>BX</t>
  </si>
  <si>
    <t>Shiyan</t>
  </si>
  <si>
    <t>BY</t>
  </si>
  <si>
    <t>Yichang</t>
  </si>
  <si>
    <t>BZ</t>
  </si>
  <si>
    <t>Xiangyang</t>
  </si>
  <si>
    <t>C0</t>
  </si>
  <si>
    <t>Ezhou</t>
  </si>
  <si>
    <t>C1</t>
  </si>
  <si>
    <t>Jinzhou(1)</t>
  </si>
  <si>
    <t>C2</t>
  </si>
  <si>
    <t>Hengyang</t>
  </si>
  <si>
    <t>C3</t>
  </si>
  <si>
    <t>Yueyang</t>
  </si>
  <si>
    <t>C4</t>
  </si>
  <si>
    <t>Changde</t>
  </si>
  <si>
    <t>C5</t>
  </si>
  <si>
    <t>Yiyang</t>
  </si>
  <si>
    <t>C6</t>
  </si>
  <si>
    <t>Yongzhou</t>
  </si>
  <si>
    <t>C7</t>
  </si>
  <si>
    <t>C8</t>
  </si>
  <si>
    <t>Shantou</t>
  </si>
  <si>
    <t>C9</t>
  </si>
  <si>
    <t>Foshan</t>
  </si>
  <si>
    <t>Jiangmen</t>
  </si>
  <si>
    <t>CB</t>
  </si>
  <si>
    <t>Zhanjian</t>
  </si>
  <si>
    <t>CC</t>
  </si>
  <si>
    <t>Maoming</t>
  </si>
  <si>
    <t>CD</t>
  </si>
  <si>
    <t>Zhaoqing</t>
  </si>
  <si>
    <t>CE</t>
  </si>
  <si>
    <t>Huizhou</t>
  </si>
  <si>
    <t>CF</t>
  </si>
  <si>
    <t>Yangjiang</t>
  </si>
  <si>
    <t>CG</t>
  </si>
  <si>
    <t>Qingyuan</t>
  </si>
  <si>
    <t>CH</t>
  </si>
  <si>
    <t>CI</t>
  </si>
  <si>
    <t>Zhongshan</t>
  </si>
  <si>
    <t>CJ</t>
  </si>
  <si>
    <t>Chaozhou</t>
  </si>
  <si>
    <t>CK</t>
  </si>
  <si>
    <t>Jieyang</t>
  </si>
  <si>
    <t>CL</t>
  </si>
  <si>
    <t>Liuzhou</t>
  </si>
  <si>
    <t>45 Guangxi</t>
  </si>
  <si>
    <t>CM</t>
  </si>
  <si>
    <t>Guilin</t>
  </si>
  <si>
    <t>Qinzhou</t>
  </si>
  <si>
    <t>CO</t>
  </si>
  <si>
    <t>Guigang</t>
  </si>
  <si>
    <t>CP</t>
  </si>
  <si>
    <t>Yulin</t>
  </si>
  <si>
    <t>CQ</t>
  </si>
  <si>
    <t>Hezhou</t>
  </si>
  <si>
    <t>CR</t>
  </si>
  <si>
    <t>Laibin</t>
  </si>
  <si>
    <t>CS</t>
  </si>
  <si>
    <t>Zigong</t>
  </si>
  <si>
    <t>CT</t>
  </si>
  <si>
    <t>Luzhou</t>
  </si>
  <si>
    <t>CU</t>
  </si>
  <si>
    <t>Mianyang</t>
  </si>
  <si>
    <t>CV</t>
  </si>
  <si>
    <t>Suining</t>
  </si>
  <si>
    <t>CW</t>
  </si>
  <si>
    <t>Neijiang</t>
  </si>
  <si>
    <t>CX</t>
  </si>
  <si>
    <t>Leshan</t>
  </si>
  <si>
    <t>CY</t>
  </si>
  <si>
    <t>Nanchong</t>
  </si>
  <si>
    <t>CZ</t>
  </si>
  <si>
    <t>Meishan</t>
  </si>
  <si>
    <t>D0</t>
  </si>
  <si>
    <t>Yibin</t>
  </si>
  <si>
    <t>Guang'an</t>
  </si>
  <si>
    <t>Dazhou</t>
  </si>
  <si>
    <t>Bazhong</t>
  </si>
  <si>
    <t>Ziyang</t>
  </si>
  <si>
    <t>D5</t>
  </si>
  <si>
    <t>Liupanshui</t>
  </si>
  <si>
    <t>D6</t>
  </si>
  <si>
    <t>Zunyi</t>
  </si>
  <si>
    <t>D7</t>
  </si>
  <si>
    <t>An'shun</t>
  </si>
  <si>
    <t>D8</t>
  </si>
  <si>
    <t>Bijie</t>
  </si>
  <si>
    <t>D9</t>
  </si>
  <si>
    <t>Qujing</t>
  </si>
  <si>
    <t>DA</t>
  </si>
  <si>
    <t>Baoji</t>
  </si>
  <si>
    <t>DB</t>
  </si>
  <si>
    <t>Xianyang</t>
  </si>
  <si>
    <t>DC</t>
  </si>
  <si>
    <t>Weinan</t>
  </si>
  <si>
    <t>DD</t>
  </si>
  <si>
    <t>Ankang</t>
  </si>
  <si>
    <t>Tianshui</t>
  </si>
  <si>
    <t>DF</t>
  </si>
  <si>
    <t>Wuwei</t>
  </si>
  <si>
    <t>E0</t>
  </si>
  <si>
    <t>Xingtai</t>
  </si>
  <si>
    <t>E1</t>
  </si>
  <si>
    <t>Chengde</t>
  </si>
  <si>
    <t>E2</t>
  </si>
  <si>
    <t>Cangzhou</t>
  </si>
  <si>
    <t>E3</t>
  </si>
  <si>
    <t>Langfang</t>
  </si>
  <si>
    <t>E4</t>
  </si>
  <si>
    <t>Hengshui</t>
  </si>
  <si>
    <t>E5</t>
  </si>
  <si>
    <t>Yangquan</t>
  </si>
  <si>
    <t>E6</t>
  </si>
  <si>
    <t>Changzhi</t>
  </si>
  <si>
    <t>E7</t>
  </si>
  <si>
    <t>Jincheng</t>
  </si>
  <si>
    <t>E8</t>
  </si>
  <si>
    <t>Shuozhou</t>
  </si>
  <si>
    <t>E9</t>
  </si>
  <si>
    <t>Jinzhong</t>
  </si>
  <si>
    <t>EA</t>
  </si>
  <si>
    <t>Yuncheng</t>
  </si>
  <si>
    <t>EB</t>
  </si>
  <si>
    <t>Xinzhou</t>
  </si>
  <si>
    <t>EC</t>
  </si>
  <si>
    <t>Linfen</t>
  </si>
  <si>
    <t>ED</t>
  </si>
  <si>
    <t>Lvliang</t>
  </si>
  <si>
    <t>EE</t>
  </si>
  <si>
    <t>Wuhai</t>
  </si>
  <si>
    <t>EF</t>
  </si>
  <si>
    <t>Tongliao</t>
  </si>
  <si>
    <t>EG</t>
  </si>
  <si>
    <t>E'erduosi</t>
  </si>
  <si>
    <t>EH</t>
  </si>
  <si>
    <t>EI</t>
  </si>
  <si>
    <t>Bayannao'er</t>
  </si>
  <si>
    <t>EJ</t>
  </si>
  <si>
    <t>Wulanchabu</t>
  </si>
  <si>
    <t>EK</t>
  </si>
  <si>
    <t>Xing'an</t>
  </si>
  <si>
    <t>EL</t>
  </si>
  <si>
    <t>Xilinguole</t>
  </si>
  <si>
    <t>EM</t>
  </si>
  <si>
    <t>Alashan</t>
  </si>
  <si>
    <t>EN</t>
  </si>
  <si>
    <t>Benxi</t>
  </si>
  <si>
    <t>EO</t>
  </si>
  <si>
    <t>Dandong</t>
  </si>
  <si>
    <t>EP</t>
  </si>
  <si>
    <t>Jinzhou(3)</t>
  </si>
  <si>
    <t>EQ</t>
  </si>
  <si>
    <t>Yingkou</t>
  </si>
  <si>
    <t>ER</t>
  </si>
  <si>
    <t>Fuxin</t>
  </si>
  <si>
    <t>ES</t>
  </si>
  <si>
    <t>Liaoyang</t>
  </si>
  <si>
    <t>ET</t>
  </si>
  <si>
    <t>Tieling</t>
  </si>
  <si>
    <t>EU</t>
  </si>
  <si>
    <t>Zhaoyang</t>
  </si>
  <si>
    <t>EV</t>
  </si>
  <si>
    <t>Huludao</t>
  </si>
  <si>
    <t>EW</t>
  </si>
  <si>
    <t>Siping</t>
  </si>
  <si>
    <t>EX</t>
  </si>
  <si>
    <t>Liaoyuan</t>
  </si>
  <si>
    <t>EY</t>
  </si>
  <si>
    <t>Tonghua</t>
  </si>
  <si>
    <t>EZ</t>
  </si>
  <si>
    <t>Baishan</t>
  </si>
  <si>
    <t>F0</t>
  </si>
  <si>
    <t>Songyuan</t>
  </si>
  <si>
    <t>F1</t>
  </si>
  <si>
    <t>Baicheng</t>
  </si>
  <si>
    <t>F2</t>
  </si>
  <si>
    <t>Yanbianhuizu</t>
  </si>
  <si>
    <t>F3</t>
  </si>
  <si>
    <t>Jixi</t>
  </si>
  <si>
    <t>F4</t>
  </si>
  <si>
    <t>Hegang</t>
  </si>
  <si>
    <t>F5</t>
  </si>
  <si>
    <t>Shuangyashan</t>
  </si>
  <si>
    <t>F6</t>
  </si>
  <si>
    <t>Yichun(1)</t>
  </si>
  <si>
    <t>F7</t>
  </si>
  <si>
    <t>Jiamusi</t>
  </si>
  <si>
    <t>F8</t>
  </si>
  <si>
    <t>Qitaihe</t>
  </si>
  <si>
    <t>F9</t>
  </si>
  <si>
    <t>Mudanjiang</t>
  </si>
  <si>
    <t>FA</t>
  </si>
  <si>
    <t>Heihe</t>
  </si>
  <si>
    <t>FB</t>
  </si>
  <si>
    <t>Suihua</t>
  </si>
  <si>
    <t>FC</t>
  </si>
  <si>
    <t>Daxing'anling</t>
  </si>
  <si>
    <t>FD</t>
  </si>
  <si>
    <t>Jiangxing</t>
  </si>
  <si>
    <t>FE</t>
  </si>
  <si>
    <t>Jinhua</t>
  </si>
  <si>
    <t>FF</t>
  </si>
  <si>
    <t>Quzhou</t>
  </si>
  <si>
    <t>FG</t>
  </si>
  <si>
    <t>Zhoushan</t>
  </si>
  <si>
    <t>FH</t>
  </si>
  <si>
    <t>Lishui</t>
  </si>
  <si>
    <t>FI</t>
  </si>
  <si>
    <t>Ma'anshan</t>
  </si>
  <si>
    <t>FJ</t>
  </si>
  <si>
    <t>Tongling</t>
  </si>
  <si>
    <t>FK</t>
  </si>
  <si>
    <t>Anqing</t>
  </si>
  <si>
    <t>FL</t>
  </si>
  <si>
    <t>Huangshan</t>
  </si>
  <si>
    <t>FM</t>
  </si>
  <si>
    <t>Chuzhou</t>
  </si>
  <si>
    <t>FN</t>
  </si>
  <si>
    <t>Chizhou</t>
  </si>
  <si>
    <t>FO</t>
  </si>
  <si>
    <t>Xuancheng</t>
  </si>
  <si>
    <t>FP</t>
  </si>
  <si>
    <t>Sanming</t>
  </si>
  <si>
    <t>FQ</t>
  </si>
  <si>
    <t>Zhangzhou</t>
  </si>
  <si>
    <t>Nanping</t>
  </si>
  <si>
    <t>FS</t>
  </si>
  <si>
    <t>Ningde</t>
  </si>
  <si>
    <t>FT</t>
  </si>
  <si>
    <t>Jingdezheng</t>
  </si>
  <si>
    <t>FU</t>
  </si>
  <si>
    <t>Pingxiang</t>
  </si>
  <si>
    <t>FV</t>
  </si>
  <si>
    <t>Jiujiang</t>
  </si>
  <si>
    <t>FW</t>
  </si>
  <si>
    <t>Xinyu</t>
  </si>
  <si>
    <t>FX</t>
  </si>
  <si>
    <t>Yingtan</t>
  </si>
  <si>
    <t>FY</t>
  </si>
  <si>
    <t>Ji'an</t>
  </si>
  <si>
    <t>Hebi</t>
  </si>
  <si>
    <t>G0</t>
  </si>
  <si>
    <t>Jiaozuo</t>
  </si>
  <si>
    <t>Puyan</t>
  </si>
  <si>
    <t>Xuchang</t>
  </si>
  <si>
    <t>G3</t>
  </si>
  <si>
    <t>Sanmenxia</t>
  </si>
  <si>
    <t>G4</t>
  </si>
  <si>
    <t>Zhoukou</t>
  </si>
  <si>
    <t>G5</t>
  </si>
  <si>
    <t>Zhumadian</t>
  </si>
  <si>
    <t>G6</t>
  </si>
  <si>
    <t>Huangshi</t>
  </si>
  <si>
    <t>G7</t>
  </si>
  <si>
    <t>Jinmen(1)</t>
  </si>
  <si>
    <t>G8</t>
  </si>
  <si>
    <t>Xiaogan</t>
  </si>
  <si>
    <t>G9</t>
  </si>
  <si>
    <t>Huanggang</t>
  </si>
  <si>
    <t>GA</t>
  </si>
  <si>
    <t>Xianning</t>
  </si>
  <si>
    <t>Suizhou</t>
  </si>
  <si>
    <t>GC</t>
  </si>
  <si>
    <t>Enshi</t>
  </si>
  <si>
    <t>GD</t>
  </si>
  <si>
    <t>Zhuzhou</t>
  </si>
  <si>
    <t>GE</t>
  </si>
  <si>
    <t>Xiangtan</t>
  </si>
  <si>
    <t>GF</t>
  </si>
  <si>
    <t>Shaoyang</t>
  </si>
  <si>
    <t>GG</t>
  </si>
  <si>
    <t>Zhangjiajie</t>
  </si>
  <si>
    <t>GH</t>
  </si>
  <si>
    <t>GI</t>
  </si>
  <si>
    <t>Huaihua</t>
  </si>
  <si>
    <t>GJ</t>
  </si>
  <si>
    <t>Loudi</t>
  </si>
  <si>
    <t>GK</t>
  </si>
  <si>
    <t>Xiangxitujiazu</t>
  </si>
  <si>
    <t>GL</t>
  </si>
  <si>
    <t>Shaoguan</t>
  </si>
  <si>
    <t>GM</t>
  </si>
  <si>
    <t>Meizhou</t>
  </si>
  <si>
    <t>GN</t>
  </si>
  <si>
    <t>Shanwei</t>
  </si>
  <si>
    <t>GO</t>
  </si>
  <si>
    <t>Heyuan</t>
  </si>
  <si>
    <t>GP</t>
  </si>
  <si>
    <t>Yunfu</t>
  </si>
  <si>
    <t>GQ</t>
  </si>
  <si>
    <t>Wuzhou</t>
  </si>
  <si>
    <t>GR</t>
  </si>
  <si>
    <t>Beihai</t>
  </si>
  <si>
    <t>GS</t>
  </si>
  <si>
    <t>Fangchenggang</t>
  </si>
  <si>
    <t>GT</t>
  </si>
  <si>
    <t>Baise</t>
  </si>
  <si>
    <t>GU</t>
  </si>
  <si>
    <t>Hechi</t>
  </si>
  <si>
    <t>GV</t>
  </si>
  <si>
    <t>Chongzuo</t>
  </si>
  <si>
    <t>GW</t>
  </si>
  <si>
    <t>Sanya</t>
  </si>
  <si>
    <t>GX</t>
  </si>
  <si>
    <t>Sansha</t>
  </si>
  <si>
    <t>GY</t>
  </si>
  <si>
    <t>Danzhou</t>
  </si>
  <si>
    <t>Panzhihua</t>
  </si>
  <si>
    <t>H0</t>
  </si>
  <si>
    <t>Deyang</t>
  </si>
  <si>
    <t>H1</t>
  </si>
  <si>
    <t>Guangyuan</t>
  </si>
  <si>
    <t>H2</t>
  </si>
  <si>
    <t>Ya'an</t>
  </si>
  <si>
    <t>H3</t>
  </si>
  <si>
    <t>Abazangzu</t>
  </si>
  <si>
    <t>H4</t>
  </si>
  <si>
    <t>Ganzizangzu</t>
  </si>
  <si>
    <t>H5</t>
  </si>
  <si>
    <t>Liangshanlizu</t>
  </si>
  <si>
    <t>H6</t>
  </si>
  <si>
    <t>Tongren</t>
  </si>
  <si>
    <t>H7</t>
  </si>
  <si>
    <t>Qinxinanbuyizumiaozu</t>
  </si>
  <si>
    <t>H8</t>
  </si>
  <si>
    <t>Qindongnanmiaozutongzu</t>
  </si>
  <si>
    <t>H9</t>
  </si>
  <si>
    <t>Qinnanbuyizumiaozu</t>
  </si>
  <si>
    <t>HA</t>
  </si>
  <si>
    <t>Yuxi</t>
  </si>
  <si>
    <t>HB</t>
  </si>
  <si>
    <t>Baoshan</t>
  </si>
  <si>
    <t>HC</t>
  </si>
  <si>
    <t>Zhaotong</t>
  </si>
  <si>
    <t>HD</t>
  </si>
  <si>
    <t>Lijiang</t>
  </si>
  <si>
    <t>HE</t>
  </si>
  <si>
    <t>Pu'er</t>
  </si>
  <si>
    <t>Lincang</t>
  </si>
  <si>
    <t>HG</t>
  </si>
  <si>
    <t>Chuxiongyizu</t>
  </si>
  <si>
    <t>HH</t>
  </si>
  <si>
    <t>Honghehanizulizu</t>
  </si>
  <si>
    <t>HI</t>
  </si>
  <si>
    <t>Wensanzhuangzumiaozu</t>
  </si>
  <si>
    <t>HJ</t>
  </si>
  <si>
    <t>Xishuangbanna</t>
  </si>
  <si>
    <t>Dalibaizu</t>
  </si>
  <si>
    <t>HL</t>
  </si>
  <si>
    <t>Dehongdaizujingpozu</t>
  </si>
  <si>
    <t>HM</t>
  </si>
  <si>
    <t>Nujianglisuzhu</t>
  </si>
  <si>
    <t>HN</t>
  </si>
  <si>
    <t>Diqingzangzu</t>
  </si>
  <si>
    <t>HO</t>
  </si>
  <si>
    <t>Rikaze</t>
  </si>
  <si>
    <t>HP</t>
  </si>
  <si>
    <t>Changdu</t>
  </si>
  <si>
    <t>HQ</t>
  </si>
  <si>
    <t>Linzhi</t>
  </si>
  <si>
    <t>HR</t>
  </si>
  <si>
    <t>Shannan</t>
  </si>
  <si>
    <t>HS</t>
  </si>
  <si>
    <t>Naqu</t>
  </si>
  <si>
    <t>HT</t>
  </si>
  <si>
    <t>A'li</t>
  </si>
  <si>
    <t>HU</t>
  </si>
  <si>
    <t>Tongchuan</t>
  </si>
  <si>
    <t>HV</t>
  </si>
  <si>
    <t>Yan'an</t>
  </si>
  <si>
    <t>HW</t>
  </si>
  <si>
    <t>Hanzhong</t>
  </si>
  <si>
    <t>HX</t>
  </si>
  <si>
    <t>Yulin(2)</t>
  </si>
  <si>
    <t>HY</t>
  </si>
  <si>
    <t>Shangluo</t>
  </si>
  <si>
    <t>HZ</t>
  </si>
  <si>
    <t>Jiayuguan</t>
  </si>
  <si>
    <t>I0</t>
  </si>
  <si>
    <t>Jinchang</t>
  </si>
  <si>
    <t>I1</t>
  </si>
  <si>
    <t>Baiyin</t>
  </si>
  <si>
    <t>I2</t>
  </si>
  <si>
    <t>Zhangye</t>
  </si>
  <si>
    <t>I3</t>
  </si>
  <si>
    <t>Pingliang</t>
  </si>
  <si>
    <t>I4</t>
  </si>
  <si>
    <t>Jiuquan</t>
  </si>
  <si>
    <t>I5</t>
  </si>
  <si>
    <t>I6</t>
  </si>
  <si>
    <t>Dingxi</t>
  </si>
  <si>
    <t>I7</t>
  </si>
  <si>
    <t>Longnan</t>
  </si>
  <si>
    <t>I8</t>
  </si>
  <si>
    <t>Linxiahuizu</t>
  </si>
  <si>
    <t>I9</t>
  </si>
  <si>
    <t>Gannanzangzu</t>
  </si>
  <si>
    <t>IA</t>
  </si>
  <si>
    <t>Haidong</t>
  </si>
  <si>
    <t>IB</t>
  </si>
  <si>
    <t>Haibeizhangzu</t>
  </si>
  <si>
    <t>IC</t>
  </si>
  <si>
    <t>Huangnanzangzu</t>
  </si>
  <si>
    <t>ID</t>
  </si>
  <si>
    <t>Hainanzangzu</t>
  </si>
  <si>
    <t>IE</t>
  </si>
  <si>
    <t>Guoluozangzu</t>
  </si>
  <si>
    <t>IF</t>
  </si>
  <si>
    <t>Yushuzangzu</t>
  </si>
  <si>
    <t>IG</t>
  </si>
  <si>
    <t>Haiximengguzu</t>
  </si>
  <si>
    <t>IH</t>
  </si>
  <si>
    <t>Shizuishan</t>
  </si>
  <si>
    <t>II</t>
  </si>
  <si>
    <t>Wuzhong</t>
  </si>
  <si>
    <t>IJ</t>
  </si>
  <si>
    <t>Guyuan</t>
  </si>
  <si>
    <t>IK</t>
  </si>
  <si>
    <t>Zhongwei</t>
  </si>
  <si>
    <t>IL</t>
  </si>
  <si>
    <t>Kelamayi</t>
  </si>
  <si>
    <t>IM</t>
  </si>
  <si>
    <t>Tulufan</t>
  </si>
  <si>
    <t>IN</t>
  </si>
  <si>
    <t>Hami</t>
  </si>
  <si>
    <t>IO</t>
  </si>
  <si>
    <t>Changjihuizu</t>
  </si>
  <si>
    <t>IP</t>
  </si>
  <si>
    <t>Bo'ertalamengguzu</t>
  </si>
  <si>
    <t>IQ</t>
  </si>
  <si>
    <t>Bayinguolemenggu</t>
  </si>
  <si>
    <t>IR</t>
  </si>
  <si>
    <t>Akesu</t>
  </si>
  <si>
    <t>IS</t>
  </si>
  <si>
    <t>Kezilesuke'erkezi</t>
  </si>
  <si>
    <t>IT</t>
  </si>
  <si>
    <t>Kashi</t>
  </si>
  <si>
    <t>IU</t>
  </si>
  <si>
    <t>Hetian</t>
  </si>
  <si>
    <t>IV</t>
  </si>
  <si>
    <t>Yili</t>
  </si>
  <si>
    <t>IW</t>
  </si>
  <si>
    <t>Tacheng</t>
  </si>
  <si>
    <t>IX</t>
  </si>
  <si>
    <t>Aletai</t>
  </si>
  <si>
    <t>Social Insurance's Payment Idicator</t>
  </si>
  <si>
    <t>SI Contribution Area</t>
  </si>
  <si>
    <t>Social Insurance Switch Period</t>
  </si>
  <si>
    <t>Social Insurance Authority Institution Information</t>
  </si>
  <si>
    <t>Personal Area</t>
  </si>
  <si>
    <t>Personal SubArea</t>
  </si>
  <si>
    <t>Insurance</t>
  </si>
  <si>
    <t>Pay ID</t>
  </si>
  <si>
    <t>Insurance Type</t>
  </si>
  <si>
    <t>Contr. Area</t>
  </si>
  <si>
    <t>Contr. Area Desc</t>
  </si>
  <si>
    <t>Pre/Pst Tax</t>
  </si>
  <si>
    <t>Name</t>
  </si>
  <si>
    <t>Contribution Area</t>
  </si>
  <si>
    <t>Switch Period</t>
  </si>
  <si>
    <t>Authority code</t>
  </si>
  <si>
    <t xml:space="preserve">Industry </t>
  </si>
  <si>
    <t>Contrbution group</t>
  </si>
  <si>
    <t>Contrbution level</t>
  </si>
  <si>
    <t>EE Base Indicator type</t>
  </si>
  <si>
    <t>EE Rate</t>
  </si>
  <si>
    <t>EE Amount</t>
  </si>
  <si>
    <t>EE Base WT</t>
  </si>
  <si>
    <t>EE Base Low Limit</t>
  </si>
  <si>
    <t>EE Base High Limit</t>
  </si>
  <si>
    <t>EE Base rounding</t>
  </si>
  <si>
    <t>EE amount rounding</t>
  </si>
  <si>
    <t>ER Base Indicator type</t>
  </si>
  <si>
    <t>ER Rate</t>
  </si>
  <si>
    <t>ER Amount</t>
  </si>
  <si>
    <t>ER Base WT</t>
  </si>
  <si>
    <t>ER Base Low Limit</t>
  </si>
  <si>
    <t>ER Base High Limit</t>
  </si>
  <si>
    <t>ER Base rounding</t>
  </si>
  <si>
    <t>ER amount rounding</t>
  </si>
  <si>
    <t>2 char</t>
  </si>
  <si>
    <t>Numercial</t>
  </si>
  <si>
    <t>V_T7CN29</t>
  </si>
  <si>
    <t>V_7CN25_SI</t>
  </si>
  <si>
    <t>V_7CN26_SI</t>
  </si>
  <si>
    <t xml:space="preserve"> V_T7CN15</t>
  </si>
  <si>
    <t>V_7CN20_SI</t>
  </si>
  <si>
    <t>0001-0005</t>
  </si>
  <si>
    <t>Shanghai Contr Area</t>
  </si>
  <si>
    <t>Pension Insurance</t>
  </si>
  <si>
    <t>Z1</t>
  </si>
  <si>
    <t>2015.05.01</t>
  </si>
  <si>
    <t>GR01 (60620)</t>
  </si>
  <si>
    <t>U</t>
  </si>
  <si>
    <r>
      <rPr>
        <sz val="10"/>
        <rFont val="Arial"/>
        <charset val="134"/>
      </rPr>
      <t>7</t>
    </r>
    <r>
      <rPr>
        <sz val="11"/>
        <color theme="1"/>
        <rFont val="Calibri"/>
        <charset val="134"/>
        <scheme val="minor"/>
      </rPr>
      <t>SIB</t>
    </r>
  </si>
  <si>
    <t>Rounding up to jiao</t>
  </si>
  <si>
    <t>Unemployment Insurance</t>
  </si>
  <si>
    <t>GR02 (60650)</t>
  </si>
  <si>
    <t>Medical Care Insurance</t>
  </si>
  <si>
    <t>GR03 (60669)</t>
  </si>
  <si>
    <t>0004</t>
  </si>
  <si>
    <t>On-Job Injury Insurance</t>
  </si>
  <si>
    <t>GR04 (60647)</t>
  </si>
  <si>
    <t>0005</t>
  </si>
  <si>
    <t>Maternity Insurance</t>
  </si>
  <si>
    <t>GR05 (60648)</t>
  </si>
  <si>
    <t>3rd party SI processing</t>
  </si>
  <si>
    <t>GR06 (60672)</t>
  </si>
  <si>
    <t>GR07 (60673)</t>
  </si>
  <si>
    <t>2015.10.01</t>
  </si>
  <si>
    <r>
      <rPr>
        <sz val="10"/>
        <rFont val="Arial"/>
        <charset val="134"/>
      </rPr>
      <t>0</t>
    </r>
    <r>
      <rPr>
        <sz val="11"/>
        <color theme="1"/>
        <rFont val="Calibri"/>
        <charset val="134"/>
        <scheme val="minor"/>
      </rPr>
      <t>1</t>
    </r>
  </si>
  <si>
    <t>A0(Baoding)</t>
  </si>
  <si>
    <t>GR00</t>
  </si>
  <si>
    <t>Commercial Rounding to Fen</t>
  </si>
  <si>
    <t>A1(Beijing)</t>
  </si>
  <si>
    <t>A2(Bengbu)</t>
  </si>
  <si>
    <t>A3(Changchun)</t>
  </si>
  <si>
    <t>A4(Changsha)</t>
  </si>
  <si>
    <t>A5(ChangZhou)</t>
  </si>
  <si>
    <t>A6(Chengdu)</t>
  </si>
  <si>
    <t>A7(Chongqing)</t>
  </si>
  <si>
    <t>A8(Dalian)</t>
  </si>
  <si>
    <t>A9(Dongguan)</t>
  </si>
  <si>
    <t>Harbin</t>
  </si>
  <si>
    <t>B0(Foshan)</t>
  </si>
  <si>
    <t>B1(Fuzhou)</t>
  </si>
  <si>
    <t>Huaian</t>
  </si>
  <si>
    <t>B2(Guangzhou)</t>
  </si>
  <si>
    <t>B3(Haikou)</t>
  </si>
  <si>
    <t>B4(Hangzhou)</t>
  </si>
  <si>
    <t>Huehaote</t>
  </si>
  <si>
    <t>B5(Harbin)</t>
  </si>
  <si>
    <t>B6(Hefei)</t>
  </si>
  <si>
    <t>B7(Huai'an)</t>
  </si>
  <si>
    <t>B8(Huaihua)</t>
  </si>
  <si>
    <t>UI Auth Code</t>
  </si>
  <si>
    <t>Enterprise ID-UI</t>
  </si>
  <si>
    <t>MI Auth Code</t>
  </si>
  <si>
    <t>OI Auth Code</t>
  </si>
  <si>
    <t>B9(Huainan)</t>
  </si>
  <si>
    <t>C0(Huehaote)</t>
  </si>
  <si>
    <t>PI Auth Code</t>
  </si>
  <si>
    <t>Enterprise ID-PI</t>
  </si>
  <si>
    <t>V_7CN0P_SI</t>
  </si>
  <si>
    <t>Jinzhou</t>
  </si>
  <si>
    <t>C1(Huizhou)</t>
  </si>
  <si>
    <t>C2(Jiangmen)</t>
  </si>
  <si>
    <t>C3(Jinan)</t>
  </si>
  <si>
    <t>Kunshan</t>
  </si>
  <si>
    <t>C4(Jinhua)</t>
  </si>
  <si>
    <t>C5(Jining)</t>
  </si>
  <si>
    <t>C6(Jinzhou)</t>
  </si>
  <si>
    <t>Linqin</t>
  </si>
  <si>
    <t>C7(Kaifeng)</t>
  </si>
  <si>
    <t>C8(Kunming)</t>
  </si>
  <si>
    <t>C9(Kunshan)</t>
  </si>
  <si>
    <t>D0(Lanzhou)</t>
  </si>
  <si>
    <t>D1(Lianyungang)</t>
  </si>
  <si>
    <t>D2(Linqing)</t>
  </si>
  <si>
    <t>D3(Liuzhou)</t>
  </si>
  <si>
    <t>D4(luoyang)</t>
  </si>
  <si>
    <t>D5(Luzhou)</t>
  </si>
  <si>
    <t>D6(Meizhou)</t>
  </si>
  <si>
    <t>D7(Nanchang)</t>
  </si>
  <si>
    <t>Qinghuangdao</t>
  </si>
  <si>
    <t>D8(Nanjing)</t>
  </si>
  <si>
    <t>D9(Nanning)</t>
  </si>
  <si>
    <t>Shanghai External</t>
  </si>
  <si>
    <t>E0(Nantong)</t>
  </si>
  <si>
    <t>E1(Ningbo)</t>
  </si>
  <si>
    <t>E2(Qingdao)</t>
  </si>
  <si>
    <t>E3(Qinhuangdao)</t>
  </si>
  <si>
    <t>E4(Quanzhou)</t>
  </si>
  <si>
    <t>Suzhou</t>
  </si>
  <si>
    <t>E5(Shanghai)</t>
  </si>
  <si>
    <t>E6(Shantou)</t>
  </si>
  <si>
    <t>E7(Shenyang)</t>
  </si>
  <si>
    <t>Tai2zhou</t>
  </si>
  <si>
    <t>E8(Shenzhen)</t>
  </si>
  <si>
    <t>Tai4zhou</t>
  </si>
  <si>
    <t>E9(Shijiazhuang)</t>
  </si>
  <si>
    <t>F0(Suzhou)</t>
  </si>
  <si>
    <t>F1(TaiCang)</t>
  </si>
  <si>
    <t>F2(Taiyuan)</t>
  </si>
  <si>
    <t>F3(Tai2zhou)</t>
  </si>
  <si>
    <t>F4(TAI4ZHOU)</t>
  </si>
  <si>
    <t>F5(Tangshan)</t>
  </si>
  <si>
    <t>F6(Tianjing)</t>
  </si>
  <si>
    <t>F7(Weifang)</t>
  </si>
  <si>
    <t>F8(Wenzhou)</t>
  </si>
  <si>
    <t>F9(Wuhan)</t>
  </si>
  <si>
    <t>Xiangfan</t>
  </si>
  <si>
    <t>G0(Wuhu)</t>
  </si>
  <si>
    <t>G1(Wulumuqi)</t>
  </si>
  <si>
    <t>G2(Wuxi)</t>
  </si>
  <si>
    <t>G3(Xiameng)</t>
  </si>
  <si>
    <t>Zhanjiang</t>
  </si>
  <si>
    <t>G4(Xi'an)</t>
  </si>
  <si>
    <t>WageType</t>
  </si>
  <si>
    <t>G5(Xiangfan)</t>
  </si>
  <si>
    <t>PI EE Actual  Pension</t>
  </si>
  <si>
    <t>养老金（员工）</t>
  </si>
  <si>
    <t>PI ER Actual  Pension</t>
  </si>
  <si>
    <t>养老金（公司承担）</t>
  </si>
  <si>
    <t>UI EE Actual  Unemployment</t>
  </si>
  <si>
    <t>失业保险（员工）</t>
  </si>
  <si>
    <t>UI ER Actual  Unemployment</t>
  </si>
  <si>
    <t>失业保险（公司承担）</t>
  </si>
  <si>
    <t xml:space="preserve">MI EE Actual  Medical </t>
  </si>
  <si>
    <t>医疗保险（员工）</t>
  </si>
  <si>
    <t>G6(Xuzhou)</t>
  </si>
  <si>
    <t>MI ER Actual  Medical</t>
  </si>
  <si>
    <t>医疗保险（公司承担）</t>
  </si>
  <si>
    <t>/343</t>
  </si>
  <si>
    <t>II EE Actual  On Job Injury</t>
  </si>
  <si>
    <t>工伤保险（员工）</t>
  </si>
  <si>
    <t>II ER Actual  On Job Injury</t>
  </si>
  <si>
    <t>工伤保险（公司承担）</t>
  </si>
  <si>
    <t>/353</t>
  </si>
  <si>
    <t>BI EE Actual  Maternity</t>
  </si>
  <si>
    <t>生育保险（员工</t>
  </si>
  <si>
    <t>BI ER Actual  Maternity</t>
  </si>
  <si>
    <t>生育保险（公司承担）</t>
  </si>
  <si>
    <t>G7(Yantai)</t>
  </si>
  <si>
    <t xml:space="preserve">PHF EE Actual  Mandatory PHF </t>
  </si>
  <si>
    <t>公积金（员工）</t>
  </si>
  <si>
    <t>PHF ER Actual  Mandatory PHF</t>
  </si>
  <si>
    <t>公积金（公司承担）</t>
  </si>
  <si>
    <t>Tax from Salary</t>
  </si>
  <si>
    <t>工资薪金个人所得税</t>
  </si>
  <si>
    <t>Tax from Bonus</t>
  </si>
  <si>
    <t>奖金个人所得税</t>
  </si>
  <si>
    <t>工资税（公司承担）</t>
  </si>
  <si>
    <t>G8(Yinchuan)</t>
  </si>
  <si>
    <t>/406</t>
  </si>
  <si>
    <t>Tax from bonus(PaidByER)</t>
  </si>
  <si>
    <t>奖金税（公司承担）</t>
  </si>
  <si>
    <t>AV Basis</t>
  </si>
  <si>
    <t>G9(Zhanjiang)</t>
  </si>
  <si>
    <t>H0(ZhengZhou)</t>
  </si>
  <si>
    <t>BI Auth Code</t>
  </si>
  <si>
    <t>Enterprise ID-BI</t>
  </si>
  <si>
    <t>H1(Zhongshan)</t>
  </si>
  <si>
    <t>CN01</t>
  </si>
  <si>
    <t>H2(ZhuHai)</t>
  </si>
  <si>
    <t>H3(Guiyang)</t>
  </si>
  <si>
    <t>H4(Changzhi)</t>
  </si>
  <si>
    <t>J0</t>
  </si>
  <si>
    <t>J1</t>
  </si>
  <si>
    <t>J2</t>
  </si>
  <si>
    <t>J3</t>
  </si>
  <si>
    <t>J4</t>
  </si>
  <si>
    <t>H5(Shaoxing)</t>
  </si>
  <si>
    <t>J5</t>
  </si>
  <si>
    <t>Jiaxing</t>
  </si>
  <si>
    <t>J6</t>
  </si>
  <si>
    <t>J7</t>
  </si>
  <si>
    <t>J8</t>
  </si>
  <si>
    <t>J9</t>
  </si>
  <si>
    <t>H6(Weihai)</t>
  </si>
  <si>
    <t>K0</t>
  </si>
  <si>
    <t>K1</t>
  </si>
  <si>
    <t>K2</t>
  </si>
  <si>
    <t>K3</t>
  </si>
  <si>
    <t>K4</t>
  </si>
  <si>
    <t>H7(Xining)</t>
  </si>
  <si>
    <t>K5</t>
  </si>
  <si>
    <t>K6</t>
  </si>
  <si>
    <t>K7</t>
  </si>
  <si>
    <t>K8</t>
  </si>
  <si>
    <t>H8(Zibo)</t>
  </si>
  <si>
    <t>2019.04.01</t>
  </si>
  <si>
    <r>
      <rPr>
        <sz val="10"/>
        <color theme="1"/>
        <rFont val="Arial"/>
        <charset val="134"/>
      </rPr>
      <t>7</t>
    </r>
    <r>
      <rPr>
        <sz val="11"/>
        <color theme="1"/>
        <rFont val="Calibri"/>
        <charset val="134"/>
        <scheme val="minor"/>
      </rPr>
      <t>SIB</t>
    </r>
  </si>
  <si>
    <r>
      <rPr>
        <sz val="10"/>
        <color theme="1"/>
        <rFont val="Arial"/>
        <charset val="134"/>
      </rPr>
      <t>0</t>
    </r>
    <r>
      <rPr>
        <sz val="11"/>
        <color theme="1"/>
        <rFont val="Calibri"/>
        <charset val="134"/>
        <scheme val="minor"/>
      </rPr>
      <t>1</t>
    </r>
  </si>
  <si>
    <t>H9(Hengyang)</t>
  </si>
  <si>
    <t>J0(Anyang)</t>
  </si>
  <si>
    <t>J1(Baoji)</t>
  </si>
  <si>
    <t>J2(E'erduosi)</t>
  </si>
  <si>
    <t>J3(Ganzhou)</t>
  </si>
  <si>
    <t>J4(Jiaozuo)</t>
  </si>
  <si>
    <t>J5(Jiaxing)</t>
  </si>
  <si>
    <t>J6(Jincheng)</t>
  </si>
  <si>
    <t>J7(Langfang)</t>
  </si>
  <si>
    <t>J8(Leshan)</t>
  </si>
  <si>
    <t>J9(Longyan)</t>
  </si>
  <si>
    <t>K0(Mianyang)</t>
  </si>
  <si>
    <t>K1(Nanyang)</t>
  </si>
  <si>
    <t>K2(Shaoguan)</t>
  </si>
  <si>
    <t>K3(Shiyan)</t>
  </si>
  <si>
    <t>K4(Shangqiu)</t>
  </si>
  <si>
    <t>K5(Tongling)</t>
  </si>
  <si>
    <t>K6(Xiangyang)</t>
  </si>
  <si>
    <t>K7(Yuncheng)</t>
  </si>
  <si>
    <t>K8(Zhuzhou)</t>
  </si>
  <si>
    <t>2019.05.01</t>
  </si>
  <si>
    <t>Contribution Authority Code</t>
  </si>
  <si>
    <t>Contribution Assignment</t>
  </si>
  <si>
    <t>Industry</t>
  </si>
  <si>
    <t>Contribution Details</t>
  </si>
  <si>
    <t>EE Contribution</t>
  </si>
  <si>
    <t>ER Contribution</t>
  </si>
  <si>
    <t>Rounding method for Contribution</t>
  </si>
  <si>
    <t>Contribution Deduction</t>
  </si>
  <si>
    <t>Social Average/Minimon Monthly Salary</t>
  </si>
  <si>
    <t>Contr.Area</t>
  </si>
  <si>
    <t>Contr. area</t>
  </si>
  <si>
    <t>Pre/pst Tax</t>
  </si>
  <si>
    <t>Authority Code</t>
  </si>
  <si>
    <t>PHF Authority name</t>
  </si>
  <si>
    <t xml:space="preserve">Personnel Area </t>
  </si>
  <si>
    <t>Personnel Subarea</t>
  </si>
  <si>
    <t>Psubarea text</t>
  </si>
  <si>
    <t>Enterprise PHF ID</t>
  </si>
  <si>
    <t>Authrty Code</t>
  </si>
  <si>
    <t>Effective Date</t>
  </si>
  <si>
    <t>Contr. group</t>
  </si>
  <si>
    <t>Contr. level</t>
  </si>
  <si>
    <t>EE WT</t>
  </si>
  <si>
    <t>Insuff Amt Cov By ER</t>
  </si>
  <si>
    <t>ER WT</t>
  </si>
  <si>
    <t>Emt Contr. Rate</t>
  </si>
  <si>
    <t>Emt Multiplier</t>
  </si>
  <si>
    <t>EE Avg Month Salary</t>
  </si>
  <si>
    <t>Emt Cal. Method</t>
  </si>
  <si>
    <t>Cal. Year</t>
  </si>
  <si>
    <t>EE/ER Base</t>
  </si>
  <si>
    <t>EE/ER Social Min. Monthly Salary(L)</t>
  </si>
  <si>
    <t>EE/ER Social Ave. Monthly Salary(S)</t>
  </si>
  <si>
    <t>Curr.</t>
  </si>
  <si>
    <t>Char 2</t>
  </si>
  <si>
    <t>Char 1</t>
  </si>
  <si>
    <t>Char 4</t>
  </si>
  <si>
    <t>Char 40</t>
  </si>
  <si>
    <t>Char 20</t>
  </si>
  <si>
    <t>Char 8</t>
  </si>
  <si>
    <t>Char 13</t>
  </si>
  <si>
    <t>Num</t>
  </si>
  <si>
    <t>Char 3</t>
  </si>
  <si>
    <t>V_7CN25_PHF</t>
  </si>
  <si>
    <t>T7CN16</t>
  </si>
  <si>
    <t>V_7CN26_PHF</t>
  </si>
  <si>
    <t>V_7CN0P_PHF</t>
  </si>
  <si>
    <t>V_7CN24_PHF</t>
  </si>
  <si>
    <t>V_7CN20_PHF</t>
  </si>
  <si>
    <t>V_7CN13_PHF</t>
  </si>
  <si>
    <r>
      <rPr>
        <sz val="11"/>
        <color theme="1"/>
        <rFont val="Calibri"/>
        <charset val="134"/>
        <scheme val="minor"/>
      </rPr>
      <t>C</t>
    </r>
    <r>
      <rPr>
        <sz val="11"/>
        <color theme="1"/>
        <rFont val="Calibri"/>
        <charset val="134"/>
        <scheme val="minor"/>
      </rPr>
      <t>N01</t>
    </r>
  </si>
  <si>
    <r>
      <rPr>
        <sz val="11"/>
        <color theme="1"/>
        <rFont val="Calibri"/>
        <charset val="134"/>
        <scheme val="minor"/>
      </rPr>
      <t>1</t>
    </r>
    <r>
      <rPr>
        <sz val="11"/>
        <color theme="1"/>
        <rFont val="Calibri"/>
        <charset val="134"/>
        <scheme val="minor"/>
      </rPr>
      <t>990.01.01</t>
    </r>
  </si>
  <si>
    <r>
      <rPr>
        <sz val="11"/>
        <color theme="1"/>
        <rFont val="Calibri"/>
        <charset val="134"/>
        <scheme val="minor"/>
      </rPr>
      <t>Z</t>
    </r>
    <r>
      <rPr>
        <sz val="11"/>
        <color theme="1"/>
        <rFont val="Calibri"/>
        <charset val="134"/>
        <scheme val="minor"/>
      </rPr>
      <t>1</t>
    </r>
  </si>
  <si>
    <t>Dummy</t>
  </si>
  <si>
    <t>GR01</t>
  </si>
  <si>
    <t>3 Rounding down to Yuan 向下舍入到元</t>
  </si>
  <si>
    <t>1 Commercial rounding to Yuan 四舍五入到元</t>
  </si>
  <si>
    <t>L</t>
  </si>
  <si>
    <t>2020.0</t>
  </si>
  <si>
    <t>3rd party PHF processing</t>
  </si>
  <si>
    <t>Dummy  PHF Center</t>
  </si>
  <si>
    <t>2018.10.01</t>
  </si>
  <si>
    <t xml:space="preserve">1 Commercial rounding to Yuan </t>
  </si>
  <si>
    <t>T7CN21</t>
  </si>
  <si>
    <t>T7CN23</t>
  </si>
  <si>
    <t>GR02</t>
  </si>
  <si>
    <t xml:space="preserve">Commercial rounding to Yuan </t>
  </si>
  <si>
    <t>四舍五入到元</t>
  </si>
  <si>
    <t xml:space="preserve">2 Commercial rounding to Jiao </t>
  </si>
  <si>
    <t xml:space="preserve">Commercial rounding to Jiao </t>
  </si>
  <si>
    <t>四舍五入到角</t>
  </si>
  <si>
    <t xml:space="preserve">3 Rounding down to Yuan </t>
  </si>
  <si>
    <t xml:space="preserve">Rounding down to Yuan </t>
  </si>
  <si>
    <t>向下舍入到元</t>
  </si>
  <si>
    <t xml:space="preserve">4 Rounding down to Jiao </t>
  </si>
  <si>
    <t xml:space="preserve">Rounding down to Jiao </t>
  </si>
  <si>
    <t>向下舍入到角</t>
  </si>
  <si>
    <t>5 Rounding up to Yuan</t>
  </si>
  <si>
    <t>Rounding up to Yuan</t>
  </si>
  <si>
    <t>向上舍入到元</t>
  </si>
  <si>
    <t>6 Rounding up to Jiao</t>
  </si>
  <si>
    <t>Rounding up to Jiao</t>
  </si>
  <si>
    <t>向上舍入到角</t>
  </si>
  <si>
    <t>7 Rounding from Fen to Jiao</t>
  </si>
  <si>
    <t>Rounding from Fen to Jiao</t>
  </si>
  <si>
    <t xml:space="preserve">见分进角 </t>
  </si>
  <si>
    <t>8 Rounding from Jiao to Yuan</t>
  </si>
  <si>
    <t>Rounding from Jiao to Yuan</t>
  </si>
  <si>
    <t>见角进元</t>
  </si>
  <si>
    <t>1990.01.01</t>
  </si>
  <si>
    <t>Mapping in MINAR feature</t>
  </si>
  <si>
    <t>Pension Ins Contribtution Area</t>
  </si>
  <si>
    <t>Minimum Salary in V_T7CN17</t>
  </si>
  <si>
    <t>Minimun salary amount</t>
  </si>
  <si>
    <t>Effective from</t>
  </si>
  <si>
    <t>PI Area
V_7CN13_SI</t>
  </si>
  <si>
    <t>Social Average of Last Year in V_T511K</t>
  </si>
  <si>
    <t>Social Avg Amt</t>
  </si>
  <si>
    <t>ZSHSH</t>
  </si>
  <si>
    <t>2016.10.1</t>
  </si>
  <si>
    <t>2017.04.01</t>
  </si>
  <si>
    <t>???</t>
  </si>
  <si>
    <t>2019.04.1</t>
  </si>
  <si>
    <t>ZSAA0</t>
  </si>
  <si>
    <t>2018.1.1</t>
  </si>
  <si>
    <t>ZSAA1</t>
  </si>
  <si>
    <t>ZSAA2</t>
  </si>
  <si>
    <t>ZSAA3</t>
  </si>
  <si>
    <t>ZSAA4</t>
  </si>
  <si>
    <t>ZSAA5</t>
  </si>
  <si>
    <t>ZSAA6</t>
  </si>
  <si>
    <t>2019.1.1</t>
  </si>
  <si>
    <t>ZSAA7</t>
  </si>
  <si>
    <t>ZSAA8</t>
  </si>
  <si>
    <t>ZSAA9</t>
  </si>
  <si>
    <t>ZSAB0</t>
  </si>
  <si>
    <t>ZSAB1</t>
  </si>
  <si>
    <t>ZSAB2</t>
  </si>
  <si>
    <t>ZSAB3</t>
  </si>
  <si>
    <t>ZSAB4</t>
  </si>
  <si>
    <t>ZSAB5</t>
  </si>
  <si>
    <t>ZSAB6</t>
  </si>
  <si>
    <t>ZSAB7</t>
  </si>
  <si>
    <t>ZSAB8</t>
  </si>
  <si>
    <t>ZSAB9</t>
  </si>
  <si>
    <t>ZSAC0</t>
  </si>
  <si>
    <t>ZSAC1</t>
  </si>
  <si>
    <t>ZSAC2</t>
  </si>
  <si>
    <t>ZSAC3</t>
  </si>
  <si>
    <t>ZSAC4</t>
  </si>
  <si>
    <t>ZSAC5</t>
  </si>
  <si>
    <t>ZSAC6</t>
  </si>
  <si>
    <t>ZSAC7</t>
  </si>
  <si>
    <t>ZSAC8</t>
  </si>
  <si>
    <t>ZSAC9</t>
  </si>
  <si>
    <t>ZSAD0</t>
  </si>
  <si>
    <t>ZSAD1</t>
  </si>
  <si>
    <t>ZSAD2</t>
  </si>
  <si>
    <t>ZSAD3</t>
  </si>
  <si>
    <t>ZSAD4</t>
  </si>
  <si>
    <t>ZSAD5</t>
  </si>
  <si>
    <t>ZSAD6</t>
  </si>
  <si>
    <t>ZSAD7</t>
  </si>
  <si>
    <t>ZSAD8</t>
  </si>
  <si>
    <t>ZSAD9</t>
  </si>
  <si>
    <t>ZSAE0</t>
  </si>
  <si>
    <t>ZSAE1</t>
  </si>
  <si>
    <t>ZSAE2</t>
  </si>
  <si>
    <t>ZSAE3</t>
  </si>
  <si>
    <t>ZSAE4</t>
  </si>
  <si>
    <t>ZSAE5</t>
  </si>
  <si>
    <t>ZSAE6</t>
  </si>
  <si>
    <t>ZSAE7</t>
  </si>
  <si>
    <t>ZSAE8</t>
  </si>
  <si>
    <t>ZSAE9</t>
  </si>
  <si>
    <t>ZSAF0</t>
  </si>
  <si>
    <t>ZSAF1</t>
  </si>
  <si>
    <t>ZSAF2</t>
  </si>
  <si>
    <t>ZSAF3</t>
  </si>
  <si>
    <t>ZSAF4</t>
  </si>
  <si>
    <t>ZSAF5</t>
  </si>
  <si>
    <t>ZSAF6</t>
  </si>
  <si>
    <t>ZSAF7</t>
  </si>
  <si>
    <t>ZSAF8</t>
  </si>
  <si>
    <t>ZSAF9</t>
  </si>
  <si>
    <t>ZSAG0</t>
  </si>
  <si>
    <t>ZSAG1</t>
  </si>
  <si>
    <t>ZSAG2</t>
  </si>
  <si>
    <t>ZSAG3</t>
  </si>
  <si>
    <t>ZSAG4</t>
  </si>
  <si>
    <t>ZSAG5</t>
  </si>
  <si>
    <t>ZSAG6</t>
  </si>
  <si>
    <t>ZSAG7</t>
  </si>
  <si>
    <t>ZSAG8</t>
  </si>
  <si>
    <t>ZSAG9</t>
  </si>
  <si>
    <t>ZSAH0</t>
  </si>
  <si>
    <t>ZSAH1</t>
  </si>
  <si>
    <t>ZSAH2</t>
  </si>
  <si>
    <t>ZSAH3</t>
  </si>
  <si>
    <t>ZSAH4</t>
  </si>
  <si>
    <t>ZSAH5</t>
  </si>
  <si>
    <t>ZSAH6</t>
  </si>
  <si>
    <t>ZSAH7</t>
  </si>
  <si>
    <t>ZSAH8</t>
  </si>
  <si>
    <t xml:space="preserve">Name of Bank </t>
  </si>
  <si>
    <t>Branch Name</t>
  </si>
  <si>
    <t>Bank Country</t>
  </si>
  <si>
    <t>Bank Key</t>
  </si>
  <si>
    <t>Acc No</t>
  </si>
  <si>
    <t>Account Name</t>
  </si>
  <si>
    <t>60 Char</t>
  </si>
  <si>
    <t>Char 18</t>
  </si>
  <si>
    <t>50 Char</t>
  </si>
  <si>
    <t>DTAKT</t>
  </si>
  <si>
    <t>Transaction FBZP</t>
  </si>
  <si>
    <t>工行上海市虹桥开发区支行</t>
  </si>
  <si>
    <t>3M China</t>
  </si>
  <si>
    <t>00001</t>
  </si>
  <si>
    <t>1001242719300245787</t>
  </si>
  <si>
    <r>
      <rPr>
        <sz val="10"/>
        <rFont val="宋体"/>
        <charset val="134"/>
      </rPr>
      <t>明尼苏达矿业制造</t>
    </r>
    <r>
      <rPr>
        <sz val="10"/>
        <rFont val="Arial"/>
        <charset val="134"/>
      </rPr>
      <t>(</t>
    </r>
    <r>
      <rPr>
        <sz val="10"/>
        <rFont val="宋体"/>
        <charset val="134"/>
      </rPr>
      <t>上海</t>
    </r>
    <r>
      <rPr>
        <sz val="10"/>
        <rFont val="Arial"/>
        <charset val="134"/>
      </rPr>
      <t>)</t>
    </r>
    <r>
      <rPr>
        <sz val="10"/>
        <rFont val="宋体"/>
        <charset val="134"/>
      </rPr>
      <t>国际贸易有限公司</t>
    </r>
  </si>
  <si>
    <t>中国工商银行广州市流花支行</t>
  </si>
  <si>
    <t>00002</t>
  </si>
  <si>
    <t>3602005009200224432</t>
  </si>
  <si>
    <r>
      <rPr>
        <sz val="10"/>
        <rFont val="Arial"/>
        <charset val="134"/>
      </rPr>
      <t>3M</t>
    </r>
    <r>
      <rPr>
        <sz val="10"/>
        <rFont val="宋体"/>
        <charset val="134"/>
      </rPr>
      <t>材料技术</t>
    </r>
    <r>
      <rPr>
        <sz val="10"/>
        <rFont val="Arial"/>
        <charset val="134"/>
      </rPr>
      <t>(</t>
    </r>
    <r>
      <rPr>
        <sz val="10"/>
        <rFont val="宋体"/>
        <charset val="134"/>
      </rPr>
      <t>广州</t>
    </r>
    <r>
      <rPr>
        <sz val="10"/>
        <rFont val="Arial"/>
        <charset val="134"/>
      </rPr>
      <t>)</t>
    </r>
    <r>
      <rPr>
        <sz val="10"/>
        <rFont val="宋体"/>
        <charset val="134"/>
      </rPr>
      <t>有限公司天河分公司</t>
    </r>
  </si>
  <si>
    <t>中国工商银行广州市经济技术开发区支行</t>
  </si>
  <si>
    <t>00003</t>
  </si>
  <si>
    <t>3602005709200130052</t>
  </si>
  <si>
    <r>
      <rPr>
        <sz val="10"/>
        <rFont val="Arial"/>
        <charset val="134"/>
      </rPr>
      <t>3M</t>
    </r>
    <r>
      <rPr>
        <sz val="10"/>
        <rFont val="宋体"/>
        <charset val="134"/>
      </rPr>
      <t>材料技术（广州）有限公司</t>
    </r>
  </si>
  <si>
    <t>工行天津空港经济区支行</t>
  </si>
  <si>
    <t>00004</t>
  </si>
  <si>
    <t>0302017219300072994</t>
  </si>
  <si>
    <r>
      <rPr>
        <sz val="10"/>
        <rFont val="Arial"/>
        <charset val="134"/>
      </rPr>
      <t>3M</t>
    </r>
    <r>
      <rPr>
        <sz val="10"/>
        <rFont val="宋体"/>
        <charset val="134"/>
      </rPr>
      <t>（天津）国际贸易有限公司</t>
    </r>
  </si>
  <si>
    <t>工行苏州工业园区支行</t>
  </si>
  <si>
    <t>00005</t>
  </si>
  <si>
    <t>1102020309000137903</t>
  </si>
  <si>
    <r>
      <rPr>
        <sz val="10"/>
        <rFont val="Arial"/>
        <charset val="134"/>
      </rPr>
      <t>3M</t>
    </r>
    <r>
      <rPr>
        <sz val="10"/>
        <rFont val="宋体"/>
        <charset val="134"/>
      </rPr>
      <t>材料技术（苏州）有限公司</t>
    </r>
    <r>
      <rPr>
        <sz val="10"/>
        <rFont val="Arial"/>
        <charset val="134"/>
      </rPr>
      <t xml:space="preserve"> </t>
    </r>
  </si>
  <si>
    <t>工商银行深圳分行深圳湾支行</t>
  </si>
  <si>
    <t>00006</t>
  </si>
  <si>
    <t>4000027719200176876</t>
  </si>
  <si>
    <r>
      <rPr>
        <sz val="10"/>
        <rFont val="Arial"/>
        <charset val="134"/>
      </rPr>
      <t>3M</t>
    </r>
    <r>
      <rPr>
        <sz val="10"/>
        <rFont val="宋体"/>
        <charset val="134"/>
      </rPr>
      <t>国际贸易（深圳）有限公司</t>
    </r>
  </si>
  <si>
    <t>中国工商银行股份有限公司合肥汇通支行</t>
  </si>
  <si>
    <t>00007</t>
  </si>
  <si>
    <t>1302012219200078155</t>
  </si>
  <si>
    <r>
      <rPr>
        <sz val="10"/>
        <rFont val="Arial"/>
        <charset val="134"/>
      </rPr>
      <t>3M</t>
    </r>
    <r>
      <rPr>
        <sz val="10"/>
        <rFont val="宋体"/>
        <charset val="134"/>
      </rPr>
      <t>材料技术（合肥）有限公司</t>
    </r>
  </si>
  <si>
    <t>中国工商银行太仓市支行</t>
  </si>
  <si>
    <t>00008</t>
  </si>
  <si>
    <t>1102024019000239263</t>
  </si>
  <si>
    <r>
      <rPr>
        <sz val="10"/>
        <rFont val="宋体"/>
        <charset val="134"/>
      </rPr>
      <t>温特图尔磨削技术（太仓）有限公司</t>
    </r>
  </si>
  <si>
    <t>中国工商银行股份有限公司广州流花支行</t>
  </si>
  <si>
    <t>00009</t>
  </si>
  <si>
    <t>3602005009200626310</t>
  </si>
  <si>
    <r>
      <rPr>
        <sz val="10"/>
        <rFont val="宋体"/>
        <charset val="134"/>
      </rPr>
      <t>广州明州斯睿商务咨询有限公司</t>
    </r>
  </si>
  <si>
    <t>工行上海市浦东开发区支行</t>
  </si>
  <si>
    <t>00010</t>
  </si>
  <si>
    <t>1001281219300017378</t>
  </si>
  <si>
    <r>
      <rPr>
        <sz val="10"/>
        <rFont val="宋体"/>
        <charset val="134"/>
      </rPr>
      <t>安姆特仪器（上海）有限公司</t>
    </r>
  </si>
  <si>
    <t>1001281219016246221</t>
  </si>
  <si>
    <r>
      <rPr>
        <sz val="10"/>
        <rFont val="宋体"/>
        <charset val="134"/>
      </rPr>
      <t>上海依格安全装备有限公司</t>
    </r>
  </si>
  <si>
    <t>1001242709016216665</t>
  </si>
  <si>
    <t>3M中国有限公司</t>
  </si>
  <si>
    <r>
      <rPr>
        <sz val="10"/>
        <rFont val="Arial"/>
        <charset val="134"/>
      </rPr>
      <t>3M</t>
    </r>
    <r>
      <rPr>
        <sz val="10"/>
        <rFont val="宋体"/>
        <charset val="134"/>
      </rPr>
      <t>中国有限公司</t>
    </r>
  </si>
  <si>
    <t>中国工商银行杭州三墩支行</t>
  </si>
  <si>
    <t>00011</t>
  </si>
  <si>
    <t>1202023319910058885</t>
  </si>
  <si>
    <r>
      <rPr>
        <sz val="10"/>
        <rFont val="宋体"/>
        <charset val="134"/>
      </rPr>
      <t>杭州奥杰医疗器材有限公司</t>
    </r>
  </si>
  <si>
    <t>1001242719300535768</t>
  </si>
  <si>
    <r>
      <rPr>
        <sz val="10"/>
        <rFont val="宋体"/>
        <charset val="134"/>
      </rPr>
      <t>艾罗贸易（深圳）有限公司</t>
    </r>
    <r>
      <rPr>
        <sz val="10"/>
        <rFont val="Arial"/>
        <charset val="134"/>
      </rPr>
      <t xml:space="preserve"> </t>
    </r>
  </si>
  <si>
    <t>DTAKT Logic</t>
  </si>
  <si>
    <t>IF Company code = 28GO (60650)</t>
  </si>
  <si>
    <t>THEN: HouseBank=00001 &amp; AcctName = 明尼苏达矿业制造(上海)国际贸易有限公司 &amp; Bank Code = SH-005</t>
  </si>
  <si>
    <t>IF Company code = 28A2 (60666)</t>
  </si>
  <si>
    <t>THEN: HouseBank=00004 &amp; AcctName = 3M（天津）国际贸易有限公司 &amp; Bank Code = 010</t>
  </si>
  <si>
    <t>IF Company code = 28RL (60668)</t>
  </si>
  <si>
    <t>THEN: HouseBank=00005 &amp; AcctName = 3M材料技术（苏州）有限公司 &amp; Bank Code = 011</t>
  </si>
  <si>
    <t>IF Company code = 28NA (60667)</t>
  </si>
  <si>
    <t>THEN: HouseBank=00006 &amp; AcctName = 3M国际贸易（深圳）有限公司 &amp; Bank Code = 012</t>
  </si>
  <si>
    <t>IF Company code = 28M3 (60664)</t>
  </si>
  <si>
    <t>THEN: HouseBank=00007 &amp; AcctName = 3M材料技术（合肥）有限公司 &amp; Bank Code = 020</t>
  </si>
  <si>
    <t>IF Company code = 28C9 (60625) &amp;&amp; Personal Area=125A</t>
  </si>
  <si>
    <t>THEN: HouseBank=00008 &amp; AcctName = 温特图尔磨削技术（太仓）有限公司 &amp; Bank Code = 022</t>
  </si>
  <si>
    <t>IF Company code = 28M8 (60635)</t>
  </si>
  <si>
    <t>THEN: HouseBank=00009 &amp; AcctName = 广州明州斯睿商务咨询有限公司 &amp; Bank Code = 025</t>
  </si>
  <si>
    <t>IF Company code = 282I (60672) &amp;&amp; Personal area=172A</t>
  </si>
  <si>
    <t>THEN: HouseBank=00010 &amp; AcctName = 安姆特仪器（上海）有限公司 &amp; Bank Code = SH-60672</t>
  </si>
  <si>
    <t>IF Company code = 282J (60673) &amp;&amp; Personal area=173A</t>
  </si>
  <si>
    <t>THEN: HouseBank=00010 &amp; AcctName = 上海依格安全装备有限公司 &amp; Bank Code = SH-60673</t>
  </si>
  <si>
    <t>IF Company code = 28QR (60662)</t>
  </si>
  <si>
    <t>THEN:</t>
  </si>
  <si>
    <t>IF Personal subarea = 0014 Dongguan</t>
  </si>
  <si>
    <t>IF Personal subarea = 0013 Guangzhou</t>
  </si>
  <si>
    <t>THEN: HouseBank=00002 &amp; AcctName = 3M材料技术(广州)有限公司天河分公司 &amp; Bank Code = GZ-015-Office</t>
  </si>
  <si>
    <t>IF Personal subarea = 0059 GZ-MFG or 0053 Nanchang</t>
  </si>
  <si>
    <t>THEN: HouseBank=00003 &amp; AcctName = 3M材料技术（广州）有限公司 &amp; Bank Code = GZ-015-MFG</t>
  </si>
  <si>
    <t>IF Company code = 28AU (60620)</t>
  </si>
  <si>
    <t>THEN: HouseBank=00001 &amp; AcctName = 3M中国有限公司 &amp; Bank Code = SH-001</t>
  </si>
  <si>
    <t>IF Company code = 28RP (60669)</t>
  </si>
  <si>
    <t>IF Company code = 28JA (60647)</t>
  </si>
  <si>
    <t>IF Company code = 28PB (60648)</t>
  </si>
  <si>
    <t>IF Company code = 2807 (60655)</t>
  </si>
  <si>
    <t>IF Company code = 28RJ (60645)</t>
  </si>
  <si>
    <t>IF Company code = 282I (60672) &amp;&amp; Personal area=172D</t>
  </si>
  <si>
    <t>THEN: HouseBank=00010 &amp; AcctName = 安姆特仪器（上海）有限公司 &amp; Bank Code = Scott Safety-Oldham</t>
  </si>
  <si>
    <t>IF Company code = 282J (60673) &amp;&amp; Personal area=173D</t>
  </si>
  <si>
    <t>THEN: HouseBank=00010 &amp; AcctName = 上海依格安全装备有限公司 &amp; Bank Code = Scott Safety-Eagle</t>
  </si>
  <si>
    <t>IF Company code = 28C9(60625) &amp;&amp; Personal Area=125E</t>
  </si>
  <si>
    <t>THEN: HouseBank=00008 &amp; AcctName = 温特图尔磨削技术（太仓）有限公司 &amp; Bank Code = 022-Machine</t>
  </si>
  <si>
    <t>IF Company code = 28OV(60688)</t>
  </si>
  <si>
    <t>THEN: HouseBank=00011 &amp; AcctName = 杭州奥杰医疗器材有限公司 &amp; Bank Code = 018-ORJ</t>
  </si>
  <si>
    <t>IF Company code = 28IV(60685)</t>
  </si>
  <si>
    <t>THEN: HouseBank=00001 &amp; AcctName = 艾罗贸易（深圳）有限公司  &amp; Bank Code = Aearo</t>
  </si>
  <si>
    <t>FSE-001</t>
  </si>
  <si>
    <t>IF EE Group = Inpats</t>
  </si>
  <si>
    <t>THEN: HouseBank=00001 &amp; AcctName = 3M中国有限公司 &amp; Bank Code = FSE-001</t>
  </si>
  <si>
    <t>500065(IT0032)</t>
  </si>
  <si>
    <t>Payroll Period:</t>
  </si>
  <si>
    <t>LOGO Area</t>
  </si>
  <si>
    <t>Name：</t>
  </si>
  <si>
    <t>王羲之 Wang Xizhi</t>
  </si>
  <si>
    <t>Pay Date:</t>
  </si>
  <si>
    <t>2015.04.30</t>
  </si>
  <si>
    <t>Work Location:</t>
  </si>
  <si>
    <t>IT0001-OrgKey</t>
  </si>
  <si>
    <t>Cost Center:</t>
  </si>
  <si>
    <t>Cost center name</t>
  </si>
  <si>
    <t>Company:</t>
  </si>
  <si>
    <t>Text of GV company code</t>
  </si>
  <si>
    <t>Chinese Name:</t>
  </si>
  <si>
    <t>Amt(CNY)</t>
  </si>
  <si>
    <t>Time Related Payments/Deductions</t>
  </si>
  <si>
    <t>WT_1101 - Actual Basic Salary</t>
  </si>
  <si>
    <t>WT_3865 - Home Country Housing Norm</t>
  </si>
  <si>
    <t>WT_2O15+WT_2O20+WT_2O30 - OT payment</t>
  </si>
  <si>
    <t>WT_3020 - Consolidated Allowance</t>
  </si>
  <si>
    <t>WT_3866 - Family Assistance Allowance</t>
  </si>
  <si>
    <t>Sum(WT_2101 - WT_2110) - Shift Allowance</t>
  </si>
  <si>
    <t>WT_1102+WT_1103 - Off-duty Deduction</t>
  </si>
  <si>
    <t>WT_3869 - Base Salary Deduction paid at Host</t>
  </si>
  <si>
    <t>WT_3645 - Attendance Incentive</t>
  </si>
  <si>
    <t>WT_3008 - Housing Allowance</t>
  </si>
  <si>
    <t>WT_3870 - Addl Comp Deducted from Paid at Home</t>
  </si>
  <si>
    <t>WT_2B00+WT_2B01 - Sick Lv Deduction</t>
  </si>
  <si>
    <t>WT_3022 - Transportation Allowance</t>
  </si>
  <si>
    <t>WT_38Z1 - Resettlement Allowance</t>
  </si>
  <si>
    <t>WT_2B03 - Personal Leave Deduction</t>
  </si>
  <si>
    <t>WT_3029 - Other Allowance</t>
  </si>
  <si>
    <t>WT_3854 - Spousal Dislocation Payment</t>
  </si>
  <si>
    <t>WT_2B04 - Absent Leave Deduction</t>
  </si>
  <si>
    <t>WT_3613+WT_3614 - YEB Bonus</t>
  </si>
  <si>
    <t>WT_3856 - Spousal Loss of Earnings</t>
  </si>
  <si>
    <t>WT_2B02+WT_2B12 - Maternity Lv Deduction</t>
  </si>
  <si>
    <t>WT_3601+WT_3691 - SIP Payout</t>
  </si>
  <si>
    <t>WT_3860 - Cash out-Housing Allowance</t>
  </si>
  <si>
    <t>WT_2B11 - Other Lv Deduction</t>
  </si>
  <si>
    <t>WT_4100 - Sale Commision</t>
  </si>
  <si>
    <t xml:space="preserve">WT_3851 - Tax Equalization Settlement </t>
  </si>
  <si>
    <t>WT_2C00 - Annual Leave Encash</t>
  </si>
  <si>
    <t>WT_3812+WT_3814 - AIP Bonus</t>
  </si>
  <si>
    <t>WT_3650 - Pay Cut</t>
  </si>
  <si>
    <t>WT_3636+WT_3637 - Special Incentive</t>
  </si>
  <si>
    <t>WT_1FZI - Base Salary Paid at Host</t>
  </si>
  <si>
    <t>WT_3012+WT_3013 - On-duty Allowance</t>
  </si>
  <si>
    <t>WT_38ZC - Goods &amp; Serv Differential</t>
  </si>
  <si>
    <t>Total:</t>
  </si>
  <si>
    <t>WT_2S01 - Duty Allowance</t>
  </si>
  <si>
    <t>WT_3800 - Additional Compensation Paid at Host</t>
  </si>
  <si>
    <t>Tax-only Items</t>
  </si>
  <si>
    <r>
      <rPr>
        <sz val="10"/>
        <rFont val="宋体"/>
        <charset val="134"/>
      </rPr>
      <t>Amt</t>
    </r>
    <r>
      <rPr>
        <sz val="10"/>
        <rFont val="Arial"/>
        <charset val="134"/>
      </rPr>
      <t>(CNY)</t>
    </r>
  </si>
  <si>
    <t>WT_3635 - High Temp Allowance</t>
  </si>
  <si>
    <t>WT_3801 - Bonus Payment (Other than AIP)</t>
  </si>
  <si>
    <t>WT_76ZB - GESPP Class B Income</t>
  </si>
  <si>
    <t>/4S1 - Children Edu. Deduct Amt.</t>
  </si>
  <si>
    <t>WT_3023 - Local Relocation Allowance</t>
  </si>
  <si>
    <t>WT_3871 - Other Payments/Deductions - Inpats</t>
  </si>
  <si>
    <t>WT_7008+WT_7007 - PHF Taxable Amt</t>
  </si>
  <si>
    <t>/4S2 - Conti. Edu. Deduct Amt.</t>
  </si>
  <si>
    <t>WT_3024 - Local Mobility Allowance</t>
  </si>
  <si>
    <t>WT_3861 - Driver OT</t>
  </si>
  <si>
    <t>WT_3631 - Commercial Insurance</t>
  </si>
  <si>
    <t>/4S3 - Serious Illness Ded. Amt.</t>
  </si>
  <si>
    <t>WT_3090 - Sign on bonus</t>
  </si>
  <si>
    <t>WT_7652 - Car Plan Taxable Amount</t>
  </si>
  <si>
    <t>/4S4 - Housing Loan Deduct Amt.</t>
  </si>
  <si>
    <t>WT_3610 - Pre-tax Adjustment</t>
  </si>
  <si>
    <t>WT_3611 - Taxable Amt Adj</t>
  </si>
  <si>
    <t>/4S5 - Housing Rent Deduct Amt.</t>
  </si>
  <si>
    <t>/4S6 - Elderly Care Ded. Amt.</t>
  </si>
  <si>
    <t>Total：</t>
  </si>
  <si>
    <t>Deductions before Tax</t>
  </si>
  <si>
    <t>Tax and Net Deductions</t>
  </si>
  <si>
    <t>WT_3620 - Talent Compensation Subsidy</t>
  </si>
  <si>
    <t>WT_/313 - PI EE Actual</t>
  </si>
  <si>
    <t>WT_/403 - Tax from salary</t>
  </si>
  <si>
    <t>/107 - Remu. for Providing Srv.</t>
  </si>
  <si>
    <t>WT_3640 - Piece Salary</t>
  </si>
  <si>
    <t>WT_/323 - UI EE Actual</t>
  </si>
  <si>
    <t>WT_/404 -Tax from bonus</t>
  </si>
  <si>
    <t>/40A - Tax from Remu. for P.S.</t>
  </si>
  <si>
    <t>WT_2S06 - Meal Allowance</t>
  </si>
  <si>
    <t>WT_/333 - MI EE Actual</t>
  </si>
  <si>
    <t>WT_3641 - 1 Month Pre-notice</t>
  </si>
  <si>
    <t>WT_/362 - PHF EE Actual</t>
  </si>
  <si>
    <t>WT_/408 - Tax from SP</t>
  </si>
  <si>
    <t>WT_50Z1 - Severance Pay</t>
  </si>
  <si>
    <t xml:space="preserve">WT_7A13 - PI EE Actual - Makeup   </t>
  </si>
  <si>
    <t>WT_7005 - Tax From Non-Compete Comp</t>
  </si>
  <si>
    <t>WT_5005 - Non-Compete Compensation</t>
  </si>
  <si>
    <t>WT_7A23 - UI EE Actual - Makeup</t>
  </si>
  <si>
    <t>WT_7405 - Tax from Talent Compensation Subsidy</t>
  </si>
  <si>
    <t xml:space="preserve">WT_9IEX - IEA Withdraw </t>
  </si>
  <si>
    <t>WT_7A33 - MI EE Actual - Makeup</t>
  </si>
  <si>
    <t>WT_3868 - Hypo TAX on Base Pay</t>
  </si>
  <si>
    <t>WT_7A62 - PHF EE Actual - Makeup</t>
  </si>
  <si>
    <t>WT_3858 - Bonus Hypo Tax</t>
  </si>
  <si>
    <t>WT_7418 - Other Contribution EE</t>
  </si>
  <si>
    <t>WT_3859 - AIP Hypo TAX</t>
  </si>
  <si>
    <t>/403 total value in TCRT - Yearly Total Tax from Income (to current month)</t>
  </si>
  <si>
    <t>WT_7A18 - Other Contribution EE Makeup</t>
  </si>
  <si>
    <t>WT_3857 - Spousal Loss of Earnings - Hypo Tax</t>
  </si>
  <si>
    <t>/420 - Tax from Incidental Income</t>
  </si>
  <si>
    <t>WT_9IEY - IEA Deduction</t>
  </si>
  <si>
    <t>WT_3855- Spousal Dislocation Payment - Hypo Tax</t>
  </si>
  <si>
    <t>WT_7400 - SPP EE</t>
  </si>
  <si>
    <t>WT_7406 - Supplementary Medical Ins</t>
  </si>
  <si>
    <t>WT_3692 - After tax Adj</t>
  </si>
  <si>
    <t>WT_76ZA - GESPP Deduction in CNY</t>
  </si>
  <si>
    <t>WT_3603 - Tax Refund</t>
  </si>
  <si>
    <t>WT_3651 - Tax Deduct for RSU Vested</t>
  </si>
  <si>
    <t>WT_8401 - Min Salary Make-up</t>
  </si>
  <si>
    <t>WT_7420 - Housing Loan</t>
  </si>
  <si>
    <t>WT_9IEW - IEA Withdraw (net)</t>
  </si>
  <si>
    <t>WT_3630 - Donation</t>
  </si>
  <si>
    <t>WT_3607 - Maternity Lv Make-up</t>
  </si>
  <si>
    <t>WT_7700 - 3M Club - EE</t>
  </si>
  <si>
    <t>WT_3608 - Maternity Allowance SS Pay</t>
  </si>
  <si>
    <t>WT_7790 - Union Fee</t>
  </si>
  <si>
    <t>WT_3609 - Maternity Expense SS Pay</t>
  </si>
  <si>
    <t>WT_9IEZ - IEA Deduction (net)</t>
  </si>
  <si>
    <t>Benefits Items</t>
  </si>
  <si>
    <t>Final Payout:</t>
  </si>
  <si>
    <r>
      <rPr>
        <sz val="11"/>
        <color theme="1"/>
        <rFont val="Calibri"/>
        <charset val="134"/>
        <scheme val="minor"/>
      </rPr>
      <t>A</t>
    </r>
    <r>
      <rPr>
        <sz val="11"/>
        <color theme="1"/>
        <rFont val="Calibri"/>
        <charset val="134"/>
        <scheme val="minor"/>
      </rPr>
      <t>mt</t>
    </r>
    <r>
      <rPr>
        <sz val="11"/>
        <color theme="1"/>
        <rFont val="Calibri"/>
        <charset val="134"/>
        <scheme val="minor"/>
      </rPr>
      <t>(CNY)</t>
    </r>
  </si>
  <si>
    <t>WT_7401 - SPP ER</t>
  </si>
  <si>
    <t>WT_3618 - Pre-paid for Negative Salary</t>
  </si>
  <si>
    <t>WT_7403+WT_7402 - EA ER</t>
  </si>
  <si>
    <t>WT_7805 - Pre-payment Offset</t>
  </si>
  <si>
    <t>{WT_9IB1 - CRT WT_7410&amp;7411 - CRT WT_9IEX&amp;9IEW} - IEA Total Balance</t>
  </si>
  <si>
    <t>Net Pay(/560)</t>
  </si>
  <si>
    <t>WT_9IB5 - IEA Adjusted Vested Balance</t>
  </si>
  <si>
    <t>Bank Transfer(/559)</t>
  </si>
  <si>
    <t>WT_2B09 - Annual Lv Balance</t>
  </si>
  <si>
    <t>Claim (/561)</t>
  </si>
  <si>
    <t>Annual Lv Balance = XXXXXXXXX</t>
  </si>
  <si>
    <t>Please contact ADP Service Hotline 021-22102727*3 in case of any query.</t>
  </si>
  <si>
    <t>Taxable amt = total taxable income + total time related income + total taxable amt adj - total taxable deduction</t>
  </si>
  <si>
    <t>薪资期间:</t>
  </si>
  <si>
    <r>
      <rPr>
        <sz val="10"/>
        <rFont val="宋体"/>
        <charset val="134"/>
      </rPr>
      <t>姓名</t>
    </r>
    <r>
      <rPr>
        <sz val="10"/>
        <rFont val="宋体"/>
        <charset val="134"/>
      </rPr>
      <t>：</t>
    </r>
  </si>
  <si>
    <t>发薪日:</t>
  </si>
  <si>
    <t>工作地点:</t>
  </si>
  <si>
    <t>成本中心</t>
  </si>
  <si>
    <t>公司：</t>
  </si>
  <si>
    <r>
      <rPr>
        <sz val="10"/>
        <color rgb="FFFF0000"/>
        <rFont val="宋体"/>
        <charset val="134"/>
      </rPr>
      <t>中文姓名</t>
    </r>
    <r>
      <rPr>
        <sz val="10"/>
        <color rgb="FFFF0000"/>
        <rFont val="Arial"/>
        <charset val="134"/>
      </rPr>
      <t>:</t>
    </r>
  </si>
  <si>
    <t>税前收入项</t>
  </si>
  <si>
    <t>金额(CNY)</t>
  </si>
  <si>
    <t>考勤相关项</t>
  </si>
  <si>
    <r>
      <rPr>
        <sz val="10"/>
        <color rgb="FF00B050"/>
        <rFont val="宋体"/>
        <charset val="134"/>
      </rPr>
      <t>合计</t>
    </r>
    <r>
      <rPr>
        <sz val="10"/>
        <color rgb="FF00B050"/>
        <rFont val="Arial"/>
        <charset val="134"/>
      </rPr>
      <t>:</t>
    </r>
  </si>
  <si>
    <t>仅计税项</t>
  </si>
  <si>
    <r>
      <rPr>
        <sz val="10"/>
        <rFont val="宋体"/>
        <charset val="134"/>
      </rPr>
      <t>金额</t>
    </r>
    <r>
      <rPr>
        <sz val="10"/>
        <rFont val="Arial"/>
        <charset val="134"/>
      </rPr>
      <t>(CNY)</t>
    </r>
  </si>
  <si>
    <t>合计：</t>
  </si>
  <si>
    <t>税前扣减项</t>
  </si>
  <si>
    <t>税及税后扣减项</t>
  </si>
  <si>
    <t>税后收入项</t>
  </si>
  <si>
    <t>合计:</t>
  </si>
  <si>
    <t>福利项</t>
  </si>
  <si>
    <t>实发项</t>
  </si>
  <si>
    <t>{WT_9IB1 - CRT WT_7410&amp;7411 - CRT WT_9IEX&amp;9IEW}- IEA总余额</t>
  </si>
  <si>
    <t>WT_9IB5 - IEA Final Vested Balance</t>
  </si>
  <si>
    <r>
      <rPr>
        <sz val="10"/>
        <rFont val="宋体"/>
        <charset val="134"/>
      </rPr>
      <t>年假余额</t>
    </r>
    <r>
      <rPr>
        <sz val="10"/>
        <rFont val="Arial"/>
        <charset val="134"/>
      </rPr>
      <t xml:space="preserve"> = XXXXXXXXX</t>
    </r>
  </si>
  <si>
    <r>
      <rPr>
        <sz val="10"/>
        <rFont val="宋体"/>
        <charset val="134"/>
      </rPr>
      <t>如有疑问，请致电</t>
    </r>
    <r>
      <rPr>
        <sz val="10"/>
        <rFont val="Arial"/>
        <charset val="134"/>
      </rPr>
      <t>ADP</t>
    </r>
    <r>
      <rPr>
        <sz val="10"/>
        <rFont val="宋体"/>
        <charset val="134"/>
      </rPr>
      <t>服务热线</t>
    </r>
    <r>
      <rPr>
        <sz val="10"/>
        <rFont val="Arial"/>
        <charset val="134"/>
      </rPr>
      <t>021-22102727*3</t>
    </r>
  </si>
  <si>
    <r>
      <rPr>
        <sz val="10"/>
        <rFont val="宋体"/>
        <charset val="134"/>
      </rPr>
      <t>应税收入额</t>
    </r>
    <r>
      <rPr>
        <sz val="10"/>
        <rFont val="Arial"/>
        <charset val="134"/>
      </rPr>
      <t>=</t>
    </r>
    <r>
      <rPr>
        <sz val="10"/>
        <rFont val="宋体"/>
        <charset val="134"/>
      </rPr>
      <t>总应税收入</t>
    </r>
    <r>
      <rPr>
        <sz val="10"/>
        <rFont val="Arial"/>
        <charset val="134"/>
      </rPr>
      <t xml:space="preserve"> + </t>
    </r>
    <r>
      <rPr>
        <sz val="10"/>
        <rFont val="宋体"/>
        <charset val="134"/>
      </rPr>
      <t>总考勤收入</t>
    </r>
    <r>
      <rPr>
        <sz val="10"/>
        <rFont val="Arial"/>
        <charset val="134"/>
      </rPr>
      <t xml:space="preserve"> + </t>
    </r>
    <r>
      <rPr>
        <sz val="10"/>
        <rFont val="宋体"/>
        <charset val="134"/>
      </rPr>
      <t>应税额调整值</t>
    </r>
    <r>
      <rPr>
        <sz val="10"/>
        <rFont val="Arial"/>
        <charset val="134"/>
      </rPr>
      <t xml:space="preserve"> - </t>
    </r>
    <r>
      <rPr>
        <sz val="10"/>
        <rFont val="宋体"/>
        <charset val="134"/>
      </rPr>
      <t>应税额扣减值</t>
    </r>
  </si>
  <si>
    <t>1-Need Company LOGO</t>
  </si>
  <si>
    <t>2-Split lines by retro-amount</t>
  </si>
  <si>
    <t>28RP - GV PDF form</t>
  </si>
  <si>
    <t>28ER - ESS Form</t>
  </si>
  <si>
    <t>28PY - Hardcopy Form</t>
  </si>
</sst>
</file>

<file path=xl/styles.xml><?xml version="1.0" encoding="utf-8"?>
<styleSheet xmlns="http://schemas.openxmlformats.org/spreadsheetml/2006/main">
  <numFmts count="14">
    <numFmt numFmtId="176" formatCode="0.00_);[Red]\(0.00\)"/>
    <numFmt numFmtId="177" formatCode="0.0"/>
    <numFmt numFmtId="178" formatCode="0.0000%"/>
    <numFmt numFmtId="179" formatCode="0.0%"/>
    <numFmt numFmtId="180" formatCode="_(&quot;$&quot;* #,##0.00_);_(&quot;$&quot;* \(#,##0.00\);_(&quot;$&quot;* &quot;-&quot;??_);_(@_)"/>
    <numFmt numFmtId="181" formatCode="&quot;Cr$&quot;#,##0.00_);[Red]\(&quot;Cr$&quot;#,##0.00\)"/>
    <numFmt numFmtId="182" formatCode="_-* #,##0.00_-;\-* #,##0.00_-;_-* &quot;-&quot;??_-;_-@_-"/>
    <numFmt numFmtId="183" formatCode="_(* #,##0.00_);_(* \(#,##0.00\);_(* &quot;-&quot;??_);_(@_)"/>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84" formatCode="&quot;Cr$&quot;#,##0_);[Red]\(&quot;Cr$&quot;#,##0\)"/>
    <numFmt numFmtId="185" formatCode="[$-409]mmm/yy;@"/>
  </numFmts>
  <fonts count="151">
    <font>
      <sz val="11"/>
      <color theme="1"/>
      <name val="Calibri"/>
      <charset val="134"/>
      <scheme val="minor"/>
    </font>
    <font>
      <sz val="10"/>
      <name val="Arial"/>
      <charset val="134"/>
    </font>
    <font>
      <sz val="10"/>
      <color indexed="17"/>
      <name val="宋体"/>
      <charset val="134"/>
    </font>
    <font>
      <sz val="10"/>
      <color rgb="FF00B050"/>
      <name val="Arial"/>
      <charset val="134"/>
    </font>
    <font>
      <sz val="10"/>
      <name val="宋体"/>
      <charset val="134"/>
    </font>
    <font>
      <sz val="10"/>
      <color rgb="FFFF0000"/>
      <name val="宋体"/>
      <charset val="134"/>
    </font>
    <font>
      <sz val="10"/>
      <color rgb="FF00B0F0"/>
      <name val="Arial"/>
      <charset val="134"/>
    </font>
    <font>
      <strike/>
      <sz val="10"/>
      <color rgb="FF00B050"/>
      <name val="Arial"/>
      <charset val="134"/>
    </font>
    <font>
      <sz val="10"/>
      <color rgb="FF00B050"/>
      <name val="宋体"/>
      <charset val="134"/>
    </font>
    <font>
      <sz val="10"/>
      <color rgb="FF00B0F0"/>
      <name val="宋体"/>
      <charset val="134"/>
    </font>
    <font>
      <sz val="10"/>
      <color rgb="FFFF0000"/>
      <name val="Arial"/>
      <charset val="134"/>
    </font>
    <font>
      <sz val="10"/>
      <color rgb="FFFFC000"/>
      <name val="Arial"/>
      <charset val="134"/>
    </font>
    <font>
      <sz val="10"/>
      <color theme="9" tint="-0.249977111117893"/>
      <name val="Arial"/>
      <charset val="134"/>
    </font>
    <font>
      <sz val="10"/>
      <color rgb="FFFFC000"/>
      <name val="宋体"/>
      <charset val="134"/>
    </font>
    <font>
      <strike/>
      <sz val="10"/>
      <color theme="9" tint="-0.249977111117893"/>
      <name val="Arial"/>
      <charset val="134"/>
    </font>
    <font>
      <sz val="10"/>
      <color theme="9" tint="-0.249977111117893"/>
      <name val="宋体"/>
      <charset val="134"/>
    </font>
    <font>
      <strike/>
      <sz val="10"/>
      <name val="宋体"/>
      <charset val="134"/>
    </font>
    <font>
      <b/>
      <sz val="10"/>
      <color rgb="FFFFC000"/>
      <name val="Arial"/>
      <charset val="134"/>
    </font>
    <font>
      <strike/>
      <sz val="10"/>
      <color rgb="FFFF0000"/>
      <name val="Arial"/>
      <charset val="134"/>
    </font>
    <font>
      <strike/>
      <sz val="10"/>
      <name val="Arial"/>
      <charset val="134"/>
    </font>
    <font>
      <strike/>
      <sz val="11"/>
      <color theme="1"/>
      <name val="Calibri"/>
      <charset val="134"/>
      <scheme val="minor"/>
    </font>
    <font>
      <b/>
      <sz val="10"/>
      <color rgb="FFFF0000"/>
      <name val="Arial"/>
      <charset val="134"/>
    </font>
    <font>
      <b/>
      <sz val="10"/>
      <color indexed="9"/>
      <name val="Arial"/>
      <charset val="134"/>
    </font>
    <font>
      <sz val="10"/>
      <color indexed="9"/>
      <name val="Arial"/>
      <charset val="134"/>
    </font>
    <font>
      <b/>
      <sz val="11"/>
      <color theme="1"/>
      <name val="Calibri"/>
      <charset val="134"/>
      <scheme val="minor"/>
    </font>
    <font>
      <sz val="11"/>
      <color rgb="FFFF0000"/>
      <name val="Calibri"/>
      <charset val="134"/>
      <scheme val="minor"/>
    </font>
    <font>
      <sz val="11"/>
      <name val="Calibri"/>
      <charset val="134"/>
      <scheme val="minor"/>
    </font>
    <font>
      <b/>
      <sz val="10"/>
      <color rgb="FF00B050"/>
      <name val="Arial"/>
      <charset val="134"/>
    </font>
    <font>
      <sz val="10"/>
      <color theme="1"/>
      <name val="Arial"/>
      <charset val="134"/>
    </font>
    <font>
      <sz val="10"/>
      <name val="MS Sans Serif"/>
      <charset val="134"/>
    </font>
    <font>
      <b/>
      <sz val="10"/>
      <color indexed="8"/>
      <name val="Arial"/>
      <charset val="134"/>
    </font>
    <font>
      <b/>
      <sz val="10"/>
      <name val="Arial"/>
      <charset val="134"/>
    </font>
    <font>
      <sz val="10"/>
      <name val="微软雅黑"/>
      <charset val="134"/>
    </font>
    <font>
      <sz val="11"/>
      <color rgb="FF00B050"/>
      <name val="Calibri"/>
      <charset val="134"/>
      <scheme val="minor"/>
    </font>
    <font>
      <sz val="10.5"/>
      <color rgb="FFFF0000"/>
      <name val="宋体"/>
      <charset val="134"/>
    </font>
    <font>
      <sz val="11"/>
      <name val="Calibri"/>
      <charset val="134"/>
    </font>
    <font>
      <sz val="11"/>
      <color rgb="FFFF0000"/>
      <name val="Calibri"/>
      <charset val="134"/>
    </font>
    <font>
      <sz val="10.5"/>
      <color rgb="FF1F497D"/>
      <name val="Calibri"/>
      <charset val="134"/>
    </font>
    <font>
      <sz val="11"/>
      <color theme="1"/>
      <name val="Calibri"/>
      <charset val="134"/>
    </font>
    <font>
      <sz val="10.5"/>
      <color theme="1"/>
      <name val="Calibri"/>
      <charset val="134"/>
    </font>
    <font>
      <sz val="10"/>
      <color theme="1"/>
      <name val="MS Sans Serif"/>
      <charset val="134"/>
    </font>
    <font>
      <strike/>
      <sz val="11"/>
      <name val="Calibri"/>
      <charset val="134"/>
    </font>
    <font>
      <strike/>
      <sz val="11"/>
      <color theme="1"/>
      <name val="Calibri"/>
      <charset val="134"/>
    </font>
    <font>
      <strike/>
      <sz val="10.5"/>
      <color theme="1"/>
      <name val="Calibri"/>
      <charset val="134"/>
    </font>
    <font>
      <strike/>
      <sz val="10"/>
      <color theme="1"/>
      <name val="MS Sans Serif"/>
      <charset val="134"/>
    </font>
    <font>
      <b/>
      <sz val="11"/>
      <color rgb="FFFF0000"/>
      <name val="Calibri"/>
      <charset val="134"/>
      <scheme val="minor"/>
    </font>
    <font>
      <sz val="10"/>
      <color rgb="FFFF0000"/>
      <name val="MS Sans Serif"/>
      <charset val="134"/>
    </font>
    <font>
      <strike/>
      <sz val="10"/>
      <name val="MS Sans Serif"/>
      <charset val="134"/>
    </font>
    <font>
      <strike/>
      <sz val="10"/>
      <color rgb="FFFF0000"/>
      <name val="MS Sans Serif"/>
      <charset val="134"/>
    </font>
    <font>
      <sz val="10"/>
      <color theme="1"/>
      <name val="Courier New"/>
      <charset val="134"/>
    </font>
    <font>
      <sz val="10"/>
      <name val="Courier New"/>
      <charset val="134"/>
    </font>
    <font>
      <sz val="12"/>
      <color rgb="FF000000"/>
      <name val="Arial"/>
      <charset val="134"/>
    </font>
    <font>
      <u/>
      <sz val="10"/>
      <color indexed="12"/>
      <name val="Arial"/>
      <charset val="134"/>
    </font>
    <font>
      <b/>
      <sz val="10"/>
      <color rgb="FFFFFFFF"/>
      <name val="Arial"/>
      <charset val="134"/>
    </font>
    <font>
      <sz val="10"/>
      <color rgb="FF000000"/>
      <name val="Arial"/>
      <charset val="134"/>
    </font>
    <font>
      <sz val="10"/>
      <name val="Calibri"/>
      <charset val="134"/>
      <scheme val="minor"/>
    </font>
    <font>
      <sz val="10"/>
      <color rgb="FF000000"/>
      <name val="Calibri"/>
      <charset val="134"/>
      <scheme val="minor"/>
    </font>
    <font>
      <sz val="10"/>
      <color rgb="FFFF0000"/>
      <name val="Calibri"/>
      <charset val="134"/>
      <scheme val="minor"/>
    </font>
    <font>
      <sz val="10"/>
      <color indexed="8"/>
      <name val="Arial"/>
      <charset val="134"/>
    </font>
    <font>
      <b/>
      <strike/>
      <sz val="10"/>
      <color rgb="FFFF0000"/>
      <name val="Arial"/>
      <charset val="134"/>
    </font>
    <font>
      <strike/>
      <sz val="10"/>
      <color rgb="FF000000"/>
      <name val="Arial"/>
      <charset val="134"/>
    </font>
    <font>
      <strike/>
      <sz val="10"/>
      <color theme="0" tint="-0.499984740745262"/>
      <name val="Arial"/>
      <charset val="134"/>
    </font>
    <font>
      <strike/>
      <sz val="10"/>
      <color rgb="FF0070C0"/>
      <name val="Arial"/>
      <charset val="134"/>
    </font>
    <font>
      <sz val="11"/>
      <color theme="1"/>
      <name val="宋体"/>
      <charset val="134"/>
    </font>
    <font>
      <b/>
      <sz val="10"/>
      <color rgb="FFFFFFFF"/>
      <name val="Calibri"/>
      <charset val="134"/>
    </font>
    <font>
      <sz val="10"/>
      <color rgb="FF1F497D"/>
      <name val="Calibri"/>
      <charset val="134"/>
    </font>
    <font>
      <sz val="11"/>
      <color rgb="FFFF0000"/>
      <name val="宋体"/>
      <charset val="134"/>
    </font>
    <font>
      <b/>
      <i/>
      <sz val="11"/>
      <color theme="1"/>
      <name val="Calibri"/>
      <charset val="134"/>
    </font>
    <font>
      <b/>
      <sz val="14"/>
      <color rgb="FFFFFFFF"/>
      <name val="Calibri"/>
      <charset val="134"/>
    </font>
    <font>
      <strike/>
      <sz val="14"/>
      <color rgb="FF1F497D"/>
      <name val="宋体"/>
      <charset val="134"/>
    </font>
    <font>
      <sz val="14"/>
      <color rgb="FF1F497D"/>
      <name val="Calibri"/>
      <charset val="134"/>
    </font>
    <font>
      <strike/>
      <sz val="11"/>
      <color rgb="FFFF0000"/>
      <name val="Calibri"/>
      <charset val="134"/>
      <scheme val="minor"/>
    </font>
    <font>
      <b/>
      <sz val="11"/>
      <color rgb="FFFFC000"/>
      <name val="Calibri"/>
      <charset val="134"/>
      <scheme val="minor"/>
    </font>
    <font>
      <b/>
      <sz val="10"/>
      <color theme="0"/>
      <name val="Arial"/>
      <charset val="134"/>
    </font>
    <font>
      <sz val="9"/>
      <color rgb="FF000000"/>
      <name val="微软雅黑"/>
      <charset val="134"/>
    </font>
    <font>
      <sz val="11"/>
      <color rgb="FF000000"/>
      <name val="Calibri"/>
      <charset val="134"/>
    </font>
    <font>
      <sz val="10"/>
      <name val="Cambria"/>
      <charset val="134"/>
    </font>
    <font>
      <sz val="12"/>
      <name val="Arial"/>
      <charset val="134"/>
    </font>
    <font>
      <strike/>
      <u/>
      <sz val="10"/>
      <color indexed="12"/>
      <name val="Arial"/>
      <charset val="134"/>
    </font>
    <font>
      <sz val="9"/>
      <name val="Arial"/>
      <charset val="134"/>
    </font>
    <font>
      <sz val="9"/>
      <name val="宋体"/>
      <charset val="134"/>
    </font>
    <font>
      <sz val="10"/>
      <color theme="1"/>
      <name val="微软雅黑"/>
      <charset val="134"/>
    </font>
    <font>
      <sz val="12"/>
      <color indexed="9"/>
      <name val="Arial"/>
      <charset val="134"/>
    </font>
    <font>
      <strike/>
      <sz val="10"/>
      <name val="微软雅黑"/>
      <charset val="134"/>
    </font>
    <font>
      <sz val="10"/>
      <color theme="1"/>
      <name val="Calibri"/>
      <charset val="134"/>
      <scheme val="minor"/>
    </font>
    <font>
      <strike/>
      <sz val="10"/>
      <color theme="1"/>
      <name val="微软雅黑"/>
      <charset val="134"/>
    </font>
    <font>
      <strike/>
      <sz val="10"/>
      <color rgb="FFFF0000"/>
      <name val="宋体"/>
      <charset val="134"/>
    </font>
    <font>
      <b/>
      <sz val="10"/>
      <color rgb="FFFFFF00"/>
      <name val="Arial"/>
      <charset val="134"/>
    </font>
    <font>
      <b/>
      <sz val="11"/>
      <color theme="1"/>
      <name val="Calibri"/>
      <charset val="134"/>
    </font>
    <font>
      <sz val="10"/>
      <name val="Times New Roman"/>
      <charset val="134"/>
    </font>
    <font>
      <sz val="20"/>
      <color indexed="9"/>
      <name val="Times New Roman"/>
      <charset val="134"/>
    </font>
    <font>
      <sz val="10"/>
      <color indexed="9"/>
      <name val="Times New Roman"/>
      <charset val="134"/>
    </font>
    <font>
      <sz val="18"/>
      <color indexed="9"/>
      <name val="Times New Roman"/>
      <charset val="134"/>
    </font>
    <font>
      <b/>
      <sz val="12"/>
      <color indexed="9"/>
      <name val="Times New Roman"/>
      <charset val="134"/>
    </font>
    <font>
      <b/>
      <sz val="11"/>
      <color rgb="FFFFFFFF"/>
      <name val="Calibri"/>
      <charset val="0"/>
      <scheme val="minor"/>
    </font>
    <font>
      <u/>
      <sz val="11"/>
      <color rgb="FF80008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sz val="9"/>
      <color theme="1"/>
      <name val="Arial"/>
      <charset val="134"/>
    </font>
    <font>
      <b/>
      <sz val="11"/>
      <color theme="1"/>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9"/>
      <name val="Tahoma"/>
      <charset val="134"/>
    </font>
    <font>
      <sz val="12"/>
      <name val="宋体"/>
      <charset val="134"/>
    </font>
    <font>
      <sz val="11"/>
      <color rgb="FFFA7D00"/>
      <name val="Calibri"/>
      <charset val="0"/>
      <scheme val="minor"/>
    </font>
    <font>
      <b/>
      <sz val="16"/>
      <color theme="3" tint="0.399945066682943"/>
      <name val="Arial"/>
      <charset val="134"/>
    </font>
    <font>
      <b/>
      <sz val="24"/>
      <color rgb="FF64BEEB"/>
      <name val="Arial"/>
      <charset val="134"/>
    </font>
    <font>
      <sz val="11"/>
      <color rgb="FF000000"/>
      <name val="Calibri"/>
      <charset val="134"/>
      <scheme val="minor"/>
    </font>
    <font>
      <b/>
      <sz val="11"/>
      <color rgb="FFFA7D00"/>
      <name val="Calibri"/>
      <charset val="0"/>
      <scheme val="minor"/>
    </font>
    <font>
      <sz val="11"/>
      <color theme="1"/>
      <name val="Arial"/>
      <charset val="134"/>
    </font>
    <font>
      <b/>
      <sz val="10"/>
      <color theme="1"/>
      <name val="Arial"/>
      <charset val="134"/>
    </font>
    <font>
      <b/>
      <sz val="13"/>
      <color theme="3"/>
      <name val="Calibri"/>
      <charset val="134"/>
      <scheme val="minor"/>
    </font>
    <font>
      <b/>
      <sz val="16"/>
      <color rgb="FF65656A"/>
      <name val="Arial"/>
      <charset val="134"/>
    </font>
    <font>
      <b/>
      <sz val="12"/>
      <color theme="0"/>
      <name val="Arial"/>
      <charset val="134"/>
    </font>
    <font>
      <b/>
      <sz val="8"/>
      <color rgb="FFCB4398"/>
      <name val="Arial"/>
      <charset val="134"/>
    </font>
    <font>
      <sz val="10"/>
      <name val="Arial Narrow"/>
      <charset val="134"/>
    </font>
    <font>
      <sz val="10"/>
      <name val="Arial Unicode MS"/>
      <charset val="134"/>
    </font>
    <font>
      <sz val="11"/>
      <color rgb="FFFF0000"/>
      <name val="Calibri"/>
      <charset val="0"/>
      <scheme val="minor"/>
    </font>
    <font>
      <b/>
      <sz val="15"/>
      <color theme="3"/>
      <name val="Calibri"/>
      <charset val="134"/>
      <scheme val="minor"/>
    </font>
    <font>
      <b/>
      <sz val="18"/>
      <color theme="3"/>
      <name val="Calibri"/>
      <charset val="134"/>
      <scheme val="minor"/>
    </font>
    <font>
      <b/>
      <sz val="10"/>
      <name val="MS Sans Serif"/>
      <charset val="134"/>
    </font>
    <font>
      <sz val="11"/>
      <color theme="0"/>
      <name val="Calibri"/>
      <charset val="134"/>
      <scheme val="minor"/>
    </font>
    <font>
      <b/>
      <sz val="11"/>
      <color rgb="FF3F3F3F"/>
      <name val="Calibri"/>
      <charset val="0"/>
      <scheme val="minor"/>
    </font>
    <font>
      <sz val="11"/>
      <color indexed="8"/>
      <name val="宋体"/>
      <charset val="134"/>
    </font>
    <font>
      <sz val="10"/>
      <color rgb="FF808080"/>
      <name val="Courier New"/>
      <charset val="134"/>
    </font>
    <font>
      <sz val="10"/>
      <color rgb="FFFF0000"/>
      <name val="Courier New"/>
      <charset val="134"/>
    </font>
    <font>
      <sz val="10"/>
      <color rgb="FF0000FF"/>
      <name val="Courier New"/>
      <charset val="134"/>
    </font>
    <font>
      <b/>
      <sz val="10"/>
      <color indexed="10"/>
      <name val="微软雅黑"/>
      <charset val="134"/>
    </font>
    <font>
      <b/>
      <sz val="10"/>
      <color rgb="FFFF0000"/>
      <name val="Calibri"/>
      <charset val="134"/>
    </font>
    <font>
      <sz val="10"/>
      <color rgb="FF1F497D"/>
      <name val="宋体"/>
      <charset val="134"/>
    </font>
    <font>
      <strike/>
      <sz val="11"/>
      <color rgb="FFFF0000"/>
      <name val="Calibri"/>
      <charset val="134"/>
    </font>
    <font>
      <sz val="11"/>
      <color theme="9" tint="-0.249977111117893"/>
      <name val="Calibri"/>
      <charset val="134"/>
    </font>
    <font>
      <sz val="14"/>
      <color rgb="FF1F497D"/>
      <name val="宋体"/>
      <charset val="134"/>
    </font>
    <font>
      <sz val="14"/>
      <color rgb="FFFF0000"/>
      <name val="Calibri"/>
      <charset val="134"/>
    </font>
    <font>
      <sz val="11"/>
      <color theme="6"/>
      <name val="Calibri"/>
      <charset val="134"/>
      <scheme val="minor"/>
    </font>
    <font>
      <b/>
      <strike/>
      <sz val="11"/>
      <color theme="1"/>
      <name val="Calibri"/>
      <charset val="134"/>
      <scheme val="minor"/>
    </font>
    <font>
      <strike/>
      <sz val="11"/>
      <color theme="1"/>
      <name val="宋体"/>
      <charset val="134"/>
    </font>
    <font>
      <sz val="11"/>
      <color theme="9" tint="-0.249977111117893"/>
      <name val="Calibri"/>
      <charset val="134"/>
      <scheme val="minor"/>
    </font>
    <font>
      <sz val="11"/>
      <color indexed="8"/>
      <name val="等线"/>
      <charset val="134"/>
    </font>
    <font>
      <b/>
      <u/>
      <sz val="8"/>
      <name val="Tahoma"/>
      <charset val="134"/>
    </font>
    <font>
      <sz val="9"/>
      <name val="宋体"/>
      <charset val="134"/>
    </font>
    <font>
      <b/>
      <sz val="9"/>
      <name val="宋体"/>
      <charset val="134"/>
    </font>
    <font>
      <sz val="8"/>
      <name val="Tahoma"/>
      <charset val="134"/>
    </font>
    <font>
      <sz val="8"/>
      <color indexed="10"/>
      <name val="Tahoma"/>
      <charset val="134"/>
    </font>
    <font>
      <b/>
      <sz val="9"/>
      <name val="Tahoma"/>
      <charset val="134"/>
    </font>
    <font>
      <sz val="8"/>
      <color indexed="12"/>
      <name val="Tahoma"/>
      <charset val="134"/>
    </font>
    <font>
      <b/>
      <sz val="8"/>
      <name val="Tahoma"/>
      <charset val="134"/>
    </font>
  </fonts>
  <fills count="78">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indexed="18"/>
        <bgColor indexed="64"/>
      </patternFill>
    </fill>
    <fill>
      <patternFill patternType="solid">
        <fgColor indexed="21"/>
        <bgColor indexed="64"/>
      </patternFill>
    </fill>
    <fill>
      <patternFill patternType="solid">
        <fgColor indexed="42"/>
        <bgColor indexed="64"/>
      </patternFill>
    </fill>
    <fill>
      <patternFill patternType="solid">
        <fgColor indexed="22"/>
        <bgColor indexed="64"/>
      </patternFill>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56"/>
        <bgColor indexed="64"/>
      </patternFill>
    </fill>
    <fill>
      <patternFill patternType="solid">
        <fgColor indexed="48"/>
        <bgColor indexed="64"/>
      </patternFill>
    </fill>
    <fill>
      <patternFill patternType="solid">
        <fgColor indexed="50"/>
        <bgColor indexed="64"/>
      </patternFill>
    </fill>
    <fill>
      <patternFill patternType="solid">
        <fgColor indexed="13"/>
        <bgColor indexed="64"/>
      </patternFill>
    </fill>
    <fill>
      <patternFill patternType="solid">
        <fgColor theme="0"/>
        <bgColor indexed="64"/>
      </patternFill>
    </fill>
    <fill>
      <patternFill patternType="solid">
        <fgColor theme="3" tint="0.399975585192419"/>
        <bgColor indexed="64"/>
      </patternFill>
    </fill>
    <fill>
      <patternFill patternType="solid">
        <fgColor theme="2" tint="-0.0999786370433668"/>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5"/>
        <bgColor indexed="64"/>
      </patternFill>
    </fill>
    <fill>
      <patternFill patternType="solid">
        <fgColor theme="4" tint="-0.249977111117893"/>
        <bgColor indexed="64"/>
      </patternFill>
    </fill>
    <fill>
      <patternFill patternType="solid">
        <fgColor rgb="FFC0C0C0"/>
        <bgColor indexed="64"/>
      </patternFill>
    </fill>
    <fill>
      <patternFill patternType="solid">
        <fgColor rgb="FFFFFFFF"/>
        <bgColor indexed="64"/>
      </patternFill>
    </fill>
    <fill>
      <patternFill patternType="solid">
        <fgColor rgb="FFD3D0CE"/>
        <bgColor indexed="64"/>
      </patternFill>
    </fill>
    <fill>
      <patternFill patternType="solid">
        <fgColor rgb="FF000080"/>
        <bgColor rgb="FF000000"/>
      </patternFill>
    </fill>
    <fill>
      <patternFill patternType="solid">
        <fgColor rgb="FFCCFFFF"/>
        <bgColor rgb="FF000000"/>
      </patternFill>
    </fill>
    <fill>
      <patternFill patternType="solid">
        <fgColor rgb="FFC0C0C0"/>
        <bgColor rgb="FF000000"/>
      </patternFill>
    </fill>
    <fill>
      <patternFill patternType="solid">
        <fgColor rgb="FFCCFFCC"/>
        <bgColor rgb="FF000000"/>
      </patternFill>
    </fill>
    <fill>
      <patternFill patternType="solid">
        <fgColor theme="7" tint="0.799981688894314"/>
        <bgColor rgb="FF000000"/>
      </patternFill>
    </fill>
    <fill>
      <patternFill patternType="solid">
        <fgColor rgb="FF4A66AC"/>
        <bgColor indexed="64"/>
      </patternFill>
    </fill>
    <fill>
      <patternFill patternType="solid">
        <fgColor rgb="FFD0D3E3"/>
        <bgColor indexed="64"/>
      </patternFill>
    </fill>
    <fill>
      <patternFill patternType="solid">
        <fgColor rgb="FFE9EAF1"/>
        <bgColor indexed="64"/>
      </patternFill>
    </fill>
    <fill>
      <patternFill patternType="solid">
        <fgColor theme="2"/>
        <bgColor indexed="64"/>
      </patternFill>
    </fill>
    <fill>
      <patternFill patternType="solid">
        <fgColor theme="8" tint="0.599993896298105"/>
        <bgColor indexed="64"/>
      </patternFill>
    </fill>
    <fill>
      <patternFill patternType="solid">
        <fgColor theme="2" tint="-0.249977111117893"/>
        <bgColor indexed="64"/>
      </patternFill>
    </fill>
    <fill>
      <patternFill patternType="solid">
        <fgColor theme="7" tint="0.799981688894314"/>
        <bgColor indexed="64"/>
      </patternFill>
    </fill>
    <fill>
      <patternFill patternType="solid">
        <fgColor rgb="FF65656A"/>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6600"/>
        <bgColor indexed="64"/>
      </patternFill>
    </fill>
    <fill>
      <patternFill patternType="solid">
        <fgColor theme="0" tint="-0.149998474074526"/>
        <bgColor indexed="64"/>
      </patternFill>
    </fill>
    <fill>
      <patternFill patternType="solid">
        <fgColor theme="3" tint="0.799981688894314"/>
        <bgColor indexed="64"/>
      </patternFill>
    </fill>
    <fill>
      <patternFill patternType="solid">
        <fgColor rgb="FFCCFFCC"/>
        <bgColor indexed="64"/>
      </patternFill>
    </fill>
    <fill>
      <patternFill patternType="solid">
        <fgColor theme="2" tint="-0.499984740745262"/>
        <bgColor indexed="64"/>
      </patternFill>
    </fill>
    <fill>
      <patternFill patternType="solid">
        <fgColor theme="6" tint="0.599993896298105"/>
        <bgColor indexed="64"/>
      </patternFill>
    </fill>
    <fill>
      <patternFill patternType="solid">
        <fgColor rgb="FF7030A0"/>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mediumGray">
        <fgColor indexed="22"/>
      </patternFill>
    </fill>
    <fill>
      <patternFill patternType="solid">
        <fgColor rgb="FFF2F2F2"/>
        <bgColor indexed="64"/>
      </patternFill>
    </fill>
    <fill>
      <patternFill patternType="solid">
        <fgColor theme="7"/>
        <bgColor indexed="64"/>
      </patternFill>
    </fill>
    <fill>
      <patternFill patternType="solid">
        <fgColor rgb="FF64BEEB"/>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5"/>
        <bgColor indexed="64"/>
      </patternFill>
    </fill>
  </fills>
  <borders count="102">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style="thick">
        <color rgb="FFFF0000"/>
      </left>
      <right/>
      <top/>
      <bottom/>
      <diagonal/>
    </border>
    <border>
      <left style="thick">
        <color rgb="FFFF0000"/>
      </left>
      <right/>
      <top/>
      <bottom style="thick">
        <color rgb="FFFF0000"/>
      </bottom>
      <diagonal/>
    </border>
    <border>
      <left/>
      <right/>
      <top/>
      <bottom style="thick">
        <color rgb="FFFF0000"/>
      </bottom>
      <diagonal/>
    </border>
    <border>
      <left style="thin">
        <color auto="1"/>
      </left>
      <right/>
      <top/>
      <bottom style="thin">
        <color auto="1"/>
      </bottom>
      <diagonal/>
    </border>
    <border>
      <left/>
      <right/>
      <top/>
      <bottom style="thin">
        <color auto="1"/>
      </bottom>
      <diagonal/>
    </border>
    <border>
      <left/>
      <right/>
      <top/>
      <bottom style="thin">
        <color theme="9" tint="-0.249977111117893"/>
      </bottom>
      <diagonal/>
    </border>
    <border>
      <left/>
      <right style="thin">
        <color theme="9" tint="-0.249977111117893"/>
      </right>
      <top style="thick">
        <color rgb="FFFF0000"/>
      </top>
      <bottom/>
      <diagonal/>
    </border>
    <border>
      <left/>
      <right style="thin">
        <color theme="9" tint="-0.249977111117893"/>
      </right>
      <top/>
      <bottom/>
      <diagonal/>
    </border>
    <border>
      <left style="medium">
        <color rgb="FFFFFF00"/>
      </left>
      <right/>
      <top style="thin">
        <color auto="1"/>
      </top>
      <bottom/>
      <diagonal/>
    </border>
    <border>
      <left style="medium">
        <color rgb="FFFFFF00"/>
      </left>
      <right/>
      <top/>
      <bottom/>
      <diagonal/>
    </border>
    <border>
      <left style="medium">
        <color rgb="FFFFFF00"/>
      </left>
      <right/>
      <top/>
      <bottom style="medium">
        <color rgb="FFFFFF00"/>
      </bottom>
      <diagonal/>
    </border>
    <border>
      <left style="thick">
        <color theme="3" tint="0.399945066682943"/>
      </left>
      <right/>
      <top/>
      <bottom/>
      <diagonal/>
    </border>
    <border>
      <left style="thick">
        <color theme="8" tint="-0.249946592608417"/>
      </left>
      <right/>
      <top/>
      <bottom/>
      <diagonal/>
    </border>
    <border>
      <left/>
      <right style="thick">
        <color theme="8" tint="-0.249946592608417"/>
      </right>
      <top style="thin">
        <color auto="1"/>
      </top>
      <bottom/>
      <diagonal/>
    </border>
    <border>
      <left style="thick">
        <color theme="8" tint="-0.249946592608417"/>
      </left>
      <right/>
      <top/>
      <bottom style="thick">
        <color theme="8" tint="-0.249946592608417"/>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right style="medium">
        <color rgb="FFFFFF00"/>
      </right>
      <top style="thin">
        <color auto="1"/>
      </top>
      <bottom/>
      <diagonal/>
    </border>
    <border>
      <left/>
      <right style="medium">
        <color rgb="FFFFFF00"/>
      </right>
      <top/>
      <bottom/>
      <diagonal/>
    </border>
    <border>
      <left/>
      <right/>
      <top/>
      <bottom style="medium">
        <color rgb="FFFFFF00"/>
      </bottom>
      <diagonal/>
    </border>
    <border>
      <left/>
      <right style="medium">
        <color rgb="FFFFFF00"/>
      </right>
      <top/>
      <bottom style="medium">
        <color rgb="FFFFFF00"/>
      </bottom>
      <diagonal/>
    </border>
    <border>
      <left/>
      <right style="thick">
        <color theme="3" tint="0.399945066682943"/>
      </right>
      <top/>
      <bottom/>
      <diagonal/>
    </border>
    <border>
      <left/>
      <right style="thick">
        <color theme="8" tint="-0.249946592608417"/>
      </right>
      <top/>
      <bottom/>
      <diagonal/>
    </border>
    <border>
      <left/>
      <right/>
      <top/>
      <bottom style="thick">
        <color theme="8" tint="-0.249946592608417"/>
      </bottom>
      <diagonal/>
    </border>
    <border>
      <left/>
      <right style="thick">
        <color theme="8" tint="-0.249946592608417"/>
      </right>
      <top/>
      <bottom style="thick">
        <color theme="8" tint="-0.249946592608417"/>
      </bottom>
      <diagonal/>
    </border>
    <border>
      <left style="thick">
        <color theme="3" tint="0.399945066682943"/>
      </left>
      <right/>
      <top style="thin">
        <color auto="1"/>
      </top>
      <bottom/>
      <diagonal/>
    </border>
    <border>
      <left/>
      <right style="thin">
        <color auto="1"/>
      </right>
      <top/>
      <bottom style="thick">
        <color theme="8" tint="-0.249946592608417"/>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65656A"/>
      </left>
      <right style="thin">
        <color rgb="FF65656A"/>
      </right>
      <top style="thin">
        <color rgb="FF65656A"/>
      </top>
      <bottom style="thin">
        <color rgb="FF65656A"/>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medium">
        <color auto="1"/>
      </bottom>
      <diagonal/>
    </border>
    <border>
      <left style="medium">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thin">
        <color auto="1"/>
      </left>
      <right/>
      <top style="medium">
        <color auto="1"/>
      </top>
      <bottom style="thin">
        <color auto="1"/>
      </bottom>
      <diagonal/>
    </border>
    <border>
      <left/>
      <right style="thin">
        <color auto="1"/>
      </right>
      <top style="medium">
        <color auto="1"/>
      </top>
      <bottom/>
      <diagonal/>
    </border>
    <border>
      <left/>
      <right style="medium">
        <color auto="1"/>
      </right>
      <top style="thin">
        <color auto="1"/>
      </top>
      <bottom/>
      <diagonal/>
    </border>
    <border>
      <left style="medium">
        <color auto="1"/>
      </left>
      <right/>
      <top style="medium">
        <color auto="1"/>
      </top>
      <bottom/>
      <diagonal/>
    </border>
    <border>
      <left style="medium">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right style="thin">
        <color auto="1"/>
      </right>
      <top/>
      <bottom style="medium">
        <color auto="1"/>
      </bottom>
      <diagonal/>
    </border>
    <border>
      <left style="thin">
        <color auto="1"/>
      </left>
      <right style="thin">
        <color auto="1"/>
      </right>
      <top style="thin">
        <color auto="1"/>
      </top>
      <bottom/>
      <diagonal/>
    </border>
    <border>
      <left style="medium">
        <color auto="1"/>
      </left>
      <right style="medium">
        <color auto="1"/>
      </right>
      <top style="thin">
        <color auto="1"/>
      </top>
      <bottom/>
      <diagonal/>
    </border>
    <border>
      <left style="thin">
        <color auto="1"/>
      </left>
      <right style="thin">
        <color auto="1"/>
      </right>
      <top style="medium">
        <color auto="1"/>
      </top>
      <bottom/>
      <diagonal/>
    </border>
    <border>
      <left style="medium">
        <color auto="1"/>
      </left>
      <right/>
      <top/>
      <bottom style="thin">
        <color auto="1"/>
      </bottom>
      <diagonal/>
    </border>
    <border>
      <left style="thin">
        <color auto="1"/>
      </left>
      <right style="medium">
        <color auto="1"/>
      </right>
      <top style="medium">
        <color auto="1"/>
      </top>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style="medium">
        <color auto="1"/>
      </left>
      <right/>
      <top/>
      <bottom style="medium">
        <color auto="1"/>
      </bottom>
      <diagonal/>
    </border>
    <border>
      <left style="thin">
        <color auto="1"/>
      </left>
      <right style="thin">
        <color auto="1"/>
      </right>
      <top/>
      <bottom style="thin">
        <color auto="1"/>
      </bottom>
      <diagonal/>
    </border>
    <border>
      <left/>
      <right style="medium">
        <color auto="1"/>
      </right>
      <top style="medium">
        <color auto="1"/>
      </top>
      <bottom/>
      <diagonal/>
    </border>
    <border>
      <left style="thin">
        <color auto="1"/>
      </left>
      <right style="medium">
        <color auto="1"/>
      </right>
      <top/>
      <bottom/>
      <diagonal/>
    </border>
    <border>
      <left/>
      <right style="medium">
        <color auto="1"/>
      </right>
      <top/>
      <bottom style="medium">
        <color auto="1"/>
      </bottom>
      <diagonal/>
    </border>
    <border>
      <left/>
      <right style="thin">
        <color rgb="FF000000"/>
      </right>
      <top style="thin">
        <color auto="1"/>
      </top>
      <bottom style="thin">
        <color auto="1"/>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style="medium">
        <color rgb="FFFFFFFF"/>
      </top>
      <bottom style="thick">
        <color rgb="FFFFFFFF"/>
      </bottom>
      <diagonal/>
    </border>
    <border>
      <left/>
      <right style="medium">
        <color rgb="FFFFFFFF"/>
      </right>
      <top style="thin">
        <color auto="1"/>
      </top>
      <bottom/>
      <diagonal/>
    </border>
    <border>
      <left style="thin">
        <color auto="1"/>
      </left>
      <right style="medium">
        <color rgb="FFFFFFFF"/>
      </right>
      <top style="thin">
        <color auto="1"/>
      </top>
      <bottom style="thin">
        <color auto="1"/>
      </bottom>
      <diagonal/>
    </border>
    <border>
      <left/>
      <right style="medium">
        <color rgb="FFFFFFFF"/>
      </right>
      <top style="thin">
        <color auto="1"/>
      </top>
      <bottom style="thin">
        <color auto="1"/>
      </bottom>
      <diagonal/>
    </border>
    <border>
      <left/>
      <right style="medium">
        <color rgb="FFFFFFFF"/>
      </right>
      <top/>
      <bottom/>
      <diagonal/>
    </border>
    <border>
      <left/>
      <right style="medium">
        <color rgb="FFFFFFFF"/>
      </right>
      <top/>
      <bottom style="thin">
        <color auto="1"/>
      </bottom>
      <diagonal/>
    </border>
    <border>
      <left style="thin">
        <color rgb="FF65656A"/>
      </left>
      <right style="thin">
        <color rgb="FF65656A"/>
      </right>
      <top style="thin">
        <color rgb="FF65656A"/>
      </top>
      <bottom/>
      <diagonal/>
    </border>
    <border>
      <left style="medium">
        <color auto="1"/>
      </left>
      <right style="medium">
        <color auto="1"/>
      </right>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65656A"/>
      </left>
      <right style="thin">
        <color rgb="FF65656A"/>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143">
    <xf numFmtId="185" fontId="0" fillId="0" borderId="0"/>
    <xf numFmtId="185" fontId="1" fillId="0" borderId="0"/>
    <xf numFmtId="185" fontId="125" fillId="73" borderId="0" applyNumberFormat="0" applyBorder="0" applyAlignment="0" applyProtection="0"/>
    <xf numFmtId="182" fontId="0" fillId="0" borderId="0" applyFont="0" applyFill="0" applyBorder="0" applyAlignment="0" applyProtection="0"/>
    <xf numFmtId="185" fontId="1" fillId="0" borderId="0"/>
    <xf numFmtId="185" fontId="1" fillId="0" borderId="0"/>
    <xf numFmtId="185" fontId="1" fillId="0" borderId="0"/>
    <xf numFmtId="43" fontId="0" fillId="0" borderId="0" applyFont="0" applyFill="0" applyBorder="0" applyAlignment="0" applyProtection="0"/>
    <xf numFmtId="185" fontId="28" fillId="0" borderId="0">
      <alignment vertical="top"/>
    </xf>
    <xf numFmtId="185" fontId="29" fillId="0" borderId="0" applyNumberFormat="0" applyFont="0" applyFill="0" applyBorder="0" applyAlignment="0" applyProtection="0">
      <alignment horizontal="left"/>
    </xf>
    <xf numFmtId="185" fontId="0" fillId="0" borderId="0"/>
    <xf numFmtId="185" fontId="1" fillId="0" borderId="0"/>
    <xf numFmtId="185" fontId="1" fillId="0" borderId="0"/>
    <xf numFmtId="182" fontId="0" fillId="0" borderId="0" applyFont="0" applyFill="0" applyBorder="0" applyAlignment="0" applyProtection="0"/>
    <xf numFmtId="185" fontId="106" fillId="0" borderId="0"/>
    <xf numFmtId="185" fontId="0" fillId="0" borderId="0">
      <alignment vertical="center"/>
    </xf>
    <xf numFmtId="185" fontId="1" fillId="0" borderId="0"/>
    <xf numFmtId="185" fontId="101" fillId="0" borderId="0"/>
    <xf numFmtId="185" fontId="0" fillId="0" borderId="0">
      <alignment vertical="center"/>
    </xf>
    <xf numFmtId="185" fontId="106" fillId="0" borderId="0"/>
    <xf numFmtId="185" fontId="1" fillId="0" borderId="0" applyFont="0" applyFill="0" applyBorder="0" applyAlignment="0" applyProtection="0"/>
    <xf numFmtId="185" fontId="1" fillId="0" borderId="0"/>
    <xf numFmtId="185" fontId="0" fillId="0" borderId="0"/>
    <xf numFmtId="185" fontId="28" fillId="28" borderId="0">
      <alignment wrapText="1"/>
    </xf>
    <xf numFmtId="9" fontId="0" fillId="0" borderId="0" applyFont="0" applyFill="0" applyBorder="0" applyAlignment="0" applyProtection="0"/>
    <xf numFmtId="185" fontId="1" fillId="0" borderId="0"/>
    <xf numFmtId="185" fontId="125" fillId="75" borderId="0" applyNumberFormat="0" applyBorder="0" applyAlignment="0" applyProtection="0"/>
    <xf numFmtId="185" fontId="117" fillId="71" borderId="0">
      <alignment vertical="top"/>
    </xf>
    <xf numFmtId="182" fontId="0" fillId="0" borderId="0" applyFont="0" applyFill="0" applyBorder="0" applyAlignment="0" applyProtection="0"/>
    <xf numFmtId="43" fontId="1" fillId="0" borderId="0" applyFont="0" applyFill="0" applyBorder="0" applyAlignment="0" applyProtection="0"/>
    <xf numFmtId="185" fontId="1" fillId="0" borderId="0"/>
    <xf numFmtId="182" fontId="0" fillId="0" borderId="0" applyFont="0" applyFill="0" applyBorder="0" applyAlignment="0" applyProtection="0"/>
    <xf numFmtId="43" fontId="1" fillId="0" borderId="0" applyFont="0" applyFill="0" applyBorder="0" applyAlignment="0" applyProtection="0"/>
    <xf numFmtId="180" fontId="114" fillId="71" borderId="37" applyProtection="0">
      <alignment horizontal="center" vertical="center"/>
    </xf>
    <xf numFmtId="185" fontId="117" fillId="71" borderId="0">
      <alignment wrapText="1"/>
    </xf>
    <xf numFmtId="9" fontId="0" fillId="0" borderId="0" applyFont="0" applyFill="0" applyBorder="0" applyAlignment="0" applyProtection="0">
      <alignment vertical="center"/>
    </xf>
    <xf numFmtId="0" fontId="97" fillId="0" borderId="0" applyNumberFormat="0" applyFill="0" applyBorder="0" applyAlignment="0" applyProtection="0">
      <alignment vertical="center"/>
    </xf>
    <xf numFmtId="185" fontId="110" fillId="0" borderId="0" applyNumberFormat="0" applyFill="0" applyProtection="0">
      <alignment vertical="center"/>
    </xf>
    <xf numFmtId="185" fontId="0" fillId="0" borderId="0"/>
    <xf numFmtId="185" fontId="116" fillId="0" borderId="0" applyProtection="0">
      <alignment horizontal="left"/>
    </xf>
    <xf numFmtId="185" fontId="52" fillId="0" borderId="0" applyNumberFormat="0" applyFill="0" applyBorder="0" applyAlignment="0" applyProtection="0">
      <alignment vertical="top"/>
      <protection locked="0"/>
    </xf>
    <xf numFmtId="181" fontId="29" fillId="0" borderId="0" applyFont="0" applyFill="0" applyBorder="0" applyAlignment="0" applyProtection="0"/>
    <xf numFmtId="185" fontId="127" fillId="0" borderId="0"/>
    <xf numFmtId="185" fontId="0" fillId="0" borderId="0"/>
    <xf numFmtId="185" fontId="0" fillId="0" borderId="0"/>
    <xf numFmtId="185" fontId="0" fillId="0" borderId="0">
      <alignment vertical="center"/>
    </xf>
    <xf numFmtId="185" fontId="1" fillId="0" borderId="0" applyProtection="0"/>
    <xf numFmtId="185" fontId="0" fillId="0" borderId="0"/>
    <xf numFmtId="182" fontId="1" fillId="0" borderId="0" applyFont="0" applyFill="0" applyBorder="0" applyAlignment="0" applyProtection="0"/>
    <xf numFmtId="185" fontId="0" fillId="0" borderId="0"/>
    <xf numFmtId="185" fontId="106" fillId="0" borderId="0"/>
    <xf numFmtId="185" fontId="0" fillId="0" borderId="0">
      <alignment vertical="center"/>
    </xf>
    <xf numFmtId="185" fontId="1" fillId="0" borderId="0"/>
    <xf numFmtId="185" fontId="113" fillId="0" borderId="0"/>
    <xf numFmtId="0" fontId="112" fillId="69" borderId="96" applyNumberFormat="0" applyAlignment="0" applyProtection="0">
      <alignment vertical="center"/>
    </xf>
    <xf numFmtId="185" fontId="1" fillId="0" borderId="0"/>
    <xf numFmtId="185" fontId="119" fillId="0" borderId="0"/>
    <xf numFmtId="185" fontId="0" fillId="0" borderId="0">
      <alignment vertical="center"/>
    </xf>
    <xf numFmtId="185" fontId="0" fillId="0" borderId="0">
      <alignment vertical="center"/>
    </xf>
    <xf numFmtId="185" fontId="111" fillId="0" borderId="0"/>
    <xf numFmtId="9" fontId="1" fillId="0" borderId="0" applyFont="0" applyFill="0" applyBorder="0" applyAlignment="0" applyProtection="0"/>
    <xf numFmtId="9" fontId="0" fillId="0" borderId="0" applyFont="0" applyFill="0" applyBorder="0" applyAlignment="0" applyProtection="0"/>
    <xf numFmtId="185" fontId="0" fillId="0" borderId="0"/>
    <xf numFmtId="185" fontId="124" fillId="0" borderId="40">
      <alignment horizontal="center"/>
    </xf>
    <xf numFmtId="38" fontId="29" fillId="0" borderId="0" applyFont="0" applyFill="0" applyBorder="0" applyAlignment="0" applyProtection="0"/>
    <xf numFmtId="185" fontId="110" fillId="0" borderId="0"/>
    <xf numFmtId="185" fontId="110" fillId="0" borderId="0"/>
    <xf numFmtId="185" fontId="109" fillId="0" borderId="0">
      <alignment horizontal="center"/>
    </xf>
    <xf numFmtId="0" fontId="105" fillId="43" borderId="0" applyNumberFormat="0" applyBorder="0" applyAlignment="0" applyProtection="0">
      <alignment vertical="center"/>
    </xf>
    <xf numFmtId="0" fontId="105" fillId="74" borderId="0" applyNumberFormat="0" applyBorder="0" applyAlignment="0" applyProtection="0">
      <alignment vertical="center"/>
    </xf>
    <xf numFmtId="0" fontId="105" fillId="73" borderId="0" applyNumberFormat="0" applyBorder="0" applyAlignment="0" applyProtection="0">
      <alignment vertical="center"/>
    </xf>
    <xf numFmtId="0" fontId="100" fillId="24" borderId="0" applyNumberFormat="0" applyBorder="0" applyAlignment="0" applyProtection="0">
      <alignment vertical="center"/>
    </xf>
    <xf numFmtId="0" fontId="105" fillId="76" borderId="0" applyNumberFormat="0" applyBorder="0" applyAlignment="0" applyProtection="0">
      <alignment vertical="center"/>
    </xf>
    <xf numFmtId="43" fontId="0" fillId="0" borderId="0" applyFont="0" applyFill="0" applyBorder="0" applyAlignment="0" applyProtection="0"/>
    <xf numFmtId="0" fontId="105" fillId="75" borderId="0" applyNumberFormat="0" applyBorder="0" applyAlignment="0" applyProtection="0">
      <alignment vertical="center"/>
    </xf>
    <xf numFmtId="0" fontId="100" fillId="38" borderId="0" applyNumberFormat="0" applyBorder="0" applyAlignment="0" applyProtection="0">
      <alignment vertical="center"/>
    </xf>
    <xf numFmtId="185" fontId="0" fillId="0" borderId="0"/>
    <xf numFmtId="185" fontId="1" fillId="0" borderId="0" applyProtection="0"/>
    <xf numFmtId="185" fontId="29" fillId="0" borderId="0"/>
    <xf numFmtId="0" fontId="100" fillId="66" borderId="0" applyNumberFormat="0" applyBorder="0" applyAlignment="0" applyProtection="0">
      <alignment vertical="center"/>
    </xf>
    <xf numFmtId="0" fontId="105" fillId="64" borderId="0" applyNumberFormat="0" applyBorder="0" applyAlignment="0" applyProtection="0">
      <alignment vertical="center"/>
    </xf>
    <xf numFmtId="43" fontId="0" fillId="0" borderId="0" applyFont="0" applyFill="0" applyBorder="0" applyAlignment="0" applyProtection="0"/>
    <xf numFmtId="185" fontId="0" fillId="0" borderId="0">
      <alignment vertical="center"/>
    </xf>
    <xf numFmtId="185" fontId="0" fillId="0" borderId="0"/>
    <xf numFmtId="0" fontId="105" fillId="70" borderId="0" applyNumberFormat="0" applyBorder="0" applyAlignment="0" applyProtection="0">
      <alignment vertical="center"/>
    </xf>
    <xf numFmtId="0" fontId="100" fillId="52" borderId="0" applyNumberFormat="0" applyBorder="0" applyAlignment="0" applyProtection="0">
      <alignment vertical="center"/>
    </xf>
    <xf numFmtId="185" fontId="0" fillId="0" borderId="0">
      <alignment vertical="center"/>
    </xf>
    <xf numFmtId="0" fontId="108" fillId="0" borderId="99" applyNumberFormat="0" applyFill="0" applyAlignment="0" applyProtection="0">
      <alignment vertical="center"/>
    </xf>
    <xf numFmtId="183" fontId="1" fillId="0" borderId="0" applyFont="0" applyFill="0" applyBorder="0" applyAlignment="0" applyProtection="0"/>
    <xf numFmtId="185" fontId="0" fillId="0" borderId="0"/>
    <xf numFmtId="0" fontId="105" fillId="67" borderId="0" applyNumberFormat="0" applyBorder="0" applyAlignment="0" applyProtection="0">
      <alignment vertical="center"/>
    </xf>
    <xf numFmtId="0" fontId="100" fillId="49" borderId="0" applyNumberFormat="0" applyBorder="0" applyAlignment="0" applyProtection="0">
      <alignment vertical="center"/>
    </xf>
    <xf numFmtId="0" fontId="121" fillId="0" borderId="0" applyNumberFormat="0" applyFill="0" applyBorder="0" applyAlignment="0" applyProtection="0">
      <alignment vertical="center"/>
    </xf>
    <xf numFmtId="0" fontId="105" fillId="63" borderId="0" applyNumberFormat="0" applyBorder="0" applyAlignment="0" applyProtection="0">
      <alignment vertical="center"/>
    </xf>
    <xf numFmtId="185" fontId="1" fillId="0" borderId="0"/>
    <xf numFmtId="185" fontId="107" fillId="0" borderId="0"/>
    <xf numFmtId="185" fontId="120" fillId="0" borderId="0">
      <alignment vertical="center"/>
    </xf>
    <xf numFmtId="0" fontId="105" fillId="77" borderId="0" applyNumberFormat="0" applyBorder="0" applyAlignment="0" applyProtection="0">
      <alignment vertical="center"/>
    </xf>
    <xf numFmtId="0" fontId="100" fillId="51" borderId="0" applyNumberFormat="0" applyBorder="0" applyAlignment="0" applyProtection="0">
      <alignment vertical="center"/>
    </xf>
    <xf numFmtId="185" fontId="0" fillId="0" borderId="0">
      <alignment vertical="center"/>
    </xf>
    <xf numFmtId="0" fontId="100" fillId="60" borderId="0" applyNumberFormat="0" applyBorder="0" applyAlignment="0" applyProtection="0">
      <alignment vertical="center"/>
    </xf>
    <xf numFmtId="4" fontId="29" fillId="0" borderId="0" applyFont="0" applyFill="0" applyBorder="0" applyAlignment="0" applyProtection="0"/>
    <xf numFmtId="185" fontId="0" fillId="0" borderId="0"/>
    <xf numFmtId="0" fontId="100" fillId="65" borderId="0" applyNumberFormat="0" applyBorder="0" applyAlignment="0" applyProtection="0">
      <alignment vertical="center"/>
    </xf>
    <xf numFmtId="0" fontId="105" fillId="61" borderId="0" applyNumberFormat="0" applyBorder="0" applyAlignment="0" applyProtection="0">
      <alignment vertical="center"/>
    </xf>
    <xf numFmtId="0" fontId="100" fillId="42" borderId="0" applyNumberFormat="0" applyBorder="0" applyAlignment="0" applyProtection="0">
      <alignment vertical="center"/>
    </xf>
    <xf numFmtId="185" fontId="29" fillId="68" borderId="0" applyNumberFormat="0" applyFont="0" applyBorder="0" applyAlignment="0" applyProtection="0"/>
    <xf numFmtId="0" fontId="100" fillId="59" borderId="0" applyNumberFormat="0" applyBorder="0" applyAlignment="0" applyProtection="0">
      <alignment vertical="center"/>
    </xf>
    <xf numFmtId="0" fontId="104" fillId="58" borderId="0" applyNumberFormat="0" applyBorder="0" applyAlignment="0" applyProtection="0">
      <alignment vertical="center"/>
    </xf>
    <xf numFmtId="0" fontId="103" fillId="57" borderId="0" applyNumberFormat="0" applyBorder="0" applyAlignment="0" applyProtection="0">
      <alignment vertical="center"/>
    </xf>
    <xf numFmtId="185" fontId="28" fillId="0" borderId="0"/>
    <xf numFmtId="185" fontId="1" fillId="0" borderId="0"/>
    <xf numFmtId="0" fontId="100" fillId="40" borderId="0" applyNumberFormat="0" applyBorder="0" applyAlignment="0" applyProtection="0">
      <alignment vertical="center"/>
    </xf>
    <xf numFmtId="0" fontId="102" fillId="0" borderId="97" applyNumberFormat="0" applyFill="0" applyAlignment="0" applyProtection="0">
      <alignment vertical="center"/>
    </xf>
    <xf numFmtId="0" fontId="126" fillId="69" borderId="101" applyNumberFormat="0" applyAlignment="0" applyProtection="0">
      <alignment vertical="center"/>
    </xf>
    <xf numFmtId="9" fontId="101" fillId="0" borderId="0" applyFont="0" applyFill="0" applyBorder="0" applyAlignment="0" applyProtection="0"/>
    <xf numFmtId="44" fontId="0" fillId="0" borderId="0" applyFont="0" applyFill="0" applyBorder="0" applyAlignment="0" applyProtection="0">
      <alignment vertical="center"/>
    </xf>
    <xf numFmtId="185" fontId="0" fillId="0" borderId="0"/>
    <xf numFmtId="0" fontId="100" fillId="56" borderId="0" applyNumberFormat="0" applyBorder="0" applyAlignment="0" applyProtection="0">
      <alignment vertical="center"/>
    </xf>
    <xf numFmtId="0" fontId="0" fillId="62" borderId="98" applyNumberFormat="0" applyFont="0" applyAlignment="0" applyProtection="0">
      <alignment vertical="center"/>
    </xf>
    <xf numFmtId="0" fontId="99" fillId="55" borderId="96" applyNumberFormat="0" applyAlignment="0" applyProtection="0">
      <alignment vertical="center"/>
    </xf>
    <xf numFmtId="185" fontId="118" fillId="0" borderId="0"/>
    <xf numFmtId="185" fontId="0" fillId="0" borderId="0">
      <alignment vertical="center"/>
    </xf>
    <xf numFmtId="0" fontId="98" fillId="54" borderId="0" applyNumberFormat="0" applyBorder="0" applyAlignment="0" applyProtection="0">
      <alignment vertical="center"/>
    </xf>
    <xf numFmtId="0" fontId="97" fillId="0" borderId="95" applyNumberFormat="0" applyFill="0" applyAlignment="0" applyProtection="0">
      <alignment vertical="center"/>
    </xf>
    <xf numFmtId="185" fontId="0" fillId="0" borderId="0">
      <alignment vertical="center"/>
    </xf>
    <xf numFmtId="185" fontId="77" fillId="0" borderId="0"/>
    <xf numFmtId="3" fontId="29" fillId="0" borderId="0" applyFont="0" applyFill="0" applyBorder="0" applyAlignment="0" applyProtection="0"/>
    <xf numFmtId="40" fontId="29" fillId="0" borderId="0" applyFont="0" applyFill="0" applyBorder="0" applyAlignment="0" applyProtection="0"/>
    <xf numFmtId="0" fontId="96" fillId="0" borderId="0" applyNumberFormat="0" applyFill="0" applyBorder="0" applyAlignment="0" applyProtection="0">
      <alignment vertical="center"/>
    </xf>
    <xf numFmtId="0" fontId="122" fillId="0" borderId="100" applyNumberFormat="0" applyFill="0" applyAlignment="0" applyProtection="0">
      <alignment vertical="center"/>
    </xf>
    <xf numFmtId="41" fontId="0" fillId="0" borderId="0" applyFont="0" applyFill="0" applyBorder="0" applyAlignment="0" applyProtection="0">
      <alignment vertical="center"/>
    </xf>
    <xf numFmtId="185" fontId="77" fillId="0" borderId="0"/>
    <xf numFmtId="0" fontId="123" fillId="0" borderId="0" applyNumberFormat="0" applyFill="0" applyBorder="0" applyAlignment="0" applyProtection="0">
      <alignment vertical="center"/>
    </xf>
    <xf numFmtId="184" fontId="29" fillId="0" borderId="0" applyFont="0" applyFill="0" applyBorder="0" applyAlignment="0" applyProtection="0"/>
    <xf numFmtId="42" fontId="0" fillId="0" borderId="0" applyFont="0" applyFill="0" applyBorder="0" applyAlignment="0" applyProtection="0">
      <alignment vertical="center"/>
    </xf>
    <xf numFmtId="0" fontId="95" fillId="0" borderId="0" applyNumberFormat="0" applyFill="0" applyBorder="0" applyAlignment="0" applyProtection="0">
      <alignment vertical="center"/>
    </xf>
    <xf numFmtId="0" fontId="115" fillId="0" borderId="100" applyNumberFormat="0" applyFill="0" applyAlignment="0" applyProtection="0">
      <alignment vertical="center"/>
    </xf>
    <xf numFmtId="43" fontId="0" fillId="0" borderId="0" applyFont="0" applyFill="0" applyBorder="0" applyAlignment="0" applyProtection="0"/>
    <xf numFmtId="0" fontId="94" fillId="53" borderId="94" applyNumberFormat="0" applyAlignment="0" applyProtection="0">
      <alignment vertical="center"/>
    </xf>
    <xf numFmtId="0" fontId="105" fillId="72" borderId="0" applyNumberFormat="0" applyBorder="0" applyAlignment="0" applyProtection="0">
      <alignment vertical="center"/>
    </xf>
    <xf numFmtId="15" fontId="29" fillId="0" borderId="0" applyFont="0" applyFill="0" applyBorder="0" applyAlignment="0" applyProtection="0"/>
    <xf numFmtId="185" fontId="52" fillId="0" borderId="0" applyNumberFormat="0" applyFill="0" applyBorder="0" applyAlignment="0" applyProtection="0">
      <alignment vertical="top"/>
      <protection locked="0"/>
    </xf>
  </cellStyleXfs>
  <cellXfs count="1288">
    <xf numFmtId="185" fontId="0" fillId="0" borderId="0" xfId="0"/>
    <xf numFmtId="185" fontId="1" fillId="0" borderId="0" xfId="30"/>
    <xf numFmtId="185" fontId="2" fillId="0" borderId="1" xfId="30" applyFont="1" applyBorder="1" applyAlignment="1"/>
    <xf numFmtId="185" fontId="3" fillId="0" borderId="2" xfId="30" applyFont="1" applyBorder="1" applyAlignment="1"/>
    <xf numFmtId="185" fontId="4" fillId="0" borderId="3" xfId="30" applyFont="1" applyBorder="1"/>
    <xf numFmtId="185" fontId="4" fillId="0" borderId="0" xfId="30" applyFont="1" applyBorder="1"/>
    <xf numFmtId="185" fontId="1" fillId="0" borderId="0" xfId="30" applyBorder="1"/>
    <xf numFmtId="185" fontId="5" fillId="0" borderId="3" xfId="30" applyFont="1" applyBorder="1"/>
    <xf numFmtId="185" fontId="5" fillId="0" borderId="0" xfId="30" applyFont="1" applyBorder="1"/>
    <xf numFmtId="185" fontId="4" fillId="0" borderId="4" xfId="30" applyFont="1" applyBorder="1"/>
    <xf numFmtId="185" fontId="1" fillId="0" borderId="5" xfId="30" applyBorder="1"/>
    <xf numFmtId="185" fontId="4" fillId="0" borderId="5" xfId="30" applyFont="1" applyBorder="1"/>
    <xf numFmtId="185" fontId="3" fillId="0" borderId="6" xfId="30" applyFont="1" applyBorder="1"/>
    <xf numFmtId="185" fontId="6" fillId="0" borderId="0" xfId="30" applyFont="1" applyBorder="1"/>
    <xf numFmtId="185" fontId="6" fillId="0" borderId="0" xfId="30" applyFont="1"/>
    <xf numFmtId="185" fontId="3" fillId="0" borderId="0" xfId="30" applyFont="1" applyBorder="1"/>
    <xf numFmtId="185" fontId="3" fillId="0" borderId="0" xfId="30" applyFont="1"/>
    <xf numFmtId="185" fontId="1" fillId="0" borderId="2" xfId="30" applyBorder="1"/>
    <xf numFmtId="185" fontId="3" fillId="0" borderId="2" xfId="30" applyFont="1" applyBorder="1"/>
    <xf numFmtId="185" fontId="7" fillId="0" borderId="6" xfId="30" applyFont="1" applyBorder="1"/>
    <xf numFmtId="185" fontId="3" fillId="2" borderId="6" xfId="30" applyFont="1" applyFill="1" applyBorder="1"/>
    <xf numFmtId="185" fontId="8" fillId="0" borderId="7" xfId="30" applyFont="1" applyBorder="1"/>
    <xf numFmtId="185" fontId="1" fillId="0" borderId="8" xfId="30" applyBorder="1"/>
    <xf numFmtId="185" fontId="1" fillId="0" borderId="3" xfId="30" applyBorder="1"/>
    <xf numFmtId="185" fontId="9" fillId="0" borderId="3" xfId="30" applyFont="1" applyBorder="1"/>
    <xf numFmtId="185" fontId="4" fillId="0" borderId="9" xfId="30" applyFont="1" applyBorder="1"/>
    <xf numFmtId="185" fontId="4" fillId="0" borderId="10" xfId="30" applyFont="1" applyBorder="1"/>
    <xf numFmtId="185" fontId="1" fillId="0" borderId="10" xfId="30" applyBorder="1"/>
    <xf numFmtId="185" fontId="4" fillId="0" borderId="2" xfId="30" applyFont="1" applyBorder="1"/>
    <xf numFmtId="185" fontId="10" fillId="0" borderId="0" xfId="30" applyFont="1" applyBorder="1"/>
    <xf numFmtId="185" fontId="1" fillId="0" borderId="11" xfId="30" applyBorder="1"/>
    <xf numFmtId="185" fontId="4" fillId="0" borderId="12" xfId="30" applyFont="1" applyBorder="1"/>
    <xf numFmtId="185" fontId="1" fillId="0" borderId="13" xfId="30" applyBorder="1"/>
    <xf numFmtId="185" fontId="1" fillId="0" borderId="14" xfId="30" applyBorder="1"/>
    <xf numFmtId="185" fontId="11" fillId="0" borderId="15" xfId="30" applyFont="1" applyBorder="1"/>
    <xf numFmtId="185" fontId="12" fillId="0" borderId="15" xfId="30" applyFont="1" applyBorder="1"/>
    <xf numFmtId="185" fontId="13" fillId="0" borderId="16" xfId="30" applyFont="1" applyBorder="1"/>
    <xf numFmtId="185" fontId="4" fillId="0" borderId="17" xfId="30" applyFont="1" applyBorder="1"/>
    <xf numFmtId="185" fontId="12" fillId="0" borderId="18" xfId="30" applyFont="1" applyBorder="1"/>
    <xf numFmtId="185" fontId="14" fillId="0" borderId="18" xfId="30" applyFont="1" applyFill="1" applyBorder="1"/>
    <xf numFmtId="185" fontId="12" fillId="0" borderId="18" xfId="30" applyFont="1" applyFill="1" applyBorder="1"/>
    <xf numFmtId="185" fontId="1" fillId="0" borderId="19" xfId="30" applyBorder="1"/>
    <xf numFmtId="185" fontId="15" fillId="0" borderId="20" xfId="30" applyFont="1" applyBorder="1"/>
    <xf numFmtId="185" fontId="1" fillId="0" borderId="21" xfId="30" applyBorder="1"/>
    <xf numFmtId="185" fontId="1" fillId="0" borderId="22" xfId="30" applyBorder="1"/>
    <xf numFmtId="185" fontId="16" fillId="0" borderId="10" xfId="30" applyFont="1" applyBorder="1" applyAlignment="1"/>
    <xf numFmtId="185" fontId="1" fillId="0" borderId="2" xfId="30" applyNumberFormat="1" applyFont="1" applyBorder="1" applyAlignment="1">
      <alignment horizontal="left"/>
    </xf>
    <xf numFmtId="185" fontId="1" fillId="0" borderId="2" xfId="30" applyFont="1" applyBorder="1" applyAlignment="1">
      <alignment horizontal="left"/>
    </xf>
    <xf numFmtId="185" fontId="17" fillId="0" borderId="1" xfId="30" applyFont="1" applyBorder="1" applyAlignment="1">
      <alignment horizontal="center" vertical="center"/>
    </xf>
    <xf numFmtId="185" fontId="17" fillId="0" borderId="23" xfId="30" applyFont="1" applyBorder="1" applyAlignment="1">
      <alignment horizontal="center" vertical="center"/>
    </xf>
    <xf numFmtId="185" fontId="17" fillId="0" borderId="3" xfId="30" applyFont="1" applyBorder="1" applyAlignment="1">
      <alignment horizontal="center" vertical="center"/>
    </xf>
    <xf numFmtId="185" fontId="17" fillId="0" borderId="21" xfId="30" applyFont="1" applyBorder="1" applyAlignment="1">
      <alignment horizontal="center" vertical="center"/>
    </xf>
    <xf numFmtId="185" fontId="17" fillId="0" borderId="9" xfId="30" applyFont="1" applyBorder="1" applyAlignment="1">
      <alignment horizontal="center" vertical="center"/>
    </xf>
    <xf numFmtId="185" fontId="17" fillId="0" borderId="22" xfId="30" applyFont="1" applyBorder="1" applyAlignment="1">
      <alignment horizontal="center" vertical="center"/>
    </xf>
    <xf numFmtId="185" fontId="4" fillId="0" borderId="0" xfId="30" applyFont="1" applyBorder="1" applyAlignment="1">
      <alignment horizontal="right"/>
    </xf>
    <xf numFmtId="185" fontId="1" fillId="0" borderId="24" xfId="30" applyBorder="1"/>
    <xf numFmtId="185" fontId="10" fillId="0" borderId="0" xfId="30" applyFont="1"/>
    <xf numFmtId="185" fontId="1" fillId="0" borderId="25" xfId="30" applyBorder="1"/>
    <xf numFmtId="185" fontId="1" fillId="0" borderId="26" xfId="30" applyBorder="1"/>
    <xf numFmtId="185" fontId="1" fillId="0" borderId="27" xfId="30" applyBorder="1"/>
    <xf numFmtId="185" fontId="1" fillId="0" borderId="28" xfId="30" applyBorder="1"/>
    <xf numFmtId="185" fontId="1" fillId="0" borderId="29" xfId="30" applyBorder="1"/>
    <xf numFmtId="185" fontId="18" fillId="0" borderId="0" xfId="30" applyFont="1"/>
    <xf numFmtId="185" fontId="19" fillId="0" borderId="0" xfId="30" applyFont="1"/>
    <xf numFmtId="185" fontId="18" fillId="0" borderId="0" xfId="30" applyFont="1" applyBorder="1"/>
    <xf numFmtId="185" fontId="1" fillId="0" borderId="0" xfId="30" applyFont="1" applyBorder="1"/>
    <xf numFmtId="185" fontId="4" fillId="0" borderId="30" xfId="30" applyFont="1" applyBorder="1"/>
    <xf numFmtId="185" fontId="1" fillId="0" borderId="30" xfId="30" applyBorder="1"/>
    <xf numFmtId="185" fontId="1" fillId="0" borderId="31" xfId="30" applyBorder="1"/>
    <xf numFmtId="185" fontId="0" fillId="0" borderId="21" xfId="30" applyFont="1" applyBorder="1"/>
    <xf numFmtId="185" fontId="20" fillId="0" borderId="0" xfId="30" applyFont="1" applyBorder="1" applyAlignment="1"/>
    <xf numFmtId="185" fontId="0" fillId="0" borderId="21" xfId="30" applyFont="1" applyBorder="1" applyAlignment="1"/>
    <xf numFmtId="185" fontId="20" fillId="0" borderId="10" xfId="30" applyFont="1" applyBorder="1" applyAlignment="1"/>
    <xf numFmtId="185" fontId="20" fillId="0" borderId="22" xfId="30" applyFont="1" applyBorder="1" applyAlignment="1"/>
    <xf numFmtId="185" fontId="4" fillId="0" borderId="32" xfId="30" applyFont="1" applyBorder="1"/>
    <xf numFmtId="185" fontId="1" fillId="0" borderId="33" xfId="30" applyBorder="1"/>
    <xf numFmtId="185" fontId="21" fillId="0" borderId="0" xfId="30" applyFont="1"/>
    <xf numFmtId="185" fontId="1" fillId="3" borderId="0" xfId="4" applyFont="1" applyFill="1" applyAlignment="1">
      <alignment horizontal="center"/>
    </xf>
    <xf numFmtId="185" fontId="0" fillId="3" borderId="0" xfId="4" applyFont="1" applyFill="1"/>
    <xf numFmtId="185" fontId="22" fillId="4" borderId="34" xfId="4" applyFont="1" applyFill="1" applyBorder="1"/>
    <xf numFmtId="185" fontId="23" fillId="5" borderId="34" xfId="4" applyFont="1" applyFill="1" applyBorder="1" applyAlignment="1">
      <alignment horizontal="center"/>
    </xf>
    <xf numFmtId="185" fontId="1" fillId="6" borderId="35" xfId="4" applyFont="1" applyFill="1" applyBorder="1" applyAlignment="1">
      <alignment horizontal="center"/>
    </xf>
    <xf numFmtId="185" fontId="1" fillId="6" borderId="36" xfId="4" applyFont="1" applyFill="1" applyBorder="1" applyAlignment="1">
      <alignment horizontal="center"/>
    </xf>
    <xf numFmtId="185" fontId="0" fillId="7" borderId="34" xfId="4" applyFont="1" applyFill="1" applyBorder="1"/>
    <xf numFmtId="185" fontId="0" fillId="0" borderId="37" xfId="0" applyBorder="1"/>
    <xf numFmtId="185" fontId="0" fillId="0" borderId="34" xfId="4" applyFont="1" applyBorder="1"/>
    <xf numFmtId="185" fontId="0" fillId="3" borderId="34" xfId="4" applyFont="1" applyFill="1" applyBorder="1"/>
    <xf numFmtId="185" fontId="20" fillId="7" borderId="34" xfId="4" applyFont="1" applyFill="1" applyBorder="1"/>
    <xf numFmtId="185" fontId="20" fillId="0" borderId="34" xfId="4" applyFont="1" applyBorder="1"/>
    <xf numFmtId="185" fontId="20" fillId="0" borderId="37" xfId="0" applyFont="1" applyBorder="1"/>
    <xf numFmtId="185" fontId="20" fillId="3" borderId="34" xfId="4" applyFont="1" applyFill="1" applyBorder="1"/>
    <xf numFmtId="185" fontId="24" fillId="3" borderId="0" xfId="4" applyFont="1" applyFill="1"/>
    <xf numFmtId="185" fontId="21" fillId="3" borderId="0" xfId="4" applyFont="1" applyFill="1"/>
    <xf numFmtId="185" fontId="1" fillId="6" borderId="38" xfId="4" applyFont="1" applyFill="1" applyBorder="1" applyAlignment="1">
      <alignment horizontal="center"/>
    </xf>
    <xf numFmtId="185" fontId="1" fillId="3" borderId="34" xfId="4" applyFont="1" applyFill="1" applyBorder="1"/>
    <xf numFmtId="185" fontId="19" fillId="3" borderId="34" xfId="4" applyFont="1" applyFill="1" applyBorder="1"/>
    <xf numFmtId="185" fontId="0" fillId="2" borderId="0" xfId="4" applyFont="1" applyFill="1"/>
    <xf numFmtId="0" fontId="1" fillId="0" borderId="0" xfId="30" applyNumberFormat="1"/>
    <xf numFmtId="0" fontId="1" fillId="2" borderId="10" xfId="30" applyNumberFormat="1" applyFill="1" applyBorder="1" applyAlignment="1">
      <alignment horizontal="center"/>
    </xf>
    <xf numFmtId="0" fontId="1" fillId="8" borderId="34" xfId="30" applyNumberFormat="1" applyFill="1" applyBorder="1" applyAlignment="1">
      <alignment wrapText="1"/>
    </xf>
    <xf numFmtId="0" fontId="1" fillId="8" borderId="34" xfId="30" applyNumberFormat="1" applyFill="1" applyBorder="1"/>
    <xf numFmtId="0" fontId="1" fillId="0" borderId="34" xfId="30" applyNumberFormat="1" applyFont="1" applyBorder="1"/>
    <xf numFmtId="0" fontId="0" fillId="0" borderId="34" xfId="99" applyNumberFormat="1" applyBorder="1">
      <alignment vertical="center"/>
    </xf>
    <xf numFmtId="0" fontId="1" fillId="9" borderId="34" xfId="30" applyNumberFormat="1" applyFont="1" applyFill="1" applyBorder="1"/>
    <xf numFmtId="0" fontId="0" fillId="9" borderId="34" xfId="99" applyNumberFormat="1" applyFill="1" applyBorder="1">
      <alignment vertical="center"/>
    </xf>
    <xf numFmtId="0" fontId="25" fillId="0" borderId="34" xfId="99" applyNumberFormat="1" applyFont="1" applyBorder="1">
      <alignment vertical="center"/>
    </xf>
    <xf numFmtId="0" fontId="1" fillId="2" borderId="34" xfId="30" applyNumberFormat="1" applyFont="1" applyFill="1" applyBorder="1"/>
    <xf numFmtId="0" fontId="1" fillId="0" borderId="38" xfId="30" applyNumberFormat="1" applyFont="1" applyBorder="1"/>
    <xf numFmtId="0" fontId="26" fillId="10" borderId="34" xfId="99" applyNumberFormat="1" applyFont="1" applyFill="1" applyBorder="1">
      <alignment vertical="center"/>
    </xf>
    <xf numFmtId="0" fontId="1" fillId="2" borderId="38" xfId="30" applyNumberFormat="1" applyFont="1" applyFill="1" applyBorder="1"/>
    <xf numFmtId="0" fontId="1" fillId="9" borderId="38" xfId="30" applyNumberFormat="1" applyFont="1" applyFill="1" applyBorder="1"/>
    <xf numFmtId="0" fontId="26" fillId="9" borderId="34" xfId="99" applyNumberFormat="1" applyFont="1" applyFill="1" applyBorder="1">
      <alignment vertical="center"/>
    </xf>
    <xf numFmtId="0" fontId="25" fillId="10" borderId="34" xfId="99" applyNumberFormat="1" applyFont="1" applyFill="1" applyBorder="1">
      <alignment vertical="center"/>
    </xf>
    <xf numFmtId="0" fontId="10" fillId="0" borderId="38" xfId="30" applyNumberFormat="1" applyFont="1" applyBorder="1"/>
    <xf numFmtId="0" fontId="25" fillId="2" borderId="34" xfId="99" applyNumberFormat="1" applyFont="1" applyFill="1" applyBorder="1">
      <alignment vertical="center"/>
    </xf>
    <xf numFmtId="0" fontId="10" fillId="0" borderId="34" xfId="30" applyNumberFormat="1" applyFont="1" applyBorder="1"/>
    <xf numFmtId="0" fontId="1" fillId="0" borderId="34" xfId="30" applyNumberFormat="1" applyFont="1" applyBorder="1" applyAlignment="1">
      <alignment horizontal="right"/>
    </xf>
    <xf numFmtId="0" fontId="10" fillId="0" borderId="0" xfId="0" applyNumberFormat="1" applyFont="1"/>
    <xf numFmtId="0" fontId="1" fillId="9" borderId="0" xfId="0" applyNumberFormat="1" applyFont="1" applyFill="1"/>
    <xf numFmtId="0" fontId="27" fillId="0" borderId="39" xfId="30" applyNumberFormat="1" applyFont="1" applyFill="1" applyBorder="1" applyAlignment="1">
      <alignment wrapText="1"/>
    </xf>
    <xf numFmtId="0" fontId="3" fillId="0" borderId="3" xfId="30" applyNumberFormat="1" applyFont="1" applyBorder="1" applyAlignment="1">
      <alignment horizontal="left" vertical="top" wrapText="1"/>
    </xf>
    <xf numFmtId="0" fontId="28" fillId="11" borderId="34" xfId="30" applyNumberFormat="1" applyFont="1" applyFill="1" applyBorder="1"/>
    <xf numFmtId="0" fontId="0" fillId="11" borderId="34" xfId="99" applyNumberFormat="1" applyFont="1" applyFill="1" applyBorder="1">
      <alignment vertical="center"/>
    </xf>
    <xf numFmtId="0" fontId="1" fillId="10" borderId="34" xfId="30" applyNumberFormat="1" applyFont="1" applyFill="1" applyBorder="1"/>
    <xf numFmtId="0" fontId="0" fillId="10" borderId="34" xfId="99" applyNumberFormat="1" applyFill="1" applyBorder="1">
      <alignment vertical="center"/>
    </xf>
    <xf numFmtId="0" fontId="25" fillId="0" borderId="34" xfId="49" applyNumberFormat="1" applyFont="1" applyBorder="1"/>
    <xf numFmtId="0" fontId="28" fillId="11" borderId="38" xfId="30" applyNumberFormat="1" applyFont="1" applyFill="1" applyBorder="1"/>
    <xf numFmtId="0" fontId="1" fillId="10" borderId="38" xfId="30" applyNumberFormat="1" applyFont="1" applyFill="1" applyBorder="1"/>
    <xf numFmtId="0" fontId="1" fillId="11" borderId="34" xfId="30" applyNumberFormat="1" applyFont="1" applyFill="1" applyBorder="1"/>
    <xf numFmtId="0" fontId="1" fillId="3" borderId="0" xfId="4" applyNumberFormat="1" applyFont="1" applyFill="1" applyAlignment="1">
      <alignment horizontal="center"/>
    </xf>
    <xf numFmtId="0" fontId="1" fillId="0" borderId="0" xfId="4" applyNumberFormat="1" applyFont="1" applyFill="1"/>
    <xf numFmtId="0" fontId="25" fillId="3" borderId="0" xfId="4" applyNumberFormat="1" applyFont="1" applyFill="1"/>
    <xf numFmtId="0" fontId="0" fillId="3" borderId="0" xfId="4" applyNumberFormat="1" applyFont="1" applyFill="1"/>
    <xf numFmtId="0" fontId="0" fillId="0" borderId="0" xfId="4" applyNumberFormat="1" applyFont="1" applyFill="1"/>
    <xf numFmtId="0" fontId="0" fillId="12" borderId="40" xfId="4" applyNumberFormat="1" applyFont="1" applyFill="1" applyBorder="1" applyAlignment="1">
      <alignment horizontal="center"/>
    </xf>
    <xf numFmtId="0" fontId="0" fillId="6" borderId="40" xfId="4" applyNumberFormat="1" applyFont="1" applyFill="1" applyBorder="1" applyAlignment="1">
      <alignment horizontal="center"/>
    </xf>
    <xf numFmtId="0" fontId="22" fillId="4" borderId="41" xfId="4" applyNumberFormat="1" applyFont="1" applyFill="1" applyBorder="1" applyAlignment="1">
      <alignment wrapText="1"/>
    </xf>
    <xf numFmtId="0" fontId="23" fillId="5" borderId="34" xfId="4" applyNumberFormat="1" applyFont="1" applyFill="1" applyBorder="1" applyAlignment="1">
      <alignment horizontal="center"/>
    </xf>
    <xf numFmtId="0" fontId="23" fillId="5" borderId="35" xfId="4" applyNumberFormat="1" applyFont="1" applyFill="1" applyBorder="1" applyAlignment="1">
      <alignment horizontal="center"/>
    </xf>
    <xf numFmtId="0" fontId="23" fillId="5" borderId="42" xfId="4" applyNumberFormat="1" applyFont="1" applyFill="1" applyBorder="1" applyAlignment="1">
      <alignment horizontal="center"/>
    </xf>
    <xf numFmtId="0" fontId="0" fillId="12" borderId="2" xfId="4" applyNumberFormat="1" applyFont="1" applyFill="1" applyBorder="1" applyAlignment="1">
      <alignment horizontal="center"/>
    </xf>
    <xf numFmtId="0" fontId="0" fillId="6" borderId="43" xfId="4" applyNumberFormat="1" applyFont="1" applyFill="1" applyBorder="1" applyAlignment="1">
      <alignment horizontal="center"/>
    </xf>
    <xf numFmtId="0" fontId="0" fillId="0" borderId="42" xfId="4" applyNumberFormat="1" applyFont="1" applyFill="1" applyBorder="1"/>
    <xf numFmtId="0" fontId="1" fillId="0" borderId="34" xfId="4" applyNumberFormat="1" applyFont="1" applyFill="1" applyBorder="1"/>
    <xf numFmtId="0" fontId="1" fillId="0" borderId="35" xfId="4" applyNumberFormat="1" applyFont="1" applyFill="1" applyBorder="1"/>
    <xf numFmtId="0" fontId="23" fillId="5" borderId="44" xfId="4" applyNumberFormat="1" applyFont="1" applyFill="1" applyBorder="1" applyAlignment="1">
      <alignment horizontal="center"/>
    </xf>
    <xf numFmtId="0" fontId="23" fillId="5" borderId="45" xfId="4" applyNumberFormat="1" applyFont="1" applyFill="1" applyBorder="1" applyAlignment="1">
      <alignment horizontal="center"/>
    </xf>
    <xf numFmtId="0" fontId="23" fillId="5" borderId="44" xfId="4" applyNumberFormat="1" applyFont="1" applyFill="1" applyBorder="1" applyAlignment="1">
      <alignment horizontal="left"/>
    </xf>
    <xf numFmtId="0" fontId="23" fillId="5" borderId="45" xfId="4" applyNumberFormat="1" applyFont="1" applyFill="1" applyBorder="1" applyAlignment="1">
      <alignment horizontal="left"/>
    </xf>
    <xf numFmtId="0" fontId="0" fillId="12" borderId="44" xfId="4" applyNumberFormat="1" applyFont="1" applyFill="1" applyBorder="1" applyAlignment="1">
      <alignment horizontal="center"/>
    </xf>
    <xf numFmtId="0" fontId="0" fillId="12" borderId="45" xfId="4" applyNumberFormat="1" applyFont="1" applyFill="1" applyBorder="1" applyAlignment="1">
      <alignment horizontal="center"/>
    </xf>
    <xf numFmtId="0" fontId="0" fillId="6" borderId="44" xfId="4" applyNumberFormat="1" applyFont="1" applyFill="1" applyBorder="1" applyAlignment="1">
      <alignment horizontal="center"/>
    </xf>
    <xf numFmtId="0" fontId="0" fillId="6" borderId="45" xfId="4" applyNumberFormat="1" applyFont="1" applyFill="1" applyBorder="1" applyAlignment="1">
      <alignment horizontal="center"/>
    </xf>
    <xf numFmtId="0" fontId="0" fillId="3" borderId="46" xfId="4" applyNumberFormat="1" applyFont="1" applyFill="1" applyBorder="1" applyAlignment="1">
      <alignment horizontal="center"/>
    </xf>
    <xf numFmtId="0" fontId="0" fillId="3" borderId="47" xfId="4" applyNumberFormat="1" applyFont="1" applyFill="1" applyBorder="1" applyAlignment="1">
      <alignment horizontal="center"/>
    </xf>
    <xf numFmtId="0" fontId="0" fillId="3" borderId="46" xfId="4" applyNumberFormat="1" applyFont="1" applyFill="1" applyBorder="1" applyAlignment="1">
      <alignment horizontal="left"/>
    </xf>
    <xf numFmtId="0" fontId="0" fillId="3" borderId="47" xfId="4" applyNumberFormat="1" applyFont="1" applyFill="1" applyBorder="1" applyAlignment="1">
      <alignment horizontal="left"/>
    </xf>
    <xf numFmtId="0" fontId="0" fillId="3" borderId="0" xfId="4" applyNumberFormat="1" applyFont="1" applyFill="1" applyBorder="1" applyAlignment="1">
      <alignment horizontal="left"/>
    </xf>
    <xf numFmtId="0" fontId="22" fillId="4" borderId="34" xfId="4" applyNumberFormat="1" applyFont="1" applyFill="1" applyBorder="1" applyAlignment="1"/>
    <xf numFmtId="0" fontId="0" fillId="13" borderId="35" xfId="4" applyNumberFormat="1" applyFont="1" applyFill="1" applyBorder="1" applyAlignment="1">
      <alignment horizontal="center"/>
    </xf>
    <xf numFmtId="0" fontId="1" fillId="13" borderId="36" xfId="4" applyNumberFormat="1" applyFont="1" applyFill="1" applyBorder="1" applyAlignment="1">
      <alignment horizontal="center"/>
    </xf>
    <xf numFmtId="0" fontId="1" fillId="13" borderId="38" xfId="4" applyNumberFormat="1" applyFont="1" applyFill="1" applyBorder="1" applyAlignment="1">
      <alignment horizontal="center"/>
    </xf>
    <xf numFmtId="0" fontId="0" fillId="3" borderId="34" xfId="4" applyNumberFormat="1" applyFont="1" applyFill="1" applyBorder="1"/>
    <xf numFmtId="0" fontId="0" fillId="3" borderId="0" xfId="4" applyNumberFormat="1" applyFont="1" applyFill="1" applyBorder="1"/>
    <xf numFmtId="0" fontId="0" fillId="14" borderId="40" xfId="4" applyNumberFormat="1" applyFont="1" applyFill="1" applyBorder="1" applyAlignment="1">
      <alignment horizontal="center"/>
    </xf>
    <xf numFmtId="0" fontId="22" fillId="15" borderId="48" xfId="4" applyNumberFormat="1" applyFont="1" applyFill="1" applyBorder="1" applyAlignment="1">
      <alignment wrapText="1"/>
    </xf>
    <xf numFmtId="0" fontId="23" fillId="5" borderId="49" xfId="4" applyNumberFormat="1" applyFont="1" applyFill="1" applyBorder="1" applyAlignment="1">
      <alignment horizontal="center"/>
    </xf>
    <xf numFmtId="0" fontId="0" fillId="6" borderId="36" xfId="4" applyNumberFormat="1" applyFont="1" applyFill="1" applyBorder="1" applyAlignment="1">
      <alignment horizontal="center"/>
    </xf>
    <xf numFmtId="0" fontId="0" fillId="6" borderId="50" xfId="4" applyNumberFormat="1" applyFont="1" applyFill="1" applyBorder="1" applyAlignment="1">
      <alignment horizontal="center"/>
    </xf>
    <xf numFmtId="0" fontId="1" fillId="14" borderId="43" xfId="4" applyNumberFormat="1" applyFont="1" applyFill="1" applyBorder="1" applyAlignment="1">
      <alignment horizontal="center"/>
    </xf>
    <xf numFmtId="0" fontId="1" fillId="14" borderId="36" xfId="4" applyNumberFormat="1" applyFont="1" applyFill="1" applyBorder="1" applyAlignment="1">
      <alignment horizontal="center"/>
    </xf>
    <xf numFmtId="0" fontId="0" fillId="0" borderId="34" xfId="4" applyNumberFormat="1" applyFont="1" applyFill="1" applyBorder="1"/>
    <xf numFmtId="0" fontId="29" fillId="0" borderId="49" xfId="4" applyNumberFormat="1" applyFont="1" applyFill="1" applyBorder="1"/>
    <xf numFmtId="0" fontId="0" fillId="0" borderId="51" xfId="4" applyNumberFormat="1" applyFont="1" applyFill="1" applyBorder="1" applyAlignment="1">
      <alignment horizontal="center"/>
    </xf>
    <xf numFmtId="0" fontId="22" fillId="0" borderId="52" xfId="4" applyNumberFormat="1" applyFont="1" applyFill="1" applyBorder="1" applyAlignment="1">
      <alignment wrapText="1"/>
    </xf>
    <xf numFmtId="0" fontId="22" fillId="4" borderId="53" xfId="4" applyNumberFormat="1" applyFont="1" applyFill="1" applyBorder="1" applyAlignment="1">
      <alignment wrapText="1"/>
    </xf>
    <xf numFmtId="0" fontId="22" fillId="4" borderId="54" xfId="4" applyNumberFormat="1" applyFont="1" applyFill="1" applyBorder="1" applyAlignment="1">
      <alignment wrapText="1"/>
    </xf>
    <xf numFmtId="0" fontId="23" fillId="0" borderId="55" xfId="4" applyNumberFormat="1" applyFont="1" applyFill="1" applyBorder="1" applyAlignment="1">
      <alignment horizontal="center"/>
    </xf>
    <xf numFmtId="0" fontId="23" fillId="5" borderId="38" xfId="4" applyNumberFormat="1" applyFont="1" applyFill="1" applyBorder="1" applyAlignment="1">
      <alignment horizontal="center"/>
    </xf>
    <xf numFmtId="0" fontId="1" fillId="0" borderId="55" xfId="4" applyNumberFormat="1" applyFont="1" applyFill="1" applyBorder="1" applyAlignment="1">
      <alignment horizontal="center"/>
    </xf>
    <xf numFmtId="0" fontId="0" fillId="12" borderId="36" xfId="4" applyNumberFormat="1" applyFont="1" applyFill="1" applyBorder="1" applyAlignment="1">
      <alignment horizontal="center"/>
    </xf>
    <xf numFmtId="0" fontId="1" fillId="12" borderId="36" xfId="4" applyNumberFormat="1" applyFont="1" applyFill="1" applyBorder="1" applyAlignment="1">
      <alignment horizontal="center"/>
    </xf>
    <xf numFmtId="0" fontId="29" fillId="0" borderId="56" xfId="4" applyNumberFormat="1" applyFont="1" applyFill="1" applyBorder="1"/>
    <xf numFmtId="0" fontId="0" fillId="0" borderId="34" xfId="4" applyNumberFormat="1" applyFont="1" applyFill="1" applyBorder="1" applyAlignment="1">
      <alignment horizontal="right"/>
    </xf>
    <xf numFmtId="0" fontId="0" fillId="0" borderId="34" xfId="4" applyNumberFormat="1" applyFont="1" applyFill="1" applyBorder="1" applyAlignment="1">
      <alignment horizontal="left"/>
    </xf>
    <xf numFmtId="0" fontId="29" fillId="0" borderId="0" xfId="4" applyNumberFormat="1" applyFont="1" applyFill="1" applyBorder="1"/>
    <xf numFmtId="0" fontId="22" fillId="4" borderId="57" xfId="4" applyNumberFormat="1" applyFont="1" applyFill="1" applyBorder="1" applyAlignment="1">
      <alignment wrapText="1"/>
    </xf>
    <xf numFmtId="0" fontId="22" fillId="4" borderId="58" xfId="4" applyNumberFormat="1" applyFont="1" applyFill="1" applyBorder="1" applyAlignment="1">
      <alignment wrapText="1"/>
    </xf>
    <xf numFmtId="0" fontId="1" fillId="0" borderId="34" xfId="4" applyNumberFormat="1" applyFont="1" applyFill="1" applyBorder="1" applyAlignment="1">
      <alignment horizontal="left" vertical="top" wrapText="1"/>
    </xf>
    <xf numFmtId="0" fontId="0" fillId="0" borderId="34" xfId="4" applyNumberFormat="1" applyFont="1" applyFill="1" applyBorder="1" applyAlignment="1">
      <alignment horizontal="left" vertical="top" wrapText="1"/>
    </xf>
    <xf numFmtId="0" fontId="1" fillId="0" borderId="59" xfId="4" applyNumberFormat="1" applyFont="1" applyFill="1" applyBorder="1" applyAlignment="1">
      <alignment horizontal="left" vertical="top" wrapText="1"/>
    </xf>
    <xf numFmtId="0" fontId="1" fillId="0" borderId="35" xfId="4" applyNumberFormat="1" applyFont="1" applyFill="1" applyBorder="1" applyAlignment="1">
      <alignment horizontal="left" vertical="top" wrapText="1"/>
    </xf>
    <xf numFmtId="0" fontId="1" fillId="0" borderId="2" xfId="4" applyNumberFormat="1" applyFont="1" applyFill="1" applyBorder="1" applyAlignment="1">
      <alignment horizontal="left" vertical="top" wrapText="1"/>
    </xf>
    <xf numFmtId="0" fontId="1" fillId="0" borderId="0" xfId="4" applyNumberFormat="1" applyFont="1" applyFill="1" applyBorder="1" applyAlignment="1">
      <alignment horizontal="left" vertical="top" wrapText="1"/>
    </xf>
    <xf numFmtId="0" fontId="0" fillId="0" borderId="0" xfId="4" applyNumberFormat="1" applyFont="1" applyFill="1" applyBorder="1" applyAlignment="1">
      <alignment horizontal="center"/>
    </xf>
    <xf numFmtId="0" fontId="0" fillId="6" borderId="0" xfId="4" applyNumberFormat="1" applyFont="1" applyFill="1"/>
    <xf numFmtId="0" fontId="22" fillId="4" borderId="60" xfId="4" applyNumberFormat="1" applyFont="1" applyFill="1" applyBorder="1" applyAlignment="1">
      <alignment wrapText="1"/>
    </xf>
    <xf numFmtId="0" fontId="23" fillId="0" borderId="36" xfId="4" applyNumberFormat="1" applyFont="1" applyFill="1" applyBorder="1" applyAlignment="1">
      <alignment horizontal="center"/>
    </xf>
    <xf numFmtId="0" fontId="1" fillId="6" borderId="36" xfId="4" applyNumberFormat="1" applyFont="1" applyFill="1" applyBorder="1" applyAlignment="1">
      <alignment horizontal="center"/>
    </xf>
    <xf numFmtId="0" fontId="0" fillId="0" borderId="36" xfId="4" applyNumberFormat="1" applyFont="1" applyFill="1" applyBorder="1" applyAlignment="1">
      <alignment horizontal="left" vertical="top" wrapText="1"/>
    </xf>
    <xf numFmtId="0" fontId="25" fillId="0" borderId="34" xfId="4" applyNumberFormat="1" applyFont="1" applyFill="1" applyBorder="1"/>
    <xf numFmtId="0" fontId="10" fillId="0" borderId="35" xfId="4" applyNumberFormat="1" applyFont="1" applyFill="1" applyBorder="1" applyAlignment="1">
      <alignment horizontal="left" vertical="top" wrapText="1"/>
    </xf>
    <xf numFmtId="0" fontId="10" fillId="0" borderId="34" xfId="4" applyNumberFormat="1" applyFont="1" applyFill="1" applyBorder="1"/>
    <xf numFmtId="0" fontId="22" fillId="16" borderId="0" xfId="4" applyNumberFormat="1" applyFont="1" applyFill="1" applyAlignment="1">
      <alignment horizontal="center"/>
    </xf>
    <xf numFmtId="0" fontId="1" fillId="0" borderId="34" xfId="4" applyNumberFormat="1" applyFont="1" applyFill="1" applyBorder="1" applyAlignment="1">
      <alignment horizontal="right"/>
    </xf>
    <xf numFmtId="0" fontId="10" fillId="0" borderId="34" xfId="4" applyNumberFormat="1" applyFont="1" applyFill="1" applyBorder="1" applyAlignment="1">
      <alignment horizontal="right"/>
    </xf>
    <xf numFmtId="0" fontId="25" fillId="0" borderId="0" xfId="4" applyNumberFormat="1" applyFont="1" applyFill="1"/>
    <xf numFmtId="0" fontId="22" fillId="17" borderId="0" xfId="4" applyNumberFormat="1" applyFont="1" applyFill="1" applyAlignment="1">
      <alignment horizontal="center"/>
    </xf>
    <xf numFmtId="0" fontId="30" fillId="12" borderId="0" xfId="4" applyNumberFormat="1" applyFont="1" applyFill="1" applyAlignment="1">
      <alignment horizontal="center"/>
    </xf>
    <xf numFmtId="0" fontId="31" fillId="16" borderId="0" xfId="4" applyNumberFormat="1" applyFont="1" applyFill="1" applyAlignment="1">
      <alignment horizontal="center"/>
    </xf>
    <xf numFmtId="0" fontId="29" fillId="0" borderId="61" xfId="4" applyNumberFormat="1" applyFont="1" applyFill="1" applyBorder="1"/>
    <xf numFmtId="0" fontId="32" fillId="0" borderId="62" xfId="30" applyNumberFormat="1" applyFont="1" applyBorder="1"/>
    <xf numFmtId="0" fontId="0" fillId="12" borderId="63" xfId="4" applyNumberFormat="1" applyFont="1" applyFill="1" applyBorder="1" applyAlignment="1">
      <alignment horizontal="center"/>
    </xf>
    <xf numFmtId="0" fontId="32" fillId="0" borderId="62" xfId="30" applyNumberFormat="1" applyFont="1" applyBorder="1" applyAlignment="1">
      <alignment horizontal="right" wrapText="1"/>
    </xf>
    <xf numFmtId="0" fontId="1" fillId="2" borderId="35" xfId="4" applyNumberFormat="1" applyFont="1" applyFill="1" applyBorder="1" applyAlignment="1">
      <alignment horizontal="left" vertical="top" wrapText="1"/>
    </xf>
    <xf numFmtId="0" fontId="1" fillId="11" borderId="35" xfId="4" applyNumberFormat="1" applyFont="1" applyFill="1" applyBorder="1" applyAlignment="1">
      <alignment horizontal="left" vertical="top" wrapText="1"/>
    </xf>
    <xf numFmtId="0" fontId="0" fillId="0" borderId="0" xfId="0" applyNumberFormat="1"/>
    <xf numFmtId="0" fontId="0" fillId="2" borderId="36" xfId="4" applyNumberFormat="1" applyFont="1" applyFill="1" applyBorder="1" applyAlignment="1">
      <alignment horizontal="left" vertical="top" wrapText="1"/>
    </xf>
    <xf numFmtId="0" fontId="0" fillId="11" borderId="36" xfId="4" applyNumberFormat="1" applyFont="1" applyFill="1" applyBorder="1" applyAlignment="1">
      <alignment horizontal="left" vertical="top" wrapText="1"/>
    </xf>
    <xf numFmtId="0" fontId="25" fillId="0" borderId="36" xfId="4" applyNumberFormat="1" applyFont="1" applyFill="1" applyBorder="1" applyAlignment="1">
      <alignment horizontal="left" vertical="top" wrapText="1"/>
    </xf>
    <xf numFmtId="0" fontId="0" fillId="2" borderId="34" xfId="4" applyNumberFormat="1" applyFont="1" applyFill="1" applyBorder="1"/>
    <xf numFmtId="0" fontId="1" fillId="2" borderId="34" xfId="4" applyNumberFormat="1" applyFont="1" applyFill="1" applyBorder="1"/>
    <xf numFmtId="0" fontId="0" fillId="11" borderId="34" xfId="4" applyNumberFormat="1" applyFont="1" applyFill="1" applyBorder="1"/>
    <xf numFmtId="0" fontId="1" fillId="11" borderId="34" xfId="4" applyNumberFormat="1" applyFont="1" applyFill="1" applyBorder="1"/>
    <xf numFmtId="0" fontId="0" fillId="2" borderId="0" xfId="4" applyNumberFormat="1" applyFont="1" applyFill="1"/>
    <xf numFmtId="0" fontId="1" fillId="2" borderId="34" xfId="4" applyNumberFormat="1" applyFont="1" applyFill="1" applyBorder="1" applyAlignment="1">
      <alignment horizontal="right"/>
    </xf>
    <xf numFmtId="0" fontId="0" fillId="11" borderId="0" xfId="4" applyNumberFormat="1" applyFont="1" applyFill="1"/>
    <xf numFmtId="0" fontId="1" fillId="11" borderId="34" xfId="4" applyNumberFormat="1" applyFont="1" applyFill="1" applyBorder="1" applyAlignment="1">
      <alignment horizontal="right"/>
    </xf>
    <xf numFmtId="0" fontId="25" fillId="0" borderId="34" xfId="4" applyNumberFormat="1" applyFont="1" applyFill="1" applyBorder="1" applyAlignment="1">
      <alignment horizontal="right"/>
    </xf>
    <xf numFmtId="185" fontId="0" fillId="0" borderId="0" xfId="4" applyFont="1" applyFill="1"/>
    <xf numFmtId="185" fontId="0" fillId="18" borderId="0" xfId="4" applyFont="1" applyFill="1"/>
    <xf numFmtId="185" fontId="0" fillId="0" borderId="0" xfId="4" applyFont="1" applyFill="1" applyBorder="1"/>
    <xf numFmtId="185" fontId="28" fillId="0" borderId="0" xfId="30" applyFont="1"/>
    <xf numFmtId="185" fontId="1" fillId="19" borderId="0" xfId="4" applyFont="1" applyFill="1"/>
    <xf numFmtId="185" fontId="1" fillId="19" borderId="0" xfId="30" applyFont="1" applyFill="1"/>
    <xf numFmtId="49" fontId="31" fillId="19" borderId="0" xfId="4" applyNumberFormat="1" applyFont="1" applyFill="1"/>
    <xf numFmtId="49" fontId="1" fillId="19" borderId="0" xfId="4" applyNumberFormat="1" applyFont="1" applyFill="1" applyAlignment="1">
      <alignment horizontal="left"/>
    </xf>
    <xf numFmtId="185" fontId="0" fillId="0" borderId="0" xfId="4" applyFont="1" applyBorder="1"/>
    <xf numFmtId="185" fontId="0" fillId="13" borderId="10" xfId="4" applyFont="1" applyFill="1" applyBorder="1" applyAlignment="1">
      <alignment horizontal="center"/>
    </xf>
    <xf numFmtId="185" fontId="22" fillId="4" borderId="64" xfId="4" applyFont="1" applyFill="1" applyBorder="1" applyAlignment="1">
      <alignment wrapText="1"/>
    </xf>
    <xf numFmtId="185" fontId="0" fillId="13" borderId="0" xfId="4" applyFont="1" applyFill="1" applyBorder="1" applyAlignment="1">
      <alignment horizontal="center"/>
    </xf>
    <xf numFmtId="185" fontId="0" fillId="0" borderId="34" xfId="4" applyFont="1" applyFill="1" applyBorder="1"/>
    <xf numFmtId="49" fontId="0" fillId="0" borderId="34" xfId="4" applyNumberFormat="1" applyFont="1" applyFill="1" applyBorder="1" applyAlignment="1">
      <alignment horizontal="right"/>
    </xf>
    <xf numFmtId="185" fontId="0" fillId="0" borderId="34" xfId="4" applyFont="1" applyFill="1" applyBorder="1" applyAlignment="1">
      <alignment horizontal="left"/>
    </xf>
    <xf numFmtId="185" fontId="0" fillId="12" borderId="10" xfId="4" applyFont="1" applyFill="1" applyBorder="1" applyAlignment="1">
      <alignment horizontal="center"/>
    </xf>
    <xf numFmtId="185" fontId="1" fillId="0" borderId="0" xfId="4" applyFont="1" applyFill="1" applyAlignment="1">
      <alignment horizontal="center"/>
    </xf>
    <xf numFmtId="185" fontId="0" fillId="12" borderId="35" xfId="4" applyFont="1" applyFill="1" applyBorder="1" applyAlignment="1">
      <alignment horizontal="center"/>
    </xf>
    <xf numFmtId="185" fontId="0" fillId="12" borderId="36" xfId="4" applyFont="1" applyFill="1" applyBorder="1" applyAlignment="1">
      <alignment horizontal="center"/>
    </xf>
    <xf numFmtId="185" fontId="0" fillId="0" borderId="34" xfId="4" applyFont="1" applyFill="1" applyBorder="1" applyAlignment="1">
      <alignment horizontal="center" vertical="center"/>
    </xf>
    <xf numFmtId="185" fontId="0" fillId="20" borderId="34" xfId="4" applyFont="1" applyFill="1" applyBorder="1"/>
    <xf numFmtId="185" fontId="0" fillId="6" borderId="10" xfId="4" applyFont="1" applyFill="1" applyBorder="1" applyAlignment="1">
      <alignment horizontal="center"/>
    </xf>
    <xf numFmtId="49" fontId="22" fillId="5" borderId="34" xfId="4" applyNumberFormat="1" applyFont="1" applyFill="1" applyBorder="1" applyAlignment="1">
      <alignment horizontal="center"/>
    </xf>
    <xf numFmtId="185" fontId="0" fillId="12" borderId="38" xfId="4" applyFont="1" applyFill="1" applyBorder="1" applyAlignment="1">
      <alignment horizontal="center"/>
    </xf>
    <xf numFmtId="49" fontId="22" fillId="4" borderId="64" xfId="4" applyNumberFormat="1" applyFont="1" applyFill="1" applyBorder="1" applyAlignment="1">
      <alignment horizontal="left"/>
    </xf>
    <xf numFmtId="49" fontId="23" fillId="5" borderId="34" xfId="4" applyNumberFormat="1" applyFont="1" applyFill="1" applyBorder="1" applyAlignment="1">
      <alignment horizontal="left"/>
    </xf>
    <xf numFmtId="49" fontId="1" fillId="0" borderId="34" xfId="4" applyNumberFormat="1" applyFont="1" applyFill="1" applyBorder="1" applyAlignment="1">
      <alignment horizontal="left"/>
    </xf>
    <xf numFmtId="49" fontId="1" fillId="0" borderId="34" xfId="4" applyNumberFormat="1" applyFont="1" applyBorder="1" applyAlignment="1">
      <alignment horizontal="left"/>
    </xf>
    <xf numFmtId="49" fontId="1" fillId="20" borderId="34" xfId="4" applyNumberFormat="1" applyFont="1" applyFill="1" applyBorder="1" applyAlignment="1">
      <alignment horizontal="left"/>
    </xf>
    <xf numFmtId="185" fontId="1" fillId="20" borderId="0" xfId="30" applyFill="1"/>
    <xf numFmtId="49" fontId="31" fillId="0" borderId="34" xfId="4" applyNumberFormat="1" applyFont="1" applyFill="1" applyBorder="1"/>
    <xf numFmtId="185" fontId="0" fillId="0" borderId="38" xfId="4" applyFont="1" applyFill="1" applyBorder="1"/>
    <xf numFmtId="49" fontId="31" fillId="0" borderId="34" xfId="4" applyNumberFormat="1" applyFont="1" applyBorder="1"/>
    <xf numFmtId="49" fontId="31" fillId="20" borderId="34" xfId="4" applyNumberFormat="1" applyFont="1" applyFill="1" applyBorder="1"/>
    <xf numFmtId="185" fontId="0" fillId="0" borderId="52" xfId="4" applyFont="1" applyFill="1" applyBorder="1" applyAlignment="1">
      <alignment horizontal="center"/>
    </xf>
    <xf numFmtId="185" fontId="1" fillId="19" borderId="0" xfId="4" applyFont="1" applyFill="1" applyBorder="1" applyAlignment="1">
      <alignment horizontal="center"/>
    </xf>
    <xf numFmtId="185" fontId="22" fillId="4" borderId="1" xfId="4" applyFont="1" applyFill="1" applyBorder="1" applyAlignment="1"/>
    <xf numFmtId="185" fontId="22" fillId="0" borderId="65" xfId="4" applyFont="1" applyFill="1" applyBorder="1" applyAlignment="1"/>
    <xf numFmtId="185" fontId="31" fillId="19" borderId="23" xfId="4" applyFont="1" applyFill="1" applyBorder="1" applyAlignment="1">
      <alignment wrapText="1"/>
    </xf>
    <xf numFmtId="185" fontId="23" fillId="5" borderId="35" xfId="4" applyFont="1" applyFill="1" applyBorder="1" applyAlignment="1">
      <alignment horizontal="center"/>
    </xf>
    <xf numFmtId="185" fontId="23" fillId="0" borderId="55" xfId="4" applyFont="1" applyFill="1" applyBorder="1" applyAlignment="1">
      <alignment horizontal="center"/>
    </xf>
    <xf numFmtId="185" fontId="1" fillId="19" borderId="36" xfId="4" applyFont="1" applyFill="1" applyBorder="1" applyAlignment="1">
      <alignment horizontal="center"/>
    </xf>
    <xf numFmtId="185" fontId="1" fillId="19" borderId="34" xfId="4" applyFont="1" applyFill="1" applyBorder="1" applyAlignment="1">
      <alignment horizontal="center"/>
    </xf>
    <xf numFmtId="185" fontId="0" fillId="0" borderId="55" xfId="4" applyFont="1" applyFill="1" applyBorder="1" applyAlignment="1">
      <alignment horizontal="center"/>
    </xf>
    <xf numFmtId="185" fontId="1" fillId="19" borderId="43" xfId="4" applyFont="1" applyFill="1" applyBorder="1" applyAlignment="1">
      <alignment horizontal="center"/>
    </xf>
    <xf numFmtId="49" fontId="29" fillId="0" borderId="35" xfId="4" applyNumberFormat="1" applyFont="1" applyFill="1" applyBorder="1"/>
    <xf numFmtId="49" fontId="29" fillId="18" borderId="55" xfId="4" applyNumberFormat="1" applyFont="1" applyFill="1" applyBorder="1"/>
    <xf numFmtId="185" fontId="1" fillId="21" borderId="36" xfId="4" applyFont="1" applyFill="1" applyBorder="1"/>
    <xf numFmtId="49" fontId="1" fillId="21" borderId="34" xfId="4" applyNumberFormat="1" applyFont="1" applyFill="1" applyBorder="1" applyAlignment="1">
      <alignment horizontal="left"/>
    </xf>
    <xf numFmtId="185" fontId="0" fillId="3" borderId="35" xfId="4" applyFont="1" applyFill="1" applyBorder="1"/>
    <xf numFmtId="185" fontId="0" fillId="0" borderId="55" xfId="4" applyFont="1" applyFill="1" applyBorder="1"/>
    <xf numFmtId="185" fontId="1" fillId="22" borderId="36" xfId="4" applyFont="1" applyFill="1" applyBorder="1"/>
    <xf numFmtId="49" fontId="1" fillId="22" borderId="34" xfId="4" applyNumberFormat="1" applyFont="1" applyFill="1" applyBorder="1" applyAlignment="1">
      <alignment horizontal="left"/>
    </xf>
    <xf numFmtId="49" fontId="29" fillId="0" borderId="55" xfId="4" applyNumberFormat="1" applyFont="1" applyFill="1" applyBorder="1"/>
    <xf numFmtId="185" fontId="1" fillId="10" borderId="36" xfId="4" applyFont="1" applyFill="1" applyBorder="1"/>
    <xf numFmtId="49" fontId="1" fillId="10" borderId="34" xfId="4" applyNumberFormat="1" applyFont="1" applyFill="1" applyBorder="1" applyAlignment="1">
      <alignment horizontal="left"/>
    </xf>
    <xf numFmtId="185" fontId="1" fillId="23" borderId="36" xfId="4" applyFont="1" applyFill="1" applyBorder="1"/>
    <xf numFmtId="49" fontId="1" fillId="23" borderId="34" xfId="4" applyNumberFormat="1" applyFont="1" applyFill="1" applyBorder="1" applyAlignment="1">
      <alignment horizontal="left"/>
    </xf>
    <xf numFmtId="185" fontId="0" fillId="0" borderId="35" xfId="4" applyFont="1" applyBorder="1" applyAlignment="1">
      <alignment horizontal="center"/>
    </xf>
    <xf numFmtId="185" fontId="1" fillId="24" borderId="36" xfId="4" applyFont="1" applyFill="1" applyBorder="1"/>
    <xf numFmtId="49" fontId="1" fillId="24" borderId="34" xfId="4" applyNumberFormat="1" applyFont="1" applyFill="1" applyBorder="1" applyAlignment="1">
      <alignment horizontal="left"/>
    </xf>
    <xf numFmtId="185" fontId="1" fillId="3" borderId="0" xfId="4" applyFont="1" applyFill="1" applyBorder="1" applyAlignment="1">
      <alignment horizontal="center"/>
    </xf>
    <xf numFmtId="185" fontId="1" fillId="20" borderId="36" xfId="4" applyFont="1" applyFill="1" applyBorder="1"/>
    <xf numFmtId="185" fontId="31" fillId="19" borderId="64" xfId="4" applyFont="1" applyFill="1" applyBorder="1" applyAlignment="1">
      <alignment wrapText="1"/>
    </xf>
    <xf numFmtId="185" fontId="1" fillId="19" borderId="38" xfId="4" applyFont="1" applyFill="1" applyBorder="1" applyAlignment="1">
      <alignment horizontal="center"/>
    </xf>
    <xf numFmtId="49" fontId="1" fillId="19" borderId="34" xfId="4" applyNumberFormat="1" applyFont="1" applyFill="1" applyBorder="1" applyAlignment="1">
      <alignment horizontal="center"/>
    </xf>
    <xf numFmtId="185" fontId="1" fillId="22" borderId="38" xfId="4" applyFont="1" applyFill="1" applyBorder="1"/>
    <xf numFmtId="49" fontId="1" fillId="22" borderId="34" xfId="4" applyNumberFormat="1" applyFont="1" applyFill="1" applyBorder="1"/>
    <xf numFmtId="185" fontId="1" fillId="22" borderId="34" xfId="4" applyFont="1" applyFill="1" applyBorder="1"/>
    <xf numFmtId="49" fontId="1" fillId="10" borderId="34" xfId="4" applyNumberFormat="1" applyFont="1" applyFill="1" applyBorder="1"/>
    <xf numFmtId="185" fontId="1" fillId="10" borderId="34" xfId="4" applyFont="1" applyFill="1" applyBorder="1"/>
    <xf numFmtId="185" fontId="1" fillId="23" borderId="38" xfId="4" applyFont="1" applyFill="1" applyBorder="1"/>
    <xf numFmtId="185" fontId="1" fillId="24" borderId="38" xfId="4" applyFont="1" applyFill="1" applyBorder="1"/>
    <xf numFmtId="49" fontId="1" fillId="24" borderId="34" xfId="4" applyNumberFormat="1" applyFont="1" applyFill="1" applyBorder="1"/>
    <xf numFmtId="185" fontId="1" fillId="24" borderId="34" xfId="4" applyFont="1" applyFill="1" applyBorder="1"/>
    <xf numFmtId="49" fontId="1" fillId="20" borderId="34" xfId="4" applyNumberFormat="1" applyFont="1" applyFill="1" applyBorder="1"/>
    <xf numFmtId="179" fontId="1" fillId="21" borderId="34" xfId="4" applyNumberFormat="1" applyFont="1" applyFill="1" applyBorder="1"/>
    <xf numFmtId="185" fontId="1" fillId="21" borderId="34" xfId="4" applyFont="1" applyFill="1" applyBorder="1"/>
    <xf numFmtId="179" fontId="10" fillId="2" borderId="34" xfId="4" applyNumberFormat="1" applyFont="1" applyFill="1" applyBorder="1"/>
    <xf numFmtId="179" fontId="1" fillId="10" borderId="34" xfId="4" applyNumberFormat="1" applyFont="1" applyFill="1" applyBorder="1"/>
    <xf numFmtId="179" fontId="1" fillId="23" borderId="34" xfId="4" applyNumberFormat="1" applyFont="1" applyFill="1" applyBorder="1"/>
    <xf numFmtId="185" fontId="1" fillId="23" borderId="34" xfId="4" applyFont="1" applyFill="1" applyBorder="1"/>
    <xf numFmtId="178" fontId="1" fillId="24" borderId="34" xfId="4" applyNumberFormat="1" applyFont="1" applyFill="1" applyBorder="1"/>
    <xf numFmtId="179" fontId="1" fillId="20" borderId="34" xfId="4" applyNumberFormat="1" applyFont="1" applyFill="1" applyBorder="1"/>
    <xf numFmtId="185" fontId="1" fillId="20" borderId="34" xfId="4" applyFont="1" applyFill="1" applyBorder="1"/>
    <xf numFmtId="178" fontId="1" fillId="20" borderId="34" xfId="4" applyNumberFormat="1" applyFont="1" applyFill="1" applyBorder="1"/>
    <xf numFmtId="4" fontId="1" fillId="21" borderId="34" xfId="4" applyNumberFormat="1" applyFont="1" applyFill="1" applyBorder="1"/>
    <xf numFmtId="4" fontId="1" fillId="22" borderId="34" xfId="4" applyNumberFormat="1" applyFont="1" applyFill="1" applyBorder="1"/>
    <xf numFmtId="4" fontId="1" fillId="10" borderId="34" xfId="4" applyNumberFormat="1" applyFont="1" applyFill="1" applyBorder="1"/>
    <xf numFmtId="4" fontId="1" fillId="23" borderId="34" xfId="25" applyNumberFormat="1" applyFont="1" applyFill="1" applyBorder="1"/>
    <xf numFmtId="4" fontId="1" fillId="24" borderId="34" xfId="4" applyNumberFormat="1" applyFont="1" applyFill="1" applyBorder="1"/>
    <xf numFmtId="4" fontId="1" fillId="20" borderId="34" xfId="4" applyNumberFormat="1" applyFont="1" applyFill="1" applyBorder="1"/>
    <xf numFmtId="4" fontId="1" fillId="20" borderId="34" xfId="25" applyNumberFormat="1" applyFont="1" applyFill="1" applyBorder="1"/>
    <xf numFmtId="185" fontId="31" fillId="19" borderId="39" xfId="4" applyFont="1" applyFill="1" applyBorder="1" applyAlignment="1"/>
    <xf numFmtId="185" fontId="31" fillId="19" borderId="39" xfId="4" applyFont="1" applyFill="1" applyBorder="1" applyAlignment="1">
      <alignment wrapText="1"/>
    </xf>
    <xf numFmtId="179" fontId="1" fillId="22" borderId="34" xfId="4" applyNumberFormat="1" applyFont="1" applyFill="1" applyBorder="1"/>
    <xf numFmtId="10" fontId="1" fillId="24" borderId="34" xfId="4" applyNumberFormat="1" applyFont="1" applyFill="1" applyBorder="1"/>
    <xf numFmtId="10" fontId="1" fillId="20" borderId="34" xfId="4" applyNumberFormat="1" applyFont="1" applyFill="1" applyBorder="1"/>
    <xf numFmtId="185" fontId="31" fillId="19" borderId="1" xfId="4" applyFont="1" applyFill="1" applyBorder="1" applyAlignment="1">
      <alignment wrapText="1"/>
    </xf>
    <xf numFmtId="185" fontId="1" fillId="19" borderId="35" xfId="4" applyFont="1" applyFill="1" applyBorder="1" applyAlignment="1">
      <alignment horizontal="center"/>
    </xf>
    <xf numFmtId="185" fontId="0" fillId="3" borderId="0" xfId="4" applyFont="1" applyFill="1" applyBorder="1"/>
    <xf numFmtId="185" fontId="0" fillId="18" borderId="0" xfId="4" applyFont="1" applyFill="1" applyBorder="1"/>
    <xf numFmtId="49" fontId="1" fillId="0" borderId="0" xfId="4" applyNumberFormat="1" applyFont="1" applyAlignment="1">
      <alignment horizontal="left"/>
    </xf>
    <xf numFmtId="185" fontId="0" fillId="0" borderId="38" xfId="4" applyFont="1" applyBorder="1" applyAlignment="1">
      <alignment horizontal="center"/>
    </xf>
    <xf numFmtId="185" fontId="22" fillId="4" borderId="66" xfId="4" applyFont="1" applyFill="1" applyBorder="1" applyAlignment="1">
      <alignment wrapText="1"/>
    </xf>
    <xf numFmtId="185" fontId="22" fillId="4" borderId="0" xfId="4" applyFont="1" applyFill="1" applyBorder="1" applyAlignment="1">
      <alignment wrapText="1"/>
    </xf>
    <xf numFmtId="49" fontId="29" fillId="3" borderId="34" xfId="4" applyNumberFormat="1" applyFont="1" applyFill="1" applyBorder="1"/>
    <xf numFmtId="185" fontId="22" fillId="4" borderId="41" xfId="4" applyFont="1" applyFill="1" applyBorder="1" applyAlignment="1">
      <alignment wrapText="1"/>
    </xf>
    <xf numFmtId="185" fontId="22" fillId="4" borderId="48" xfId="4" applyFont="1" applyFill="1" applyBorder="1" applyAlignment="1">
      <alignment horizontal="center" wrapText="1"/>
    </xf>
    <xf numFmtId="185" fontId="0" fillId="13" borderId="67" xfId="4" applyFont="1" applyFill="1" applyBorder="1" applyAlignment="1">
      <alignment horizontal="center"/>
    </xf>
    <xf numFmtId="185" fontId="0" fillId="7" borderId="61" xfId="4" applyFont="1" applyFill="1" applyBorder="1"/>
    <xf numFmtId="49" fontId="0" fillId="7" borderId="38" xfId="4" applyNumberFormat="1" applyFont="1" applyFill="1" applyBorder="1" applyAlignment="1">
      <alignment horizontal="right"/>
    </xf>
    <xf numFmtId="185" fontId="22" fillId="4" borderId="64" xfId="4" applyFont="1" applyFill="1" applyBorder="1" applyAlignment="1"/>
    <xf numFmtId="185" fontId="1" fillId="7" borderId="34" xfId="4" applyFont="1" applyFill="1" applyBorder="1" applyAlignment="1">
      <alignment horizontal="center"/>
    </xf>
    <xf numFmtId="185" fontId="1" fillId="0" borderId="34" xfId="4" applyFont="1" applyFill="1" applyBorder="1" applyAlignment="1">
      <alignment wrapText="1"/>
    </xf>
    <xf numFmtId="185" fontId="4" fillId="0" borderId="34" xfId="4" applyFont="1" applyBorder="1" applyAlignment="1">
      <alignment wrapText="1"/>
    </xf>
    <xf numFmtId="185" fontId="22" fillId="4" borderId="34" xfId="4" applyFont="1" applyFill="1" applyBorder="1" applyAlignment="1"/>
    <xf numFmtId="185" fontId="0" fillId="2" borderId="34" xfId="4" applyFont="1" applyFill="1" applyBorder="1"/>
    <xf numFmtId="49" fontId="1" fillId="2" borderId="34" xfId="4" applyNumberFormat="1" applyFont="1" applyFill="1" applyBorder="1" applyAlignment="1">
      <alignment horizontal="left"/>
    </xf>
    <xf numFmtId="185" fontId="1" fillId="2" borderId="0" xfId="30" applyFill="1"/>
    <xf numFmtId="49" fontId="31" fillId="2" borderId="34" xfId="4" applyNumberFormat="1" applyFont="1" applyFill="1" applyBorder="1"/>
    <xf numFmtId="185" fontId="0" fillId="2" borderId="38" xfId="4" applyFont="1" applyFill="1" applyBorder="1"/>
    <xf numFmtId="185" fontId="0" fillId="13" borderId="35" xfId="4" applyFont="1" applyFill="1" applyBorder="1" applyAlignment="1">
      <alignment horizontal="center"/>
    </xf>
    <xf numFmtId="185" fontId="0" fillId="13" borderId="36" xfId="4" applyFont="1" applyFill="1" applyBorder="1" applyAlignment="1">
      <alignment horizontal="center"/>
    </xf>
    <xf numFmtId="185" fontId="0" fillId="13" borderId="38" xfId="4" applyFont="1" applyFill="1" applyBorder="1" applyAlignment="1">
      <alignment horizontal="center"/>
    </xf>
    <xf numFmtId="185" fontId="22" fillId="4" borderId="68" xfId="4" applyFont="1" applyFill="1" applyBorder="1" applyAlignment="1">
      <alignment wrapText="1"/>
    </xf>
    <xf numFmtId="185" fontId="22" fillId="4" borderId="45" xfId="4" applyFont="1" applyFill="1" applyBorder="1" applyAlignment="1">
      <alignment wrapText="1"/>
    </xf>
    <xf numFmtId="185" fontId="0" fillId="13" borderId="69" xfId="4" applyFont="1" applyFill="1" applyBorder="1" applyAlignment="1">
      <alignment horizontal="center"/>
    </xf>
    <xf numFmtId="185" fontId="0" fillId="11" borderId="34" xfId="4" applyFont="1" applyFill="1" applyBorder="1"/>
    <xf numFmtId="185" fontId="1" fillId="11" borderId="0" xfId="30" applyFill="1"/>
    <xf numFmtId="49" fontId="1" fillId="11" borderId="34" xfId="4" applyNumberFormat="1" applyFont="1" applyFill="1" applyBorder="1" applyAlignment="1">
      <alignment horizontal="left"/>
    </xf>
    <xf numFmtId="49" fontId="31" fillId="11" borderId="34" xfId="4" applyNumberFormat="1" applyFont="1" applyFill="1" applyBorder="1"/>
    <xf numFmtId="185" fontId="0" fillId="11" borderId="38" xfId="4" applyFont="1" applyFill="1" applyBorder="1"/>
    <xf numFmtId="185" fontId="1" fillId="2" borderId="36" xfId="4" applyFont="1" applyFill="1" applyBorder="1"/>
    <xf numFmtId="185" fontId="1" fillId="11" borderId="36" xfId="4" applyFont="1" applyFill="1" applyBorder="1"/>
    <xf numFmtId="185" fontId="28" fillId="21" borderId="36" xfId="4" applyFont="1" applyFill="1" applyBorder="1"/>
    <xf numFmtId="49" fontId="28" fillId="21" borderId="34" xfId="4" applyNumberFormat="1" applyFont="1" applyFill="1" applyBorder="1" applyAlignment="1">
      <alignment horizontal="left"/>
    </xf>
    <xf numFmtId="49" fontId="28" fillId="22" borderId="34" xfId="4" applyNumberFormat="1" applyFont="1" applyFill="1" applyBorder="1" applyAlignment="1">
      <alignment horizontal="left"/>
    </xf>
    <xf numFmtId="49" fontId="1" fillId="2" borderId="34" xfId="4" applyNumberFormat="1" applyFont="1" applyFill="1" applyBorder="1"/>
    <xf numFmtId="49" fontId="1" fillId="11" borderId="34" xfId="4" applyNumberFormat="1" applyFont="1" applyFill="1" applyBorder="1"/>
    <xf numFmtId="185" fontId="28" fillId="22" borderId="38" xfId="4" applyFont="1" applyFill="1" applyBorder="1"/>
    <xf numFmtId="49" fontId="28" fillId="22" borderId="34" xfId="4" applyNumberFormat="1" applyFont="1" applyFill="1" applyBorder="1"/>
    <xf numFmtId="185" fontId="28" fillId="22" borderId="34" xfId="4" applyFont="1" applyFill="1" applyBorder="1"/>
    <xf numFmtId="179" fontId="1" fillId="2" borderId="34" xfId="4" applyNumberFormat="1" applyFont="1" applyFill="1" applyBorder="1"/>
    <xf numFmtId="185" fontId="1" fillId="2" borderId="34" xfId="4" applyFont="1" applyFill="1" applyBorder="1"/>
    <xf numFmtId="178" fontId="1" fillId="2" borderId="34" xfId="4" applyNumberFormat="1" applyFont="1" applyFill="1" applyBorder="1"/>
    <xf numFmtId="185" fontId="1" fillId="11" borderId="34" xfId="4" applyFont="1" applyFill="1" applyBorder="1"/>
    <xf numFmtId="178" fontId="1" fillId="11" borderId="34" xfId="4" applyNumberFormat="1" applyFont="1" applyFill="1" applyBorder="1"/>
    <xf numFmtId="179" fontId="28" fillId="21" borderId="34" xfId="4" applyNumberFormat="1" applyFont="1" applyFill="1" applyBorder="1"/>
    <xf numFmtId="185" fontId="28" fillId="21" borderId="34" xfId="4" applyFont="1" applyFill="1" applyBorder="1"/>
    <xf numFmtId="179" fontId="28" fillId="22" borderId="34" xfId="4" applyNumberFormat="1" applyFont="1" applyFill="1" applyBorder="1"/>
    <xf numFmtId="4" fontId="1" fillId="2" borderId="34" xfId="4" applyNumberFormat="1" applyFont="1" applyFill="1" applyBorder="1"/>
    <xf numFmtId="4" fontId="1" fillId="2" borderId="34" xfId="25" applyNumberFormat="1" applyFont="1" applyFill="1" applyBorder="1"/>
    <xf numFmtId="4" fontId="1" fillId="11" borderId="34" xfId="4" applyNumberFormat="1" applyFont="1" applyFill="1" applyBorder="1"/>
    <xf numFmtId="4" fontId="28" fillId="21" borderId="34" xfId="4" applyNumberFormat="1" applyFont="1" applyFill="1" applyBorder="1"/>
    <xf numFmtId="4" fontId="28" fillId="22" borderId="34" xfId="4" applyNumberFormat="1" applyFont="1" applyFill="1" applyBorder="1"/>
    <xf numFmtId="10" fontId="1" fillId="2" borderId="34" xfId="4" applyNumberFormat="1" applyFont="1" applyFill="1" applyBorder="1"/>
    <xf numFmtId="10" fontId="1" fillId="11" borderId="34" xfId="4" applyNumberFormat="1" applyFont="1" applyFill="1" applyBorder="1"/>
    <xf numFmtId="49" fontId="28" fillId="10" borderId="34" xfId="4" applyNumberFormat="1" applyFont="1" applyFill="1" applyBorder="1" applyAlignment="1">
      <alignment horizontal="left"/>
    </xf>
    <xf numFmtId="49" fontId="28" fillId="23" borderId="34" xfId="4" applyNumberFormat="1" applyFont="1" applyFill="1" applyBorder="1" applyAlignment="1">
      <alignment horizontal="left"/>
    </xf>
    <xf numFmtId="49" fontId="28" fillId="24" borderId="34" xfId="4" applyNumberFormat="1" applyFont="1" applyFill="1" applyBorder="1" applyAlignment="1">
      <alignment horizontal="left"/>
    </xf>
    <xf numFmtId="49" fontId="28" fillId="10" borderId="34" xfId="4" applyNumberFormat="1" applyFont="1" applyFill="1" applyBorder="1"/>
    <xf numFmtId="185" fontId="28" fillId="10" borderId="34" xfId="4" applyFont="1" applyFill="1" applyBorder="1"/>
    <xf numFmtId="185" fontId="28" fillId="23" borderId="38" xfId="4" applyFont="1" applyFill="1" applyBorder="1"/>
    <xf numFmtId="185" fontId="28" fillId="24" borderId="38" xfId="4" applyFont="1" applyFill="1" applyBorder="1"/>
    <xf numFmtId="49" fontId="28" fillId="24" borderId="34" xfId="4" applyNumberFormat="1" applyFont="1" applyFill="1" applyBorder="1"/>
    <xf numFmtId="185" fontId="28" fillId="24" borderId="34" xfId="4" applyFont="1" applyFill="1" applyBorder="1"/>
    <xf numFmtId="179" fontId="28" fillId="10" borderId="34" xfId="4" applyNumberFormat="1" applyFont="1" applyFill="1" applyBorder="1"/>
    <xf numFmtId="179" fontId="28" fillId="23" borderId="34" xfId="4" applyNumberFormat="1" applyFont="1" applyFill="1" applyBorder="1"/>
    <xf numFmtId="185" fontId="28" fillId="23" borderId="34" xfId="4" applyFont="1" applyFill="1" applyBorder="1"/>
    <xf numFmtId="178" fontId="28" fillId="24" borderId="34" xfId="4" applyNumberFormat="1" applyFont="1" applyFill="1" applyBorder="1"/>
    <xf numFmtId="4" fontId="28" fillId="10" borderId="34" xfId="4" applyNumberFormat="1" applyFont="1" applyFill="1" applyBorder="1"/>
    <xf numFmtId="4" fontId="28" fillId="23" borderId="34" xfId="25" applyNumberFormat="1" applyFont="1" applyFill="1" applyBorder="1"/>
    <xf numFmtId="4" fontId="28" fillId="24" borderId="34" xfId="4" applyNumberFormat="1" applyFont="1" applyFill="1" applyBorder="1"/>
    <xf numFmtId="10" fontId="28" fillId="24" borderId="34" xfId="4" applyNumberFormat="1" applyFont="1" applyFill="1" applyBorder="1"/>
    <xf numFmtId="0" fontId="0" fillId="19" borderId="0" xfId="4" applyNumberFormat="1" applyFont="1" applyFill="1"/>
    <xf numFmtId="0" fontId="22" fillId="4" borderId="64" xfId="4" applyNumberFormat="1" applyFont="1" applyFill="1" applyBorder="1" applyAlignment="1">
      <alignment wrapText="1"/>
    </xf>
    <xf numFmtId="0" fontId="22" fillId="4" borderId="64" xfId="4" applyNumberFormat="1" applyFont="1" applyFill="1" applyBorder="1" applyAlignment="1"/>
    <xf numFmtId="0" fontId="1" fillId="13" borderId="34" xfId="4" applyNumberFormat="1" applyFont="1" applyFill="1" applyBorder="1" applyAlignment="1">
      <alignment horizontal="center"/>
    </xf>
    <xf numFmtId="0" fontId="1" fillId="0" borderId="34" xfId="30" applyNumberFormat="1" applyFont="1" applyBorder="1" applyAlignment="1">
      <alignment vertical="center"/>
    </xf>
    <xf numFmtId="0" fontId="1" fillId="2" borderId="34" xfId="30" applyNumberFormat="1" applyFont="1" applyFill="1" applyBorder="1" applyAlignment="1">
      <alignment vertical="center"/>
    </xf>
    <xf numFmtId="0" fontId="1" fillId="19" borderId="34" xfId="30" applyNumberFormat="1" applyFont="1" applyFill="1" applyBorder="1" applyAlignment="1">
      <alignment vertical="center"/>
    </xf>
    <xf numFmtId="0" fontId="1" fillId="11" borderId="34" xfId="30" applyNumberFormat="1" applyFont="1" applyFill="1" applyBorder="1" applyAlignment="1">
      <alignment vertical="center"/>
    </xf>
    <xf numFmtId="0" fontId="19" fillId="11" borderId="34" xfId="30" applyNumberFormat="1" applyFont="1" applyFill="1" applyBorder="1" applyAlignment="1">
      <alignment vertical="center"/>
    </xf>
    <xf numFmtId="0" fontId="1" fillId="25" borderId="10" xfId="4" applyNumberFormat="1" applyFont="1" applyFill="1" applyBorder="1" applyAlignment="1">
      <alignment horizontal="center"/>
    </xf>
    <xf numFmtId="0" fontId="33" fillId="0" borderId="34" xfId="4" applyNumberFormat="1" applyFont="1" applyFill="1" applyBorder="1"/>
    <xf numFmtId="0" fontId="34" fillId="0" borderId="70" xfId="0" applyNumberFormat="1" applyFont="1" applyBorder="1" applyAlignment="1">
      <alignment vertical="center"/>
    </xf>
    <xf numFmtId="0" fontId="0" fillId="19" borderId="34" xfId="4" applyNumberFormat="1" applyFont="1" applyFill="1" applyBorder="1"/>
    <xf numFmtId="0" fontId="20" fillId="2" borderId="34" xfId="4" applyNumberFormat="1" applyFont="1" applyFill="1" applyBorder="1"/>
    <xf numFmtId="0" fontId="1" fillId="22" borderId="35" xfId="4" applyNumberFormat="1" applyFont="1" applyFill="1" applyBorder="1" applyAlignment="1">
      <alignment horizontal="center" wrapText="1"/>
    </xf>
    <xf numFmtId="0" fontId="1" fillId="22" borderId="36" xfId="4" applyNumberFormat="1" applyFont="1" applyFill="1" applyBorder="1" applyAlignment="1">
      <alignment horizontal="center" wrapText="1"/>
    </xf>
    <xf numFmtId="0" fontId="1" fillId="22" borderId="38" xfId="4" applyNumberFormat="1" applyFont="1" applyFill="1" applyBorder="1" applyAlignment="1">
      <alignment horizontal="center" wrapText="1"/>
    </xf>
    <xf numFmtId="0" fontId="1" fillId="9" borderId="34" xfId="30" applyNumberFormat="1" applyFont="1" applyFill="1" applyBorder="1" applyAlignment="1">
      <alignment vertical="center"/>
    </xf>
    <xf numFmtId="0" fontId="22" fillId="4" borderId="0" xfId="4" applyNumberFormat="1" applyFont="1" applyFill="1" applyBorder="1" applyAlignment="1">
      <alignment wrapText="1"/>
    </xf>
    <xf numFmtId="0" fontId="22" fillId="4" borderId="0" xfId="4" applyNumberFormat="1" applyFont="1" applyFill="1" applyAlignment="1">
      <alignment horizontal="left"/>
    </xf>
    <xf numFmtId="0" fontId="1" fillId="25" borderId="22" xfId="4" applyNumberFormat="1" applyFont="1" applyFill="1" applyBorder="1" applyAlignment="1">
      <alignment horizontal="center"/>
    </xf>
    <xf numFmtId="0" fontId="35" fillId="0" borderId="34" xfId="0" applyNumberFormat="1" applyFont="1" applyBorder="1"/>
    <xf numFmtId="0" fontId="36" fillId="0" borderId="34" xfId="0" applyNumberFormat="1" applyFont="1" applyBorder="1"/>
    <xf numFmtId="0" fontId="37" fillId="0" borderId="34" xfId="30" applyNumberFormat="1" applyFont="1" applyBorder="1"/>
    <xf numFmtId="0" fontId="29" fillId="0" borderId="34" xfId="4" applyNumberFormat="1" applyFont="1" applyBorder="1"/>
    <xf numFmtId="0" fontId="37" fillId="19" borderId="34" xfId="30" applyNumberFormat="1" applyFont="1" applyFill="1" applyBorder="1"/>
    <xf numFmtId="0" fontId="29" fillId="19" borderId="34" xfId="4" applyNumberFormat="1" applyFont="1" applyFill="1" applyBorder="1"/>
    <xf numFmtId="0" fontId="35" fillId="0" borderId="34" xfId="0" applyNumberFormat="1" applyFont="1" applyFill="1" applyBorder="1"/>
    <xf numFmtId="0" fontId="38" fillId="0" borderId="34" xfId="0" applyNumberFormat="1" applyFont="1" applyFill="1" applyBorder="1"/>
    <xf numFmtId="0" fontId="39" fillId="0" borderId="34" xfId="30" applyNumberFormat="1" applyFont="1" applyFill="1" applyBorder="1"/>
    <xf numFmtId="0" fontId="40" fillId="0" borderId="34" xfId="4" applyNumberFormat="1" applyFont="1" applyFill="1" applyBorder="1"/>
    <xf numFmtId="0" fontId="41" fillId="2" borderId="34" xfId="0" applyNumberFormat="1" applyFont="1" applyFill="1" applyBorder="1"/>
    <xf numFmtId="0" fontId="42" fillId="2" borderId="34" xfId="0" applyNumberFormat="1" applyFont="1" applyFill="1" applyBorder="1"/>
    <xf numFmtId="0" fontId="43" fillId="2" borderId="34" xfId="30" applyNumberFormat="1" applyFont="1" applyFill="1" applyBorder="1"/>
    <xf numFmtId="0" fontId="44" fillId="2" borderId="34" xfId="4" applyNumberFormat="1" applyFont="1" applyFill="1" applyBorder="1"/>
    <xf numFmtId="0" fontId="45" fillId="3" borderId="0" xfId="4" applyNumberFormat="1" applyFont="1" applyFill="1"/>
    <xf numFmtId="0" fontId="1" fillId="3" borderId="0" xfId="4" applyNumberFormat="1" applyFont="1" applyFill="1"/>
    <xf numFmtId="0" fontId="29" fillId="3" borderId="0" xfId="4" applyNumberFormat="1" applyFont="1" applyFill="1" applyBorder="1"/>
    <xf numFmtId="0" fontId="23" fillId="5" borderId="0" xfId="4" applyNumberFormat="1" applyFont="1" applyFill="1" applyBorder="1" applyAlignment="1">
      <alignment horizontal="center"/>
    </xf>
    <xf numFmtId="0" fontId="1" fillId="25" borderId="35" xfId="4" applyNumberFormat="1" applyFont="1" applyFill="1" applyBorder="1" applyAlignment="1">
      <alignment horizontal="center"/>
    </xf>
    <xf numFmtId="0" fontId="1" fillId="25" borderId="38" xfId="4" applyNumberFormat="1" applyFont="1" applyFill="1" applyBorder="1" applyAlignment="1">
      <alignment horizontal="center"/>
    </xf>
    <xf numFmtId="0" fontId="1" fillId="25" borderId="0" xfId="4" applyNumberFormat="1" applyFont="1" applyFill="1" applyBorder="1" applyAlignment="1">
      <alignment horizontal="center"/>
    </xf>
    <xf numFmtId="0" fontId="46" fillId="0" borderId="34" xfId="4" applyNumberFormat="1" applyFont="1" applyBorder="1"/>
    <xf numFmtId="0" fontId="47" fillId="2" borderId="34" xfId="4" applyNumberFormat="1" applyFont="1" applyFill="1" applyBorder="1"/>
    <xf numFmtId="0" fontId="48" fillId="2" borderId="34" xfId="4" applyNumberFormat="1" applyFont="1" applyFill="1" applyBorder="1"/>
    <xf numFmtId="0" fontId="23" fillId="5" borderId="34" xfId="4" applyNumberFormat="1" applyFont="1" applyFill="1" applyBorder="1" applyAlignment="1"/>
    <xf numFmtId="0" fontId="23" fillId="13" borderId="34" xfId="4" applyNumberFormat="1" applyFont="1" applyFill="1" applyBorder="1" applyAlignment="1"/>
    <xf numFmtId="0" fontId="29" fillId="3" borderId="34" xfId="4" applyNumberFormat="1" applyFont="1" applyFill="1" applyBorder="1" applyAlignment="1">
      <alignment horizontal="left"/>
    </xf>
    <xf numFmtId="0" fontId="29" fillId="3" borderId="34" xfId="4" applyNumberFormat="1" applyFont="1" applyFill="1" applyBorder="1"/>
    <xf numFmtId="0" fontId="29" fillId="0" borderId="34" xfId="4" applyNumberFormat="1" applyFont="1" applyFill="1" applyBorder="1"/>
    <xf numFmtId="0" fontId="22" fillId="4" borderId="60" xfId="4" applyNumberFormat="1" applyFont="1" applyFill="1" applyBorder="1" applyAlignment="1">
      <alignment horizontal="center"/>
    </xf>
    <xf numFmtId="0" fontId="22" fillId="4" borderId="71" xfId="4" applyNumberFormat="1" applyFont="1" applyFill="1" applyBorder="1" applyAlignment="1">
      <alignment horizontal="center"/>
    </xf>
    <xf numFmtId="0" fontId="23" fillId="5" borderId="44" xfId="4" applyNumberFormat="1" applyFont="1" applyFill="1" applyBorder="1" applyAlignment="1"/>
    <xf numFmtId="0" fontId="23" fillId="5" borderId="0" xfId="4" applyNumberFormat="1" applyFont="1" applyFill="1" applyBorder="1" applyAlignment="1"/>
    <xf numFmtId="0" fontId="23" fillId="5" borderId="3" xfId="4" applyNumberFormat="1" applyFont="1" applyFill="1" applyBorder="1" applyAlignment="1"/>
    <xf numFmtId="0" fontId="1" fillId="13" borderId="72" xfId="4" applyNumberFormat="1" applyFont="1" applyFill="1" applyBorder="1" applyAlignment="1">
      <alignment horizontal="center"/>
    </xf>
    <xf numFmtId="0" fontId="1" fillId="13" borderId="40" xfId="4" applyNumberFormat="1" applyFont="1" applyFill="1" applyBorder="1" applyAlignment="1">
      <alignment horizontal="center"/>
    </xf>
    <xf numFmtId="0" fontId="19" fillId="3" borderId="73" xfId="4" applyNumberFormat="1" applyFont="1" applyFill="1" applyBorder="1"/>
    <xf numFmtId="0" fontId="19" fillId="3" borderId="34" xfId="4" applyNumberFormat="1" applyFont="1" applyFill="1" applyBorder="1"/>
    <xf numFmtId="0" fontId="22" fillId="4" borderId="3" xfId="4" applyNumberFormat="1" applyFont="1" applyFill="1" applyBorder="1" applyAlignment="1">
      <alignment horizontal="center"/>
    </xf>
    <xf numFmtId="0" fontId="22" fillId="4" borderId="0" xfId="4" applyNumberFormat="1" applyFont="1" applyFill="1" applyBorder="1" applyAlignment="1">
      <alignment horizontal="center"/>
    </xf>
    <xf numFmtId="0" fontId="22" fillId="4" borderId="74" xfId="4" applyNumberFormat="1" applyFont="1" applyFill="1" applyBorder="1" applyAlignment="1">
      <alignment horizontal="center"/>
    </xf>
    <xf numFmtId="0" fontId="22" fillId="0" borderId="0" xfId="4" applyNumberFormat="1" applyFont="1" applyFill="1" applyBorder="1" applyAlignment="1"/>
    <xf numFmtId="0" fontId="23" fillId="5" borderId="75" xfId="4" applyNumberFormat="1" applyFont="1" applyFill="1" applyBorder="1" applyAlignment="1">
      <alignment wrapText="1"/>
    </xf>
    <xf numFmtId="0" fontId="1" fillId="13" borderId="76" xfId="4" applyNumberFormat="1" applyFont="1" applyFill="1" applyBorder="1" applyAlignment="1">
      <alignment horizontal="center"/>
    </xf>
    <xf numFmtId="0" fontId="22" fillId="4" borderId="3" xfId="4" applyNumberFormat="1" applyFont="1" applyFill="1" applyBorder="1" applyAlignment="1">
      <alignment horizontal="left" vertical="center"/>
    </xf>
    <xf numFmtId="0" fontId="1" fillId="13" borderId="35" xfId="4" applyNumberFormat="1" applyFont="1" applyFill="1" applyBorder="1" applyAlignment="1">
      <alignment horizontal="left" vertical="center" wrapText="1"/>
    </xf>
    <xf numFmtId="0" fontId="1" fillId="13" borderId="36" xfId="4" applyNumberFormat="1" applyFont="1" applyFill="1" applyBorder="1" applyAlignment="1">
      <alignment horizontal="left" vertical="center" wrapText="1"/>
    </xf>
    <xf numFmtId="0" fontId="0" fillId="0" borderId="34" xfId="0" applyNumberFormat="1" applyBorder="1" applyAlignment="1">
      <alignment vertical="top"/>
    </xf>
    <xf numFmtId="0" fontId="0" fillId="0" borderId="34" xfId="0" applyNumberFormat="1" applyBorder="1" applyAlignment="1">
      <alignment horizontal="right" vertical="top"/>
    </xf>
    <xf numFmtId="0" fontId="18" fillId="11" borderId="34" xfId="30" applyNumberFormat="1" applyFont="1" applyFill="1" applyBorder="1" applyAlignment="1">
      <alignment vertical="center"/>
    </xf>
    <xf numFmtId="0" fontId="28" fillId="11" borderId="34" xfId="30" applyNumberFormat="1" applyFont="1" applyFill="1" applyBorder="1" applyAlignment="1">
      <alignment vertical="center"/>
    </xf>
    <xf numFmtId="0" fontId="49" fillId="0" borderId="0" xfId="0" applyNumberFormat="1" applyFont="1" applyFill="1" applyAlignment="1">
      <alignment vertical="center"/>
    </xf>
    <xf numFmtId="0" fontId="0" fillId="2" borderId="0" xfId="0" applyNumberFormat="1" applyFill="1"/>
    <xf numFmtId="0" fontId="49" fillId="22" borderId="0" xfId="0" applyNumberFormat="1" applyFont="1" applyFill="1" applyAlignment="1">
      <alignment vertical="center"/>
    </xf>
    <xf numFmtId="0" fontId="0" fillId="22" borderId="0" xfId="4" applyNumberFormat="1" applyFont="1" applyFill="1"/>
    <xf numFmtId="0" fontId="50" fillId="22" borderId="0" xfId="0" applyNumberFormat="1" applyFont="1" applyFill="1" applyAlignment="1">
      <alignment vertical="center"/>
    </xf>
    <xf numFmtId="0" fontId="49" fillId="0" borderId="0" xfId="0" applyNumberFormat="1" applyFont="1"/>
    <xf numFmtId="0" fontId="1" fillId="13" borderId="9" xfId="4" applyNumberFormat="1" applyFont="1" applyFill="1" applyBorder="1" applyAlignment="1">
      <alignment horizontal="center"/>
    </xf>
    <xf numFmtId="0" fontId="1" fillId="13" borderId="10" xfId="4" applyNumberFormat="1" applyFont="1" applyFill="1" applyBorder="1" applyAlignment="1">
      <alignment horizontal="center"/>
    </xf>
    <xf numFmtId="0" fontId="51" fillId="2" borderId="34" xfId="0" applyNumberFormat="1" applyFont="1" applyFill="1" applyBorder="1"/>
    <xf numFmtId="0" fontId="22" fillId="4" borderId="3" xfId="4" applyNumberFormat="1" applyFont="1" applyFill="1" applyBorder="1" applyAlignment="1">
      <alignment horizontal="left" vertical="top"/>
    </xf>
    <xf numFmtId="0" fontId="0" fillId="23" borderId="34" xfId="4" applyNumberFormat="1" applyFont="1" applyFill="1" applyBorder="1"/>
    <xf numFmtId="0" fontId="22" fillId="4" borderId="0" xfId="4" applyNumberFormat="1" applyFont="1" applyFill="1" applyBorder="1" applyAlignment="1">
      <alignment horizontal="left" vertical="top"/>
    </xf>
    <xf numFmtId="49" fontId="22" fillId="4" borderId="34" xfId="4" applyNumberFormat="1" applyFont="1" applyFill="1" applyBorder="1" applyAlignment="1">
      <alignment horizontal="center"/>
    </xf>
    <xf numFmtId="185" fontId="22" fillId="4" borderId="34" xfId="4" applyFont="1" applyFill="1" applyBorder="1" applyAlignment="1">
      <alignment horizontal="center"/>
    </xf>
    <xf numFmtId="185" fontId="22" fillId="5" borderId="34" xfId="4" applyFont="1" applyFill="1" applyBorder="1" applyAlignment="1">
      <alignment horizontal="center"/>
    </xf>
    <xf numFmtId="185" fontId="22" fillId="5" borderId="35" xfId="4" applyFont="1" applyFill="1" applyBorder="1" applyAlignment="1">
      <alignment horizontal="center"/>
    </xf>
    <xf numFmtId="185" fontId="0" fillId="0" borderId="34" xfId="25" applyFont="1" applyBorder="1"/>
    <xf numFmtId="185" fontId="0" fillId="0" borderId="34" xfId="25" applyNumberFormat="1" applyFont="1" applyBorder="1" applyAlignment="1">
      <alignment wrapText="1"/>
    </xf>
    <xf numFmtId="185" fontId="0" fillId="0" borderId="34" xfId="25" applyFont="1" applyBorder="1" applyAlignment="1">
      <alignment horizontal="center"/>
    </xf>
    <xf numFmtId="185" fontId="0" fillId="0" borderId="34" xfId="25" applyNumberFormat="1" applyFont="1" applyBorder="1"/>
    <xf numFmtId="185" fontId="0" fillId="0" borderId="34" xfId="25" applyFont="1" applyBorder="1" applyAlignment="1">
      <alignment wrapText="1"/>
    </xf>
    <xf numFmtId="185" fontId="22" fillId="4" borderId="0" xfId="4" applyFont="1" applyFill="1" applyAlignment="1">
      <alignment horizontal="center"/>
    </xf>
    <xf numFmtId="185" fontId="22" fillId="5" borderId="38" xfId="4" applyFont="1" applyFill="1" applyBorder="1" applyAlignment="1"/>
    <xf numFmtId="185" fontId="23" fillId="5" borderId="0" xfId="4" applyFont="1" applyFill="1" applyAlignment="1">
      <alignment horizontal="center"/>
    </xf>
    <xf numFmtId="185" fontId="1" fillId="6" borderId="0" xfId="4" applyFont="1" applyFill="1"/>
    <xf numFmtId="185" fontId="0" fillId="3" borderId="34" xfId="25" applyFont="1" applyFill="1" applyBorder="1" applyAlignment="1">
      <alignment horizontal="center"/>
    </xf>
    <xf numFmtId="0" fontId="20" fillId="0" borderId="0" xfId="0" applyNumberFormat="1" applyFont="1"/>
    <xf numFmtId="0" fontId="22" fillId="4" borderId="34" xfId="4" applyNumberFormat="1" applyFont="1" applyFill="1" applyBorder="1" applyAlignment="1">
      <alignment vertical="top" wrapText="1"/>
    </xf>
    <xf numFmtId="0" fontId="23" fillId="5" borderId="34" xfId="4" applyNumberFormat="1" applyFont="1" applyFill="1" applyBorder="1" applyAlignment="1">
      <alignment horizontal="center" wrapText="1"/>
    </xf>
    <xf numFmtId="0" fontId="1" fillId="13" borderId="35" xfId="4" applyNumberFormat="1" applyFont="1" applyFill="1" applyBorder="1" applyAlignment="1">
      <alignment horizontal="center" wrapText="1"/>
    </xf>
    <xf numFmtId="0" fontId="1" fillId="13" borderId="36" xfId="4" applyNumberFormat="1" applyFont="1" applyFill="1" applyBorder="1" applyAlignment="1">
      <alignment horizontal="center" wrapText="1"/>
    </xf>
    <xf numFmtId="0" fontId="0" fillId="7" borderId="34" xfId="4" applyNumberFormat="1" applyFont="1" applyFill="1" applyBorder="1" applyAlignment="1">
      <alignment horizontal="left"/>
    </xf>
    <xf numFmtId="0" fontId="0" fillId="7" borderId="34" xfId="4" applyNumberFormat="1" applyFont="1" applyFill="1" applyBorder="1"/>
    <xf numFmtId="0" fontId="0" fillId="0" borderId="34" xfId="4" applyNumberFormat="1" applyFont="1" applyBorder="1" applyAlignment="1">
      <alignment horizontal="center"/>
    </xf>
    <xf numFmtId="0" fontId="1" fillId="6" borderId="35" xfId="4" applyNumberFormat="1" applyFont="1" applyFill="1" applyBorder="1" applyAlignment="1">
      <alignment horizontal="center" wrapText="1"/>
    </xf>
    <xf numFmtId="0" fontId="1" fillId="6" borderId="36" xfId="4" applyNumberFormat="1" applyFont="1" applyFill="1" applyBorder="1" applyAlignment="1">
      <alignment horizontal="center" wrapText="1"/>
    </xf>
    <xf numFmtId="0" fontId="0" fillId="0" borderId="34" xfId="4" applyNumberFormat="1" applyFont="1" applyBorder="1"/>
    <xf numFmtId="0" fontId="0" fillId="0" borderId="34" xfId="4" applyNumberFormat="1" applyFont="1" applyFill="1" applyBorder="1" applyAlignment="1">
      <alignment horizontal="center"/>
    </xf>
    <xf numFmtId="0" fontId="22" fillId="4" borderId="34" xfId="4" applyNumberFormat="1" applyFont="1" applyFill="1" applyBorder="1" applyAlignment="1">
      <alignment vertical="center" wrapText="1"/>
    </xf>
    <xf numFmtId="0" fontId="52" fillId="14" borderId="34" xfId="142" applyNumberFormat="1" applyFill="1" applyBorder="1" applyAlignment="1" applyProtection="1">
      <alignment vertical="center" wrapText="1"/>
    </xf>
    <xf numFmtId="0" fontId="1" fillId="13" borderId="35" xfId="4" applyNumberFormat="1" applyFont="1" applyFill="1" applyBorder="1" applyAlignment="1">
      <alignment horizontal="center"/>
    </xf>
    <xf numFmtId="0" fontId="0" fillId="0" borderId="34" xfId="4" applyNumberFormat="1" applyFont="1" applyBorder="1" applyAlignment="1">
      <alignment horizontal="right"/>
    </xf>
    <xf numFmtId="0" fontId="20" fillId="7" borderId="34" xfId="4" applyNumberFormat="1" applyFont="1" applyFill="1" applyBorder="1"/>
    <xf numFmtId="0" fontId="20" fillId="0" borderId="34" xfId="4" applyNumberFormat="1" applyFont="1" applyBorder="1"/>
    <xf numFmtId="0" fontId="20" fillId="0" borderId="34" xfId="4" applyNumberFormat="1" applyFont="1" applyBorder="1" applyAlignment="1">
      <alignment horizontal="right"/>
    </xf>
    <xf numFmtId="0" fontId="10" fillId="3" borderId="0" xfId="4" applyNumberFormat="1" applyFont="1" applyFill="1"/>
    <xf numFmtId="0" fontId="23" fillId="3" borderId="0" xfId="4" applyNumberFormat="1" applyFont="1" applyFill="1" applyAlignment="1">
      <alignment vertical="top" wrapText="1"/>
    </xf>
    <xf numFmtId="0" fontId="23" fillId="3" borderId="0" xfId="4" applyNumberFormat="1" applyFont="1" applyFill="1" applyAlignment="1">
      <alignment horizontal="center" wrapText="1"/>
    </xf>
    <xf numFmtId="0" fontId="1" fillId="13" borderId="38" xfId="4" applyNumberFormat="1" applyFont="1" applyFill="1" applyBorder="1" applyAlignment="1">
      <alignment horizontal="center" wrapText="1"/>
    </xf>
    <xf numFmtId="0" fontId="22" fillId="4" borderId="34" xfId="4" applyNumberFormat="1" applyFont="1" applyFill="1" applyBorder="1" applyAlignment="1">
      <alignment horizontal="center" vertical="top" wrapText="1"/>
    </xf>
    <xf numFmtId="0" fontId="1" fillId="6" borderId="38" xfId="4" applyNumberFormat="1" applyFont="1" applyFill="1" applyBorder="1" applyAlignment="1">
      <alignment horizontal="center" wrapText="1"/>
    </xf>
    <xf numFmtId="0" fontId="1" fillId="7" borderId="34" xfId="4" applyNumberFormat="1" applyFont="1" applyFill="1" applyBorder="1" applyAlignment="1">
      <alignment horizontal="right"/>
    </xf>
    <xf numFmtId="0" fontId="1" fillId="0" borderId="34" xfId="4" applyNumberFormat="1" applyFont="1" applyBorder="1" applyAlignment="1">
      <alignment horizontal="right"/>
    </xf>
    <xf numFmtId="0" fontId="1" fillId="0" borderId="34" xfId="4" applyNumberFormat="1" applyFont="1" applyBorder="1"/>
    <xf numFmtId="0" fontId="0" fillId="3" borderId="0" xfId="4" applyNumberFormat="1" applyFont="1" applyFill="1" applyAlignment="1">
      <alignment vertical="top" wrapText="1"/>
    </xf>
    <xf numFmtId="0" fontId="0" fillId="0" borderId="34" xfId="138" applyNumberFormat="1" applyFont="1" applyBorder="1"/>
    <xf numFmtId="0" fontId="20" fillId="0" borderId="34" xfId="138" applyNumberFormat="1" applyFont="1" applyBorder="1"/>
    <xf numFmtId="185" fontId="1" fillId="3" borderId="0" xfId="4" applyFont="1" applyFill="1"/>
    <xf numFmtId="185" fontId="31" fillId="3" borderId="35" xfId="4" applyFont="1" applyFill="1" applyBorder="1" applyAlignment="1">
      <alignment horizontal="left"/>
    </xf>
    <xf numFmtId="185" fontId="31" fillId="3" borderId="38" xfId="4" applyFont="1" applyFill="1" applyBorder="1" applyAlignment="1">
      <alignment horizontal="left"/>
    </xf>
    <xf numFmtId="185" fontId="0" fillId="0" borderId="34" xfId="4" applyFont="1" applyBorder="1" applyAlignment="1"/>
    <xf numFmtId="185" fontId="0" fillId="3" borderId="0" xfId="4" applyFont="1" applyFill="1" applyAlignment="1"/>
    <xf numFmtId="185" fontId="1" fillId="19" borderId="34" xfId="4" applyFont="1" applyFill="1" applyBorder="1"/>
    <xf numFmtId="185" fontId="11" fillId="0" borderId="34" xfId="4" applyFont="1" applyBorder="1"/>
    <xf numFmtId="185" fontId="0" fillId="0" borderId="34" xfId="4" applyFont="1" applyBorder="1" applyAlignment="1">
      <alignment wrapText="1"/>
    </xf>
    <xf numFmtId="10" fontId="0" fillId="0" borderId="34" xfId="4" applyNumberFormat="1" applyFont="1" applyBorder="1"/>
    <xf numFmtId="185" fontId="10" fillId="0" borderId="34" xfId="4" applyFont="1" applyBorder="1" applyAlignment="1">
      <alignment wrapText="1"/>
    </xf>
    <xf numFmtId="185" fontId="0" fillId="0" borderId="0" xfId="0" applyAlignment="1"/>
    <xf numFmtId="185" fontId="22" fillId="4" borderId="35" xfId="4" applyFont="1" applyFill="1" applyBorder="1" applyAlignment="1">
      <alignment wrapText="1"/>
    </xf>
    <xf numFmtId="185" fontId="0" fillId="0" borderId="0" xfId="0" applyNumberFormat="1"/>
    <xf numFmtId="185" fontId="22" fillId="4" borderId="34" xfId="4" applyNumberFormat="1" applyFont="1" applyFill="1" applyBorder="1" applyAlignment="1">
      <alignment horizontal="center" wrapText="1"/>
    </xf>
    <xf numFmtId="185" fontId="23" fillId="5" borderId="34" xfId="4" applyNumberFormat="1" applyFont="1" applyFill="1" applyBorder="1" applyAlignment="1">
      <alignment horizontal="center"/>
    </xf>
    <xf numFmtId="185" fontId="1" fillId="6" borderId="35" xfId="4" applyNumberFormat="1" applyFont="1" applyFill="1" applyBorder="1" applyAlignment="1">
      <alignment horizontal="center"/>
    </xf>
    <xf numFmtId="185" fontId="1" fillId="6" borderId="38" xfId="4" applyNumberFormat="1" applyFont="1" applyFill="1" applyBorder="1" applyAlignment="1">
      <alignment horizontal="center"/>
    </xf>
    <xf numFmtId="185" fontId="1" fillId="13" borderId="35" xfId="4" applyNumberFormat="1" applyFont="1" applyFill="1" applyBorder="1" applyAlignment="1">
      <alignment horizontal="center"/>
    </xf>
    <xf numFmtId="185" fontId="1" fillId="13" borderId="38" xfId="4" applyNumberFormat="1" applyFont="1" applyFill="1" applyBorder="1" applyAlignment="1">
      <alignment horizontal="center"/>
    </xf>
    <xf numFmtId="185" fontId="5" fillId="26" borderId="76" xfId="0" applyNumberFormat="1" applyFont="1" applyFill="1" applyBorder="1" applyAlignment="1">
      <alignment horizontal="left" vertical="center"/>
    </xf>
    <xf numFmtId="185" fontId="5" fillId="27" borderId="76" xfId="0" applyNumberFormat="1" applyFont="1" applyFill="1" applyBorder="1" applyAlignment="1">
      <alignment horizontal="left" vertical="center"/>
    </xf>
    <xf numFmtId="185" fontId="5" fillId="2" borderId="76" xfId="0" applyNumberFormat="1" applyFont="1" applyFill="1" applyBorder="1" applyAlignment="1">
      <alignment horizontal="left" vertical="center"/>
    </xf>
    <xf numFmtId="185" fontId="52" fillId="14" borderId="34" xfId="142" applyNumberFormat="1" applyFill="1" applyBorder="1" applyAlignment="1" applyProtection="1">
      <alignment horizontal="center" wrapText="1"/>
    </xf>
    <xf numFmtId="185" fontId="1" fillId="6" borderId="36" xfId="4" applyNumberFormat="1" applyFont="1" applyFill="1" applyBorder="1" applyAlignment="1">
      <alignment horizontal="center"/>
    </xf>
    <xf numFmtId="185" fontId="4" fillId="0" borderId="76" xfId="0" applyNumberFormat="1" applyFont="1" applyBorder="1" applyAlignment="1">
      <alignment horizontal="left" vertical="center"/>
    </xf>
    <xf numFmtId="185" fontId="1" fillId="28" borderId="34" xfId="46" applyNumberFormat="1" applyFill="1" applyBorder="1"/>
    <xf numFmtId="185" fontId="4" fillId="2" borderId="76" xfId="0" applyNumberFormat="1" applyFont="1" applyFill="1" applyBorder="1" applyAlignment="1">
      <alignment horizontal="left" vertical="center"/>
    </xf>
    <xf numFmtId="185" fontId="1" fillId="2" borderId="34" xfId="46" applyNumberFormat="1" applyFill="1" applyBorder="1"/>
    <xf numFmtId="185" fontId="10" fillId="28" borderId="34" xfId="46" applyNumberFormat="1" applyFont="1" applyFill="1" applyBorder="1"/>
    <xf numFmtId="185" fontId="1" fillId="6" borderId="38" xfId="4" applyNumberFormat="1" applyFont="1" applyFill="1" applyBorder="1" applyAlignment="1"/>
    <xf numFmtId="185" fontId="4" fillId="27" borderId="76" xfId="0" applyNumberFormat="1" applyFont="1" applyFill="1" applyBorder="1" applyAlignment="1">
      <alignment horizontal="left" vertical="center"/>
    </xf>
    <xf numFmtId="185" fontId="5" fillId="0" borderId="76" xfId="0" applyNumberFormat="1" applyFont="1" applyBorder="1" applyAlignment="1">
      <alignment horizontal="justify" vertical="center"/>
    </xf>
    <xf numFmtId="185" fontId="5" fillId="2" borderId="76" xfId="0" applyNumberFormat="1" applyFont="1" applyFill="1" applyBorder="1" applyAlignment="1">
      <alignment horizontal="justify" vertical="center"/>
    </xf>
    <xf numFmtId="0" fontId="18" fillId="0" borderId="0" xfId="30" applyNumberFormat="1" applyFont="1"/>
    <xf numFmtId="0" fontId="1" fillId="0" borderId="0" xfId="30" applyNumberFormat="1" applyFont="1"/>
    <xf numFmtId="0" fontId="19" fillId="0" borderId="0" xfId="30" applyNumberFormat="1" applyFont="1"/>
    <xf numFmtId="0" fontId="53" fillId="29" borderId="34" xfId="30" applyNumberFormat="1" applyFont="1" applyFill="1" applyBorder="1" applyAlignment="1">
      <alignment horizontal="center" vertical="center" wrapText="1"/>
    </xf>
    <xf numFmtId="0" fontId="53" fillId="29" borderId="38" xfId="30" applyNumberFormat="1" applyFont="1" applyFill="1" applyBorder="1" applyAlignment="1">
      <alignment horizontal="center" vertical="center" wrapText="1"/>
    </xf>
    <xf numFmtId="0" fontId="1" fillId="30" borderId="35" xfId="30" applyNumberFormat="1" applyFont="1" applyFill="1" applyBorder="1" applyAlignment="1">
      <alignment horizontal="center" vertical="center"/>
    </xf>
    <xf numFmtId="0" fontId="1" fillId="30" borderId="36" xfId="30" applyNumberFormat="1" applyFont="1" applyFill="1" applyBorder="1" applyAlignment="1">
      <alignment horizontal="center" vertical="center"/>
    </xf>
    <xf numFmtId="0" fontId="1" fillId="31" borderId="34" xfId="30" applyNumberFormat="1" applyFont="1" applyFill="1" applyBorder="1" applyAlignment="1">
      <alignment vertical="center"/>
    </xf>
    <xf numFmtId="0" fontId="1" fillId="31" borderId="38" xfId="30" applyNumberFormat="1" applyFont="1" applyFill="1" applyBorder="1" applyAlignment="1">
      <alignment vertical="center"/>
    </xf>
    <xf numFmtId="0" fontId="54" fillId="0" borderId="38" xfId="30" applyNumberFormat="1" applyFont="1" applyBorder="1" applyAlignment="1">
      <alignment horizontal="center" vertical="center"/>
    </xf>
    <xf numFmtId="0" fontId="10" fillId="0" borderId="0" xfId="30" applyNumberFormat="1" applyFont="1"/>
    <xf numFmtId="0" fontId="1" fillId="31" borderId="73" xfId="30" applyNumberFormat="1" applyFont="1" applyFill="1" applyBorder="1" applyAlignment="1">
      <alignment vertical="center"/>
    </xf>
    <xf numFmtId="0" fontId="54" fillId="0" borderId="22" xfId="30" applyNumberFormat="1" applyFont="1" applyBorder="1" applyAlignment="1">
      <alignment vertical="center" wrapText="1"/>
    </xf>
    <xf numFmtId="0" fontId="54" fillId="0" borderId="22" xfId="30" applyNumberFormat="1" applyFont="1" applyBorder="1" applyAlignment="1">
      <alignment horizontal="center" vertical="center"/>
    </xf>
    <xf numFmtId="0" fontId="55" fillId="31" borderId="73" xfId="30" applyNumberFormat="1" applyFont="1" applyFill="1" applyBorder="1" applyAlignment="1">
      <alignment vertical="center"/>
    </xf>
    <xf numFmtId="0" fontId="56" fillId="0" borderId="22" xfId="30" applyNumberFormat="1" applyFont="1" applyBorder="1" applyAlignment="1">
      <alignment vertical="center" wrapText="1"/>
    </xf>
    <xf numFmtId="0" fontId="56" fillId="0" borderId="22" xfId="30" applyNumberFormat="1" applyFont="1" applyBorder="1" applyAlignment="1">
      <alignment horizontal="center" vertical="center"/>
    </xf>
    <xf numFmtId="0" fontId="57" fillId="31" borderId="73" xfId="30" applyNumberFormat="1" applyFont="1" applyFill="1" applyBorder="1" applyAlignment="1">
      <alignment vertical="center"/>
    </xf>
    <xf numFmtId="0" fontId="10" fillId="0" borderId="22" xfId="30" applyNumberFormat="1" applyFont="1" applyBorder="1" applyAlignment="1">
      <alignment vertical="center" wrapText="1"/>
    </xf>
    <xf numFmtId="0" fontId="57" fillId="0" borderId="22" xfId="30" applyNumberFormat="1" applyFont="1" applyBorder="1" applyAlignment="1">
      <alignment horizontal="center" vertical="center"/>
    </xf>
    <xf numFmtId="0" fontId="1" fillId="32" borderId="35" xfId="30" applyNumberFormat="1" applyFont="1" applyFill="1" applyBorder="1" applyAlignment="1">
      <alignment horizontal="center" vertical="center" wrapText="1"/>
    </xf>
    <xf numFmtId="0" fontId="1" fillId="32" borderId="36" xfId="30" applyNumberFormat="1" applyFont="1" applyFill="1" applyBorder="1" applyAlignment="1">
      <alignment horizontal="center" vertical="center" wrapText="1"/>
    </xf>
    <xf numFmtId="0" fontId="54" fillId="0" borderId="22" xfId="30" applyNumberFormat="1" applyFont="1" applyBorder="1" applyAlignment="1">
      <alignment vertical="center"/>
    </xf>
    <xf numFmtId="0" fontId="54" fillId="0" borderId="22" xfId="30" applyNumberFormat="1" applyFont="1" applyBorder="1" applyAlignment="1">
      <alignment horizontal="left" vertical="center"/>
    </xf>
    <xf numFmtId="0" fontId="56" fillId="0" borderId="22" xfId="30" applyNumberFormat="1" applyFont="1" applyBorder="1" applyAlignment="1">
      <alignment vertical="center"/>
    </xf>
    <xf numFmtId="0" fontId="1" fillId="30" borderId="38" xfId="30" applyNumberFormat="1" applyFont="1" applyFill="1" applyBorder="1" applyAlignment="1">
      <alignment horizontal="center" vertical="center"/>
    </xf>
    <xf numFmtId="0" fontId="57" fillId="0" borderId="22" xfId="30" applyNumberFormat="1" applyFont="1" applyBorder="1" applyAlignment="1">
      <alignment vertical="center" wrapText="1"/>
    </xf>
    <xf numFmtId="0" fontId="1" fillId="30" borderId="35" xfId="30" applyNumberFormat="1" applyFont="1" applyFill="1" applyBorder="1" applyAlignment="1">
      <alignment vertical="center"/>
    </xf>
    <xf numFmtId="0" fontId="1" fillId="30" borderId="36" xfId="30" applyNumberFormat="1" applyFont="1" applyFill="1" applyBorder="1" applyAlignment="1">
      <alignment vertical="center"/>
    </xf>
    <xf numFmtId="0" fontId="1" fillId="30" borderId="10" xfId="30" applyNumberFormat="1" applyFont="1" applyFill="1" applyBorder="1" applyAlignment="1">
      <alignment vertical="center"/>
    </xf>
    <xf numFmtId="0" fontId="1" fillId="30" borderId="77" xfId="30" applyNumberFormat="1" applyFont="1" applyFill="1" applyBorder="1" applyAlignment="1">
      <alignment horizontal="center" vertical="center"/>
    </xf>
    <xf numFmtId="0" fontId="58" fillId="0" borderId="22" xfId="30" applyNumberFormat="1" applyFont="1" applyBorder="1" applyAlignment="1">
      <alignment horizontal="center" vertical="center" wrapText="1"/>
    </xf>
    <xf numFmtId="0" fontId="56" fillId="0" borderId="22" xfId="30" applyNumberFormat="1" applyFont="1" applyBorder="1" applyAlignment="1">
      <alignment horizontal="center" vertical="center" wrapText="1"/>
    </xf>
    <xf numFmtId="0" fontId="57" fillId="0" borderId="22" xfId="30" applyNumberFormat="1" applyFont="1" applyBorder="1" applyAlignment="1">
      <alignment horizontal="center" vertical="center" wrapText="1"/>
    </xf>
    <xf numFmtId="0" fontId="10" fillId="0" borderId="22" xfId="30" applyNumberFormat="1" applyFont="1" applyBorder="1" applyAlignment="1">
      <alignment horizontal="center" vertical="center"/>
    </xf>
    <xf numFmtId="0" fontId="1" fillId="32" borderId="77" xfId="30" applyNumberFormat="1" applyFont="1" applyFill="1" applyBorder="1" applyAlignment="1">
      <alignment horizontal="center" vertical="center" wrapText="1"/>
    </xf>
    <xf numFmtId="0" fontId="59" fillId="29" borderId="34" xfId="30" applyNumberFormat="1" applyFont="1" applyFill="1" applyBorder="1" applyAlignment="1">
      <alignment horizontal="center" vertical="center" wrapText="1"/>
    </xf>
    <xf numFmtId="0" fontId="18" fillId="30" borderId="35" xfId="30" applyNumberFormat="1" applyFont="1" applyFill="1" applyBorder="1" applyAlignment="1">
      <alignment horizontal="center" vertical="center"/>
    </xf>
    <xf numFmtId="0" fontId="18" fillId="31" borderId="34" xfId="30" applyNumberFormat="1" applyFont="1" applyFill="1" applyBorder="1" applyAlignment="1">
      <alignment vertical="center"/>
    </xf>
    <xf numFmtId="0" fontId="19" fillId="31" borderId="34" xfId="30" applyNumberFormat="1" applyFont="1" applyFill="1" applyBorder="1" applyAlignment="1">
      <alignment vertical="center"/>
    </xf>
    <xf numFmtId="0" fontId="1" fillId="30" borderId="22" xfId="30" applyNumberFormat="1" applyFont="1" applyFill="1" applyBorder="1" applyAlignment="1">
      <alignment vertical="center"/>
    </xf>
    <xf numFmtId="0" fontId="20" fillId="2" borderId="34" xfId="4" applyNumberFormat="1" applyFont="1" applyFill="1" applyBorder="1" applyAlignment="1" applyProtection="1">
      <alignment horizontal="center" vertical="center" wrapText="1"/>
    </xf>
    <xf numFmtId="0" fontId="59" fillId="29" borderId="38" xfId="30" applyNumberFormat="1" applyFont="1" applyFill="1" applyBorder="1" applyAlignment="1">
      <alignment horizontal="center" vertical="center" wrapText="1"/>
    </xf>
    <xf numFmtId="0" fontId="18" fillId="30" borderId="36" xfId="30" applyNumberFormat="1" applyFont="1" applyFill="1" applyBorder="1" applyAlignment="1">
      <alignment horizontal="center" vertical="center"/>
    </xf>
    <xf numFmtId="0" fontId="19" fillId="0" borderId="38" xfId="30" applyNumberFormat="1" applyFont="1" applyBorder="1" applyAlignment="1">
      <alignment horizontal="center" vertical="center"/>
    </xf>
    <xf numFmtId="0" fontId="18" fillId="31" borderId="38" xfId="30" applyNumberFormat="1" applyFont="1" applyFill="1" applyBorder="1" applyAlignment="1">
      <alignment vertical="center"/>
    </xf>
    <xf numFmtId="0" fontId="18" fillId="0" borderId="38" xfId="30" applyNumberFormat="1" applyFont="1" applyBorder="1" applyAlignment="1">
      <alignment horizontal="center" vertical="center"/>
    </xf>
    <xf numFmtId="0" fontId="10" fillId="0" borderId="38" xfId="30" applyNumberFormat="1" applyFont="1" applyBorder="1" applyAlignment="1">
      <alignment horizontal="center" vertical="center"/>
    </xf>
    <xf numFmtId="0" fontId="19" fillId="31" borderId="38" xfId="30" applyNumberFormat="1" applyFont="1" applyFill="1" applyBorder="1" applyAlignment="1">
      <alignment vertical="center"/>
    </xf>
    <xf numFmtId="0" fontId="18" fillId="30" borderId="38" xfId="30" applyNumberFormat="1" applyFont="1" applyFill="1" applyBorder="1" applyAlignment="1">
      <alignment horizontal="center" vertical="center"/>
    </xf>
    <xf numFmtId="0" fontId="1" fillId="0" borderId="38" xfId="30" applyNumberFormat="1" applyFont="1" applyBorder="1" applyAlignment="1">
      <alignment horizontal="center" vertical="center"/>
    </xf>
    <xf numFmtId="0" fontId="60" fillId="0" borderId="38" xfId="30" applyNumberFormat="1" applyFont="1" applyBorder="1" applyAlignment="1">
      <alignment horizontal="center" vertical="center"/>
    </xf>
    <xf numFmtId="0" fontId="21" fillId="33" borderId="34" xfId="30" applyNumberFormat="1" applyFont="1" applyFill="1" applyBorder="1" applyAlignment="1">
      <alignment horizontal="center" vertical="center" wrapText="1"/>
    </xf>
    <xf numFmtId="0" fontId="61" fillId="31" borderId="34" xfId="30" applyNumberFormat="1" applyFont="1" applyFill="1" applyBorder="1" applyAlignment="1">
      <alignment vertical="center"/>
    </xf>
    <xf numFmtId="0" fontId="61" fillId="31" borderId="38" xfId="30" applyNumberFormat="1" applyFont="1" applyFill="1" applyBorder="1" applyAlignment="1">
      <alignment vertical="center"/>
    </xf>
    <xf numFmtId="0" fontId="61" fillId="0" borderId="38" xfId="30" applyNumberFormat="1" applyFont="1" applyBorder="1" applyAlignment="1">
      <alignment horizontal="center" vertical="center"/>
    </xf>
    <xf numFmtId="0" fontId="62" fillId="31" borderId="34" xfId="30" applyNumberFormat="1" applyFont="1" applyFill="1" applyBorder="1" applyAlignment="1">
      <alignment vertical="center"/>
    </xf>
    <xf numFmtId="0" fontId="62" fillId="31" borderId="38" xfId="30" applyNumberFormat="1" applyFont="1" applyFill="1" applyBorder="1" applyAlignment="1">
      <alignment vertical="center"/>
    </xf>
    <xf numFmtId="0" fontId="62" fillId="0" borderId="38" xfId="30" applyNumberFormat="1" applyFont="1" applyBorder="1" applyAlignment="1">
      <alignment horizontal="center" vertical="center"/>
    </xf>
    <xf numFmtId="0" fontId="18" fillId="0" borderId="0" xfId="30" applyNumberFormat="1" applyFont="1" applyAlignment="1"/>
    <xf numFmtId="0" fontId="61" fillId="0" borderId="0" xfId="30" applyNumberFormat="1" applyFont="1"/>
    <xf numFmtId="0" fontId="1" fillId="0" borderId="22" xfId="30" applyNumberFormat="1" applyFont="1" applyBorder="1" applyAlignment="1">
      <alignment vertical="center" wrapText="1"/>
    </xf>
    <xf numFmtId="0" fontId="1" fillId="0" borderId="22" xfId="30" applyNumberFormat="1" applyFont="1" applyBorder="1" applyAlignment="1">
      <alignment vertical="center"/>
    </xf>
    <xf numFmtId="0" fontId="1" fillId="30" borderId="35" xfId="30" applyNumberFormat="1" applyFont="1" applyFill="1" applyBorder="1" applyAlignment="1">
      <alignment horizontal="left" vertical="center"/>
    </xf>
    <xf numFmtId="0" fontId="1" fillId="30" borderId="36" xfId="30" applyNumberFormat="1" applyFont="1" applyFill="1" applyBorder="1" applyAlignment="1">
      <alignment horizontal="left" vertical="center"/>
    </xf>
    <xf numFmtId="0" fontId="5" fillId="0" borderId="0" xfId="30" applyNumberFormat="1" applyFont="1" applyAlignment="1">
      <alignment wrapText="1"/>
    </xf>
    <xf numFmtId="0" fontId="1" fillId="0" borderId="0" xfId="16" applyNumberFormat="1"/>
    <xf numFmtId="185" fontId="38" fillId="0" borderId="0" xfId="0" applyNumberFormat="1" applyFont="1"/>
    <xf numFmtId="185" fontId="38" fillId="0" borderId="0" xfId="0" applyFont="1"/>
    <xf numFmtId="185" fontId="24" fillId="0" borderId="0" xfId="0" applyFont="1"/>
    <xf numFmtId="185" fontId="25" fillId="0" borderId="0" xfId="0" applyFont="1"/>
    <xf numFmtId="185" fontId="63" fillId="0" borderId="0" xfId="0" applyFont="1" applyBorder="1" applyAlignment="1">
      <alignment horizontal="left" vertical="top" wrapText="1"/>
    </xf>
    <xf numFmtId="185" fontId="38" fillId="0" borderId="0" xfId="0" applyFont="1" applyBorder="1" applyAlignment="1">
      <alignment horizontal="left" vertical="top" wrapText="1"/>
    </xf>
    <xf numFmtId="185" fontId="64" fillId="34" borderId="78" xfId="0" applyFont="1" applyFill="1" applyBorder="1" applyAlignment="1">
      <alignment horizontal="center" vertical="center" wrapText="1"/>
    </xf>
    <xf numFmtId="185" fontId="64" fillId="34" borderId="78" xfId="0" applyFont="1" applyFill="1" applyBorder="1" applyAlignment="1">
      <alignment vertical="center" wrapText="1"/>
    </xf>
    <xf numFmtId="185" fontId="64" fillId="34" borderId="79" xfId="0" applyFont="1" applyFill="1" applyBorder="1" applyAlignment="1">
      <alignment vertical="center" wrapText="1"/>
    </xf>
    <xf numFmtId="185" fontId="65" fillId="35" borderId="80" xfId="0" applyFont="1" applyFill="1" applyBorder="1" applyAlignment="1">
      <alignment horizontal="center" vertical="center" wrapText="1"/>
    </xf>
    <xf numFmtId="185" fontId="65" fillId="35" borderId="81" xfId="0" applyFont="1" applyFill="1" applyBorder="1" applyAlignment="1">
      <alignment vertical="center" wrapText="1"/>
    </xf>
    <xf numFmtId="9" fontId="65" fillId="35" borderId="81" xfId="0" applyNumberFormat="1" applyFont="1" applyFill="1" applyBorder="1" applyAlignment="1">
      <alignment vertical="center" wrapText="1"/>
    </xf>
    <xf numFmtId="185" fontId="65" fillId="36" borderId="78" xfId="0" applyFont="1" applyFill="1" applyBorder="1" applyAlignment="1">
      <alignment horizontal="center" vertical="center" wrapText="1"/>
    </xf>
    <xf numFmtId="185" fontId="65" fillId="36" borderId="81" xfId="0" applyFont="1" applyFill="1" applyBorder="1" applyAlignment="1">
      <alignment vertical="center" wrapText="1"/>
    </xf>
    <xf numFmtId="9" fontId="65" fillId="36" borderId="81" xfId="0" applyNumberFormat="1" applyFont="1" applyFill="1" applyBorder="1" applyAlignment="1">
      <alignment vertical="center" wrapText="1"/>
    </xf>
    <xf numFmtId="185" fontId="65" fillId="36" borderId="82" xfId="0" applyFont="1" applyFill="1" applyBorder="1" applyAlignment="1">
      <alignment horizontal="center" vertical="center" wrapText="1"/>
    </xf>
    <xf numFmtId="20" fontId="65" fillId="36" borderId="81" xfId="0" applyNumberFormat="1" applyFont="1" applyFill="1" applyBorder="1" applyAlignment="1">
      <alignment vertical="center" wrapText="1"/>
    </xf>
    <xf numFmtId="185" fontId="65" fillId="35" borderId="81" xfId="0" applyFont="1" applyFill="1" applyBorder="1" applyAlignment="1">
      <alignment horizontal="left" vertical="center" wrapText="1"/>
    </xf>
    <xf numFmtId="185" fontId="65" fillId="36" borderId="80" xfId="0" applyFont="1" applyFill="1" applyBorder="1" applyAlignment="1">
      <alignment horizontal="center" vertical="center" wrapText="1"/>
    </xf>
    <xf numFmtId="185" fontId="65" fillId="35" borderId="78" xfId="0" applyFont="1" applyFill="1" applyBorder="1" applyAlignment="1">
      <alignment horizontal="center" vertical="center" wrapText="1"/>
    </xf>
    <xf numFmtId="185" fontId="65" fillId="35" borderId="82" xfId="0" applyFont="1" applyFill="1" applyBorder="1" applyAlignment="1">
      <alignment horizontal="center" vertical="center" wrapText="1"/>
    </xf>
    <xf numFmtId="185" fontId="64" fillId="34" borderId="83" xfId="0" applyFont="1" applyFill="1" applyBorder="1" applyAlignment="1">
      <alignment vertical="center" wrapText="1"/>
    </xf>
    <xf numFmtId="185" fontId="66" fillId="0" borderId="0" xfId="0" applyFont="1" applyAlignment="1">
      <alignment vertical="center" wrapText="1"/>
    </xf>
    <xf numFmtId="9" fontId="65" fillId="36" borderId="78" xfId="0" applyNumberFormat="1" applyFont="1" applyFill="1" applyBorder="1" applyAlignment="1">
      <alignment horizontal="left" vertical="center" wrapText="1"/>
    </xf>
    <xf numFmtId="9" fontId="65" fillId="36" borderId="82" xfId="0" applyNumberFormat="1" applyFont="1" applyFill="1" applyBorder="1" applyAlignment="1">
      <alignment horizontal="left" vertical="center" wrapText="1"/>
    </xf>
    <xf numFmtId="9" fontId="65" fillId="36" borderId="80" xfId="0" applyNumberFormat="1" applyFont="1" applyFill="1" applyBorder="1" applyAlignment="1">
      <alignment horizontal="left" vertical="center" wrapText="1"/>
    </xf>
    <xf numFmtId="9" fontId="65" fillId="35" borderId="78" xfId="0" applyNumberFormat="1" applyFont="1" applyFill="1" applyBorder="1" applyAlignment="1">
      <alignment horizontal="left" vertical="center" wrapText="1"/>
    </xf>
    <xf numFmtId="9" fontId="65" fillId="35" borderId="82" xfId="0" applyNumberFormat="1" applyFont="1" applyFill="1" applyBorder="1" applyAlignment="1">
      <alignment horizontal="left" vertical="center" wrapText="1"/>
    </xf>
    <xf numFmtId="9" fontId="65" fillId="35" borderId="80" xfId="0" applyNumberFormat="1" applyFont="1" applyFill="1" applyBorder="1" applyAlignment="1">
      <alignment horizontal="left" vertical="center" wrapText="1"/>
    </xf>
    <xf numFmtId="185" fontId="38" fillId="37" borderId="35" xfId="0" applyNumberFormat="1" applyFont="1" applyFill="1" applyBorder="1" applyAlignment="1">
      <alignment horizontal="center" vertical="center"/>
    </xf>
    <xf numFmtId="185" fontId="38" fillId="37" borderId="38" xfId="0" applyNumberFormat="1" applyFont="1" applyFill="1" applyBorder="1" applyAlignment="1">
      <alignment horizontal="center" vertical="center"/>
    </xf>
    <xf numFmtId="185" fontId="38" fillId="37" borderId="35" xfId="0" applyNumberFormat="1" applyFont="1" applyFill="1" applyBorder="1" applyAlignment="1">
      <alignment horizontal="center"/>
    </xf>
    <xf numFmtId="185" fontId="38" fillId="37" borderId="38" xfId="0" applyNumberFormat="1" applyFont="1" applyFill="1" applyBorder="1" applyAlignment="1">
      <alignment horizontal="center"/>
    </xf>
    <xf numFmtId="185" fontId="0" fillId="0" borderId="0" xfId="0" applyAlignment="1">
      <alignment vertical="top"/>
    </xf>
    <xf numFmtId="185" fontId="38" fillId="37" borderId="1" xfId="0" applyNumberFormat="1" applyFont="1" applyFill="1" applyBorder="1" applyAlignment="1">
      <alignment horizontal="left" vertical="top" wrapText="1"/>
    </xf>
    <xf numFmtId="185" fontId="38" fillId="37" borderId="23" xfId="0" applyNumberFormat="1" applyFont="1" applyFill="1" applyBorder="1" applyAlignment="1">
      <alignment horizontal="left" vertical="top"/>
    </xf>
    <xf numFmtId="185" fontId="38" fillId="37" borderId="3" xfId="0" applyNumberFormat="1" applyFont="1" applyFill="1" applyBorder="1" applyAlignment="1">
      <alignment horizontal="left" vertical="top"/>
    </xf>
    <xf numFmtId="185" fontId="38" fillId="37" borderId="21" xfId="0" applyNumberFormat="1" applyFont="1" applyFill="1" applyBorder="1" applyAlignment="1">
      <alignment horizontal="left" vertical="top"/>
    </xf>
    <xf numFmtId="185" fontId="25" fillId="0" borderId="0" xfId="0" applyFont="1" applyAlignment="1">
      <alignment horizontal="center" vertical="center"/>
    </xf>
    <xf numFmtId="185" fontId="38" fillId="37" borderId="9" xfId="0" applyNumberFormat="1" applyFont="1" applyFill="1" applyBorder="1" applyAlignment="1">
      <alignment horizontal="left" vertical="top"/>
    </xf>
    <xf numFmtId="185" fontId="38" fillId="37" borderId="22" xfId="0" applyNumberFormat="1" applyFont="1" applyFill="1" applyBorder="1" applyAlignment="1">
      <alignment horizontal="left" vertical="top"/>
    </xf>
    <xf numFmtId="185" fontId="38" fillId="0" borderId="35" xfId="0" applyFont="1" applyBorder="1" applyAlignment="1">
      <alignment horizontal="center" vertical="center"/>
    </xf>
    <xf numFmtId="185" fontId="38" fillId="0" borderId="36" xfId="0" applyFont="1" applyBorder="1" applyAlignment="1">
      <alignment horizontal="center" vertical="center"/>
    </xf>
    <xf numFmtId="185" fontId="38" fillId="0" borderId="38" xfId="0" applyFont="1" applyBorder="1" applyAlignment="1">
      <alignment horizontal="center" vertical="center"/>
    </xf>
    <xf numFmtId="185" fontId="38" fillId="38" borderId="35" xfId="0" applyFont="1" applyFill="1" applyBorder="1" applyAlignment="1">
      <alignment horizontal="center"/>
    </xf>
    <xf numFmtId="185" fontId="38" fillId="38" borderId="38" xfId="0" applyFont="1" applyFill="1" applyBorder="1" applyAlignment="1">
      <alignment horizontal="center"/>
    </xf>
    <xf numFmtId="185" fontId="38" fillId="38" borderId="1" xfId="0" applyFont="1" applyFill="1" applyBorder="1" applyAlignment="1">
      <alignment horizontal="left" vertical="top" wrapText="1"/>
    </xf>
    <xf numFmtId="185" fontId="38" fillId="38" borderId="23" xfId="0" applyFont="1" applyFill="1" applyBorder="1" applyAlignment="1">
      <alignment horizontal="left" vertical="top"/>
    </xf>
    <xf numFmtId="185" fontId="38" fillId="38" borderId="3" xfId="0" applyFont="1" applyFill="1" applyBorder="1" applyAlignment="1">
      <alignment horizontal="left" vertical="top"/>
    </xf>
    <xf numFmtId="185" fontId="38" fillId="38" borderId="21" xfId="0" applyFont="1" applyFill="1" applyBorder="1" applyAlignment="1">
      <alignment horizontal="left" vertical="top"/>
    </xf>
    <xf numFmtId="185" fontId="38" fillId="38" borderId="9" xfId="0" applyFont="1" applyFill="1" applyBorder="1" applyAlignment="1">
      <alignment horizontal="left" vertical="top"/>
    </xf>
    <xf numFmtId="185" fontId="38" fillId="38" borderId="22" xfId="0" applyFont="1" applyFill="1" applyBorder="1" applyAlignment="1">
      <alignment horizontal="left" vertical="top"/>
    </xf>
    <xf numFmtId="185" fontId="38" fillId="10" borderId="35" xfId="0" applyFont="1" applyFill="1" applyBorder="1" applyAlignment="1">
      <alignment horizontal="center"/>
    </xf>
    <xf numFmtId="185" fontId="38" fillId="10" borderId="38" xfId="0" applyFont="1" applyFill="1" applyBorder="1" applyAlignment="1">
      <alignment horizontal="center"/>
    </xf>
    <xf numFmtId="185" fontId="38" fillId="10" borderId="1" xfId="0" applyFont="1" applyFill="1" applyBorder="1" applyAlignment="1">
      <alignment horizontal="left" vertical="top" wrapText="1"/>
    </xf>
    <xf numFmtId="185" fontId="38" fillId="10" borderId="23" xfId="0" applyFont="1" applyFill="1" applyBorder="1" applyAlignment="1">
      <alignment horizontal="left" vertical="top"/>
    </xf>
    <xf numFmtId="185" fontId="38" fillId="10" borderId="3" xfId="0" applyFont="1" applyFill="1" applyBorder="1" applyAlignment="1">
      <alignment horizontal="left" vertical="top"/>
    </xf>
    <xf numFmtId="185" fontId="38" fillId="10" borderId="21" xfId="0" applyFont="1" applyFill="1" applyBorder="1" applyAlignment="1">
      <alignment horizontal="left" vertical="top"/>
    </xf>
    <xf numFmtId="185" fontId="38" fillId="10" borderId="9" xfId="0" applyFont="1" applyFill="1" applyBorder="1" applyAlignment="1">
      <alignment horizontal="left" vertical="top"/>
    </xf>
    <xf numFmtId="185" fontId="38" fillId="10" borderId="22" xfId="0" applyFont="1" applyFill="1" applyBorder="1" applyAlignment="1">
      <alignment horizontal="left" vertical="top"/>
    </xf>
    <xf numFmtId="185" fontId="38" fillId="39" borderId="35" xfId="0" applyFont="1" applyFill="1" applyBorder="1" applyAlignment="1">
      <alignment horizontal="center"/>
    </xf>
    <xf numFmtId="185" fontId="38" fillId="39" borderId="38" xfId="0" applyFont="1" applyFill="1" applyBorder="1" applyAlignment="1">
      <alignment horizontal="center"/>
    </xf>
    <xf numFmtId="185" fontId="38" fillId="39" borderId="1" xfId="0" applyFont="1" applyFill="1" applyBorder="1" applyAlignment="1">
      <alignment horizontal="left" vertical="top" wrapText="1"/>
    </xf>
    <xf numFmtId="185" fontId="38" fillId="39" borderId="23" xfId="0" applyFont="1" applyFill="1" applyBorder="1" applyAlignment="1">
      <alignment horizontal="left" vertical="top"/>
    </xf>
    <xf numFmtId="185" fontId="38" fillId="39" borderId="3" xfId="0" applyFont="1" applyFill="1" applyBorder="1" applyAlignment="1">
      <alignment horizontal="left" vertical="top"/>
    </xf>
    <xf numFmtId="185" fontId="38" fillId="39" borderId="21" xfId="0" applyFont="1" applyFill="1" applyBorder="1" applyAlignment="1">
      <alignment horizontal="left" vertical="top"/>
    </xf>
    <xf numFmtId="185" fontId="38" fillId="39" borderId="9" xfId="0" applyFont="1" applyFill="1" applyBorder="1" applyAlignment="1">
      <alignment horizontal="left" vertical="top"/>
    </xf>
    <xf numFmtId="185" fontId="38" fillId="39" borderId="22" xfId="0" applyFont="1" applyFill="1" applyBorder="1" applyAlignment="1">
      <alignment horizontal="left" vertical="top"/>
    </xf>
    <xf numFmtId="185" fontId="36" fillId="0" borderId="0" xfId="0" applyFont="1"/>
    <xf numFmtId="185" fontId="42" fillId="0" borderId="35" xfId="0" applyFont="1" applyBorder="1" applyAlignment="1">
      <alignment horizontal="center" vertical="center" wrapText="1"/>
    </xf>
    <xf numFmtId="185" fontId="42" fillId="0" borderId="36" xfId="0" applyFont="1" applyBorder="1" applyAlignment="1">
      <alignment horizontal="center" vertical="center"/>
    </xf>
    <xf numFmtId="185" fontId="42" fillId="0" borderId="38" xfId="0" applyFont="1" applyBorder="1" applyAlignment="1">
      <alignment horizontal="center" vertical="center"/>
    </xf>
    <xf numFmtId="185" fontId="42" fillId="2" borderId="35" xfId="0" applyFont="1" applyFill="1" applyBorder="1" applyAlignment="1">
      <alignment horizontal="center"/>
    </xf>
    <xf numFmtId="185" fontId="42" fillId="2" borderId="38" xfId="0" applyFont="1" applyFill="1" applyBorder="1" applyAlignment="1">
      <alignment horizontal="center"/>
    </xf>
    <xf numFmtId="185" fontId="42" fillId="2" borderId="1" xfId="0" applyFont="1" applyFill="1" applyBorder="1" applyAlignment="1">
      <alignment horizontal="left" vertical="top" wrapText="1"/>
    </xf>
    <xf numFmtId="185" fontId="42" fillId="2" borderId="23" xfId="0" applyFont="1" applyFill="1" applyBorder="1" applyAlignment="1">
      <alignment horizontal="left" vertical="top"/>
    </xf>
    <xf numFmtId="185" fontId="42" fillId="2" borderId="3" xfId="0" applyFont="1" applyFill="1" applyBorder="1" applyAlignment="1">
      <alignment horizontal="left" vertical="top"/>
    </xf>
    <xf numFmtId="185" fontId="42" fillId="2" borderId="21" xfId="0" applyFont="1" applyFill="1" applyBorder="1" applyAlignment="1">
      <alignment horizontal="left" vertical="top"/>
    </xf>
    <xf numFmtId="185" fontId="42" fillId="2" borderId="9" xfId="0" applyFont="1" applyFill="1" applyBorder="1" applyAlignment="1">
      <alignment horizontal="left" vertical="top"/>
    </xf>
    <xf numFmtId="185" fontId="42" fillId="2" borderId="22" xfId="0" applyFont="1" applyFill="1" applyBorder="1" applyAlignment="1">
      <alignment horizontal="left" vertical="top"/>
    </xf>
    <xf numFmtId="185" fontId="42" fillId="0" borderId="35" xfId="0" applyFont="1" applyBorder="1" applyAlignment="1">
      <alignment horizontal="center" vertical="center"/>
    </xf>
    <xf numFmtId="185" fontId="42" fillId="40" borderId="35" xfId="0" applyFont="1" applyFill="1" applyBorder="1" applyAlignment="1">
      <alignment horizontal="center"/>
    </xf>
    <xf numFmtId="185" fontId="42" fillId="40" borderId="38" xfId="0" applyFont="1" applyFill="1" applyBorder="1" applyAlignment="1">
      <alignment horizontal="center"/>
    </xf>
    <xf numFmtId="185" fontId="42" fillId="40" borderId="1" xfId="0" applyFont="1" applyFill="1" applyBorder="1" applyAlignment="1">
      <alignment horizontal="left" vertical="top" wrapText="1"/>
    </xf>
    <xf numFmtId="185" fontId="42" fillId="40" borderId="23" xfId="0" applyFont="1" applyFill="1" applyBorder="1" applyAlignment="1">
      <alignment horizontal="left" vertical="top"/>
    </xf>
    <xf numFmtId="185" fontId="42" fillId="40" borderId="3" xfId="0" applyFont="1" applyFill="1" applyBorder="1" applyAlignment="1">
      <alignment horizontal="left" vertical="top"/>
    </xf>
    <xf numFmtId="185" fontId="42" fillId="40" borderId="21" xfId="0" applyFont="1" applyFill="1" applyBorder="1" applyAlignment="1">
      <alignment horizontal="left" vertical="top"/>
    </xf>
    <xf numFmtId="185" fontId="42" fillId="40" borderId="9" xfId="0" applyFont="1" applyFill="1" applyBorder="1" applyAlignment="1">
      <alignment horizontal="left" vertical="top"/>
    </xf>
    <xf numFmtId="185" fontId="42" fillId="40" borderId="22" xfId="0" applyFont="1" applyFill="1" applyBorder="1" applyAlignment="1">
      <alignment horizontal="left" vertical="top"/>
    </xf>
    <xf numFmtId="185" fontId="38" fillId="0" borderId="0" xfId="0" applyFont="1" applyAlignment="1">
      <alignment vertical="center"/>
    </xf>
    <xf numFmtId="185" fontId="38" fillId="0" borderId="0" xfId="0" applyFont="1" applyAlignment="1">
      <alignment horizontal="left" vertical="center" indent="2"/>
    </xf>
    <xf numFmtId="185" fontId="67" fillId="0" borderId="0" xfId="0" applyFont="1" applyAlignment="1">
      <alignment vertical="top"/>
    </xf>
    <xf numFmtId="185" fontId="64" fillId="34" borderId="78" xfId="0" applyFont="1" applyFill="1" applyBorder="1" applyAlignment="1">
      <alignment horizontal="left" vertical="top" wrapText="1"/>
    </xf>
    <xf numFmtId="185" fontId="65" fillId="35" borderId="80" xfId="0" applyFont="1" applyFill="1" applyBorder="1" applyAlignment="1">
      <alignment horizontal="left" vertical="center" wrapText="1"/>
    </xf>
    <xf numFmtId="9" fontId="65" fillId="35" borderId="81" xfId="0" applyNumberFormat="1" applyFont="1" applyFill="1" applyBorder="1" applyAlignment="1">
      <alignment horizontal="center" vertical="center" wrapText="1"/>
    </xf>
    <xf numFmtId="9" fontId="65" fillId="36" borderId="81" xfId="0" applyNumberFormat="1" applyFont="1" applyFill="1" applyBorder="1" applyAlignment="1">
      <alignment horizontal="center" vertical="center" wrapText="1"/>
    </xf>
    <xf numFmtId="185" fontId="38" fillId="0" borderId="0" xfId="0" applyFont="1" applyBorder="1" applyAlignment="1">
      <alignment vertical="top" wrapText="1"/>
    </xf>
    <xf numFmtId="185" fontId="66" fillId="0" borderId="0" xfId="0" applyFont="1" applyBorder="1" applyAlignment="1">
      <alignment vertical="top" wrapText="1"/>
    </xf>
    <xf numFmtId="185" fontId="68" fillId="34" borderId="78" xfId="0" applyFont="1" applyFill="1" applyBorder="1" applyAlignment="1">
      <alignment vertical="center" wrapText="1"/>
    </xf>
    <xf numFmtId="185" fontId="68" fillId="34" borderId="78" xfId="0" applyFont="1" applyFill="1" applyBorder="1" applyAlignment="1">
      <alignment horizontal="left" vertical="top" wrapText="1"/>
    </xf>
    <xf numFmtId="9" fontId="69" fillId="35" borderId="84" xfId="0" applyNumberFormat="1" applyFont="1" applyFill="1" applyBorder="1" applyAlignment="1">
      <alignment horizontal="center" vertical="center" wrapText="1"/>
    </xf>
    <xf numFmtId="185" fontId="69" fillId="35" borderId="85" xfId="0" applyFont="1" applyFill="1" applyBorder="1" applyAlignment="1">
      <alignment horizontal="left" vertical="center" wrapText="1"/>
    </xf>
    <xf numFmtId="9" fontId="69" fillId="35" borderId="86" xfId="0" applyNumberFormat="1" applyFont="1" applyFill="1" applyBorder="1" applyAlignment="1">
      <alignment horizontal="left" vertical="center" wrapText="1"/>
    </xf>
    <xf numFmtId="9" fontId="69" fillId="35" borderId="87" xfId="0" applyNumberFormat="1" applyFont="1" applyFill="1" applyBorder="1" applyAlignment="1">
      <alignment horizontal="center" vertical="center" wrapText="1"/>
    </xf>
    <xf numFmtId="185" fontId="69" fillId="36" borderId="85" xfId="0" applyFont="1" applyFill="1" applyBorder="1" applyAlignment="1">
      <alignment vertical="center" wrapText="1"/>
    </xf>
    <xf numFmtId="9" fontId="69" fillId="36" borderId="86" xfId="0" applyNumberFormat="1" applyFont="1" applyFill="1" applyBorder="1" applyAlignment="1">
      <alignment horizontal="left" vertical="center" wrapText="1"/>
    </xf>
    <xf numFmtId="9" fontId="69" fillId="35" borderId="88" xfId="0" applyNumberFormat="1" applyFont="1" applyFill="1" applyBorder="1" applyAlignment="1">
      <alignment horizontal="center" vertical="center" wrapText="1"/>
    </xf>
    <xf numFmtId="9" fontId="70" fillId="35" borderId="86" xfId="0" applyNumberFormat="1" applyFont="1" applyFill="1" applyBorder="1" applyAlignment="1">
      <alignment horizontal="center" vertical="center" wrapText="1"/>
    </xf>
    <xf numFmtId="9" fontId="70" fillId="35" borderId="86" xfId="0" applyNumberFormat="1" applyFont="1" applyFill="1" applyBorder="1" applyAlignment="1">
      <alignment horizontal="left" vertical="center" wrapText="1"/>
    </xf>
    <xf numFmtId="9" fontId="70" fillId="35" borderId="2" xfId="0" applyNumberFormat="1" applyFont="1" applyFill="1" applyBorder="1" applyAlignment="1">
      <alignment vertical="center" wrapText="1"/>
    </xf>
    <xf numFmtId="185" fontId="70" fillId="35" borderId="85" xfId="0" applyFont="1" applyFill="1" applyBorder="1" applyAlignment="1">
      <alignment horizontal="left" vertical="center" wrapText="1"/>
    </xf>
    <xf numFmtId="9" fontId="70" fillId="35" borderId="0" xfId="0" applyNumberFormat="1" applyFont="1" applyFill="1" applyBorder="1" applyAlignment="1">
      <alignment vertical="center" wrapText="1"/>
    </xf>
    <xf numFmtId="185" fontId="25" fillId="0" borderId="0" xfId="0" applyNumberFormat="1" applyFont="1"/>
    <xf numFmtId="185" fontId="38" fillId="37" borderId="23" xfId="0" applyNumberFormat="1" applyFont="1" applyFill="1" applyBorder="1" applyAlignment="1">
      <alignment horizontal="left" vertical="top" wrapText="1"/>
    </xf>
    <xf numFmtId="185" fontId="38" fillId="37" borderId="3" xfId="0" applyNumberFormat="1" applyFont="1" applyFill="1" applyBorder="1" applyAlignment="1">
      <alignment horizontal="left" vertical="top" wrapText="1"/>
    </xf>
    <xf numFmtId="185" fontId="38" fillId="37" borderId="21" xfId="0" applyNumberFormat="1" applyFont="1" applyFill="1" applyBorder="1" applyAlignment="1">
      <alignment horizontal="left" vertical="top" wrapText="1"/>
    </xf>
    <xf numFmtId="185" fontId="38" fillId="38" borderId="23" xfId="0" applyFont="1" applyFill="1" applyBorder="1" applyAlignment="1">
      <alignment horizontal="left" vertical="top" wrapText="1"/>
    </xf>
    <xf numFmtId="185" fontId="38" fillId="38" borderId="3" xfId="0" applyFont="1" applyFill="1" applyBorder="1" applyAlignment="1">
      <alignment horizontal="left" vertical="top" wrapText="1"/>
    </xf>
    <xf numFmtId="185" fontId="38" fillId="38" borderId="21" xfId="0" applyFont="1" applyFill="1" applyBorder="1" applyAlignment="1">
      <alignment horizontal="left" vertical="top" wrapText="1"/>
    </xf>
    <xf numFmtId="185" fontId="38" fillId="10" borderId="23" xfId="0" applyFont="1" applyFill="1" applyBorder="1" applyAlignment="1">
      <alignment horizontal="left" vertical="top" wrapText="1"/>
    </xf>
    <xf numFmtId="185" fontId="38" fillId="10" borderId="3" xfId="0" applyFont="1" applyFill="1" applyBorder="1" applyAlignment="1">
      <alignment horizontal="left" vertical="top" wrapText="1"/>
    </xf>
    <xf numFmtId="185" fontId="38" fillId="10" borderId="21" xfId="0" applyFont="1" applyFill="1" applyBorder="1" applyAlignment="1">
      <alignment horizontal="left" vertical="top" wrapText="1"/>
    </xf>
    <xf numFmtId="185" fontId="38" fillId="39" borderId="23" xfId="0" applyFont="1" applyFill="1" applyBorder="1" applyAlignment="1">
      <alignment horizontal="left" vertical="top" wrapText="1"/>
    </xf>
    <xf numFmtId="185" fontId="38" fillId="39" borderId="3" xfId="0" applyFont="1" applyFill="1" applyBorder="1" applyAlignment="1">
      <alignment horizontal="left" vertical="top" wrapText="1"/>
    </xf>
    <xf numFmtId="185" fontId="38" fillId="39" borderId="21" xfId="0" applyFont="1" applyFill="1" applyBorder="1" applyAlignment="1">
      <alignment horizontal="left" vertical="top" wrapText="1"/>
    </xf>
    <xf numFmtId="185" fontId="71" fillId="0" borderId="0" xfId="0" applyFont="1"/>
    <xf numFmtId="185" fontId="0" fillId="0" borderId="0" xfId="0" applyAlignment="1">
      <alignment horizontal="left" vertical="top" wrapText="1"/>
    </xf>
    <xf numFmtId="185" fontId="0" fillId="0" borderId="0" xfId="0" applyAlignment="1">
      <alignment horizontal="left" vertical="top"/>
    </xf>
    <xf numFmtId="185" fontId="72" fillId="0" borderId="0" xfId="0" applyFont="1"/>
    <xf numFmtId="185" fontId="26" fillId="0" borderId="0" xfId="0" applyFont="1"/>
    <xf numFmtId="185" fontId="0" fillId="0" borderId="64" xfId="0" applyBorder="1" applyAlignment="1">
      <alignment horizontal="center" vertical="center" wrapText="1"/>
    </xf>
    <xf numFmtId="9" fontId="0" fillId="0" borderId="34" xfId="0" applyNumberFormat="1" applyBorder="1"/>
    <xf numFmtId="179" fontId="0" fillId="0" borderId="34" xfId="0" applyNumberFormat="1" applyBorder="1"/>
    <xf numFmtId="185" fontId="0" fillId="0" borderId="39" xfId="0" applyBorder="1" applyAlignment="1">
      <alignment horizontal="center" vertical="center" wrapText="1"/>
    </xf>
    <xf numFmtId="185" fontId="0" fillId="0" borderId="73" xfId="0" applyBorder="1" applyAlignment="1">
      <alignment horizontal="center" vertical="center" wrapText="1"/>
    </xf>
    <xf numFmtId="180" fontId="73" fillId="41" borderId="89" xfId="33" applyFont="1" applyFill="1" applyBorder="1">
      <alignment horizontal="center" vertical="center"/>
    </xf>
    <xf numFmtId="185" fontId="38" fillId="42" borderId="90" xfId="0" applyNumberFormat="1" applyFont="1" applyFill="1" applyBorder="1" applyAlignment="1">
      <alignment vertical="center" wrapText="1"/>
    </xf>
    <xf numFmtId="185" fontId="0" fillId="42" borderId="0" xfId="0" applyNumberFormat="1" applyFill="1"/>
    <xf numFmtId="185" fontId="1" fillId="28" borderId="34" xfId="46" applyFill="1" applyBorder="1"/>
    <xf numFmtId="0" fontId="0" fillId="0" borderId="34" xfId="0" applyNumberFormat="1" applyBorder="1"/>
    <xf numFmtId="0" fontId="25" fillId="0" borderId="34" xfId="0" applyNumberFormat="1" applyFont="1" applyBorder="1"/>
    <xf numFmtId="185" fontId="10" fillId="28" borderId="34" xfId="46" applyFont="1" applyFill="1" applyBorder="1"/>
    <xf numFmtId="0" fontId="25" fillId="2" borderId="34" xfId="0" applyNumberFormat="1" applyFont="1" applyFill="1" applyBorder="1"/>
    <xf numFmtId="185" fontId="0" fillId="0" borderId="0" xfId="0" applyNumberFormat="1" applyAlignment="1">
      <alignment vertical="top"/>
    </xf>
    <xf numFmtId="185" fontId="0" fillId="0" borderId="0" xfId="0" applyFont="1" applyAlignment="1">
      <alignment horizontal="left" vertical="top" wrapText="1"/>
    </xf>
    <xf numFmtId="185" fontId="20" fillId="11" borderId="0" xfId="0" applyFont="1" applyFill="1" applyAlignment="1">
      <alignment horizontal="left" vertical="top" wrapText="1"/>
    </xf>
    <xf numFmtId="185" fontId="0" fillId="0" borderId="0" xfId="0" applyAlignment="1">
      <alignment vertical="top" wrapText="1"/>
    </xf>
    <xf numFmtId="185" fontId="0" fillId="11" borderId="0" xfId="0" applyFont="1" applyFill="1" applyAlignment="1">
      <alignment horizontal="left" vertical="top" wrapText="1"/>
    </xf>
    <xf numFmtId="185" fontId="74" fillId="10" borderId="34" xfId="0" applyNumberFormat="1" applyFont="1" applyFill="1" applyBorder="1" applyAlignment="1">
      <alignment horizontal="left" vertical="center" wrapText="1"/>
    </xf>
    <xf numFmtId="185" fontId="74" fillId="0" borderId="34" xfId="0" applyNumberFormat="1" applyFont="1" applyBorder="1" applyAlignment="1">
      <alignment horizontal="left" vertical="center"/>
    </xf>
    <xf numFmtId="185" fontId="74" fillId="10" borderId="34" xfId="0" applyFont="1" applyFill="1" applyBorder="1" applyAlignment="1">
      <alignment horizontal="left" vertical="center" wrapText="1"/>
    </xf>
    <xf numFmtId="185" fontId="74" fillId="0" borderId="34" xfId="0" applyFont="1" applyBorder="1" applyAlignment="1">
      <alignment horizontal="left" vertical="center"/>
    </xf>
    <xf numFmtId="185" fontId="74" fillId="2" borderId="34" xfId="0" applyFont="1" applyFill="1" applyBorder="1" applyAlignment="1">
      <alignment horizontal="left" vertical="center" wrapText="1"/>
    </xf>
    <xf numFmtId="185" fontId="0" fillId="2" borderId="34" xfId="0" applyFill="1" applyBorder="1" applyAlignment="1">
      <alignment horizontal="left" vertical="center" wrapText="1"/>
    </xf>
    <xf numFmtId="185" fontId="75" fillId="0" borderId="34" xfId="0" applyFont="1" applyBorder="1" applyAlignment="1">
      <alignment horizontal="left" vertical="center"/>
    </xf>
    <xf numFmtId="14" fontId="0" fillId="0" borderId="34" xfId="0" applyNumberFormat="1" applyBorder="1" applyAlignment="1">
      <alignment horizontal="left"/>
    </xf>
    <xf numFmtId="185" fontId="0" fillId="0" borderId="34" xfId="0" applyFill="1" applyBorder="1" applyAlignment="1">
      <alignment horizontal="left"/>
    </xf>
    <xf numFmtId="9" fontId="0" fillId="0" borderId="34" xfId="0" applyNumberFormat="1" applyFill="1" applyBorder="1" applyAlignment="1">
      <alignment horizontal="left"/>
    </xf>
    <xf numFmtId="0" fontId="0" fillId="3" borderId="0" xfId="25" applyNumberFormat="1" applyFont="1" applyFill="1" applyBorder="1" applyAlignment="1">
      <alignment horizontal="center"/>
    </xf>
    <xf numFmtId="0" fontId="23" fillId="3" borderId="0" xfId="25" applyNumberFormat="1" applyFont="1" applyFill="1" applyBorder="1" applyAlignment="1">
      <alignment horizontal="center"/>
    </xf>
    <xf numFmtId="0" fontId="1" fillId="3" borderId="0" xfId="25" applyNumberFormat="1" applyFont="1" applyFill="1" applyBorder="1" applyAlignment="1">
      <alignment horizontal="center" vertical="center" wrapText="1"/>
    </xf>
    <xf numFmtId="0" fontId="29" fillId="2" borderId="0" xfId="25" applyNumberFormat="1" applyFont="1" applyFill="1" applyBorder="1"/>
    <xf numFmtId="0" fontId="0" fillId="2" borderId="0" xfId="0" applyNumberFormat="1" applyFont="1" applyFill="1"/>
    <xf numFmtId="0" fontId="26" fillId="2" borderId="0" xfId="0" applyNumberFormat="1" applyFont="1" applyFill="1"/>
    <xf numFmtId="0" fontId="20" fillId="2" borderId="0" xfId="0" applyNumberFormat="1" applyFont="1" applyFill="1"/>
    <xf numFmtId="0" fontId="0" fillId="0" borderId="0" xfId="0" applyNumberFormat="1" applyAlignment="1">
      <alignment vertical="center"/>
    </xf>
    <xf numFmtId="0" fontId="0" fillId="0" borderId="0" xfId="0" applyNumberFormat="1" applyAlignment="1">
      <alignment wrapText="1"/>
    </xf>
    <xf numFmtId="0" fontId="26" fillId="0" borderId="0" xfId="0" applyNumberFormat="1" applyFont="1"/>
    <xf numFmtId="0" fontId="22" fillId="4" borderId="34" xfId="25" applyNumberFormat="1" applyFont="1" applyFill="1" applyBorder="1" applyAlignment="1">
      <alignment horizontal="center"/>
    </xf>
    <xf numFmtId="0" fontId="22" fillId="4" borderId="34" xfId="25" applyNumberFormat="1" applyFont="1" applyFill="1" applyBorder="1" applyAlignment="1">
      <alignment horizontal="center" vertical="center" wrapText="1"/>
    </xf>
    <xf numFmtId="0" fontId="23" fillId="5" borderId="34" xfId="25" applyNumberFormat="1" applyFont="1" applyFill="1" applyBorder="1" applyAlignment="1">
      <alignment horizontal="center"/>
    </xf>
    <xf numFmtId="0" fontId="1" fillId="6" borderId="34" xfId="25" applyNumberFormat="1" applyFont="1" applyFill="1" applyBorder="1" applyAlignment="1">
      <alignment horizontal="center" vertical="center" wrapText="1"/>
    </xf>
    <xf numFmtId="0" fontId="1" fillId="13" borderId="35" xfId="25" applyNumberFormat="1" applyFont="1" applyFill="1" applyBorder="1" applyAlignment="1">
      <alignment horizontal="center" vertical="center" wrapText="1"/>
    </xf>
    <xf numFmtId="0" fontId="1" fillId="13" borderId="38" xfId="25" applyNumberFormat="1" applyFont="1" applyFill="1" applyBorder="1" applyAlignment="1">
      <alignment horizontal="center" vertical="center" wrapText="1"/>
    </xf>
    <xf numFmtId="0" fontId="1" fillId="6" borderId="35" xfId="25" applyNumberFormat="1" applyFont="1" applyFill="1" applyBorder="1" applyAlignment="1">
      <alignment horizontal="center" vertical="center" wrapText="1"/>
    </xf>
    <xf numFmtId="0" fontId="0" fillId="2" borderId="34" xfId="4" applyNumberFormat="1" applyFont="1" applyFill="1" applyBorder="1" applyAlignment="1">
      <alignment horizontal="center" vertical="center" wrapText="1"/>
    </xf>
    <xf numFmtId="0" fontId="0" fillId="2" borderId="34" xfId="4" applyNumberFormat="1" applyFont="1" applyFill="1" applyBorder="1" applyAlignment="1" applyProtection="1">
      <alignment vertical="center" wrapText="1"/>
    </xf>
    <xf numFmtId="0" fontId="4" fillId="2" borderId="34" xfId="4" applyNumberFormat="1" applyFont="1" applyFill="1" applyBorder="1" applyAlignment="1">
      <alignment vertical="center" wrapText="1"/>
    </xf>
    <xf numFmtId="0" fontId="1" fillId="2" borderId="34" xfId="4" applyNumberFormat="1" applyFont="1" applyFill="1" applyBorder="1" applyAlignment="1">
      <alignment horizontal="center" vertical="center" wrapText="1"/>
    </xf>
    <xf numFmtId="0" fontId="1" fillId="2" borderId="34" xfId="4" applyNumberFormat="1" applyFont="1" applyFill="1" applyBorder="1" applyAlignment="1" applyProtection="1">
      <alignment vertical="center" wrapText="1"/>
    </xf>
    <xf numFmtId="0" fontId="26" fillId="2" borderId="34" xfId="4" applyNumberFormat="1" applyFont="1" applyFill="1" applyBorder="1" applyAlignment="1">
      <alignment horizontal="center" vertical="center" wrapText="1"/>
    </xf>
    <xf numFmtId="0" fontId="26" fillId="2" borderId="34" xfId="4" applyNumberFormat="1" applyFont="1" applyFill="1" applyBorder="1" applyAlignment="1" applyProtection="1">
      <alignment vertical="center" wrapText="1"/>
    </xf>
    <xf numFmtId="0" fontId="1" fillId="43" borderId="34" xfId="4" applyNumberFormat="1" applyFont="1" applyFill="1" applyBorder="1" applyAlignment="1" applyProtection="1">
      <alignment vertical="center" wrapText="1"/>
    </xf>
    <xf numFmtId="0" fontId="20" fillId="2" borderId="34" xfId="4" applyNumberFormat="1" applyFont="1" applyFill="1" applyBorder="1" applyAlignment="1">
      <alignment horizontal="center" vertical="center" wrapText="1"/>
    </xf>
    <xf numFmtId="0" fontId="20" fillId="2" borderId="34" xfId="4" applyNumberFormat="1" applyFont="1" applyFill="1" applyBorder="1" applyAlignment="1">
      <alignment horizontal="left" vertical="center" wrapText="1"/>
    </xf>
    <xf numFmtId="0" fontId="16" fillId="2" borderId="34" xfId="4" applyNumberFormat="1" applyFont="1" applyFill="1" applyBorder="1" applyAlignment="1">
      <alignment horizontal="left" vertical="center" wrapText="1"/>
    </xf>
    <xf numFmtId="0" fontId="0" fillId="43" borderId="34" xfId="4" applyNumberFormat="1" applyFont="1" applyFill="1" applyBorder="1" applyAlignment="1">
      <alignment horizontal="left" vertical="center" wrapText="1"/>
    </xf>
    <xf numFmtId="0" fontId="4" fillId="2" borderId="34" xfId="4" applyNumberFormat="1" applyFont="1" applyFill="1" applyBorder="1" applyAlignment="1">
      <alignment horizontal="left" vertical="center" wrapText="1"/>
    </xf>
    <xf numFmtId="0" fontId="0" fillId="2" borderId="34" xfId="4" applyNumberFormat="1" applyFont="1" applyFill="1" applyBorder="1" applyAlignment="1">
      <alignment horizontal="left" vertical="center" wrapText="1"/>
    </xf>
    <xf numFmtId="0" fontId="0" fillId="2" borderId="34" xfId="4" applyNumberFormat="1" applyFont="1" applyFill="1" applyBorder="1" applyAlignment="1" applyProtection="1">
      <alignment horizontal="center" vertical="center" wrapText="1"/>
    </xf>
    <xf numFmtId="0" fontId="0" fillId="2" borderId="34" xfId="4" applyNumberFormat="1" applyFont="1" applyFill="1" applyBorder="1" applyAlignment="1" applyProtection="1">
      <alignment horizontal="left" wrapText="1"/>
    </xf>
    <xf numFmtId="0" fontId="31" fillId="2" borderId="34" xfId="25" applyNumberFormat="1" applyFont="1" applyFill="1" applyBorder="1" applyAlignment="1">
      <alignment horizontal="center" vertical="center" wrapText="1"/>
    </xf>
    <xf numFmtId="0" fontId="23" fillId="5" borderId="34" xfId="25" applyNumberFormat="1" applyFont="1" applyFill="1" applyBorder="1" applyAlignment="1">
      <alignment horizontal="center" vertical="center"/>
    </xf>
    <xf numFmtId="0" fontId="23" fillId="5" borderId="34" xfId="25" applyNumberFormat="1" applyFont="1" applyFill="1" applyBorder="1" applyAlignment="1">
      <alignment horizontal="center" wrapText="1"/>
    </xf>
    <xf numFmtId="0" fontId="29" fillId="2" borderId="34" xfId="25" applyNumberFormat="1" applyFont="1" applyFill="1" applyBorder="1" applyAlignment="1">
      <alignment horizontal="center"/>
    </xf>
    <xf numFmtId="0" fontId="0" fillId="2" borderId="34" xfId="0" applyNumberFormat="1" applyFill="1" applyBorder="1" applyAlignment="1">
      <alignment vertical="center" wrapText="1"/>
    </xf>
    <xf numFmtId="0" fontId="0" fillId="2" borderId="34" xfId="0" applyNumberFormat="1" applyFill="1" applyBorder="1" applyAlignment="1">
      <alignment wrapText="1"/>
    </xf>
    <xf numFmtId="0" fontId="0" fillId="2" borderId="34" xfId="0" applyNumberFormat="1" applyFont="1" applyFill="1" applyBorder="1" applyAlignment="1">
      <alignment vertical="center" wrapText="1"/>
    </xf>
    <xf numFmtId="0" fontId="0" fillId="2" borderId="34" xfId="0" applyNumberFormat="1" applyFont="1" applyFill="1" applyBorder="1" applyAlignment="1">
      <alignment wrapText="1"/>
    </xf>
    <xf numFmtId="0" fontId="26" fillId="2" borderId="34" xfId="0" applyNumberFormat="1" applyFont="1" applyFill="1" applyBorder="1" applyAlignment="1">
      <alignment vertical="center" wrapText="1"/>
    </xf>
    <xf numFmtId="0" fontId="26" fillId="2" borderId="34" xfId="0" applyNumberFormat="1" applyFont="1" applyFill="1" applyBorder="1" applyAlignment="1">
      <alignment wrapText="1"/>
    </xf>
    <xf numFmtId="0" fontId="20" fillId="2" borderId="34" xfId="0" applyNumberFormat="1" applyFont="1" applyFill="1" applyBorder="1" applyAlignment="1">
      <alignment vertical="center" wrapText="1"/>
    </xf>
    <xf numFmtId="0" fontId="20" fillId="2" borderId="34" xfId="0" applyNumberFormat="1" applyFont="1" applyFill="1" applyBorder="1" applyAlignment="1">
      <alignment wrapText="1"/>
    </xf>
    <xf numFmtId="0" fontId="47" fillId="2" borderId="34" xfId="25" applyNumberFormat="1" applyFont="1" applyFill="1" applyBorder="1" applyAlignment="1">
      <alignment horizontal="center"/>
    </xf>
    <xf numFmtId="0" fontId="4" fillId="2" borderId="34" xfId="0" applyNumberFormat="1" applyFont="1" applyFill="1" applyBorder="1" applyAlignment="1">
      <alignment wrapText="1"/>
    </xf>
    <xf numFmtId="0" fontId="52" fillId="2" borderId="64" xfId="142" applyNumberFormat="1" applyFill="1" applyBorder="1" applyAlignment="1" applyProtection="1">
      <alignment horizontal="center" vertical="center" wrapText="1"/>
    </xf>
    <xf numFmtId="0" fontId="52" fillId="2" borderId="39" xfId="142" applyNumberFormat="1" applyFill="1" applyBorder="1" applyAlignment="1" applyProtection="1">
      <alignment horizontal="center" vertical="center" wrapText="1"/>
    </xf>
    <xf numFmtId="0" fontId="23" fillId="5" borderId="34" xfId="25" applyNumberFormat="1" applyFont="1" applyFill="1" applyBorder="1" applyAlignment="1"/>
    <xf numFmtId="0" fontId="1" fillId="5" borderId="34" xfId="25" applyNumberFormat="1" applyFont="1" applyFill="1" applyBorder="1" applyAlignment="1"/>
    <xf numFmtId="0" fontId="1" fillId="6" borderId="36" xfId="25" applyNumberFormat="1" applyFont="1" applyFill="1" applyBorder="1" applyAlignment="1">
      <alignment horizontal="center" vertical="center" wrapText="1"/>
    </xf>
    <xf numFmtId="0" fontId="46" fillId="2" borderId="34" xfId="25" applyNumberFormat="1" applyFont="1" applyFill="1" applyBorder="1" applyAlignment="1">
      <alignment horizontal="center"/>
    </xf>
    <xf numFmtId="0" fontId="0" fillId="13" borderId="35" xfId="25" applyNumberFormat="1" applyFont="1" applyFill="1" applyBorder="1" applyAlignment="1">
      <alignment horizontal="left" vertical="center" wrapText="1"/>
    </xf>
    <xf numFmtId="0" fontId="1" fillId="13" borderId="38" xfId="25" applyNumberFormat="1" applyFont="1" applyFill="1" applyBorder="1" applyAlignment="1">
      <alignment horizontal="left" vertical="center" wrapText="1"/>
    </xf>
    <xf numFmtId="0" fontId="1" fillId="13" borderId="35" xfId="25" applyNumberFormat="1" applyFont="1" applyFill="1" applyBorder="1" applyAlignment="1">
      <alignment vertical="center" wrapText="1"/>
    </xf>
    <xf numFmtId="0" fontId="29" fillId="2" borderId="34" xfId="25" applyNumberFormat="1" applyFont="1" applyFill="1" applyBorder="1"/>
    <xf numFmtId="0" fontId="1" fillId="13" borderId="34" xfId="25" applyNumberFormat="1" applyFont="1" applyFill="1" applyBorder="1" applyAlignment="1">
      <alignment horizontal="center" vertical="center" wrapText="1"/>
    </xf>
    <xf numFmtId="0" fontId="10" fillId="2" borderId="34" xfId="25" applyNumberFormat="1" applyFont="1" applyFill="1" applyBorder="1" applyAlignment="1">
      <alignment horizontal="center"/>
    </xf>
    <xf numFmtId="0" fontId="0" fillId="2" borderId="0" xfId="25" applyNumberFormat="1" applyFont="1" applyFill="1" applyBorder="1"/>
    <xf numFmtId="0" fontId="1" fillId="2" borderId="0" xfId="25" applyNumberFormat="1" applyFont="1" applyFill="1" applyBorder="1"/>
    <xf numFmtId="0" fontId="1" fillId="2" borderId="34" xfId="25" applyNumberFormat="1" applyFont="1" applyFill="1" applyBorder="1" applyAlignment="1">
      <alignment horizontal="center"/>
    </xf>
    <xf numFmtId="0" fontId="0" fillId="3" borderId="34" xfId="4" applyNumberFormat="1" applyFont="1" applyFill="1" applyBorder="1" applyAlignment="1">
      <alignment vertical="center" wrapText="1"/>
    </xf>
    <xf numFmtId="0" fontId="0" fillId="3" borderId="0" xfId="4" applyNumberFormat="1" applyFont="1" applyFill="1" applyBorder="1" applyAlignment="1">
      <alignment horizontal="center"/>
    </xf>
    <xf numFmtId="0" fontId="23" fillId="3" borderId="0" xfId="4" applyNumberFormat="1" applyFont="1" applyFill="1" applyBorder="1" applyAlignment="1">
      <alignment horizontal="center"/>
    </xf>
    <xf numFmtId="0" fontId="1" fillId="3" borderId="0" xfId="4" applyNumberFormat="1" applyFont="1" applyFill="1" applyBorder="1" applyAlignment="1">
      <alignment horizontal="center" vertical="center" wrapText="1"/>
    </xf>
    <xf numFmtId="0" fontId="1" fillId="44" borderId="0" xfId="4" applyNumberFormat="1" applyFont="1" applyFill="1" applyBorder="1" applyAlignment="1">
      <alignment horizontal="center" vertical="center" wrapText="1"/>
    </xf>
    <xf numFmtId="0" fontId="1" fillId="2" borderId="34" xfId="4" applyNumberFormat="1" applyFont="1" applyFill="1" applyBorder="1" applyAlignment="1">
      <alignment vertical="center"/>
    </xf>
    <xf numFmtId="0" fontId="1" fillId="2" borderId="34" xfId="4" applyNumberFormat="1" applyFont="1" applyFill="1" applyBorder="1" applyAlignment="1" applyProtection="1">
      <alignment horizontal="left" wrapText="1"/>
    </xf>
    <xf numFmtId="0" fontId="1" fillId="2" borderId="34" xfId="4" applyNumberFormat="1" applyFont="1" applyFill="1" applyBorder="1" applyAlignment="1">
      <alignment horizontal="left" vertical="center" wrapText="1"/>
    </xf>
    <xf numFmtId="0" fontId="19" fillId="11" borderId="34" xfId="4" applyNumberFormat="1" applyFont="1" applyFill="1" applyBorder="1" applyAlignment="1">
      <alignment horizontal="center" vertical="center" wrapText="1"/>
    </xf>
    <xf numFmtId="0" fontId="19" fillId="2" borderId="34" xfId="4" applyNumberFormat="1" applyFont="1" applyFill="1" applyBorder="1" applyAlignment="1">
      <alignment horizontal="center" vertical="center" wrapText="1"/>
    </xf>
    <xf numFmtId="0" fontId="1" fillId="37" borderId="34" xfId="4" applyNumberFormat="1" applyFont="1" applyFill="1" applyBorder="1" applyAlignment="1">
      <alignment horizontal="center" vertical="center" wrapText="1"/>
    </xf>
    <xf numFmtId="0" fontId="1" fillId="21" borderId="34" xfId="4" applyNumberFormat="1" applyFont="1" applyFill="1" applyBorder="1" applyAlignment="1">
      <alignment horizontal="center" vertical="center" wrapText="1"/>
    </xf>
    <xf numFmtId="0" fontId="76" fillId="2" borderId="34" xfId="4" applyNumberFormat="1" applyFont="1" applyFill="1" applyBorder="1" applyAlignment="1">
      <alignment horizontal="center" vertical="center" wrapText="1"/>
    </xf>
    <xf numFmtId="0" fontId="1" fillId="45" borderId="34" xfId="4" applyNumberFormat="1" applyFont="1" applyFill="1" applyBorder="1" applyAlignment="1">
      <alignment horizontal="center" vertical="center" wrapText="1"/>
    </xf>
    <xf numFmtId="0" fontId="1" fillId="19" borderId="34" xfId="4" applyNumberFormat="1" applyFont="1" applyFill="1" applyBorder="1" applyAlignment="1">
      <alignment horizontal="center" vertical="center" wrapText="1"/>
    </xf>
    <xf numFmtId="0" fontId="1" fillId="19" borderId="0" xfId="4" applyNumberFormat="1" applyFont="1" applyFill="1" applyBorder="1"/>
    <xf numFmtId="0" fontId="1" fillId="45" borderId="34" xfId="4" applyNumberFormat="1" applyFont="1" applyFill="1" applyBorder="1" applyAlignment="1" applyProtection="1">
      <alignment horizontal="left" wrapText="1"/>
    </xf>
    <xf numFmtId="0" fontId="1" fillId="0" borderId="34" xfId="4" applyNumberFormat="1" applyFont="1" applyFill="1" applyBorder="1" applyAlignment="1" applyProtection="1">
      <alignment horizontal="left" wrapText="1"/>
    </xf>
    <xf numFmtId="0" fontId="1" fillId="19" borderId="34" xfId="4" applyNumberFormat="1" applyFont="1" applyFill="1" applyBorder="1" applyAlignment="1" applyProtection="1">
      <alignment horizontal="left" wrapText="1"/>
    </xf>
    <xf numFmtId="0" fontId="19" fillId="19" borderId="34" xfId="4" applyNumberFormat="1" applyFont="1" applyFill="1" applyBorder="1" applyAlignment="1" applyProtection="1">
      <alignment horizontal="left" wrapText="1"/>
    </xf>
    <xf numFmtId="0" fontId="1" fillId="24" borderId="34" xfId="4" applyNumberFormat="1" applyFont="1" applyFill="1" applyBorder="1" applyAlignment="1">
      <alignment horizontal="center" vertical="center" wrapText="1"/>
    </xf>
    <xf numFmtId="0" fontId="1" fillId="10" borderId="34" xfId="4" applyNumberFormat="1" applyFont="1" applyFill="1" applyBorder="1" applyAlignment="1">
      <alignment horizontal="center" vertical="center" wrapText="1"/>
    </xf>
    <xf numFmtId="0" fontId="1" fillId="46" borderId="34" xfId="4" applyNumberFormat="1" applyFont="1" applyFill="1" applyBorder="1" applyAlignment="1">
      <alignment horizontal="center" vertical="center" wrapText="1"/>
    </xf>
    <xf numFmtId="0" fontId="19" fillId="46" borderId="34" xfId="4" applyNumberFormat="1" applyFont="1" applyFill="1" applyBorder="1" applyAlignment="1">
      <alignment horizontal="center" vertical="center" wrapText="1"/>
    </xf>
    <xf numFmtId="0" fontId="1" fillId="11" borderId="34" xfId="4" applyNumberFormat="1" applyFont="1" applyFill="1" applyBorder="1" applyAlignment="1">
      <alignment vertical="center"/>
    </xf>
    <xf numFmtId="0" fontId="1" fillId="11" borderId="34" xfId="4" applyNumberFormat="1" applyFont="1" applyFill="1" applyBorder="1" applyAlignment="1">
      <alignment horizontal="center" vertical="center" wrapText="1"/>
    </xf>
    <xf numFmtId="0" fontId="0" fillId="3" borderId="0" xfId="4" applyNumberFormat="1" applyFont="1" applyFill="1" applyAlignment="1">
      <alignment horizontal="center" vertical="center" wrapText="1"/>
    </xf>
    <xf numFmtId="0" fontId="0" fillId="3" borderId="0" xfId="4" applyNumberFormat="1" applyFont="1" applyFill="1" applyAlignment="1">
      <alignment wrapText="1"/>
    </xf>
    <xf numFmtId="0" fontId="77" fillId="3" borderId="0" xfId="4" applyNumberFormat="1" applyFont="1" applyFill="1" applyAlignment="1">
      <alignment horizontal="left" wrapText="1"/>
    </xf>
    <xf numFmtId="0" fontId="0" fillId="3" borderId="0" xfId="4" applyNumberFormat="1" applyFont="1" applyFill="1" applyAlignment="1">
      <alignment horizontal="center"/>
    </xf>
    <xf numFmtId="0" fontId="1" fillId="45" borderId="0" xfId="4" applyNumberFormat="1" applyFont="1" applyFill="1" applyAlignment="1">
      <alignment horizontal="center"/>
    </xf>
    <xf numFmtId="0" fontId="0" fillId="3" borderId="0" xfId="4" applyNumberFormat="1" applyFont="1" applyFill="1" applyAlignment="1"/>
    <xf numFmtId="0" fontId="0" fillId="3" borderId="34" xfId="4" applyNumberFormat="1" applyFont="1" applyFill="1" applyBorder="1" applyAlignment="1">
      <alignment horizontal="center" vertical="center" wrapText="1"/>
    </xf>
    <xf numFmtId="0" fontId="1" fillId="3" borderId="34" xfId="4" applyNumberFormat="1" applyFont="1" applyFill="1" applyBorder="1" applyAlignment="1">
      <alignment vertical="center" wrapText="1"/>
    </xf>
    <xf numFmtId="0" fontId="22" fillId="4" borderId="73" xfId="4" applyNumberFormat="1" applyFont="1" applyFill="1" applyBorder="1" applyAlignment="1">
      <alignment horizontal="center" vertical="center" wrapText="1"/>
    </xf>
    <xf numFmtId="0" fontId="22" fillId="4" borderId="73" xfId="4" applyNumberFormat="1" applyFont="1" applyFill="1" applyBorder="1" applyAlignment="1">
      <alignment horizontal="center" wrapText="1"/>
    </xf>
    <xf numFmtId="0" fontId="22" fillId="4" borderId="73" xfId="4" applyNumberFormat="1" applyFont="1" applyFill="1" applyBorder="1" applyAlignment="1">
      <alignment horizontal="center"/>
    </xf>
    <xf numFmtId="0" fontId="23" fillId="5" borderId="34" xfId="4" applyNumberFormat="1" applyFont="1" applyFill="1" applyBorder="1" applyAlignment="1">
      <alignment horizontal="center" vertical="center" wrapText="1"/>
    </xf>
    <xf numFmtId="0" fontId="1" fillId="6" borderId="64" xfId="4" applyNumberFormat="1" applyFont="1" applyFill="1" applyBorder="1" applyAlignment="1">
      <alignment horizontal="center" vertical="center" wrapText="1"/>
    </xf>
    <xf numFmtId="0" fontId="1" fillId="13" borderId="35" xfId="4" applyNumberFormat="1" applyFont="1" applyFill="1" applyBorder="1" applyAlignment="1">
      <alignment vertical="center" wrapText="1"/>
    </xf>
    <xf numFmtId="0" fontId="1" fillId="13" borderId="38" xfId="4" applyNumberFormat="1" applyFont="1" applyFill="1" applyBorder="1" applyAlignment="1">
      <alignment vertical="center" wrapText="1"/>
    </xf>
    <xf numFmtId="0" fontId="1" fillId="13" borderId="23" xfId="4" applyNumberFormat="1" applyFont="1" applyFill="1" applyBorder="1" applyAlignment="1">
      <alignment vertical="center" wrapText="1"/>
    </xf>
    <xf numFmtId="0" fontId="1" fillId="44" borderId="64" xfId="4" applyNumberFormat="1" applyFont="1" applyFill="1" applyBorder="1" applyAlignment="1">
      <alignment horizontal="left" vertical="center"/>
    </xf>
    <xf numFmtId="0" fontId="1" fillId="44" borderId="1" xfId="4" applyNumberFormat="1" applyFont="1" applyFill="1" applyBorder="1" applyAlignment="1">
      <alignment horizontal="center" vertical="center" wrapText="1"/>
    </xf>
    <xf numFmtId="0" fontId="1" fillId="44" borderId="23" xfId="4" applyNumberFormat="1" applyFont="1" applyFill="1" applyBorder="1" applyAlignment="1">
      <alignment horizontal="center" vertical="center" wrapText="1"/>
    </xf>
    <xf numFmtId="0" fontId="0" fillId="2" borderId="34" xfId="4" applyNumberFormat="1" applyFont="1" applyFill="1" applyBorder="1" applyAlignment="1">
      <alignment vertical="center" wrapText="1"/>
    </xf>
    <xf numFmtId="0" fontId="0" fillId="43" borderId="34" xfId="4" applyNumberFormat="1" applyFont="1" applyFill="1" applyBorder="1" applyAlignment="1">
      <alignment vertical="center" wrapText="1"/>
    </xf>
    <xf numFmtId="0" fontId="0" fillId="2" borderId="34" xfId="4" applyNumberFormat="1" applyFont="1" applyFill="1" applyBorder="1" applyAlignment="1" applyProtection="1">
      <alignment horizontal="left" vertical="center" wrapText="1"/>
    </xf>
    <xf numFmtId="0" fontId="20" fillId="11" borderId="34" xfId="4" applyNumberFormat="1" applyFont="1" applyFill="1" applyBorder="1" applyAlignment="1">
      <alignment horizontal="center" vertical="center" wrapText="1"/>
    </xf>
    <xf numFmtId="0" fontId="20" fillId="11" borderId="34" xfId="4" applyNumberFormat="1" applyFont="1" applyFill="1" applyBorder="1" applyAlignment="1" applyProtection="1">
      <alignment vertical="center" wrapText="1"/>
    </xf>
    <xf numFmtId="0" fontId="20" fillId="2" borderId="34" xfId="4" applyNumberFormat="1" applyFont="1" applyFill="1" applyBorder="1" applyAlignment="1" applyProtection="1">
      <alignment vertical="center" wrapText="1"/>
    </xf>
    <xf numFmtId="0" fontId="0" fillId="37" borderId="34" xfId="4" applyNumberFormat="1" applyFont="1" applyFill="1" applyBorder="1" applyAlignment="1" applyProtection="1">
      <alignment vertical="center" wrapText="1"/>
    </xf>
    <xf numFmtId="0" fontId="0" fillId="43" borderId="34" xfId="4" applyNumberFormat="1" applyFont="1" applyFill="1" applyBorder="1" applyAlignment="1" applyProtection="1">
      <alignment vertical="center" wrapText="1"/>
    </xf>
    <xf numFmtId="0" fontId="0" fillId="21" borderId="34" xfId="4" applyNumberFormat="1" applyFont="1" applyFill="1" applyBorder="1" applyAlignment="1" applyProtection="1">
      <alignment horizontal="center" vertical="center" wrapText="1"/>
    </xf>
    <xf numFmtId="0" fontId="0" fillId="21" borderId="34" xfId="4" applyNumberFormat="1" applyFont="1" applyFill="1" applyBorder="1" applyAlignment="1" applyProtection="1">
      <alignment horizontal="left" wrapText="1"/>
    </xf>
    <xf numFmtId="0" fontId="76" fillId="2" borderId="34" xfId="4" applyNumberFormat="1" applyFont="1" applyFill="1" applyBorder="1" applyAlignment="1" applyProtection="1">
      <alignment horizontal="center" vertical="center" wrapText="1"/>
    </xf>
    <xf numFmtId="0" fontId="76" fillId="2" borderId="34" xfId="4" applyNumberFormat="1" applyFont="1" applyFill="1" applyBorder="1" applyAlignment="1" applyProtection="1">
      <alignment horizontal="left" vertical="center" wrapText="1"/>
    </xf>
    <xf numFmtId="0" fontId="31" fillId="2" borderId="73" xfId="4" applyNumberFormat="1" applyFont="1" applyFill="1" applyBorder="1" applyAlignment="1">
      <alignment horizontal="center" vertical="center" wrapText="1"/>
    </xf>
    <xf numFmtId="0" fontId="23" fillId="5" borderId="35" xfId="4" applyNumberFormat="1" applyFont="1" applyFill="1" applyBorder="1" applyAlignment="1">
      <alignment horizontal="center" wrapText="1"/>
    </xf>
    <xf numFmtId="0" fontId="1" fillId="6" borderId="1" xfId="4" applyNumberFormat="1" applyFont="1" applyFill="1" applyBorder="1" applyAlignment="1">
      <alignment horizontal="center" vertical="center" wrapText="1"/>
    </xf>
    <xf numFmtId="0" fontId="1" fillId="44" borderId="64" xfId="4" applyNumberFormat="1" applyFont="1" applyFill="1" applyBorder="1" applyAlignment="1">
      <alignment horizontal="center" vertical="center" wrapText="1"/>
    </xf>
    <xf numFmtId="0" fontId="32" fillId="10" borderId="34" xfId="0" applyNumberFormat="1" applyFont="1" applyFill="1" applyBorder="1" applyAlignment="1">
      <alignment vertical="center" wrapText="1"/>
    </xf>
    <xf numFmtId="0" fontId="4" fillId="2" borderId="34" xfId="4" applyNumberFormat="1" applyFont="1" applyFill="1" applyBorder="1" applyAlignment="1">
      <alignment vertical="center"/>
    </xf>
    <xf numFmtId="0" fontId="0" fillId="10" borderId="34" xfId="4" applyNumberFormat="1" applyFont="1" applyFill="1" applyBorder="1" applyAlignment="1">
      <alignment vertical="center" wrapText="1"/>
    </xf>
    <xf numFmtId="0" fontId="4" fillId="43" borderId="34" xfId="4" applyNumberFormat="1" applyFont="1" applyFill="1" applyBorder="1" applyAlignment="1" applyProtection="1">
      <alignment horizontal="left" vertical="center" wrapText="1"/>
    </xf>
    <xf numFmtId="0" fontId="0" fillId="10" borderId="34" xfId="4" applyNumberFormat="1" applyFont="1" applyFill="1" applyBorder="1" applyAlignment="1">
      <alignment horizontal="left" vertical="center" wrapText="1"/>
    </xf>
    <xf numFmtId="0" fontId="4" fillId="2" borderId="34" xfId="4" applyNumberFormat="1" applyFont="1" applyFill="1" applyBorder="1" applyAlignment="1" applyProtection="1">
      <alignment vertical="center" wrapText="1"/>
    </xf>
    <xf numFmtId="0" fontId="4" fillId="43" borderId="34" xfId="4" applyNumberFormat="1" applyFont="1" applyFill="1" applyBorder="1" applyAlignment="1">
      <alignment vertical="center" wrapText="1"/>
    </xf>
    <xf numFmtId="0" fontId="52" fillId="2" borderId="64" xfId="142" applyNumberFormat="1" applyFill="1" applyBorder="1" applyAlignment="1" applyProtection="1">
      <alignment horizontal="left" vertical="center" wrapText="1"/>
    </xf>
    <xf numFmtId="0" fontId="52" fillId="2" borderId="39" xfId="142" applyNumberFormat="1" applyFill="1" applyBorder="1" applyAlignment="1" applyProtection="1">
      <alignment horizontal="left" vertical="center" wrapText="1"/>
    </xf>
    <xf numFmtId="0" fontId="16" fillId="11" borderId="34" xfId="4" applyNumberFormat="1" applyFont="1" applyFill="1" applyBorder="1" applyAlignment="1">
      <alignment vertical="center" wrapText="1"/>
    </xf>
    <xf numFmtId="0" fontId="20" fillId="11" borderId="34" xfId="4" applyNumberFormat="1" applyFont="1" applyFill="1" applyBorder="1" applyAlignment="1">
      <alignment vertical="center" wrapText="1"/>
    </xf>
    <xf numFmtId="0" fontId="52" fillId="2" borderId="73" xfId="142" applyNumberFormat="1" applyFill="1" applyBorder="1" applyAlignment="1" applyProtection="1">
      <alignment horizontal="left" vertical="center" wrapText="1"/>
    </xf>
    <xf numFmtId="0" fontId="16" fillId="2" borderId="34" xfId="4" applyNumberFormat="1" applyFont="1" applyFill="1" applyBorder="1" applyAlignment="1">
      <alignment vertical="center" wrapText="1"/>
    </xf>
    <xf numFmtId="0" fontId="20" fillId="2" borderId="34" xfId="4" applyNumberFormat="1" applyFont="1" applyFill="1" applyBorder="1" applyAlignment="1">
      <alignment vertical="center" wrapText="1"/>
    </xf>
    <xf numFmtId="0" fontId="78" fillId="2" borderId="34" xfId="142" applyNumberFormat="1" applyFont="1" applyFill="1" applyBorder="1" applyAlignment="1" applyProtection="1">
      <alignment vertical="center" wrapText="1"/>
    </xf>
    <xf numFmtId="0" fontId="20" fillId="10" borderId="34" xfId="4" applyNumberFormat="1" applyFont="1" applyFill="1" applyBorder="1" applyAlignment="1">
      <alignment vertical="center" wrapText="1"/>
    </xf>
    <xf numFmtId="0" fontId="0" fillId="37" borderId="34" xfId="4" applyNumberFormat="1" applyFont="1" applyFill="1" applyBorder="1" applyAlignment="1">
      <alignment vertical="center" wrapText="1"/>
    </xf>
    <xf numFmtId="0" fontId="79" fillId="2" borderId="34" xfId="0" applyNumberFormat="1" applyFont="1" applyFill="1" applyBorder="1" applyAlignment="1">
      <alignment vertical="center" wrapText="1"/>
    </xf>
    <xf numFmtId="0" fontId="80" fillId="2" borderId="34" xfId="0" applyNumberFormat="1" applyFont="1" applyFill="1" applyBorder="1" applyAlignment="1">
      <alignment vertical="center" wrapText="1"/>
    </xf>
    <xf numFmtId="0" fontId="80" fillId="43" borderId="34" xfId="0" applyNumberFormat="1" applyFont="1" applyFill="1" applyBorder="1" applyAlignment="1">
      <alignment vertical="center" wrapText="1"/>
    </xf>
    <xf numFmtId="0" fontId="52" fillId="2" borderId="34" xfId="142" applyNumberFormat="1" applyFill="1" applyBorder="1" applyAlignment="1" applyProtection="1">
      <alignment vertical="center" wrapText="1"/>
    </xf>
    <xf numFmtId="0" fontId="0" fillId="2" borderId="0" xfId="0" applyNumberFormat="1" applyFill="1" applyAlignment="1">
      <alignment horizontal="left" vertical="top" wrapText="1"/>
    </xf>
    <xf numFmtId="0" fontId="0" fillId="43" borderId="34" xfId="4" applyNumberFormat="1" applyFont="1" applyFill="1" applyBorder="1" applyAlignment="1" applyProtection="1">
      <alignment horizontal="left" wrapText="1"/>
    </xf>
    <xf numFmtId="0" fontId="0" fillId="21" borderId="34" xfId="4" applyNumberFormat="1" applyFont="1" applyFill="1" applyBorder="1" applyAlignment="1">
      <alignment vertical="center" wrapText="1"/>
    </xf>
    <xf numFmtId="0" fontId="52" fillId="21" borderId="34" xfId="142" applyNumberFormat="1" applyFill="1" applyBorder="1" applyAlignment="1" applyProtection="1">
      <alignment vertical="center" wrapText="1"/>
    </xf>
    <xf numFmtId="0" fontId="4" fillId="2" borderId="34" xfId="4" applyNumberFormat="1" applyFont="1" applyFill="1" applyBorder="1" applyAlignment="1" applyProtection="1">
      <alignment horizontal="left" vertical="center" wrapText="1"/>
    </xf>
    <xf numFmtId="0" fontId="76" fillId="2" borderId="34" xfId="4" applyNumberFormat="1" applyFont="1" applyFill="1" applyBorder="1" applyAlignment="1">
      <alignment vertical="center" wrapText="1"/>
    </xf>
    <xf numFmtId="0" fontId="81" fillId="2" borderId="34" xfId="0" applyNumberFormat="1" applyFont="1" applyFill="1" applyBorder="1" applyAlignment="1">
      <alignment vertical="center" wrapText="1"/>
    </xf>
    <xf numFmtId="0" fontId="77" fillId="3" borderId="34" xfId="4" applyNumberFormat="1" applyFont="1" applyFill="1" applyBorder="1" applyAlignment="1">
      <alignment horizontal="left" vertical="center" wrapText="1"/>
    </xf>
    <xf numFmtId="0" fontId="82" fillId="5" borderId="35" xfId="4" applyNumberFormat="1" applyFont="1" applyFill="1" applyBorder="1" applyAlignment="1">
      <alignment horizontal="left" wrapText="1"/>
    </xf>
    <xf numFmtId="0" fontId="77" fillId="6" borderId="1" xfId="4" applyNumberFormat="1" applyFont="1" applyFill="1" applyBorder="1" applyAlignment="1">
      <alignment horizontal="left" vertical="center" wrapText="1"/>
    </xf>
    <xf numFmtId="0" fontId="1" fillId="6" borderId="35" xfId="4" applyNumberFormat="1" applyFont="1" applyFill="1" applyBorder="1" applyAlignment="1">
      <alignment vertical="center" wrapText="1"/>
    </xf>
    <xf numFmtId="0" fontId="77" fillId="44" borderId="1" xfId="4" applyNumberFormat="1" applyFont="1" applyFill="1" applyBorder="1" applyAlignment="1">
      <alignment horizontal="left" vertical="center" wrapText="1"/>
    </xf>
    <xf numFmtId="0" fontId="1" fillId="2" borderId="34" xfId="4" applyNumberFormat="1" applyFont="1" applyFill="1" applyBorder="1" applyAlignment="1">
      <alignment horizontal="center" vertical="center"/>
    </xf>
    <xf numFmtId="0" fontId="1" fillId="2" borderId="34" xfId="4" applyNumberFormat="1" applyFont="1" applyFill="1" applyBorder="1" applyAlignment="1" applyProtection="1">
      <alignment horizontal="left" vertical="center" wrapText="1"/>
    </xf>
    <xf numFmtId="0" fontId="83" fillId="11" borderId="34" xfId="0" applyNumberFormat="1" applyFont="1" applyFill="1" applyBorder="1" applyAlignment="1">
      <alignment vertical="center" wrapText="1"/>
    </xf>
    <xf numFmtId="0" fontId="0" fillId="10" borderId="64" xfId="4" applyNumberFormat="1" applyFont="1" applyFill="1" applyBorder="1" applyAlignment="1">
      <alignment horizontal="left" vertical="center" wrapText="1"/>
    </xf>
    <xf numFmtId="0" fontId="32" fillId="2" borderId="64" xfId="0" applyNumberFormat="1" applyFont="1" applyFill="1" applyBorder="1" applyAlignment="1">
      <alignment horizontal="center" vertical="center" wrapText="1"/>
    </xf>
    <xf numFmtId="0" fontId="0" fillId="2" borderId="64" xfId="4" applyNumberFormat="1" applyFont="1" applyFill="1" applyBorder="1" applyAlignment="1">
      <alignment horizontal="center" vertical="center" wrapText="1"/>
    </xf>
    <xf numFmtId="0" fontId="0" fillId="10" borderId="39" xfId="4" applyNumberFormat="1" applyFont="1" applyFill="1" applyBorder="1" applyAlignment="1">
      <alignment horizontal="left" vertical="center" wrapText="1"/>
    </xf>
    <xf numFmtId="0" fontId="32" fillId="2" borderId="39" xfId="0" applyNumberFormat="1" applyFont="1" applyFill="1" applyBorder="1" applyAlignment="1">
      <alignment horizontal="center" vertical="center" wrapText="1"/>
    </xf>
    <xf numFmtId="0" fontId="0" fillId="2" borderId="39" xfId="4" applyNumberFormat="1" applyFont="1" applyFill="1" applyBorder="1" applyAlignment="1">
      <alignment horizontal="center" vertical="center" wrapText="1"/>
    </xf>
    <xf numFmtId="0" fontId="0" fillId="10" borderId="73" xfId="4" applyNumberFormat="1" applyFont="1" applyFill="1" applyBorder="1" applyAlignment="1">
      <alignment horizontal="left" vertical="center" wrapText="1"/>
    </xf>
    <xf numFmtId="0" fontId="32" fillId="2" borderId="73" xfId="0" applyNumberFormat="1" applyFont="1" applyFill="1" applyBorder="1" applyAlignment="1">
      <alignment horizontal="center" vertical="center" wrapText="1"/>
    </xf>
    <xf numFmtId="0" fontId="0" fillId="2" borderId="73" xfId="4" applyNumberFormat="1" applyFont="1" applyFill="1" applyBorder="1" applyAlignment="1">
      <alignment horizontal="center" vertical="center" wrapText="1"/>
    </xf>
    <xf numFmtId="0" fontId="0" fillId="10" borderId="64" xfId="4" applyNumberFormat="1" applyFont="1" applyFill="1" applyBorder="1" applyAlignment="1">
      <alignment horizontal="center" vertical="center" wrapText="1"/>
    </xf>
    <xf numFmtId="0" fontId="0" fillId="10" borderId="39" xfId="4" applyNumberFormat="1" applyFont="1" applyFill="1" applyBorder="1" applyAlignment="1">
      <alignment horizontal="center" vertical="center" wrapText="1"/>
    </xf>
    <xf numFmtId="0" fontId="0" fillId="10" borderId="73" xfId="4" applyNumberFormat="1" applyFont="1" applyFill="1" applyBorder="1" applyAlignment="1">
      <alignment horizontal="center" vertical="center" wrapText="1"/>
    </xf>
    <xf numFmtId="0" fontId="81" fillId="21" borderId="34" xfId="0" applyNumberFormat="1" applyFont="1" applyFill="1" applyBorder="1" applyAlignment="1">
      <alignment vertical="center" wrapText="1"/>
    </xf>
    <xf numFmtId="0" fontId="1" fillId="6" borderId="36" xfId="4" applyNumberFormat="1" applyFont="1" applyFill="1" applyBorder="1" applyAlignment="1">
      <alignment vertical="center" wrapText="1"/>
    </xf>
    <xf numFmtId="0" fontId="1" fillId="44" borderId="2" xfId="4" applyNumberFormat="1" applyFont="1" applyFill="1" applyBorder="1" applyAlignment="1">
      <alignment horizontal="center" vertical="center" wrapText="1"/>
    </xf>
    <xf numFmtId="0" fontId="1" fillId="2" borderId="34" xfId="4" applyNumberFormat="1" applyFont="1" applyFill="1" applyBorder="1" applyAlignment="1" applyProtection="1">
      <alignment horizontal="center" vertical="center" wrapText="1"/>
    </xf>
    <xf numFmtId="0" fontId="19" fillId="11" borderId="34" xfId="4" applyNumberFormat="1" applyFont="1" applyFill="1" applyBorder="1" applyAlignment="1">
      <alignment horizontal="center" vertical="center"/>
    </xf>
    <xf numFmtId="0" fontId="19" fillId="2" borderId="34" xfId="4" applyNumberFormat="1" applyFont="1" applyFill="1" applyBorder="1" applyAlignment="1">
      <alignment horizontal="center" vertical="center"/>
    </xf>
    <xf numFmtId="0" fontId="1" fillId="37" borderId="34" xfId="4" applyNumberFormat="1" applyFont="1" applyFill="1" applyBorder="1" applyAlignment="1">
      <alignment horizontal="center" vertical="center"/>
    </xf>
    <xf numFmtId="0" fontId="22" fillId="45" borderId="73" xfId="4" applyNumberFormat="1" applyFont="1" applyFill="1" applyBorder="1" applyAlignment="1">
      <alignment horizontal="center"/>
    </xf>
    <xf numFmtId="0" fontId="23" fillId="45" borderId="34" xfId="4" applyNumberFormat="1" applyFont="1" applyFill="1" applyBorder="1" applyAlignment="1">
      <alignment horizontal="center"/>
    </xf>
    <xf numFmtId="0" fontId="1" fillId="45" borderId="64" xfId="4" applyNumberFormat="1" applyFont="1" applyFill="1" applyBorder="1" applyAlignment="1">
      <alignment horizontal="center" vertical="center" wrapText="1"/>
    </xf>
    <xf numFmtId="0" fontId="1" fillId="13" borderId="64" xfId="4" applyNumberFormat="1" applyFont="1" applyFill="1" applyBorder="1" applyAlignment="1">
      <alignment horizontal="center" vertical="center" wrapText="1"/>
    </xf>
    <xf numFmtId="0" fontId="0" fillId="2" borderId="34" xfId="4" applyNumberFormat="1" applyFont="1" applyFill="1" applyBorder="1" applyAlignment="1">
      <alignment horizontal="center" vertical="center"/>
    </xf>
    <xf numFmtId="0" fontId="1" fillId="21" borderId="34" xfId="4" applyNumberFormat="1" applyFont="1" applyFill="1" applyBorder="1" applyAlignment="1">
      <alignment horizontal="center" vertical="center"/>
    </xf>
    <xf numFmtId="0" fontId="22" fillId="4" borderId="73" xfId="4" applyNumberFormat="1" applyFont="1" applyFill="1" applyBorder="1" applyAlignment="1"/>
    <xf numFmtId="0" fontId="1" fillId="6" borderId="64" xfId="4" applyNumberFormat="1" applyFont="1" applyFill="1" applyBorder="1" applyAlignment="1">
      <alignment vertical="center" wrapText="1"/>
    </xf>
    <xf numFmtId="0" fontId="29" fillId="6" borderId="64" xfId="4" applyNumberFormat="1" applyFont="1" applyFill="1" applyBorder="1" applyAlignment="1">
      <alignment horizontal="center"/>
    </xf>
    <xf numFmtId="0" fontId="29" fillId="6" borderId="64" xfId="4" applyNumberFormat="1" applyFont="1" applyFill="1" applyBorder="1" applyAlignment="1">
      <alignment horizontal="center" wrapText="1"/>
    </xf>
    <xf numFmtId="0" fontId="1" fillId="44" borderId="64" xfId="4" applyNumberFormat="1" applyFont="1" applyFill="1" applyBorder="1" applyAlignment="1">
      <alignment vertical="center" wrapText="1"/>
    </xf>
    <xf numFmtId="0" fontId="29" fillId="44" borderId="64" xfId="4" applyNumberFormat="1" applyFont="1" applyFill="1" applyBorder="1" applyAlignment="1">
      <alignment horizontal="center"/>
    </xf>
    <xf numFmtId="0" fontId="0" fillId="21" borderId="34" xfId="4" applyNumberFormat="1" applyFont="1" applyFill="1" applyBorder="1" applyAlignment="1">
      <alignment horizontal="center" vertical="center"/>
    </xf>
    <xf numFmtId="0" fontId="76" fillId="2" borderId="34" xfId="4" applyNumberFormat="1" applyFont="1" applyFill="1" applyBorder="1" applyAlignment="1">
      <alignment horizontal="center" vertical="center"/>
    </xf>
    <xf numFmtId="0" fontId="22" fillId="4" borderId="73" xfId="4" applyNumberFormat="1" applyFont="1" applyFill="1" applyBorder="1" applyAlignment="1">
      <alignment horizontal="center" wrapText="1" shrinkToFit="1"/>
    </xf>
    <xf numFmtId="0" fontId="0" fillId="6" borderId="64" xfId="4" applyNumberFormat="1" applyFont="1" applyFill="1" applyBorder="1" applyAlignment="1">
      <alignment horizontal="center" vertical="center" wrapText="1"/>
    </xf>
    <xf numFmtId="0" fontId="0" fillId="13" borderId="64" xfId="4" applyNumberFormat="1" applyFont="1" applyFill="1" applyBorder="1" applyAlignment="1">
      <alignment horizontal="center" vertical="center" wrapText="1"/>
    </xf>
    <xf numFmtId="0" fontId="20" fillId="2" borderId="34" xfId="4" applyNumberFormat="1" applyFont="1" applyFill="1" applyBorder="1" applyAlignment="1">
      <alignment horizontal="center" vertical="center"/>
    </xf>
    <xf numFmtId="0" fontId="0" fillId="37" borderId="34" xfId="4" applyNumberFormat="1" applyFont="1" applyFill="1" applyBorder="1" applyAlignment="1">
      <alignment horizontal="center" vertical="center"/>
    </xf>
    <xf numFmtId="0" fontId="10" fillId="2" borderId="34" xfId="4" applyNumberFormat="1" applyFont="1" applyFill="1" applyBorder="1" applyAlignment="1">
      <alignment horizontal="center" vertical="center"/>
    </xf>
    <xf numFmtId="0" fontId="10" fillId="21" borderId="34" xfId="4" applyNumberFormat="1" applyFont="1" applyFill="1" applyBorder="1" applyAlignment="1">
      <alignment horizontal="center" vertical="center"/>
    </xf>
    <xf numFmtId="0" fontId="0" fillId="21" borderId="34" xfId="4" applyNumberFormat="1" applyFont="1" applyFill="1" applyBorder="1" applyAlignment="1">
      <alignment horizontal="center" vertical="center" wrapText="1"/>
    </xf>
    <xf numFmtId="0" fontId="22" fillId="4" borderId="34" xfId="94" applyNumberFormat="1" applyFont="1" applyFill="1" applyBorder="1" applyAlignment="1" applyProtection="1">
      <alignment horizontal="center" vertical="center" wrapText="1" shrinkToFit="1"/>
    </xf>
    <xf numFmtId="0" fontId="22" fillId="45" borderId="73" xfId="4" applyNumberFormat="1" applyFont="1" applyFill="1" applyBorder="1" applyAlignment="1">
      <alignment horizontal="center" wrapText="1"/>
    </xf>
    <xf numFmtId="0" fontId="23" fillId="5" borderId="34" xfId="94" applyNumberFormat="1" applyFont="1" applyFill="1" applyBorder="1" applyAlignment="1" applyProtection="1">
      <alignment horizontal="center" vertical="center"/>
    </xf>
    <xf numFmtId="0" fontId="1" fillId="47" borderId="34" xfId="94" applyNumberFormat="1" applyFont="1" applyFill="1" applyBorder="1" applyAlignment="1" applyProtection="1">
      <alignment horizontal="center" vertical="center" wrapText="1"/>
    </xf>
    <xf numFmtId="0" fontId="10" fillId="2" borderId="34" xfId="4" applyNumberFormat="1" applyFont="1" applyFill="1" applyBorder="1" applyAlignment="1">
      <alignment horizontal="center" vertical="center" wrapText="1"/>
    </xf>
    <xf numFmtId="0" fontId="10" fillId="21" borderId="34" xfId="4" applyNumberFormat="1" applyFont="1" applyFill="1" applyBorder="1" applyAlignment="1">
      <alignment horizontal="center" vertical="center" wrapText="1"/>
    </xf>
    <xf numFmtId="0" fontId="0" fillId="2" borderId="34" xfId="4" applyNumberFormat="1" applyFont="1" applyFill="1" applyBorder="1" applyAlignment="1" applyProtection="1">
      <alignment horizontal="center" wrapText="1"/>
    </xf>
    <xf numFmtId="0" fontId="19" fillId="2" borderId="34" xfId="4" applyNumberFormat="1" applyFont="1" applyFill="1" applyBorder="1" applyAlignment="1" applyProtection="1">
      <alignment horizontal="center" vertical="center" wrapText="1"/>
    </xf>
    <xf numFmtId="0" fontId="0" fillId="45" borderId="34" xfId="4" applyNumberFormat="1" applyFont="1" applyFill="1" applyBorder="1" applyAlignment="1" applyProtection="1">
      <alignment vertical="center" wrapText="1"/>
    </xf>
    <xf numFmtId="0" fontId="0" fillId="19" borderId="34" xfId="4" applyNumberFormat="1" applyFont="1" applyFill="1" applyBorder="1" applyAlignment="1" applyProtection="1">
      <alignment vertical="center" wrapText="1"/>
    </xf>
    <xf numFmtId="0" fontId="0" fillId="19" borderId="34" xfId="4" applyNumberFormat="1" applyFont="1" applyFill="1" applyBorder="1" applyAlignment="1" applyProtection="1">
      <alignment horizontal="center" vertical="center" wrapText="1"/>
    </xf>
    <xf numFmtId="0" fontId="0" fillId="19" borderId="34" xfId="4" applyNumberFormat="1" applyFont="1" applyFill="1" applyBorder="1" applyAlignment="1" applyProtection="1">
      <alignment horizontal="center" wrapText="1"/>
    </xf>
    <xf numFmtId="0" fontId="1" fillId="19" borderId="73" xfId="4" applyNumberFormat="1" applyFont="1" applyFill="1" applyBorder="1" applyAlignment="1">
      <alignment horizontal="left" vertical="center"/>
    </xf>
    <xf numFmtId="0" fontId="1" fillId="19" borderId="73" xfId="4" applyNumberFormat="1" applyFont="1" applyFill="1" applyBorder="1" applyAlignment="1">
      <alignment horizontal="center" wrapText="1"/>
    </xf>
    <xf numFmtId="0" fontId="1" fillId="19" borderId="73" xfId="4" applyNumberFormat="1" applyFont="1" applyFill="1" applyBorder="1"/>
    <xf numFmtId="0" fontId="1" fillId="19" borderId="34" xfId="4" applyNumberFormat="1" applyFont="1" applyFill="1" applyBorder="1" applyAlignment="1" applyProtection="1">
      <alignment horizontal="center" vertical="center" wrapText="1"/>
    </xf>
    <xf numFmtId="0" fontId="0" fillId="19" borderId="34" xfId="4" applyNumberFormat="1" applyFont="1" applyFill="1" applyBorder="1" applyAlignment="1" applyProtection="1">
      <alignment horizontal="left" vertical="center" wrapText="1"/>
    </xf>
    <xf numFmtId="0" fontId="0" fillId="45" borderId="34" xfId="4" applyNumberFormat="1" applyFont="1" applyFill="1" applyBorder="1" applyAlignment="1" applyProtection="1">
      <alignment horizontal="center" vertical="center" wrapText="1"/>
    </xf>
    <xf numFmtId="0" fontId="0" fillId="45" borderId="34" xfId="4" applyNumberFormat="1" applyFont="1" applyFill="1" applyBorder="1" applyAlignment="1" applyProtection="1">
      <alignment horizontal="left" vertical="center" wrapText="1"/>
    </xf>
    <xf numFmtId="0" fontId="1" fillId="2" borderId="34" xfId="4" applyNumberFormat="1" applyFont="1" applyFill="1" applyBorder="1" applyAlignment="1">
      <alignment vertical="center" wrapText="1"/>
    </xf>
    <xf numFmtId="0" fontId="32" fillId="2" borderId="34" xfId="0" applyNumberFormat="1" applyFont="1" applyFill="1" applyBorder="1" applyAlignment="1">
      <alignment vertical="center" wrapText="1"/>
    </xf>
    <xf numFmtId="0" fontId="4" fillId="45" borderId="34" xfId="4" applyNumberFormat="1" applyFont="1" applyFill="1" applyBorder="1" applyAlignment="1">
      <alignment vertical="center" wrapText="1"/>
    </xf>
    <xf numFmtId="0" fontId="0" fillId="45" borderId="34" xfId="4" applyNumberFormat="1" applyFont="1" applyFill="1" applyBorder="1" applyAlignment="1">
      <alignment vertical="center" wrapText="1"/>
    </xf>
    <xf numFmtId="0" fontId="4" fillId="19" borderId="34" xfId="4" applyNumberFormat="1" applyFont="1" applyFill="1" applyBorder="1" applyAlignment="1">
      <alignment vertical="center" wrapText="1"/>
    </xf>
    <xf numFmtId="0" fontId="0" fillId="19" borderId="34" xfId="4" applyNumberFormat="1" applyFont="1" applyFill="1" applyBorder="1" applyAlignment="1">
      <alignment vertical="center" wrapText="1"/>
    </xf>
    <xf numFmtId="0" fontId="1" fillId="19" borderId="73" xfId="4" applyNumberFormat="1" applyFont="1" applyFill="1" applyBorder="1" applyAlignment="1">
      <alignment wrapText="1"/>
    </xf>
    <xf numFmtId="0" fontId="0" fillId="10" borderId="34" xfId="4" applyNumberFormat="1" applyFont="1" applyFill="1" applyBorder="1" applyAlignment="1">
      <alignment horizontal="center" vertical="center" wrapText="1"/>
    </xf>
    <xf numFmtId="0" fontId="4" fillId="2" borderId="34" xfId="4" applyNumberFormat="1" applyFont="1" applyFill="1" applyBorder="1" applyAlignment="1" applyProtection="1">
      <alignment horizontal="left" wrapText="1"/>
    </xf>
    <xf numFmtId="0" fontId="0" fillId="10" borderId="34" xfId="4" applyNumberFormat="1" applyFont="1" applyFill="1" applyBorder="1" applyAlignment="1">
      <alignment horizontal="left" vertical="top" wrapText="1"/>
    </xf>
    <xf numFmtId="0" fontId="52" fillId="2" borderId="34" xfId="142" applyNumberFormat="1" applyFill="1" applyBorder="1" applyAlignment="1" applyProtection="1">
      <alignment horizontal="left" vertical="center" wrapText="1"/>
    </xf>
    <xf numFmtId="0" fontId="0" fillId="43" borderId="34" xfId="4" applyNumberFormat="1" applyFont="1" applyFill="1" applyBorder="1" applyAlignment="1" applyProtection="1">
      <alignment horizontal="left" vertical="center" wrapText="1"/>
    </xf>
    <xf numFmtId="0" fontId="0" fillId="45" borderId="34" xfId="4" applyNumberFormat="1" applyFont="1" applyFill="1" applyBorder="1" applyAlignment="1">
      <alignment horizontal="left" vertical="center" wrapText="1"/>
    </xf>
    <xf numFmtId="0" fontId="32" fillId="45" borderId="34" xfId="0" applyNumberFormat="1" applyFont="1" applyFill="1" applyBorder="1" applyAlignment="1">
      <alignment vertical="center" wrapText="1"/>
    </xf>
    <xf numFmtId="0" fontId="32" fillId="19" borderId="34" xfId="0" applyNumberFormat="1" applyFont="1" applyFill="1" applyBorder="1" applyAlignment="1">
      <alignment vertical="center" wrapText="1"/>
    </xf>
    <xf numFmtId="0" fontId="1" fillId="19" borderId="34" xfId="4" applyNumberFormat="1" applyFont="1" applyFill="1" applyBorder="1" applyAlignment="1">
      <alignment wrapText="1"/>
    </xf>
    <xf numFmtId="0" fontId="1" fillId="19" borderId="73" xfId="4" applyNumberFormat="1" applyFont="1" applyFill="1" applyBorder="1" applyAlignment="1">
      <alignment horizontal="center" vertical="center"/>
    </xf>
    <xf numFmtId="0" fontId="20" fillId="45" borderId="34" xfId="4" applyNumberFormat="1" applyFont="1" applyFill="1" applyBorder="1" applyAlignment="1">
      <alignment horizontal="left" vertical="center" wrapText="1"/>
    </xf>
    <xf numFmtId="0" fontId="1" fillId="45" borderId="34" xfId="4" applyNumberFormat="1" applyFont="1" applyFill="1" applyBorder="1" applyAlignment="1" applyProtection="1">
      <alignment horizontal="left" vertical="center" wrapText="1"/>
    </xf>
    <xf numFmtId="0" fontId="1" fillId="45" borderId="34" xfId="4" applyNumberFormat="1" applyFont="1" applyFill="1" applyBorder="1" applyAlignment="1">
      <alignment horizontal="center" vertical="center"/>
    </xf>
    <xf numFmtId="0" fontId="1" fillId="19" borderId="34" xfId="4" applyNumberFormat="1" applyFont="1" applyFill="1" applyBorder="1" applyAlignment="1">
      <alignment horizontal="center" vertical="center"/>
    </xf>
    <xf numFmtId="0" fontId="0" fillId="19" borderId="34" xfId="4" applyNumberFormat="1" applyFont="1" applyFill="1" applyBorder="1" applyAlignment="1">
      <alignment horizontal="center" vertical="center"/>
    </xf>
    <xf numFmtId="0" fontId="25" fillId="19" borderId="34" xfId="4" applyNumberFormat="1" applyFont="1" applyFill="1" applyBorder="1" applyAlignment="1">
      <alignment horizontal="center" vertical="center" wrapText="1"/>
    </xf>
    <xf numFmtId="0" fontId="0" fillId="45" borderId="34" xfId="4" applyNumberFormat="1" applyFont="1" applyFill="1" applyBorder="1" applyAlignment="1">
      <alignment horizontal="center" vertical="center" wrapText="1"/>
    </xf>
    <xf numFmtId="0" fontId="0" fillId="19" borderId="34" xfId="4" applyNumberFormat="1" applyFont="1" applyFill="1" applyBorder="1" applyAlignment="1">
      <alignment horizontal="center" vertical="center" wrapText="1"/>
    </xf>
    <xf numFmtId="0" fontId="1" fillId="19" borderId="73" xfId="4" applyNumberFormat="1" applyFont="1" applyFill="1" applyBorder="1" applyAlignment="1">
      <alignment vertical="center"/>
    </xf>
    <xf numFmtId="0" fontId="25" fillId="2" borderId="34" xfId="4" applyNumberFormat="1" applyFont="1" applyFill="1" applyBorder="1" applyAlignment="1">
      <alignment horizontal="center" vertical="center" wrapText="1"/>
    </xf>
    <xf numFmtId="0" fontId="71" fillId="2" borderId="34" xfId="4" applyNumberFormat="1" applyFont="1" applyFill="1" applyBorder="1" applyAlignment="1">
      <alignment horizontal="center" vertical="center" wrapText="1"/>
    </xf>
    <xf numFmtId="0" fontId="0" fillId="45" borderId="34" xfId="4" applyNumberFormat="1" applyFont="1" applyFill="1" applyBorder="1" applyAlignment="1">
      <alignment horizontal="center" vertical="center"/>
    </xf>
    <xf numFmtId="0" fontId="18" fillId="2" borderId="34" xfId="4" applyNumberFormat="1" applyFont="1" applyFill="1" applyBorder="1" applyAlignment="1">
      <alignment horizontal="center" vertical="center" wrapText="1"/>
    </xf>
    <xf numFmtId="0" fontId="10" fillId="45" borderId="34" xfId="4" applyNumberFormat="1" applyFont="1" applyFill="1" applyBorder="1" applyAlignment="1">
      <alignment horizontal="center" vertical="center" wrapText="1"/>
    </xf>
    <xf numFmtId="0" fontId="10" fillId="19" borderId="34" xfId="4" applyNumberFormat="1" applyFont="1" applyFill="1" applyBorder="1" applyAlignment="1">
      <alignment horizontal="center" vertical="center" wrapText="1"/>
    </xf>
    <xf numFmtId="0" fontId="1" fillId="48" borderId="34" xfId="4" applyNumberFormat="1" applyFont="1" applyFill="1" applyBorder="1" applyAlignment="1" applyProtection="1">
      <alignment horizontal="left" vertical="center"/>
    </xf>
    <xf numFmtId="0" fontId="1" fillId="48" borderId="34" xfId="4" applyNumberFormat="1" applyFont="1" applyFill="1" applyBorder="1" applyAlignment="1" applyProtection="1">
      <alignment horizontal="left" wrapText="1"/>
    </xf>
    <xf numFmtId="0" fontId="20" fillId="19" borderId="34" xfId="4" applyNumberFormat="1" applyFont="1" applyFill="1" applyBorder="1" applyAlignment="1" applyProtection="1">
      <alignment horizontal="center" vertical="center" wrapText="1"/>
    </xf>
    <xf numFmtId="0" fontId="1" fillId="0" borderId="34" xfId="4" applyNumberFormat="1" applyFont="1" applyFill="1" applyBorder="1" applyAlignment="1" applyProtection="1">
      <alignment horizontal="center" vertical="center" wrapText="1"/>
    </xf>
    <xf numFmtId="0" fontId="1" fillId="0" borderId="34" xfId="4" applyNumberFormat="1" applyFont="1" applyFill="1" applyBorder="1" applyAlignment="1" applyProtection="1">
      <alignment horizontal="center" wrapText="1"/>
    </xf>
    <xf numFmtId="0" fontId="0" fillId="0" borderId="34" xfId="4" applyNumberFormat="1" applyFont="1" applyFill="1" applyBorder="1" applyAlignment="1" applyProtection="1">
      <alignment horizontal="center" wrapText="1"/>
    </xf>
    <xf numFmtId="0" fontId="4" fillId="45" borderId="34" xfId="4" applyNumberFormat="1" applyFont="1" applyFill="1" applyBorder="1" applyAlignment="1" applyProtection="1">
      <alignment horizontal="left" vertical="center" wrapText="1"/>
    </xf>
    <xf numFmtId="0" fontId="84" fillId="19" borderId="34" xfId="4" applyNumberFormat="1" applyFont="1" applyFill="1" applyBorder="1" applyAlignment="1">
      <alignment wrapText="1"/>
    </xf>
    <xf numFmtId="0" fontId="20" fillId="19" borderId="34" xfId="4" applyNumberFormat="1" applyFont="1" applyFill="1" applyBorder="1" applyAlignment="1">
      <alignment wrapText="1"/>
    </xf>
    <xf numFmtId="0" fontId="1" fillId="48" borderId="34" xfId="4" applyNumberFormat="1" applyFont="1" applyFill="1" applyBorder="1" applyAlignment="1">
      <alignment wrapText="1"/>
    </xf>
    <xf numFmtId="0" fontId="1" fillId="0" borderId="34" xfId="4" applyNumberFormat="1" applyFont="1" applyFill="1" applyBorder="1" applyAlignment="1" applyProtection="1">
      <alignment horizontal="left" vertical="center" wrapText="1"/>
    </xf>
    <xf numFmtId="0" fontId="1" fillId="19" borderId="34" xfId="4" applyNumberFormat="1" applyFont="1" applyFill="1" applyBorder="1" applyAlignment="1" applyProtection="1">
      <alignment horizontal="left" vertical="center" wrapText="1"/>
    </xf>
    <xf numFmtId="0" fontId="19" fillId="19" borderId="34" xfId="4" applyNumberFormat="1" applyFont="1" applyFill="1" applyBorder="1" applyAlignment="1" applyProtection="1">
      <alignment horizontal="left" vertical="center" wrapText="1"/>
    </xf>
    <xf numFmtId="0" fontId="0" fillId="0" borderId="34" xfId="4" applyNumberFormat="1" applyFont="1" applyFill="1" applyBorder="1" applyAlignment="1">
      <alignment vertical="center" wrapText="1"/>
    </xf>
    <xf numFmtId="0" fontId="1" fillId="3" borderId="34" xfId="4" applyNumberFormat="1" applyFont="1" applyFill="1" applyBorder="1" applyAlignment="1">
      <alignment wrapText="1"/>
    </xf>
    <xf numFmtId="0" fontId="1" fillId="2" borderId="34" xfId="4" applyNumberFormat="1" applyFont="1" applyFill="1" applyBorder="1" applyAlignment="1" applyProtection="1">
      <alignment horizontal="center" wrapText="1"/>
    </xf>
    <xf numFmtId="0" fontId="0" fillId="0" borderId="34" xfId="4" applyNumberFormat="1" applyFont="1" applyFill="1" applyBorder="1" applyAlignment="1" applyProtection="1">
      <alignment horizontal="center" vertical="center" wrapText="1"/>
    </xf>
    <xf numFmtId="0" fontId="1" fillId="45" borderId="34" xfId="4" applyNumberFormat="1" applyFont="1" applyFill="1" applyBorder="1" applyAlignment="1" applyProtection="1">
      <alignment horizontal="left" vertical="center"/>
    </xf>
    <xf numFmtId="0" fontId="0" fillId="24" borderId="34" xfId="4" applyNumberFormat="1" applyFont="1" applyFill="1" applyBorder="1" applyAlignment="1">
      <alignment horizontal="left" vertical="center" wrapText="1"/>
    </xf>
    <xf numFmtId="0" fontId="0" fillId="24" borderId="34" xfId="4" applyNumberFormat="1" applyFont="1" applyFill="1" applyBorder="1" applyAlignment="1">
      <alignment vertical="center" wrapText="1"/>
    </xf>
    <xf numFmtId="0" fontId="81" fillId="24" borderId="34" xfId="0" applyNumberFormat="1" applyFont="1" applyFill="1" applyBorder="1" applyAlignment="1">
      <alignment vertical="center" wrapText="1"/>
    </xf>
    <xf numFmtId="0" fontId="81" fillId="10" borderId="34" xfId="0" applyNumberFormat="1" applyFont="1" applyFill="1" applyBorder="1" applyAlignment="1">
      <alignment vertical="center" wrapText="1"/>
    </xf>
    <xf numFmtId="0" fontId="25" fillId="24" borderId="34" xfId="4" applyNumberFormat="1" applyFont="1" applyFill="1" applyBorder="1" applyAlignment="1">
      <alignment horizontal="left" vertical="center" wrapText="1"/>
    </xf>
    <xf numFmtId="0" fontId="0" fillId="3" borderId="34" xfId="4" applyNumberFormat="1" applyFont="1" applyFill="1" applyBorder="1" applyAlignment="1">
      <alignment wrapText="1"/>
    </xf>
    <xf numFmtId="0" fontId="1" fillId="45" borderId="34" xfId="4" applyNumberFormat="1" applyFont="1" applyFill="1" applyBorder="1" applyAlignment="1">
      <alignment wrapText="1"/>
    </xf>
    <xf numFmtId="0" fontId="0" fillId="24" borderId="34" xfId="4" applyNumberFormat="1" applyFont="1" applyFill="1" applyBorder="1" applyAlignment="1">
      <alignment horizontal="center" vertical="center" wrapText="1"/>
    </xf>
    <xf numFmtId="0" fontId="0" fillId="24" borderId="34" xfId="4" applyNumberFormat="1" applyFont="1" applyFill="1" applyBorder="1" applyAlignment="1">
      <alignment horizontal="center" vertical="center"/>
    </xf>
    <xf numFmtId="0" fontId="0" fillId="10" borderId="34" xfId="4" applyNumberFormat="1" applyFont="1" applyFill="1" applyBorder="1" applyAlignment="1">
      <alignment horizontal="center" vertical="center"/>
    </xf>
    <xf numFmtId="0" fontId="1" fillId="24" borderId="34" xfId="4" applyNumberFormat="1" applyFont="1" applyFill="1" applyBorder="1" applyAlignment="1">
      <alignment horizontal="center" vertical="center"/>
    </xf>
    <xf numFmtId="0" fontId="1" fillId="10" borderId="34" xfId="4" applyNumberFormat="1" applyFont="1" applyFill="1" applyBorder="1" applyAlignment="1">
      <alignment horizontal="center" vertical="center"/>
    </xf>
    <xf numFmtId="0" fontId="10" fillId="24" borderId="34" xfId="4" applyNumberFormat="1" applyFont="1" applyFill="1" applyBorder="1" applyAlignment="1">
      <alignment horizontal="center" vertical="center" wrapText="1"/>
    </xf>
    <xf numFmtId="0" fontId="10" fillId="10" borderId="34" xfId="4" applyNumberFormat="1" applyFont="1" applyFill="1" applyBorder="1" applyAlignment="1">
      <alignment horizontal="center" vertical="center" wrapText="1"/>
    </xf>
    <xf numFmtId="0" fontId="1" fillId="0" borderId="35" xfId="4" applyNumberFormat="1" applyFont="1" applyFill="1" applyBorder="1" applyAlignment="1" applyProtection="1">
      <alignment horizontal="left" vertical="center" wrapText="1"/>
    </xf>
    <xf numFmtId="0" fontId="1" fillId="0" borderId="36" xfId="4" applyNumberFormat="1" applyFont="1" applyFill="1" applyBorder="1" applyAlignment="1" applyProtection="1">
      <alignment horizontal="left" vertical="center" wrapText="1"/>
    </xf>
    <xf numFmtId="0" fontId="0" fillId="46" borderId="34" xfId="4" applyNumberFormat="1" applyFont="1" applyFill="1" applyBorder="1" applyAlignment="1">
      <alignment horizontal="left" vertical="center" wrapText="1"/>
    </xf>
    <xf numFmtId="0" fontId="20" fillId="46" borderId="34" xfId="4" applyNumberFormat="1" applyFont="1" applyFill="1" applyBorder="1" applyAlignment="1">
      <alignment horizontal="left" vertical="center" wrapText="1"/>
    </xf>
    <xf numFmtId="0" fontId="0" fillId="11" borderId="34" xfId="4" applyNumberFormat="1" applyFont="1" applyFill="1" applyBorder="1" applyAlignment="1">
      <alignment vertical="center" wrapText="1"/>
    </xf>
    <xf numFmtId="0" fontId="1" fillId="11" borderId="34" xfId="4" applyNumberFormat="1" applyFont="1" applyFill="1" applyBorder="1" applyAlignment="1" applyProtection="1">
      <alignment horizontal="center" vertical="center" wrapText="1"/>
    </xf>
    <xf numFmtId="0" fontId="0" fillId="11" borderId="34" xfId="4" applyNumberFormat="1" applyFont="1" applyFill="1" applyBorder="1" applyAlignment="1" applyProtection="1">
      <alignment vertical="center" wrapText="1"/>
    </xf>
    <xf numFmtId="0" fontId="28" fillId="0" borderId="34" xfId="57" applyNumberFormat="1" applyFont="1" applyFill="1" applyBorder="1" applyAlignment="1" applyProtection="1">
      <alignment horizontal="center" vertical="center"/>
    </xf>
    <xf numFmtId="0" fontId="28" fillId="0" borderId="34" xfId="57" applyNumberFormat="1" applyFont="1" applyFill="1" applyBorder="1" applyAlignment="1" applyProtection="1">
      <alignment vertical="center" wrapText="1"/>
    </xf>
    <xf numFmtId="0" fontId="0" fillId="0" borderId="34" xfId="0" applyNumberFormat="1" applyBorder="1" applyAlignment="1">
      <alignment horizontal="center" vertical="center"/>
    </xf>
    <xf numFmtId="0" fontId="1" fillId="0" borderId="38" xfId="4" applyNumberFormat="1" applyFont="1" applyFill="1" applyBorder="1" applyAlignment="1" applyProtection="1">
      <alignment horizontal="left" vertical="center" wrapText="1"/>
    </xf>
    <xf numFmtId="0" fontId="0" fillId="46" borderId="34" xfId="4" applyNumberFormat="1" applyFont="1" applyFill="1" applyBorder="1" applyAlignment="1">
      <alignment vertical="center" wrapText="1"/>
    </xf>
    <xf numFmtId="0" fontId="81" fillId="46" borderId="34" xfId="0" applyNumberFormat="1" applyFont="1" applyFill="1" applyBorder="1" applyAlignment="1">
      <alignment vertical="center" wrapText="1"/>
    </xf>
    <xf numFmtId="0" fontId="20" fillId="46" borderId="34" xfId="4" applyNumberFormat="1" applyFont="1" applyFill="1" applyBorder="1" applyAlignment="1">
      <alignment vertical="center" wrapText="1"/>
    </xf>
    <xf numFmtId="0" fontId="85" fillId="46" borderId="34" xfId="0" applyNumberFormat="1" applyFont="1" applyFill="1" applyBorder="1" applyAlignment="1">
      <alignment vertical="center" wrapText="1"/>
    </xf>
    <xf numFmtId="0" fontId="32" fillId="11" borderId="34" xfId="0" applyNumberFormat="1" applyFont="1" applyFill="1" applyBorder="1" applyAlignment="1">
      <alignment vertical="center" wrapText="1"/>
    </xf>
    <xf numFmtId="0" fontId="4" fillId="11" borderId="34" xfId="4" applyNumberFormat="1" applyFont="1" applyFill="1" applyBorder="1" applyAlignment="1">
      <alignment vertical="center" wrapText="1"/>
    </xf>
    <xf numFmtId="0" fontId="28" fillId="0" borderId="34" xfId="57" applyNumberFormat="1" applyFont="1" applyFill="1" applyBorder="1" applyProtection="1">
      <alignment vertical="center"/>
    </xf>
    <xf numFmtId="0" fontId="1" fillId="11" borderId="34" xfId="4" applyNumberFormat="1" applyFont="1" applyFill="1" applyBorder="1" applyAlignment="1">
      <alignment horizontal="center" vertical="center"/>
    </xf>
    <xf numFmtId="0" fontId="1" fillId="0" borderId="34" xfId="4" applyNumberFormat="1" applyFont="1" applyFill="1" applyBorder="1" applyAlignment="1">
      <alignment wrapText="1"/>
    </xf>
    <xf numFmtId="0" fontId="0" fillId="46" borderId="34" xfId="4" applyNumberFormat="1" applyFont="1" applyFill="1" applyBorder="1" applyAlignment="1">
      <alignment horizontal="center" vertical="center" wrapText="1"/>
    </xf>
    <xf numFmtId="0" fontId="0" fillId="46" borderId="34" xfId="4" applyNumberFormat="1" applyFont="1" applyFill="1" applyBorder="1" applyAlignment="1">
      <alignment horizontal="center" vertical="center"/>
    </xf>
    <xf numFmtId="0" fontId="20" fillId="46" borderId="34" xfId="4" applyNumberFormat="1" applyFont="1" applyFill="1" applyBorder="1" applyAlignment="1">
      <alignment horizontal="center" vertical="center" wrapText="1"/>
    </xf>
    <xf numFmtId="0" fontId="20" fillId="46" borderId="34" xfId="4" applyNumberFormat="1" applyFont="1" applyFill="1" applyBorder="1" applyAlignment="1">
      <alignment horizontal="center" vertical="center"/>
    </xf>
    <xf numFmtId="0" fontId="0" fillId="11" borderId="34" xfId="4" applyNumberFormat="1" applyFont="1" applyFill="1" applyBorder="1" applyAlignment="1">
      <alignment horizontal="center" vertical="center"/>
    </xf>
    <xf numFmtId="0" fontId="1" fillId="46" borderId="34" xfId="4" applyNumberFormat="1" applyFont="1" applyFill="1" applyBorder="1" applyAlignment="1">
      <alignment horizontal="center" vertical="center"/>
    </xf>
    <xf numFmtId="0" fontId="19" fillId="46" borderId="34" xfId="4" applyNumberFormat="1" applyFont="1" applyFill="1" applyBorder="1" applyAlignment="1">
      <alignment horizontal="center" vertical="center"/>
    </xf>
    <xf numFmtId="0" fontId="0" fillId="11" borderId="34" xfId="4" applyNumberFormat="1" applyFont="1" applyFill="1" applyBorder="1" applyAlignment="1">
      <alignment horizontal="center" vertical="center" wrapText="1"/>
    </xf>
    <xf numFmtId="0" fontId="25" fillId="11" borderId="34" xfId="4" applyNumberFormat="1" applyFont="1" applyFill="1" applyBorder="1" applyAlignment="1">
      <alignment horizontal="center" vertical="center" wrapText="1"/>
    </xf>
    <xf numFmtId="0" fontId="10" fillId="46" borderId="34" xfId="4" applyNumberFormat="1" applyFont="1" applyFill="1" applyBorder="1" applyAlignment="1">
      <alignment horizontal="center" vertical="center" wrapText="1"/>
    </xf>
    <xf numFmtId="0" fontId="18" fillId="46" borderId="34" xfId="4" applyNumberFormat="1" applyFont="1" applyFill="1" applyBorder="1" applyAlignment="1">
      <alignment horizontal="center" vertical="center" wrapText="1"/>
    </xf>
    <xf numFmtId="0" fontId="10" fillId="11" borderId="34" xfId="4" applyNumberFormat="1" applyFont="1" applyFill="1" applyBorder="1" applyAlignment="1">
      <alignment horizontal="center" vertical="center" wrapText="1"/>
    </xf>
    <xf numFmtId="0" fontId="1" fillId="0" borderId="0" xfId="4" applyNumberFormat="1" applyFont="1" applyFill="1" applyBorder="1" applyAlignment="1" applyProtection="1">
      <alignment horizontal="left" wrapText="1"/>
    </xf>
    <xf numFmtId="0" fontId="22" fillId="4" borderId="34" xfId="4" applyNumberFormat="1" applyFont="1" applyFill="1" applyBorder="1" applyAlignment="1">
      <alignment horizontal="center"/>
    </xf>
    <xf numFmtId="0" fontId="23" fillId="5" borderId="34" xfId="4" applyNumberFormat="1" applyFont="1" applyFill="1" applyBorder="1"/>
    <xf numFmtId="0" fontId="1" fillId="6" borderId="34" xfId="4" applyNumberFormat="1" applyFont="1" applyFill="1" applyBorder="1" applyAlignment="1">
      <alignment horizontal="center"/>
    </xf>
    <xf numFmtId="0" fontId="1" fillId="13" borderId="34" xfId="4" applyNumberFormat="1" applyFont="1" applyFill="1" applyBorder="1"/>
    <xf numFmtId="0" fontId="0" fillId="0" borderId="34" xfId="0" applyNumberFormat="1" applyBorder="1" applyAlignment="1">
      <alignment horizontal="left" wrapText="1"/>
    </xf>
    <xf numFmtId="0" fontId="22" fillId="4" borderId="34" xfId="4" applyNumberFormat="1" applyFont="1" applyFill="1" applyBorder="1"/>
    <xf numFmtId="0" fontId="22" fillId="6" borderId="34" xfId="4" applyNumberFormat="1" applyFont="1" applyFill="1" applyBorder="1"/>
    <xf numFmtId="0" fontId="1" fillId="6" borderId="34" xfId="4" applyNumberFormat="1" applyFont="1" applyFill="1" applyBorder="1"/>
    <xf numFmtId="0" fontId="25" fillId="0" borderId="0" xfId="0" applyNumberFormat="1" applyFont="1"/>
    <xf numFmtId="0" fontId="71" fillId="0" borderId="0" xfId="0" applyNumberFormat="1" applyFont="1"/>
    <xf numFmtId="0" fontId="35" fillId="0" borderId="0" xfId="0" applyNumberFormat="1" applyFont="1" applyAlignment="1">
      <alignment horizontal="left" vertical="center" indent="1"/>
    </xf>
    <xf numFmtId="0" fontId="22" fillId="4" borderId="34" xfId="4" applyNumberFormat="1" applyFont="1" applyFill="1" applyBorder="1" applyAlignment="1">
      <alignment horizontal="center" wrapText="1"/>
    </xf>
    <xf numFmtId="0" fontId="10" fillId="3" borderId="34" xfId="4" applyNumberFormat="1" applyFont="1" applyFill="1" applyBorder="1" applyAlignment="1">
      <alignment wrapText="1"/>
    </xf>
    <xf numFmtId="0" fontId="22" fillId="5" borderId="64" xfId="4" applyNumberFormat="1" applyFont="1" applyFill="1" applyBorder="1"/>
    <xf numFmtId="0" fontId="1" fillId="45" borderId="34" xfId="4" applyNumberFormat="1" applyFont="1" applyFill="1" applyBorder="1"/>
    <xf numFmtId="0" fontId="0" fillId="7" borderId="34" xfId="4" applyNumberFormat="1" applyFont="1" applyFill="1" applyBorder="1" applyAlignment="1">
      <alignment horizontal="right"/>
    </xf>
    <xf numFmtId="0" fontId="22" fillId="4" borderId="64" xfId="4" applyNumberFormat="1" applyFont="1" applyFill="1" applyBorder="1" applyAlignment="1">
      <alignment horizontal="center" vertical="top"/>
    </xf>
    <xf numFmtId="0" fontId="23" fillId="5" borderId="35" xfId="4" applyNumberFormat="1" applyFont="1" applyFill="1" applyBorder="1" applyAlignment="1">
      <alignment horizontal="center" vertical="top"/>
    </xf>
    <xf numFmtId="0" fontId="23" fillId="5" borderId="36" xfId="4" applyNumberFormat="1" applyFont="1" applyFill="1" applyBorder="1" applyAlignment="1">
      <alignment horizontal="center" vertical="top"/>
    </xf>
    <xf numFmtId="0" fontId="1" fillId="13" borderId="35" xfId="4" applyNumberFormat="1" applyFont="1" applyFill="1" applyBorder="1" applyAlignment="1">
      <alignment horizontal="center" vertical="top"/>
    </xf>
    <xf numFmtId="0" fontId="1" fillId="13" borderId="36" xfId="4" applyNumberFormat="1" applyFont="1" applyFill="1" applyBorder="1" applyAlignment="1">
      <alignment horizontal="center" vertical="top"/>
    </xf>
    <xf numFmtId="0" fontId="0" fillId="49" borderId="34" xfId="0" applyNumberFormat="1" applyFill="1" applyBorder="1" applyAlignment="1">
      <alignment horizontal="center"/>
    </xf>
    <xf numFmtId="0" fontId="0" fillId="0" borderId="34" xfId="0" applyNumberFormat="1" applyBorder="1" applyAlignment="1"/>
    <xf numFmtId="0" fontId="0" fillId="7" borderId="34" xfId="4" applyNumberFormat="1" applyFont="1" applyFill="1" applyBorder="1" applyAlignment="1">
      <alignment horizontal="center"/>
    </xf>
    <xf numFmtId="0" fontId="22" fillId="4" borderId="64" xfId="15" applyNumberFormat="1" applyFont="1" applyFill="1" applyBorder="1" applyAlignment="1" applyProtection="1">
      <alignment horizontal="center" vertical="center"/>
    </xf>
    <xf numFmtId="0" fontId="23" fillId="5" borderId="35" xfId="15" applyNumberFormat="1" applyFont="1" applyFill="1" applyBorder="1" applyAlignment="1" applyProtection="1">
      <alignment horizontal="center" vertical="center"/>
    </xf>
    <xf numFmtId="0" fontId="1" fillId="13" borderId="34" xfId="15" applyNumberFormat="1" applyFont="1" applyFill="1" applyBorder="1" applyAlignment="1" applyProtection="1">
      <alignment horizontal="center" vertical="center"/>
    </xf>
    <xf numFmtId="0" fontId="52" fillId="14" borderId="0" xfId="142" applyNumberFormat="1" applyFill="1" applyAlignment="1" applyProtection="1">
      <alignment horizontal="center" wrapText="1"/>
    </xf>
    <xf numFmtId="0" fontId="22" fillId="4" borderId="34" xfId="4" applyNumberFormat="1" applyFont="1" applyFill="1" applyBorder="1" applyAlignment="1">
      <alignment horizontal="center" vertical="center" wrapText="1"/>
    </xf>
    <xf numFmtId="0" fontId="52" fillId="14" borderId="64" xfId="142" applyNumberFormat="1" applyFill="1" applyBorder="1" applyAlignment="1" applyProtection="1">
      <alignment horizontal="center" vertical="top"/>
    </xf>
    <xf numFmtId="0" fontId="52" fillId="14" borderId="64" xfId="142" applyNumberFormat="1" applyFill="1" applyBorder="1" applyAlignment="1" applyProtection="1">
      <alignment horizontal="center" vertical="top" wrapText="1"/>
    </xf>
    <xf numFmtId="0" fontId="23" fillId="5" borderId="36" xfId="4" applyNumberFormat="1" applyFont="1" applyFill="1" applyBorder="1" applyAlignment="1">
      <alignment horizontal="center" vertical="top" wrapText="1"/>
    </xf>
    <xf numFmtId="0" fontId="23" fillId="5" borderId="38" xfId="4" applyNumberFormat="1" applyFont="1" applyFill="1" applyBorder="1" applyAlignment="1">
      <alignment horizontal="center" vertical="top"/>
    </xf>
    <xf numFmtId="0" fontId="0" fillId="0" borderId="73" xfId="4" applyNumberFormat="1" applyFont="1" applyBorder="1"/>
    <xf numFmtId="0" fontId="0" fillId="10" borderId="73" xfId="4" applyNumberFormat="1" applyFont="1" applyFill="1" applyBorder="1"/>
    <xf numFmtId="0" fontId="0" fillId="9" borderId="73" xfId="4" applyNumberFormat="1" applyFont="1" applyFill="1" applyBorder="1"/>
    <xf numFmtId="0" fontId="52" fillId="14" borderId="64" xfId="15" applyNumberFormat="1" applyFont="1" applyFill="1" applyBorder="1" applyAlignment="1" applyProtection="1">
      <alignment horizontal="center" vertical="center" wrapText="1"/>
    </xf>
    <xf numFmtId="0" fontId="23" fillId="5" borderId="34" xfId="15" applyNumberFormat="1" applyFont="1" applyFill="1" applyBorder="1" applyAlignment="1" applyProtection="1">
      <alignment horizontal="center" vertical="center" wrapText="1"/>
    </xf>
    <xf numFmtId="0" fontId="1" fillId="13" borderId="38" xfId="15" applyNumberFormat="1" applyFont="1" applyFill="1" applyBorder="1" applyAlignment="1" applyProtection="1">
      <alignment horizontal="center" vertical="center"/>
    </xf>
    <xf numFmtId="0" fontId="0" fillId="11" borderId="0" xfId="0" applyNumberFormat="1" applyFont="1" applyFill="1"/>
    <xf numFmtId="0" fontId="1" fillId="6" borderId="38" xfId="4" applyNumberFormat="1" applyFont="1" applyFill="1" applyBorder="1" applyAlignment="1">
      <alignment horizontal="center"/>
    </xf>
    <xf numFmtId="0" fontId="0" fillId="0" borderId="34" xfId="4" applyNumberFormat="1" applyFont="1" applyBorder="1" applyAlignment="1">
      <alignment horizontal="left"/>
    </xf>
    <xf numFmtId="0" fontId="0" fillId="2" borderId="34" xfId="0" applyNumberFormat="1" applyFill="1" applyBorder="1" applyAlignment="1"/>
    <xf numFmtId="0" fontId="20" fillId="49" borderId="34" xfId="0" applyNumberFormat="1" applyFont="1" applyFill="1" applyBorder="1" applyAlignment="1">
      <alignment horizontal="center"/>
    </xf>
    <xf numFmtId="0" fontId="20" fillId="2" borderId="34" xfId="0" applyNumberFormat="1" applyFont="1" applyFill="1" applyBorder="1" applyAlignment="1"/>
    <xf numFmtId="0" fontId="20" fillId="7" borderId="34" xfId="4" applyNumberFormat="1" applyFont="1" applyFill="1" applyBorder="1" applyAlignment="1">
      <alignment horizontal="center"/>
    </xf>
    <xf numFmtId="0" fontId="20" fillId="0" borderId="34" xfId="4" applyNumberFormat="1" applyFont="1" applyBorder="1" applyAlignment="1">
      <alignment horizontal="left"/>
    </xf>
    <xf numFmtId="0" fontId="10" fillId="0" borderId="34" xfId="0" applyNumberFormat="1" applyFont="1" applyBorder="1" applyAlignment="1"/>
    <xf numFmtId="0" fontId="0" fillId="45" borderId="34" xfId="0" applyNumberFormat="1" applyFill="1" applyBorder="1" applyAlignment="1">
      <alignment horizontal="center"/>
    </xf>
    <xf numFmtId="0" fontId="0" fillId="45" borderId="34" xfId="0" applyNumberFormat="1" applyFill="1" applyBorder="1" applyAlignment="1"/>
    <xf numFmtId="0" fontId="0" fillId="19" borderId="34" xfId="0" applyNumberFormat="1" applyFill="1" applyBorder="1" applyAlignment="1"/>
    <xf numFmtId="0" fontId="0" fillId="45" borderId="34" xfId="0" applyNumberFormat="1" applyFill="1" applyBorder="1"/>
    <xf numFmtId="0" fontId="45" fillId="0" borderId="0" xfId="0" applyNumberFormat="1" applyFont="1"/>
    <xf numFmtId="0" fontId="20" fillId="0" borderId="34" xfId="4" applyNumberFormat="1" applyFont="1" applyBorder="1" applyAlignment="1">
      <alignment horizontal="center"/>
    </xf>
    <xf numFmtId="185" fontId="22" fillId="4" borderId="34" xfId="4" applyNumberFormat="1" applyFont="1" applyFill="1" applyBorder="1" applyAlignment="1">
      <alignment horizontal="center"/>
    </xf>
    <xf numFmtId="185" fontId="22" fillId="4" borderId="34" xfId="4" applyFont="1" applyFill="1" applyBorder="1" applyAlignment="1">
      <alignment horizontal="center" wrapText="1"/>
    </xf>
    <xf numFmtId="185" fontId="23" fillId="5" borderId="34" xfId="4" applyFont="1" applyFill="1" applyBorder="1" applyAlignment="1">
      <alignment horizontal="center" wrapText="1"/>
    </xf>
    <xf numFmtId="185" fontId="1" fillId="2" borderId="64" xfId="0" applyNumberFormat="1" applyFont="1" applyFill="1" applyBorder="1" applyAlignment="1">
      <alignment horizontal="center" vertical="center"/>
    </xf>
    <xf numFmtId="185" fontId="1" fillId="2" borderId="64" xfId="0" applyFont="1" applyFill="1" applyBorder="1" applyAlignment="1">
      <alignment vertical="center"/>
    </xf>
    <xf numFmtId="185" fontId="4" fillId="2" borderId="64" xfId="0" applyFont="1" applyFill="1" applyBorder="1" applyAlignment="1">
      <alignment vertical="center"/>
    </xf>
    <xf numFmtId="185" fontId="0" fillId="2" borderId="34" xfId="4" applyFont="1" applyFill="1" applyBorder="1" applyAlignment="1">
      <alignment wrapText="1"/>
    </xf>
    <xf numFmtId="185" fontId="1" fillId="10" borderId="34" xfId="0" applyNumberFormat="1" applyFont="1" applyFill="1" applyBorder="1" applyAlignment="1">
      <alignment horizontal="center" vertical="center"/>
    </xf>
    <xf numFmtId="185" fontId="1" fillId="10" borderId="34" xfId="0" applyFont="1" applyFill="1" applyBorder="1" applyAlignment="1">
      <alignment vertical="center"/>
    </xf>
    <xf numFmtId="185" fontId="4" fillId="10" borderId="34" xfId="0" applyFont="1" applyFill="1" applyBorder="1" applyAlignment="1">
      <alignment vertical="center"/>
    </xf>
    <xf numFmtId="185" fontId="0" fillId="10" borderId="34" xfId="0" applyFill="1" applyBorder="1"/>
    <xf numFmtId="185" fontId="1" fillId="11" borderId="34" xfId="0" applyNumberFormat="1" applyFont="1" applyFill="1" applyBorder="1" applyAlignment="1">
      <alignment horizontal="center" vertical="center"/>
    </xf>
    <xf numFmtId="185" fontId="1" fillId="11" borderId="34" xfId="0" applyFont="1" applyFill="1" applyBorder="1" applyAlignment="1">
      <alignment vertical="center"/>
    </xf>
    <xf numFmtId="185" fontId="4" fillId="11" borderId="34" xfId="0" applyFont="1" applyFill="1" applyBorder="1" applyAlignment="1">
      <alignment vertical="center"/>
    </xf>
    <xf numFmtId="185" fontId="0" fillId="11" borderId="34" xfId="0" applyFont="1" applyFill="1" applyBorder="1"/>
    <xf numFmtId="185" fontId="1" fillId="49" borderId="34" xfId="0" applyNumberFormat="1" applyFont="1" applyFill="1" applyBorder="1" applyAlignment="1">
      <alignment horizontal="center" vertical="center"/>
    </xf>
    <xf numFmtId="185" fontId="1" fillId="49" borderId="34" xfId="0" applyFont="1" applyFill="1" applyBorder="1" applyAlignment="1">
      <alignment vertical="center"/>
    </xf>
    <xf numFmtId="185" fontId="4" fillId="49" borderId="34" xfId="0" applyFont="1" applyFill="1" applyBorder="1" applyAlignment="1">
      <alignment vertical="center"/>
    </xf>
    <xf numFmtId="185" fontId="0" fillId="49" borderId="34" xfId="0" applyFill="1" applyBorder="1"/>
    <xf numFmtId="185" fontId="1" fillId="50" borderId="34" xfId="0" applyNumberFormat="1" applyFont="1" applyFill="1" applyBorder="1" applyAlignment="1">
      <alignment horizontal="center" vertical="center"/>
    </xf>
    <xf numFmtId="185" fontId="1" fillId="50" borderId="34" xfId="0" applyFont="1" applyFill="1" applyBorder="1" applyAlignment="1">
      <alignment vertical="center"/>
    </xf>
    <xf numFmtId="185" fontId="4" fillId="50" borderId="34" xfId="0" applyFont="1" applyFill="1" applyBorder="1" applyAlignment="1">
      <alignment vertical="center"/>
    </xf>
    <xf numFmtId="185" fontId="0" fillId="50" borderId="34" xfId="0" applyFill="1" applyBorder="1"/>
    <xf numFmtId="185" fontId="1" fillId="51" borderId="34" xfId="0" applyNumberFormat="1" applyFont="1" applyFill="1" applyBorder="1" applyAlignment="1">
      <alignment horizontal="center" vertical="center"/>
    </xf>
    <xf numFmtId="185" fontId="1" fillId="51" borderId="34" xfId="0" applyFont="1" applyFill="1" applyBorder="1" applyAlignment="1">
      <alignment vertical="center"/>
    </xf>
    <xf numFmtId="185" fontId="4" fillId="51" borderId="34" xfId="0" applyFont="1" applyFill="1" applyBorder="1" applyAlignment="1">
      <alignment vertical="center"/>
    </xf>
    <xf numFmtId="185" fontId="0" fillId="51" borderId="34" xfId="0" applyFill="1" applyBorder="1"/>
    <xf numFmtId="185" fontId="1" fillId="2" borderId="34" xfId="0" applyNumberFormat="1" applyFont="1" applyFill="1" applyBorder="1" applyAlignment="1">
      <alignment horizontal="center" vertical="center"/>
    </xf>
    <xf numFmtId="185" fontId="1" fillId="2" borderId="34" xfId="0" applyFont="1" applyFill="1" applyBorder="1" applyAlignment="1">
      <alignment vertical="center"/>
    </xf>
    <xf numFmtId="185" fontId="4" fillId="2" borderId="34" xfId="0" applyFont="1" applyFill="1" applyBorder="1" applyAlignment="1">
      <alignment vertical="center"/>
    </xf>
    <xf numFmtId="185" fontId="0" fillId="2" borderId="34" xfId="0" applyFill="1" applyBorder="1"/>
    <xf numFmtId="185" fontId="10" fillId="2" borderId="34" xfId="0" applyNumberFormat="1" applyFont="1" applyFill="1" applyBorder="1" applyAlignment="1">
      <alignment horizontal="center" vertical="center"/>
    </xf>
    <xf numFmtId="185" fontId="10" fillId="2" borderId="34" xfId="0" applyFont="1" applyFill="1" applyBorder="1" applyAlignment="1">
      <alignment vertical="center"/>
    </xf>
    <xf numFmtId="185" fontId="5" fillId="2" borderId="34" xfId="0" applyFont="1" applyFill="1" applyBorder="1" applyAlignment="1">
      <alignment vertical="center"/>
    </xf>
    <xf numFmtId="185" fontId="25" fillId="2" borderId="34" xfId="0" applyFont="1" applyFill="1" applyBorder="1"/>
    <xf numFmtId="185" fontId="1" fillId="46" borderId="34" xfId="0" applyNumberFormat="1" applyFont="1" applyFill="1" applyBorder="1" applyAlignment="1">
      <alignment horizontal="center" vertical="center"/>
    </xf>
    <xf numFmtId="185" fontId="1" fillId="46" borderId="34" xfId="0" applyFont="1" applyFill="1" applyBorder="1" applyAlignment="1">
      <alignment vertical="center"/>
    </xf>
    <xf numFmtId="185" fontId="4" fillId="46" borderId="34" xfId="0" applyFont="1" applyFill="1" applyBorder="1" applyAlignment="1">
      <alignment vertical="center"/>
    </xf>
    <xf numFmtId="185" fontId="0" fillId="46" borderId="34" xfId="0" applyFill="1" applyBorder="1"/>
    <xf numFmtId="185" fontId="1" fillId="20" borderId="34" xfId="0" applyNumberFormat="1" applyFont="1" applyFill="1" applyBorder="1" applyAlignment="1">
      <alignment horizontal="center" vertical="center"/>
    </xf>
    <xf numFmtId="185" fontId="1" fillId="20" borderId="34" xfId="0" applyFont="1" applyFill="1" applyBorder="1" applyAlignment="1">
      <alignment vertical="center"/>
    </xf>
    <xf numFmtId="185" fontId="4" fillId="20" borderId="34" xfId="0" applyFont="1" applyFill="1" applyBorder="1" applyAlignment="1">
      <alignment vertical="center"/>
    </xf>
    <xf numFmtId="185" fontId="0" fillId="20" borderId="34" xfId="0" applyFill="1" applyBorder="1"/>
    <xf numFmtId="185" fontId="1" fillId="45" borderId="34" xfId="0" applyNumberFormat="1" applyFont="1" applyFill="1" applyBorder="1" applyAlignment="1">
      <alignment horizontal="center" vertical="center"/>
    </xf>
    <xf numFmtId="185" fontId="1" fillId="45" borderId="34" xfId="0" applyFont="1" applyFill="1" applyBorder="1" applyAlignment="1">
      <alignment vertical="center"/>
    </xf>
    <xf numFmtId="185" fontId="4" fillId="45" borderId="34" xfId="0" applyFont="1" applyFill="1" applyBorder="1" applyAlignment="1">
      <alignment vertical="center"/>
    </xf>
    <xf numFmtId="185" fontId="0" fillId="45" borderId="34" xfId="0" applyFill="1" applyBorder="1"/>
    <xf numFmtId="185" fontId="19" fillId="11" borderId="34" xfId="0" applyNumberFormat="1" applyFont="1" applyFill="1" applyBorder="1" applyAlignment="1">
      <alignment horizontal="center" vertical="center"/>
    </xf>
    <xf numFmtId="185" fontId="19" fillId="11" borderId="34" xfId="0" applyFont="1" applyFill="1" applyBorder="1" applyAlignment="1">
      <alignment vertical="center"/>
    </xf>
    <xf numFmtId="185" fontId="16" fillId="11" borderId="34" xfId="0" applyFont="1" applyFill="1" applyBorder="1" applyAlignment="1">
      <alignment vertical="center"/>
    </xf>
    <xf numFmtId="185" fontId="20" fillId="11" borderId="34" xfId="0" applyFont="1" applyFill="1" applyBorder="1"/>
    <xf numFmtId="0" fontId="1" fillId="20" borderId="34" xfId="0" applyNumberFormat="1" applyFont="1" applyFill="1" applyBorder="1" applyAlignment="1">
      <alignment horizontal="center" vertical="center"/>
    </xf>
    <xf numFmtId="185" fontId="1" fillId="52" borderId="64" xfId="0" applyNumberFormat="1" applyFont="1" applyFill="1" applyBorder="1" applyAlignment="1">
      <alignment horizontal="center" vertical="center"/>
    </xf>
    <xf numFmtId="185" fontId="1" fillId="52" borderId="64" xfId="0" applyFont="1" applyFill="1" applyBorder="1" applyAlignment="1">
      <alignment vertical="center"/>
    </xf>
    <xf numFmtId="185" fontId="4" fillId="52" borderId="64" xfId="0" applyFont="1" applyFill="1" applyBorder="1" applyAlignment="1">
      <alignment vertical="center"/>
    </xf>
    <xf numFmtId="185" fontId="0" fillId="52" borderId="34" xfId="4" applyFont="1" applyFill="1" applyBorder="1" applyAlignment="1">
      <alignment wrapText="1"/>
    </xf>
    <xf numFmtId="185" fontId="1" fillId="52" borderId="34" xfId="0" applyNumberFormat="1" applyFont="1" applyFill="1" applyBorder="1" applyAlignment="1">
      <alignment horizontal="center" vertical="center"/>
    </xf>
    <xf numFmtId="185" fontId="4" fillId="52" borderId="34" xfId="0" applyFont="1" applyFill="1" applyBorder="1" applyAlignment="1">
      <alignment vertical="center"/>
    </xf>
    <xf numFmtId="185" fontId="1" fillId="52" borderId="34" xfId="0" applyFont="1" applyFill="1" applyBorder="1" applyAlignment="1">
      <alignment vertical="center"/>
    </xf>
    <xf numFmtId="185" fontId="16" fillId="43" borderId="34" xfId="0" applyNumberFormat="1" applyFont="1" applyFill="1" applyBorder="1" applyAlignment="1">
      <alignment horizontal="center" vertical="center"/>
    </xf>
    <xf numFmtId="185" fontId="16" fillId="43" borderId="34" xfId="0" applyFont="1" applyFill="1" applyBorder="1" applyAlignment="1">
      <alignment vertical="center"/>
    </xf>
    <xf numFmtId="185" fontId="86" fillId="45" borderId="34" xfId="0" applyNumberFormat="1" applyFont="1" applyFill="1" applyBorder="1" applyAlignment="1">
      <alignment horizontal="center" vertical="center"/>
    </xf>
    <xf numFmtId="185" fontId="16" fillId="45" borderId="34" xfId="0" applyFont="1" applyFill="1" applyBorder="1" applyAlignment="1">
      <alignment vertical="center"/>
    </xf>
    <xf numFmtId="185" fontId="86" fillId="45" borderId="34" xfId="0" applyFont="1" applyFill="1" applyBorder="1" applyAlignment="1">
      <alignment vertical="center"/>
    </xf>
    <xf numFmtId="185" fontId="10" fillId="45" borderId="34" xfId="0" applyNumberFormat="1" applyFont="1" applyFill="1" applyBorder="1" applyAlignment="1">
      <alignment horizontal="center" vertical="center"/>
    </xf>
    <xf numFmtId="185" fontId="5" fillId="45" borderId="34" xfId="0" applyFont="1" applyFill="1" applyBorder="1" applyAlignment="1">
      <alignment vertical="center"/>
    </xf>
    <xf numFmtId="185" fontId="87" fillId="4" borderId="3" xfId="4" applyFont="1" applyFill="1" applyBorder="1" applyAlignment="1">
      <alignment horizontal="center"/>
    </xf>
    <xf numFmtId="185" fontId="10" fillId="52" borderId="34" xfId="0" applyFont="1" applyFill="1" applyBorder="1" applyAlignment="1">
      <alignment vertical="center"/>
    </xf>
    <xf numFmtId="185" fontId="5" fillId="52" borderId="34" xfId="0" applyFont="1" applyFill="1" applyBorder="1" applyAlignment="1">
      <alignment vertical="center"/>
    </xf>
    <xf numFmtId="185" fontId="1" fillId="23" borderId="34" xfId="0" applyNumberFormat="1" applyFont="1" applyFill="1" applyBorder="1" applyAlignment="1">
      <alignment horizontal="center" vertical="center"/>
    </xf>
    <xf numFmtId="185" fontId="1" fillId="23" borderId="34" xfId="0" applyFont="1" applyFill="1" applyBorder="1" applyAlignment="1">
      <alignment vertical="center"/>
    </xf>
    <xf numFmtId="185" fontId="4" fillId="23" borderId="34" xfId="0" applyFont="1" applyFill="1" applyBorder="1" applyAlignment="1">
      <alignment vertical="center"/>
    </xf>
    <xf numFmtId="185" fontId="10" fillId="23" borderId="34" xfId="0" applyFont="1" applyFill="1" applyBorder="1" applyAlignment="1">
      <alignment vertical="center"/>
    </xf>
    <xf numFmtId="185" fontId="5" fillId="23" borderId="34" xfId="0" applyFont="1" applyFill="1" applyBorder="1" applyAlignment="1">
      <alignment vertical="center"/>
    </xf>
    <xf numFmtId="185" fontId="1" fillId="22" borderId="34" xfId="0" applyNumberFormat="1" applyFont="1" applyFill="1" applyBorder="1" applyAlignment="1">
      <alignment horizontal="center" vertical="center"/>
    </xf>
    <xf numFmtId="185" fontId="1" fillId="22" borderId="34" xfId="0" applyFont="1" applyFill="1" applyBorder="1" applyAlignment="1">
      <alignment vertical="center"/>
    </xf>
    <xf numFmtId="185" fontId="4" fillId="22" borderId="34" xfId="0" applyFont="1" applyFill="1" applyBorder="1" applyAlignment="1">
      <alignment vertical="center"/>
    </xf>
    <xf numFmtId="185" fontId="10" fillId="22" borderId="34" xfId="0" applyFont="1" applyFill="1" applyBorder="1" applyAlignment="1">
      <alignment vertical="center"/>
    </xf>
    <xf numFmtId="185" fontId="5" fillId="22" borderId="34" xfId="0" applyFont="1" applyFill="1" applyBorder="1" applyAlignment="1">
      <alignment vertical="center"/>
    </xf>
    <xf numFmtId="185" fontId="10" fillId="10" borderId="34" xfId="0" applyFont="1" applyFill="1" applyBorder="1" applyAlignment="1">
      <alignment vertical="center"/>
    </xf>
    <xf numFmtId="185" fontId="5" fillId="10" borderId="34" xfId="0" applyFont="1" applyFill="1" applyBorder="1" applyAlignment="1">
      <alignment vertical="center"/>
    </xf>
    <xf numFmtId="185" fontId="25" fillId="10" borderId="34" xfId="0" applyFont="1" applyFill="1" applyBorder="1"/>
    <xf numFmtId="0" fontId="1" fillId="6" borderId="35" xfId="4" applyNumberFormat="1" applyFont="1" applyFill="1" applyBorder="1" applyAlignment="1">
      <alignment horizontal="center"/>
    </xf>
    <xf numFmtId="0" fontId="0" fillId="46" borderId="34" xfId="4" applyNumberFormat="1" applyFont="1" applyFill="1" applyBorder="1"/>
    <xf numFmtId="0" fontId="0" fillId="0" borderId="37" xfId="0" applyNumberFormat="1" applyBorder="1"/>
    <xf numFmtId="0" fontId="0" fillId="0" borderId="37" xfId="0" applyNumberFormat="1" applyFont="1" applyBorder="1"/>
    <xf numFmtId="0" fontId="20" fillId="46" borderId="34" xfId="4" applyNumberFormat="1" applyFont="1" applyFill="1" applyBorder="1"/>
    <xf numFmtId="0" fontId="20" fillId="0" borderId="37" xfId="0" applyNumberFormat="1" applyFont="1" applyBorder="1"/>
    <xf numFmtId="0" fontId="25" fillId="0" borderId="37" xfId="0" applyNumberFormat="1" applyFont="1" applyBorder="1"/>
    <xf numFmtId="0" fontId="20" fillId="46" borderId="34" xfId="4" applyNumberFormat="1" applyFont="1" applyFill="1" applyBorder="1" applyAlignment="1">
      <alignment horizontal="left"/>
    </xf>
    <xf numFmtId="0" fontId="71" fillId="0" borderId="37" xfId="0" applyNumberFormat="1" applyFont="1" applyBorder="1"/>
    <xf numFmtId="0" fontId="88" fillId="0" borderId="51" xfId="0" applyNumberFormat="1" applyFont="1" applyBorder="1" applyAlignment="1">
      <alignment vertical="center"/>
    </xf>
    <xf numFmtId="0" fontId="88" fillId="0" borderId="91" xfId="0" applyNumberFormat="1" applyFont="1" applyBorder="1" applyAlignment="1">
      <alignment vertical="center"/>
    </xf>
    <xf numFmtId="0" fontId="38" fillId="46" borderId="92" xfId="0" applyNumberFormat="1" applyFont="1" applyFill="1" applyBorder="1" applyAlignment="1">
      <alignment vertical="center"/>
    </xf>
    <xf numFmtId="0" fontId="38" fillId="46" borderId="76" xfId="0" applyNumberFormat="1" applyFont="1" applyFill="1" applyBorder="1" applyAlignment="1">
      <alignment vertical="center"/>
    </xf>
    <xf numFmtId="0" fontId="38" fillId="0" borderId="92" xfId="0" applyNumberFormat="1" applyFont="1" applyBorder="1" applyAlignment="1">
      <alignment vertical="center"/>
    </xf>
    <xf numFmtId="0" fontId="38" fillId="0" borderId="76" xfId="0" applyNumberFormat="1" applyFont="1" applyBorder="1" applyAlignment="1">
      <alignment vertical="center"/>
    </xf>
    <xf numFmtId="0" fontId="1" fillId="6" borderId="0" xfId="4" applyNumberFormat="1" applyFont="1" applyFill="1" applyBorder="1" applyAlignment="1">
      <alignment horizontal="center"/>
    </xf>
    <xf numFmtId="0" fontId="0" fillId="0" borderId="93" xfId="0" applyNumberFormat="1" applyFont="1" applyFill="1" applyBorder="1"/>
    <xf numFmtId="0" fontId="20" fillId="3" borderId="34" xfId="4" applyNumberFormat="1" applyFont="1" applyFill="1" applyBorder="1"/>
    <xf numFmtId="0" fontId="25" fillId="3" borderId="34" xfId="4" applyNumberFormat="1" applyFont="1" applyFill="1" applyBorder="1"/>
    <xf numFmtId="0" fontId="71" fillId="3" borderId="34" xfId="4" applyNumberFormat="1" applyFont="1" applyFill="1" applyBorder="1"/>
    <xf numFmtId="177" fontId="1" fillId="0" borderId="34" xfId="4" applyNumberFormat="1" applyFont="1" applyBorder="1" applyAlignment="1">
      <alignment horizontal="center"/>
    </xf>
    <xf numFmtId="185" fontId="0" fillId="0" borderId="34" xfId="4" applyFont="1" applyBorder="1" applyAlignment="1">
      <alignment horizontal="center"/>
    </xf>
    <xf numFmtId="185" fontId="1" fillId="0" borderId="34" xfId="4" applyFont="1" applyBorder="1" applyAlignment="1">
      <alignment horizontal="center"/>
    </xf>
    <xf numFmtId="176" fontId="0" fillId="0" borderId="34" xfId="4" applyNumberFormat="1" applyFont="1" applyBorder="1" applyAlignment="1">
      <alignment horizontal="center"/>
    </xf>
    <xf numFmtId="14" fontId="1" fillId="0" borderId="34" xfId="4" applyNumberFormat="1" applyFont="1" applyBorder="1" applyAlignment="1">
      <alignment horizontal="center"/>
    </xf>
    <xf numFmtId="185" fontId="1" fillId="0" borderId="34" xfId="4" applyFont="1" applyBorder="1"/>
    <xf numFmtId="185" fontId="1" fillId="0" borderId="34" xfId="4" applyFont="1" applyBorder="1" applyAlignment="1">
      <alignment wrapText="1"/>
    </xf>
    <xf numFmtId="185" fontId="0" fillId="0" borderId="34" xfId="4" applyFont="1" applyFill="1" applyBorder="1" applyAlignment="1">
      <alignment wrapText="1"/>
    </xf>
    <xf numFmtId="185" fontId="0" fillId="0" borderId="34" xfId="4" applyFont="1" applyBorder="1" applyAlignment="1">
      <alignment horizontal="left" wrapText="1"/>
    </xf>
    <xf numFmtId="185" fontId="89" fillId="16" borderId="0" xfId="4" applyFont="1" applyFill="1" applyProtection="1"/>
    <xf numFmtId="185" fontId="90" fillId="16" borderId="0" xfId="4" applyFont="1" applyFill="1" applyProtection="1"/>
    <xf numFmtId="185" fontId="91" fillId="16" borderId="0" xfId="4" applyFont="1" applyFill="1" applyProtection="1"/>
    <xf numFmtId="185" fontId="92" fillId="16" borderId="0" xfId="4" applyFont="1" applyFill="1" applyProtection="1"/>
    <xf numFmtId="185" fontId="93" fillId="16" borderId="0" xfId="4" applyFont="1" applyFill="1" applyProtection="1"/>
    <xf numFmtId="185" fontId="89" fillId="16" borderId="10" xfId="4" applyFont="1" applyFill="1" applyBorder="1" applyProtection="1"/>
    <xf numFmtId="185" fontId="91" fillId="16" borderId="1" xfId="4" applyFont="1" applyFill="1" applyBorder="1" applyProtection="1"/>
    <xf numFmtId="185" fontId="91" fillId="16" borderId="2" xfId="4" applyFont="1" applyFill="1" applyBorder="1" applyProtection="1"/>
    <xf numFmtId="185" fontId="91" fillId="16" borderId="3" xfId="4" applyFont="1" applyFill="1" applyBorder="1" applyProtection="1"/>
    <xf numFmtId="185" fontId="91" fillId="16" borderId="0" xfId="4" applyFont="1" applyFill="1" applyBorder="1" applyProtection="1"/>
    <xf numFmtId="185" fontId="91" fillId="16" borderId="9" xfId="4" applyFont="1" applyFill="1" applyBorder="1" applyProtection="1"/>
    <xf numFmtId="185" fontId="91" fillId="16" borderId="10" xfId="4" applyFont="1" applyFill="1" applyBorder="1" applyProtection="1"/>
    <xf numFmtId="185" fontId="89" fillId="16" borderId="0" xfId="4" applyFont="1" applyFill="1" applyAlignment="1" applyProtection="1">
      <alignment horizontal="center"/>
    </xf>
    <xf numFmtId="185" fontId="91" fillId="16" borderId="23" xfId="4" applyFont="1" applyFill="1" applyBorder="1" applyProtection="1"/>
    <xf numFmtId="185" fontId="91" fillId="16" borderId="21" xfId="4" applyFont="1" applyFill="1" applyBorder="1" applyProtection="1"/>
    <xf numFmtId="185" fontId="91" fillId="16" borderId="22" xfId="4" applyFont="1" applyFill="1" applyBorder="1" applyProtection="1"/>
    <xf numFmtId="185" fontId="0" fillId="0" borderId="34" xfId="4" applyFont="1" applyBorder="1" applyAlignment="1" quotePrefix="1">
      <alignment horizontal="center"/>
    </xf>
    <xf numFmtId="185" fontId="0" fillId="0" borderId="34" xfId="4" applyFont="1" applyBorder="1" applyAlignment="1" quotePrefix="1">
      <alignment horizontal="left" wrapText="1"/>
    </xf>
    <xf numFmtId="0" fontId="0" fillId="46" borderId="34" xfId="4" applyNumberFormat="1" applyFont="1" applyFill="1" applyBorder="1" quotePrefix="1"/>
    <xf numFmtId="0" fontId="20" fillId="46" borderId="34" xfId="4" applyNumberFormat="1" applyFont="1" applyFill="1" applyBorder="1" quotePrefix="1"/>
    <xf numFmtId="0" fontId="20" fillId="46" borderId="34" xfId="4" applyNumberFormat="1" applyFont="1" applyFill="1" applyBorder="1" applyAlignment="1" quotePrefix="1">
      <alignment horizontal="left"/>
    </xf>
    <xf numFmtId="0" fontId="38" fillId="46" borderId="76" xfId="0" applyNumberFormat="1" applyFont="1" applyFill="1" applyBorder="1" applyAlignment="1" quotePrefix="1">
      <alignment vertical="center"/>
    </xf>
    <xf numFmtId="185" fontId="1" fillId="2" borderId="64" xfId="0" applyFont="1" applyFill="1" applyBorder="1" applyAlignment="1" quotePrefix="1">
      <alignment vertical="center"/>
    </xf>
    <xf numFmtId="185" fontId="0" fillId="49" borderId="34" xfId="0" applyFill="1" applyBorder="1" quotePrefix="1"/>
    <xf numFmtId="185" fontId="0" fillId="50" borderId="34" xfId="0" applyFill="1" applyBorder="1" quotePrefix="1"/>
    <xf numFmtId="185" fontId="0" fillId="51" borderId="34" xfId="0" applyFill="1" applyBorder="1" quotePrefix="1"/>
    <xf numFmtId="185" fontId="0" fillId="2" borderId="34" xfId="0" applyFill="1" applyBorder="1" quotePrefix="1"/>
    <xf numFmtId="185" fontId="25" fillId="2" borderId="34" xfId="0" applyFont="1" applyFill="1" applyBorder="1" quotePrefix="1"/>
    <xf numFmtId="185" fontId="0" fillId="46" borderId="34" xfId="0" applyFill="1" applyBorder="1" quotePrefix="1"/>
    <xf numFmtId="185" fontId="0" fillId="20" borderId="34" xfId="0" applyFill="1" applyBorder="1" quotePrefix="1"/>
    <xf numFmtId="185" fontId="0" fillId="45" borderId="34" xfId="0" applyFill="1" applyBorder="1" quotePrefix="1"/>
    <xf numFmtId="185" fontId="20" fillId="11" borderId="34" xfId="0" applyFont="1" applyFill="1" applyBorder="1" quotePrefix="1"/>
    <xf numFmtId="185" fontId="1" fillId="52" borderId="64" xfId="0" applyFont="1" applyFill="1" applyBorder="1" applyAlignment="1" quotePrefix="1">
      <alignment vertical="center"/>
    </xf>
    <xf numFmtId="185" fontId="1" fillId="52" borderId="34" xfId="0" applyFont="1" applyFill="1" applyBorder="1" applyAlignment="1" quotePrefix="1">
      <alignment vertical="center"/>
    </xf>
    <xf numFmtId="185" fontId="10" fillId="52" borderId="34" xfId="0" applyFont="1" applyFill="1" applyBorder="1" applyAlignment="1" quotePrefix="1">
      <alignment vertical="center"/>
    </xf>
    <xf numFmtId="185" fontId="1" fillId="49" borderId="34" xfId="0" applyFont="1" applyFill="1" applyBorder="1" applyAlignment="1" quotePrefix="1">
      <alignment vertical="center"/>
    </xf>
    <xf numFmtId="185" fontId="16" fillId="43" borderId="34" xfId="0" applyFont="1" applyFill="1" applyBorder="1" applyAlignment="1" quotePrefix="1">
      <alignment vertical="center"/>
    </xf>
    <xf numFmtId="185" fontId="16" fillId="45" borderId="34" xfId="0" applyFont="1" applyFill="1" applyBorder="1" applyAlignment="1" quotePrefix="1">
      <alignment vertical="center"/>
    </xf>
    <xf numFmtId="185" fontId="1" fillId="45" borderId="34" xfId="0" applyFont="1" applyFill="1" applyBorder="1" applyAlignment="1" quotePrefix="1">
      <alignment vertical="center"/>
    </xf>
    <xf numFmtId="185" fontId="1" fillId="23" borderId="34" xfId="0" applyFont="1" applyFill="1" applyBorder="1" applyAlignment="1" quotePrefix="1">
      <alignment vertical="center"/>
    </xf>
    <xf numFmtId="185" fontId="4" fillId="23" borderId="34" xfId="0" applyFont="1" applyFill="1" applyBorder="1" applyAlignment="1" quotePrefix="1">
      <alignment vertical="center"/>
    </xf>
    <xf numFmtId="185" fontId="10" fillId="23" borderId="34" xfId="0" applyFont="1" applyFill="1" applyBorder="1" applyAlignment="1" quotePrefix="1">
      <alignment vertical="center"/>
    </xf>
    <xf numFmtId="185" fontId="5" fillId="23" borderId="34" xfId="0" applyFont="1" applyFill="1" applyBorder="1" applyAlignment="1" quotePrefix="1">
      <alignment vertical="center"/>
    </xf>
    <xf numFmtId="185" fontId="1" fillId="22" borderId="34" xfId="0" applyFont="1" applyFill="1" applyBorder="1" applyAlignment="1" quotePrefix="1">
      <alignment vertical="center"/>
    </xf>
    <xf numFmtId="185" fontId="4" fillId="22" borderId="34" xfId="0" applyFont="1" applyFill="1" applyBorder="1" applyAlignment="1" quotePrefix="1">
      <alignment vertical="center"/>
    </xf>
    <xf numFmtId="185" fontId="10" fillId="22" borderId="34" xfId="0" applyFont="1" applyFill="1" applyBorder="1" applyAlignment="1" quotePrefix="1">
      <alignment vertical="center"/>
    </xf>
    <xf numFmtId="185" fontId="5" fillId="22" borderId="34" xfId="0" applyFont="1" applyFill="1" applyBorder="1" applyAlignment="1" quotePrefix="1">
      <alignment vertical="center"/>
    </xf>
    <xf numFmtId="185" fontId="0" fillId="10" borderId="34" xfId="0" applyFill="1" applyBorder="1" quotePrefix="1"/>
    <xf numFmtId="185" fontId="25" fillId="10" borderId="34" xfId="0" applyFont="1" applyFill="1" applyBorder="1" quotePrefix="1"/>
    <xf numFmtId="0" fontId="10" fillId="0" borderId="34" xfId="0" applyNumberFormat="1" applyFont="1" applyBorder="1" applyAlignment="1" quotePrefix="1"/>
    <xf numFmtId="0" fontId="25" fillId="0" borderId="0" xfId="0" applyNumberFormat="1" applyFont="1" quotePrefix="1"/>
    <xf numFmtId="0" fontId="0" fillId="0" borderId="0" xfId="0" applyNumberFormat="1" quotePrefix="1"/>
    <xf numFmtId="0" fontId="0" fillId="11" borderId="0" xfId="0" applyNumberFormat="1" applyFont="1" applyFill="1" quotePrefix="1"/>
    <xf numFmtId="0" fontId="0" fillId="3" borderId="34" xfId="4" applyNumberFormat="1" applyFont="1" applyFill="1" applyBorder="1" quotePrefix="1"/>
    <xf numFmtId="0" fontId="1" fillId="45" borderId="34" xfId="4" applyNumberFormat="1" applyFont="1" applyFill="1" applyBorder="1" quotePrefix="1"/>
    <xf numFmtId="0" fontId="1" fillId="2" borderId="34" xfId="4" applyNumberFormat="1" applyFont="1" applyFill="1" applyBorder="1" applyAlignment="1" quotePrefix="1">
      <alignment horizontal="center" vertical="center"/>
    </xf>
    <xf numFmtId="0" fontId="0" fillId="2" borderId="34" xfId="4" applyNumberFormat="1" applyFont="1" applyFill="1" applyBorder="1" applyAlignment="1" quotePrefix="1">
      <alignment horizontal="center" vertical="center" wrapText="1"/>
    </xf>
    <xf numFmtId="0" fontId="1" fillId="2" borderId="34" xfId="4" applyNumberFormat="1" applyFont="1" applyFill="1" applyBorder="1" applyAlignment="1" quotePrefix="1">
      <alignment horizontal="center" vertical="center" wrapText="1"/>
    </xf>
    <xf numFmtId="0" fontId="52" fillId="2" borderId="64" xfId="142" applyNumberFormat="1" applyFill="1" applyBorder="1" applyAlignment="1" applyProtection="1" quotePrefix="1">
      <alignment horizontal="left" vertical="center" wrapText="1"/>
    </xf>
    <xf numFmtId="0" fontId="0" fillId="10" borderId="34" xfId="4" applyNumberFormat="1" applyFont="1" applyFill="1" applyBorder="1" applyAlignment="1" quotePrefix="1">
      <alignment vertical="center" wrapText="1"/>
    </xf>
    <xf numFmtId="0" fontId="20" fillId="11" borderId="34" xfId="4" applyNumberFormat="1" applyFont="1" applyFill="1" applyBorder="1" applyAlignment="1" quotePrefix="1">
      <alignment vertical="center" wrapText="1"/>
    </xf>
    <xf numFmtId="0" fontId="52" fillId="2" borderId="39" xfId="142" applyNumberFormat="1" applyFill="1" applyBorder="1" applyAlignment="1" applyProtection="1" quotePrefix="1">
      <alignment horizontal="left" vertical="center" wrapText="1"/>
    </xf>
    <xf numFmtId="0" fontId="0" fillId="10" borderId="64" xfId="4" applyNumberFormat="1" applyFont="1" applyFill="1" applyBorder="1" applyAlignment="1" quotePrefix="1">
      <alignment horizontal="left" vertical="center" wrapText="1"/>
    </xf>
    <xf numFmtId="0" fontId="78" fillId="2" borderId="34" xfId="142" applyNumberFormat="1" applyFont="1" applyFill="1" applyBorder="1" applyAlignment="1" applyProtection="1" quotePrefix="1">
      <alignment vertical="center" wrapText="1"/>
    </xf>
    <xf numFmtId="0" fontId="10" fillId="2" borderId="34" xfId="4" applyNumberFormat="1" applyFont="1" applyFill="1" applyBorder="1" applyAlignment="1" quotePrefix="1">
      <alignment horizontal="center" vertical="center" wrapText="1"/>
    </xf>
    <xf numFmtId="0" fontId="52" fillId="2" borderId="34" xfId="142" applyNumberFormat="1" applyFill="1" applyBorder="1" applyAlignment="1" applyProtection="1" quotePrefix="1">
      <alignment vertical="center" wrapText="1"/>
    </xf>
    <xf numFmtId="0" fontId="0" fillId="2" borderId="34" xfId="4" applyNumberFormat="1" applyFont="1" applyFill="1" applyBorder="1" applyAlignment="1" quotePrefix="1">
      <alignment vertical="center" wrapText="1"/>
    </xf>
    <xf numFmtId="0" fontId="0" fillId="2" borderId="0" xfId="0" applyNumberFormat="1" applyFill="1" applyAlignment="1" quotePrefix="1">
      <alignment horizontal="left" vertical="top" wrapText="1"/>
    </xf>
    <xf numFmtId="0" fontId="52" fillId="21" borderId="34" xfId="142" applyNumberFormat="1" applyFill="1" applyBorder="1" applyAlignment="1" applyProtection="1" quotePrefix="1">
      <alignment vertical="center" wrapText="1"/>
    </xf>
    <xf numFmtId="0" fontId="10" fillId="21" borderId="34" xfId="4" applyNumberFormat="1" applyFont="1" applyFill="1" applyBorder="1" applyAlignment="1" quotePrefix="1">
      <alignment horizontal="center" vertical="center" wrapText="1"/>
    </xf>
    <xf numFmtId="0" fontId="18" fillId="2" borderId="34" xfId="4" applyNumberFormat="1" applyFont="1" applyFill="1" applyBorder="1" applyAlignment="1" quotePrefix="1">
      <alignment horizontal="center" vertical="center" wrapText="1"/>
    </xf>
    <xf numFmtId="0" fontId="10" fillId="45" borderId="34" xfId="4" applyNumberFormat="1" applyFont="1" applyFill="1" applyBorder="1" applyAlignment="1" quotePrefix="1">
      <alignment horizontal="center" vertical="center" wrapText="1"/>
    </xf>
    <xf numFmtId="0" fontId="52" fillId="2" borderId="34" xfId="142" applyNumberFormat="1" applyFill="1" applyBorder="1" applyAlignment="1" applyProtection="1" quotePrefix="1">
      <alignment horizontal="left" vertical="center" wrapText="1"/>
    </xf>
    <xf numFmtId="0" fontId="1" fillId="19" borderId="34" xfId="4" applyNumberFormat="1" applyFont="1" applyFill="1" applyBorder="1" applyAlignment="1" applyProtection="1" quotePrefix="1">
      <alignment horizontal="center" vertical="center" wrapText="1"/>
    </xf>
    <xf numFmtId="0" fontId="0" fillId="19" borderId="34" xfId="4" applyNumberFormat="1" applyFont="1" applyFill="1" applyBorder="1" applyAlignment="1" applyProtection="1" quotePrefix="1">
      <alignment horizontal="center" vertical="center" wrapText="1"/>
    </xf>
    <xf numFmtId="0" fontId="20" fillId="19" borderId="34" xfId="4" applyNumberFormat="1" applyFont="1" applyFill="1" applyBorder="1" applyAlignment="1" applyProtection="1" quotePrefix="1">
      <alignment horizontal="center" vertical="center" wrapText="1"/>
    </xf>
    <xf numFmtId="0" fontId="1" fillId="0" borderId="34" xfId="4" applyNumberFormat="1" applyFont="1" applyFill="1" applyBorder="1" applyAlignment="1" applyProtection="1" quotePrefix="1">
      <alignment horizontal="center" vertical="center" wrapText="1"/>
    </xf>
    <xf numFmtId="0" fontId="0" fillId="0" borderId="34" xfId="4" applyNumberFormat="1" applyFont="1" applyFill="1" applyBorder="1" applyAlignment="1" applyProtection="1" quotePrefix="1">
      <alignment horizontal="center" vertical="center" wrapText="1"/>
    </xf>
    <xf numFmtId="0" fontId="1" fillId="11" borderId="34" xfId="4" applyNumberFormat="1" applyFont="1" applyFill="1" applyBorder="1" applyAlignment="1" quotePrefix="1">
      <alignment horizontal="center" vertical="center"/>
    </xf>
    <xf numFmtId="0" fontId="0" fillId="2" borderId="34" xfId="4" applyNumberFormat="1" applyFont="1" applyFill="1" applyBorder="1" applyAlignment="1" quotePrefix="1">
      <alignment horizontal="left" vertical="center" wrapText="1"/>
    </xf>
    <xf numFmtId="0" fontId="52" fillId="2" borderId="64" xfId="142" applyNumberFormat="1" applyFill="1" applyBorder="1" applyAlignment="1" applyProtection="1" quotePrefix="1">
      <alignment horizontal="center" vertical="center" wrapText="1"/>
    </xf>
    <xf numFmtId="185" fontId="65" fillId="35" borderId="81" xfId="0" applyFont="1" applyFill="1" applyBorder="1" applyAlignment="1" quotePrefix="1">
      <alignment vertical="center" wrapText="1"/>
    </xf>
    <xf numFmtId="9" fontId="65" fillId="36" borderId="81" xfId="0" applyNumberFormat="1" applyFont="1" applyFill="1" applyBorder="1" applyAlignment="1" quotePrefix="1">
      <alignment vertical="center" wrapText="1"/>
    </xf>
    <xf numFmtId="9" fontId="65" fillId="36" borderId="78" xfId="0" applyNumberFormat="1" applyFont="1" applyFill="1" applyBorder="1" applyAlignment="1" quotePrefix="1">
      <alignment horizontal="left" vertical="center" wrapText="1"/>
    </xf>
    <xf numFmtId="20" fontId="65" fillId="36" borderId="81" xfId="0" applyNumberFormat="1" applyFont="1" applyFill="1" applyBorder="1" applyAlignment="1" quotePrefix="1">
      <alignment vertical="center" wrapText="1"/>
    </xf>
    <xf numFmtId="9" fontId="69" fillId="35" borderId="84" xfId="0" applyNumberFormat="1" applyFont="1" applyFill="1" applyBorder="1" applyAlignment="1" quotePrefix="1">
      <alignment horizontal="center" vertical="center" wrapText="1"/>
    </xf>
    <xf numFmtId="9" fontId="69" fillId="35" borderId="86" xfId="0" applyNumberFormat="1" applyFont="1" applyFill="1" applyBorder="1" applyAlignment="1" quotePrefix="1">
      <alignment horizontal="left" vertical="center" wrapText="1"/>
    </xf>
    <xf numFmtId="9" fontId="69" fillId="36" borderId="86" xfId="0" applyNumberFormat="1" applyFont="1" applyFill="1" applyBorder="1" applyAlignment="1" quotePrefix="1">
      <alignment horizontal="left" vertical="center" wrapText="1"/>
    </xf>
    <xf numFmtId="9" fontId="70" fillId="35" borderId="86" xfId="0" applyNumberFormat="1" applyFont="1" applyFill="1" applyBorder="1" applyAlignment="1" quotePrefix="1">
      <alignment horizontal="center" vertical="center" wrapText="1"/>
    </xf>
    <xf numFmtId="9" fontId="70" fillId="35" borderId="86" xfId="0" applyNumberFormat="1" applyFont="1" applyFill="1" applyBorder="1" applyAlignment="1" quotePrefix="1">
      <alignment horizontal="left" vertical="center" wrapText="1"/>
    </xf>
    <xf numFmtId="9" fontId="70" fillId="35" borderId="2" xfId="0" applyNumberFormat="1" applyFont="1" applyFill="1" applyBorder="1" applyAlignment="1" quotePrefix="1">
      <alignment vertical="center" wrapText="1"/>
    </xf>
    <xf numFmtId="0" fontId="1" fillId="31" borderId="34" xfId="30" applyNumberFormat="1" applyFont="1" applyFill="1" applyBorder="1" applyAlignment="1" quotePrefix="1">
      <alignment vertical="center"/>
    </xf>
    <xf numFmtId="0" fontId="1" fillId="31" borderId="38" xfId="30" applyNumberFormat="1" applyFont="1" applyFill="1" applyBorder="1" applyAlignment="1" quotePrefix="1">
      <alignment vertical="center"/>
    </xf>
    <xf numFmtId="0" fontId="10" fillId="0" borderId="0" xfId="30" applyNumberFormat="1" applyFont="1" quotePrefix="1"/>
    <xf numFmtId="0" fontId="19" fillId="31" borderId="38" xfId="30" applyNumberFormat="1" applyFont="1" applyFill="1" applyBorder="1" applyAlignment="1" quotePrefix="1">
      <alignment vertical="center"/>
    </xf>
    <xf numFmtId="0" fontId="18" fillId="31" borderId="38" xfId="30" applyNumberFormat="1" applyFont="1" applyFill="1" applyBorder="1" applyAlignment="1" quotePrefix="1">
      <alignment vertical="center"/>
    </xf>
    <xf numFmtId="0" fontId="18" fillId="31" borderId="34" xfId="30" applyNumberFormat="1" applyFont="1" applyFill="1" applyBorder="1" applyAlignment="1" quotePrefix="1">
      <alignment vertical="center"/>
    </xf>
    <xf numFmtId="0" fontId="61" fillId="31" borderId="38" xfId="30" applyNumberFormat="1" applyFont="1" applyFill="1" applyBorder="1" applyAlignment="1" quotePrefix="1">
      <alignment vertical="center"/>
    </xf>
    <xf numFmtId="0" fontId="19" fillId="31" borderId="34" xfId="30" applyNumberFormat="1" applyFont="1" applyFill="1" applyBorder="1" applyAlignment="1" quotePrefix="1">
      <alignment vertical="center"/>
    </xf>
    <xf numFmtId="0" fontId="54" fillId="0" borderId="22" xfId="30" applyNumberFormat="1" applyFont="1" applyBorder="1" applyAlignment="1" quotePrefix="1">
      <alignment horizontal="left" vertical="center"/>
    </xf>
    <xf numFmtId="0" fontId="54" fillId="0" borderId="22" xfId="30" applyNumberFormat="1" applyFont="1" applyBorder="1" applyAlignment="1" quotePrefix="1">
      <alignment vertical="center"/>
    </xf>
    <xf numFmtId="0" fontId="62" fillId="31" borderId="34" xfId="30" applyNumberFormat="1" applyFont="1" applyFill="1" applyBorder="1" applyAlignment="1" quotePrefix="1">
      <alignment vertical="center"/>
    </xf>
    <xf numFmtId="0" fontId="62" fillId="31" borderId="38" xfId="30" applyNumberFormat="1" applyFont="1" applyFill="1" applyBorder="1" applyAlignment="1" quotePrefix="1">
      <alignment vertical="center"/>
    </xf>
    <xf numFmtId="185" fontId="5" fillId="26" borderId="76" xfId="0" applyNumberFormat="1" applyFont="1" applyFill="1" applyBorder="1" applyAlignment="1" quotePrefix="1">
      <alignment horizontal="left" vertical="center"/>
    </xf>
    <xf numFmtId="185" fontId="4" fillId="0" borderId="76" xfId="0" applyNumberFormat="1" applyFont="1" applyBorder="1" applyAlignment="1" quotePrefix="1">
      <alignment horizontal="left" vertical="center"/>
    </xf>
    <xf numFmtId="185" fontId="5" fillId="2" borderId="76" xfId="0" applyNumberFormat="1" applyFont="1" applyFill="1" applyBorder="1" applyAlignment="1" quotePrefix="1">
      <alignment horizontal="left" vertical="center"/>
    </xf>
    <xf numFmtId="185" fontId="4" fillId="2" borderId="76" xfId="0" applyNumberFormat="1" applyFont="1" applyFill="1" applyBorder="1" applyAlignment="1" quotePrefix="1">
      <alignment horizontal="left" vertical="center"/>
    </xf>
    <xf numFmtId="185" fontId="0" fillId="0" borderId="34" xfId="4" applyFont="1" applyBorder="1" applyAlignment="1" quotePrefix="1">
      <alignment wrapText="1"/>
    </xf>
    <xf numFmtId="185" fontId="0" fillId="0" borderId="34" xfId="4" applyFont="1" applyBorder="1" quotePrefix="1"/>
    <xf numFmtId="185" fontId="0" fillId="0" borderId="34" xfId="25" applyNumberFormat="1" applyFont="1" applyBorder="1" applyAlignment="1" quotePrefix="1">
      <alignment wrapText="1"/>
    </xf>
    <xf numFmtId="185" fontId="0" fillId="0" borderId="34" xfId="25" applyNumberFormat="1" applyFont="1" applyBorder="1" quotePrefix="1"/>
    <xf numFmtId="0" fontId="33" fillId="0" borderId="34" xfId="4" applyNumberFormat="1" applyFont="1" applyFill="1" applyBorder="1" quotePrefix="1"/>
    <xf numFmtId="0" fontId="1" fillId="2" borderId="34" xfId="30" applyNumberFormat="1" applyFont="1" applyFill="1" applyBorder="1" applyAlignment="1" quotePrefix="1">
      <alignment vertical="center"/>
    </xf>
    <xf numFmtId="0" fontId="20" fillId="2" borderId="34" xfId="4" applyNumberFormat="1" applyFont="1" applyFill="1" applyBorder="1" quotePrefix="1"/>
    <xf numFmtId="0" fontId="42" fillId="2" borderId="34" xfId="0" applyNumberFormat="1" applyFont="1" applyFill="1" applyBorder="1" quotePrefix="1"/>
    <xf numFmtId="0" fontId="0" fillId="0" borderId="34" xfId="4" applyNumberFormat="1" applyFont="1" applyFill="1" applyBorder="1" quotePrefix="1"/>
    <xf numFmtId="0" fontId="0" fillId="2" borderId="34" xfId="4" applyNumberFormat="1" applyFont="1" applyFill="1" applyBorder="1" quotePrefix="1"/>
    <xf numFmtId="0" fontId="19" fillId="11" borderId="34" xfId="30" applyNumberFormat="1" applyFont="1" applyFill="1" applyBorder="1" applyAlignment="1" quotePrefix="1">
      <alignment vertical="center"/>
    </xf>
    <xf numFmtId="0" fontId="1" fillId="11" borderId="34" xfId="30" applyNumberFormat="1" applyFont="1" applyFill="1" applyBorder="1" applyAlignment="1" quotePrefix="1">
      <alignment vertical="center"/>
    </xf>
    <xf numFmtId="0" fontId="0" fillId="23" borderId="34" xfId="4" applyNumberFormat="1" applyFont="1" applyFill="1" applyBorder="1" quotePrefix="1"/>
    <xf numFmtId="185" fontId="0" fillId="0" borderId="34" xfId="4" applyFont="1" applyFill="1" applyBorder="1" quotePrefix="1"/>
    <xf numFmtId="49" fontId="0" fillId="0" borderId="34" xfId="4" applyNumberFormat="1" applyFont="1" applyFill="1" applyBorder="1" applyAlignment="1" quotePrefix="1">
      <alignment horizontal="right"/>
    </xf>
    <xf numFmtId="185" fontId="0" fillId="20" borderId="34" xfId="4" applyFont="1" applyFill="1" applyBorder="1" quotePrefix="1"/>
    <xf numFmtId="185" fontId="0" fillId="0" borderId="34" xfId="4" applyFont="1" applyFill="1" applyBorder="1" applyAlignment="1" quotePrefix="1">
      <alignment horizontal="left"/>
    </xf>
    <xf numFmtId="185" fontId="0" fillId="2" borderId="34" xfId="4" applyFont="1" applyFill="1" applyBorder="1" quotePrefix="1"/>
    <xf numFmtId="185" fontId="0" fillId="11" borderId="34" xfId="4" applyFont="1" applyFill="1" applyBorder="1" quotePrefix="1"/>
    <xf numFmtId="0" fontId="0" fillId="0" borderId="34" xfId="4" applyNumberFormat="1" applyFont="1" applyFill="1" applyBorder="1" applyAlignment="1" quotePrefix="1">
      <alignment horizontal="left"/>
    </xf>
    <xf numFmtId="0" fontId="0" fillId="0" borderId="34" xfId="4" applyNumberFormat="1" applyFont="1" applyFill="1" applyBorder="1" applyAlignment="1" quotePrefix="1">
      <alignment horizontal="left" vertical="top" wrapText="1"/>
    </xf>
    <xf numFmtId="0" fontId="1" fillId="0" borderId="35" xfId="4" applyNumberFormat="1" applyFont="1" applyFill="1" applyBorder="1" applyAlignment="1" quotePrefix="1">
      <alignment horizontal="left" vertical="top" wrapText="1"/>
    </xf>
    <xf numFmtId="0" fontId="0" fillId="0" borderId="36" xfId="4" applyNumberFormat="1" applyFont="1" applyFill="1" applyBorder="1" applyAlignment="1" quotePrefix="1">
      <alignment horizontal="left" vertical="top" wrapText="1"/>
    </xf>
    <xf numFmtId="0" fontId="0" fillId="0" borderId="34" xfId="4" applyNumberFormat="1" applyFont="1" applyFill="1" applyBorder="1" applyAlignment="1" quotePrefix="1">
      <alignment horizontal="right"/>
    </xf>
    <xf numFmtId="0" fontId="0" fillId="3" borderId="47" xfId="4" applyNumberFormat="1" applyFont="1" applyFill="1" applyBorder="1" applyAlignment="1" quotePrefix="1">
      <alignment horizontal="left"/>
    </xf>
    <xf numFmtId="0" fontId="10" fillId="0" borderId="35" xfId="4" applyNumberFormat="1" applyFont="1" applyFill="1" applyBorder="1" applyAlignment="1" quotePrefix="1">
      <alignment horizontal="left" vertical="top" wrapText="1"/>
    </xf>
    <xf numFmtId="0" fontId="1" fillId="2" borderId="35" xfId="4" applyNumberFormat="1" applyFont="1" applyFill="1" applyBorder="1" applyAlignment="1" quotePrefix="1">
      <alignment horizontal="left" vertical="top" wrapText="1"/>
    </xf>
    <xf numFmtId="0" fontId="0" fillId="2" borderId="36" xfId="4" applyNumberFormat="1" applyFont="1" applyFill="1" applyBorder="1" applyAlignment="1" quotePrefix="1">
      <alignment horizontal="left" vertical="top" wrapText="1"/>
    </xf>
    <xf numFmtId="0" fontId="1" fillId="11" borderId="35" xfId="4" applyNumberFormat="1" applyFont="1" applyFill="1" applyBorder="1" applyAlignment="1" quotePrefix="1">
      <alignment horizontal="left" vertical="top" wrapText="1"/>
    </xf>
    <xf numFmtId="0" fontId="0" fillId="11" borderId="36" xfId="4" applyNumberFormat="1" applyFont="1" applyFill="1" applyBorder="1" applyAlignment="1" quotePrefix="1">
      <alignment horizontal="left" vertical="top" wrapText="1"/>
    </xf>
    <xf numFmtId="0" fontId="25" fillId="0" borderId="36" xfId="4" applyNumberFormat="1" applyFont="1" applyFill="1" applyBorder="1" applyAlignment="1" quotePrefix="1">
      <alignment horizontal="left" vertical="top" wrapText="1"/>
    </xf>
    <xf numFmtId="0" fontId="25" fillId="0" borderId="34" xfId="4" applyNumberFormat="1" applyFont="1" applyFill="1" applyBorder="1" applyAlignment="1" quotePrefix="1">
      <alignment horizontal="right"/>
    </xf>
    <xf numFmtId="0" fontId="26" fillId="10" borderId="34" xfId="99" applyNumberFormat="1" applyFont="1" applyFill="1" applyBorder="1" quotePrefix="1">
      <alignment vertical="center"/>
    </xf>
    <xf numFmtId="0" fontId="10" fillId="0" borderId="34" xfId="30" applyNumberFormat="1" applyFont="1" applyBorder="1" quotePrefix="1"/>
    <xf numFmtId="185" fontId="0" fillId="7" borderId="34" xfId="4" applyFont="1" applyFill="1" applyBorder="1" quotePrefix="1"/>
    <xf numFmtId="185" fontId="1" fillId="3" borderId="34" xfId="4" applyFont="1" applyFill="1" applyBorder="1" quotePrefix="1"/>
    <xf numFmtId="185" fontId="20" fillId="7" borderId="34" xfId="4" applyFont="1" applyFill="1" applyBorder="1" quotePrefix="1"/>
    <xf numFmtId="185" fontId="19" fillId="3" borderId="34" xfId="4" applyFont="1" applyFill="1" applyBorder="1" quotePrefix="1"/>
    <xf numFmtId="185" fontId="1" fillId="0" borderId="0" xfId="30" applyBorder="1" quotePrefix="1"/>
    <xf numFmtId="185" fontId="10" fillId="0" borderId="0" xfId="30" applyFont="1" quotePrefix="1"/>
  </cellXfs>
  <cellStyles count="143">
    <cellStyle name="Normal" xfId="0" builtinId="0"/>
    <cellStyle name="Normal 24" xfId="1"/>
    <cellStyle name="Accent6 2" xfId="2"/>
    <cellStyle name="Comma 2 2 3" xfId="3"/>
    <cellStyle name="?餡_x000c_k?_x000d_^黇_x0001_??_x0007__x0001__x0001_" xfId="4"/>
    <cellStyle name="_x001e_ 2" xfId="5"/>
    <cellStyle name="Normal 22" xfId="6"/>
    <cellStyle name="Comma 3 2" xfId="7"/>
    <cellStyle name="Normal 5" xfId="8"/>
    <cellStyle name="PSChar" xfId="9"/>
    <cellStyle name="Normal 11" xfId="10"/>
    <cellStyle name="_x001e_" xfId="11"/>
    <cellStyle name="%" xfId="12"/>
    <cellStyle name="Comma 2 3" xfId="13"/>
    <cellStyle name="Normal 3 2" xfId="14"/>
    <cellStyle name="Normal 3" xfId="15"/>
    <cellStyle name="=C:\WINDOWS\SYSTEM32\COMMAND.COM" xfId="16"/>
    <cellStyle name="Normal 8 2 2" xfId="17"/>
    <cellStyle name="常规 4 2" xfId="18"/>
    <cellStyle name="Normal 3 3" xfId="19"/>
    <cellStyle name="Euro" xfId="20"/>
    <cellStyle name="=C:\WINDOWS\SYSTEM32\COMMAND.COM 2" xfId="21"/>
    <cellStyle name="Normal 4 3" xfId="22"/>
    <cellStyle name="Insert Gray" xfId="23"/>
    <cellStyle name="Percent 3 2" xfId="24"/>
    <cellStyle name="?餡_x000c_k?_x000d_^黇_x0001_??_x0007__x0001__x0001_ 2" xfId="25"/>
    <cellStyle name="Accent5 2" xfId="26"/>
    <cellStyle name="Emphasis Blue" xfId="27"/>
    <cellStyle name="Comma 2 2 2" xfId="28"/>
    <cellStyle name="Comma 2 2 4" xfId="29"/>
    <cellStyle name="Normal 2" xfId="30"/>
    <cellStyle name="Comma 2 4" xfId="31"/>
    <cellStyle name="Comma 2 2" xfId="32"/>
    <cellStyle name="Emphasis Blue Black" xfId="33"/>
    <cellStyle name="Emphasis-Blue" xfId="34"/>
    <cellStyle name="Percent" xfId="35" builtinId="5"/>
    <cellStyle name="Heading 4" xfId="36" builtinId="19"/>
    <cellStyle name="Heading 1 2" xfId="37"/>
    <cellStyle name="Normal 2 2 3" xfId="38"/>
    <cellStyle name="Heading-BP" xfId="39"/>
    <cellStyle name="Hyperlink 2" xfId="40"/>
    <cellStyle name="Moeda_K16010001" xfId="41"/>
    <cellStyle name="常规 2 2" xfId="42"/>
    <cellStyle name="Normal 10" xfId="43"/>
    <cellStyle name="Normal 12" xfId="44"/>
    <cellStyle name="常规 3 2" xfId="45"/>
    <cellStyle name="Normal 13" xfId="46"/>
    <cellStyle name="Normal 2 2" xfId="47"/>
    <cellStyle name="千位分隔 2" xfId="48"/>
    <cellStyle name="Normal 14" xfId="49"/>
    <cellStyle name="Normal 2 3" xfId="50"/>
    <cellStyle name="Normal 2 4" xfId="51"/>
    <cellStyle name="Normal 20" xfId="52"/>
    <cellStyle name="Normal 15" xfId="53"/>
    <cellStyle name="Calculation" xfId="54" builtinId="22"/>
    <cellStyle name="Normal 16" xfId="55"/>
    <cellStyle name="Normal 6 2" xfId="56"/>
    <cellStyle name="Normal 7 3 2" xfId="57"/>
    <cellStyle name="Normal 4 4" xfId="58"/>
    <cellStyle name="Normal 9" xfId="59"/>
    <cellStyle name="Percent 2" xfId="60"/>
    <cellStyle name="Percent 3" xfId="61"/>
    <cellStyle name="Normal 2 2 2" xfId="62"/>
    <cellStyle name="PSHeading" xfId="63"/>
    <cellStyle name="Separador de milhares [0]_K16010001" xfId="64"/>
    <cellStyle name="Title-BP" xfId="65"/>
    <cellStyle name="Title-BP 2" xfId="66"/>
    <cellStyle name="Title-BP 3" xfId="67"/>
    <cellStyle name="60% - Accent6" xfId="68" builtinId="52"/>
    <cellStyle name="60% - Accent1" xfId="69" builtinId="32"/>
    <cellStyle name="Accent6" xfId="70" builtinId="49"/>
    <cellStyle name="40% - Accent6" xfId="71" builtinId="51"/>
    <cellStyle name="60% - Accent5" xfId="72" builtinId="48"/>
    <cellStyle name="Comma 4" xfId="73"/>
    <cellStyle name="Accent5" xfId="74" builtinId="45"/>
    <cellStyle name="40% - Accent5" xfId="75" builtinId="47"/>
    <cellStyle name="Normal 4 2" xfId="76"/>
    <cellStyle name="Normal 7" xfId="77"/>
    <cellStyle name="常规 4" xfId="78"/>
    <cellStyle name="20% - Accent5" xfId="79" builtinId="46"/>
    <cellStyle name="60% - Accent4" xfId="80" builtinId="44"/>
    <cellStyle name="Comma 3" xfId="81"/>
    <cellStyle name="常规 6 2" xfId="82"/>
    <cellStyle name="常规 8" xfId="83"/>
    <cellStyle name="Accent4" xfId="84" builtinId="41"/>
    <cellStyle name="40% - Accent4" xfId="85" builtinId="43"/>
    <cellStyle name="Normal 3 5" xfId="86"/>
    <cellStyle name="Linked Cell" xfId="87" builtinId="24"/>
    <cellStyle name="Comma 2" xfId="88"/>
    <cellStyle name="常规 7" xfId="89"/>
    <cellStyle name="Accent3" xfId="90" builtinId="37"/>
    <cellStyle name="40% - Accent3" xfId="91" builtinId="39"/>
    <cellStyle name="Warning Text" xfId="92" builtinId="11"/>
    <cellStyle name="60% - Accent2" xfId="93" builtinId="36"/>
    <cellStyle name="Normal 3 4" xfId="94"/>
    <cellStyle name="常规_tpl" xfId="95"/>
    <cellStyle name="常规 6" xfId="96"/>
    <cellStyle name="Accent2" xfId="97" builtinId="33"/>
    <cellStyle name="40% - Accent2" xfId="98" builtinId="35"/>
    <cellStyle name="Normal 4" xfId="99"/>
    <cellStyle name="20% - Accent2" xfId="100" builtinId="34"/>
    <cellStyle name="PSDec" xfId="101"/>
    <cellStyle name="常规 5" xfId="102"/>
    <cellStyle name="20% - Accent6" xfId="103" builtinId="50"/>
    <cellStyle name="Accent1" xfId="104" builtinId="29"/>
    <cellStyle name="40% - Accent1" xfId="105" builtinId="31"/>
    <cellStyle name="PSSpacer" xfId="106"/>
    <cellStyle name="20% - Accent1" xfId="107" builtinId="30"/>
    <cellStyle name="Neutral" xfId="108" builtinId="28"/>
    <cellStyle name="Bad" xfId="109" builtinId="27"/>
    <cellStyle name="Normal 6" xfId="110"/>
    <cellStyle name="常规 3" xfId="111"/>
    <cellStyle name="20% - Accent4" xfId="112" builtinId="42"/>
    <cellStyle name="Total" xfId="113" builtinId="25"/>
    <cellStyle name="Output" xfId="114" builtinId="21"/>
    <cellStyle name="Percent 2 3 2" xfId="115"/>
    <cellStyle name="Currency" xfId="116" builtinId="4"/>
    <cellStyle name="常规 2" xfId="117"/>
    <cellStyle name="20% - Accent3" xfId="118" builtinId="38"/>
    <cellStyle name="Note" xfId="119" builtinId="10"/>
    <cellStyle name="Input" xfId="120" builtinId="20"/>
    <cellStyle name="Note to Consultant" xfId="121"/>
    <cellStyle name="常规 118" xfId="122"/>
    <cellStyle name="Good" xfId="123" builtinId="26"/>
    <cellStyle name="Heading 3" xfId="124" builtinId="18"/>
    <cellStyle name="常规 118 3" xfId="125"/>
    <cellStyle name="Normal 39" xfId="126"/>
    <cellStyle name="PSInt" xfId="127"/>
    <cellStyle name="Separador de milhares_K16010001" xfId="128"/>
    <cellStyle name="CExplanatory Text" xfId="129" builtinId="53"/>
    <cellStyle name="Heading 1" xfId="130" builtinId="16"/>
    <cellStyle name="Comma [0]" xfId="131" builtinId="6"/>
    <cellStyle name="Normal 8" xfId="132"/>
    <cellStyle name="Title" xfId="133" builtinId="15"/>
    <cellStyle name="Moeda [0]_K16010001" xfId="134"/>
    <cellStyle name="Currency [0]" xfId="135" builtinId="7"/>
    <cellStyle name="Followed Hyperlink" xfId="136" builtinId="9"/>
    <cellStyle name="Heading 2" xfId="137" builtinId="17"/>
    <cellStyle name="Comma" xfId="138" builtinId="3"/>
    <cellStyle name="Check Cell" xfId="139" builtinId="23"/>
    <cellStyle name="60% - Accent3" xfId="140" builtinId="40"/>
    <cellStyle name="PSDate" xfId="141"/>
    <cellStyle name="Hyperlink" xfId="142" builtinId="8"/>
  </cellStyles>
  <tableStyles count="0" defaultTableStyle="TableStyleMedium2" defaultPivotStyle="PivotStyleMedium9"/>
  <colors>
    <mruColors>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externalLink" Target="externalLinks/externalLink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228600</xdr:colOff>
      <xdr:row>1</xdr:row>
      <xdr:rowOff>53340</xdr:rowOff>
    </xdr:from>
    <xdr:to>
      <xdr:col>10</xdr:col>
      <xdr:colOff>274320</xdr:colOff>
      <xdr:row>4</xdr:row>
      <xdr:rowOff>129540</xdr:rowOff>
    </xdr:to>
    <xdr:pic>
      <xdr:nvPicPr>
        <xdr:cNvPr id="2"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960620" y="236220"/>
          <a:ext cx="3200400" cy="886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1301750</xdr:colOff>
      <xdr:row>1</xdr:row>
      <xdr:rowOff>76200</xdr:rowOff>
    </xdr:from>
    <xdr:to>
      <xdr:col>6</xdr:col>
      <xdr:colOff>596900</xdr:colOff>
      <xdr:row>6</xdr:row>
      <xdr:rowOff>31750</xdr:rowOff>
    </xdr:to>
    <xdr:cxnSp>
      <xdr:nvCxnSpPr>
        <xdr:cNvPr id="5" name="Straight Arrow Connector 4"/>
        <xdr:cNvCxnSpPr/>
      </xdr:nvCxnSpPr>
      <xdr:spPr>
        <a:xfrm flipV="1">
          <a:off x="2139315" y="259080"/>
          <a:ext cx="7891145" cy="86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1314450</xdr:colOff>
      <xdr:row>3</xdr:row>
      <xdr:rowOff>120650</xdr:rowOff>
    </xdr:from>
    <xdr:to>
      <xdr:col>6</xdr:col>
      <xdr:colOff>577850</xdr:colOff>
      <xdr:row>7</xdr:row>
      <xdr:rowOff>114300</xdr:rowOff>
    </xdr:to>
    <xdr:cxnSp>
      <xdr:nvCxnSpPr>
        <xdr:cNvPr id="7" name="Straight Arrow Connector 6"/>
        <xdr:cNvCxnSpPr/>
      </xdr:nvCxnSpPr>
      <xdr:spPr>
        <a:xfrm flipV="1">
          <a:off x="2152015" y="669290"/>
          <a:ext cx="7859395" cy="725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1670050</xdr:colOff>
      <xdr:row>8</xdr:row>
      <xdr:rowOff>114300</xdr:rowOff>
    </xdr:from>
    <xdr:to>
      <xdr:col>7</xdr:col>
      <xdr:colOff>31750</xdr:colOff>
      <xdr:row>11</xdr:row>
      <xdr:rowOff>88900</xdr:rowOff>
    </xdr:to>
    <xdr:cxnSp>
      <xdr:nvCxnSpPr>
        <xdr:cNvPr id="9" name="Straight Arrow Connector 8"/>
        <xdr:cNvCxnSpPr/>
      </xdr:nvCxnSpPr>
      <xdr:spPr>
        <a:xfrm flipV="1">
          <a:off x="5652135" y="1577340"/>
          <a:ext cx="4591685" cy="523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1670050</xdr:colOff>
      <xdr:row>8</xdr:row>
      <xdr:rowOff>165100</xdr:rowOff>
    </xdr:from>
    <xdr:to>
      <xdr:col>7</xdr:col>
      <xdr:colOff>38100</xdr:colOff>
      <xdr:row>14</xdr:row>
      <xdr:rowOff>69850</xdr:rowOff>
    </xdr:to>
    <xdr:cxnSp>
      <xdr:nvCxnSpPr>
        <xdr:cNvPr id="11" name="Straight Arrow Connector 10"/>
        <xdr:cNvCxnSpPr/>
      </xdr:nvCxnSpPr>
      <xdr:spPr>
        <a:xfrm flipV="1">
          <a:off x="5652135" y="1628140"/>
          <a:ext cx="4598035" cy="1002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1695450</xdr:colOff>
      <xdr:row>10</xdr:row>
      <xdr:rowOff>63500</xdr:rowOff>
    </xdr:from>
    <xdr:to>
      <xdr:col>6</xdr:col>
      <xdr:colOff>596900</xdr:colOff>
      <xdr:row>13</xdr:row>
      <xdr:rowOff>95250</xdr:rowOff>
    </xdr:to>
    <xdr:cxnSp>
      <xdr:nvCxnSpPr>
        <xdr:cNvPr id="13" name="Straight Arrow Connector 12"/>
        <xdr:cNvCxnSpPr/>
      </xdr:nvCxnSpPr>
      <xdr:spPr>
        <a:xfrm>
          <a:off x="5677535" y="1892300"/>
          <a:ext cx="4352925" cy="5803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1828800</xdr:colOff>
      <xdr:row>9</xdr:row>
      <xdr:rowOff>44450</xdr:rowOff>
    </xdr:from>
    <xdr:to>
      <xdr:col>7</xdr:col>
      <xdr:colOff>25400</xdr:colOff>
      <xdr:row>13</xdr:row>
      <xdr:rowOff>38100</xdr:rowOff>
    </xdr:to>
    <xdr:cxnSp>
      <xdr:nvCxnSpPr>
        <xdr:cNvPr id="18" name="Straight Arrow Connector 17"/>
        <xdr:cNvCxnSpPr/>
      </xdr:nvCxnSpPr>
      <xdr:spPr>
        <a:xfrm>
          <a:off x="5810885" y="1690370"/>
          <a:ext cx="4426585" cy="725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5</xdr:col>
      <xdr:colOff>83820</xdr:colOff>
      <xdr:row>38</xdr:row>
      <xdr:rowOff>45720</xdr:rowOff>
    </xdr:from>
    <xdr:to>
      <xdr:col>5</xdr:col>
      <xdr:colOff>2407920</xdr:colOff>
      <xdr:row>39</xdr:row>
      <xdr:rowOff>99060</xdr:rowOff>
    </xdr:to>
    <xdr:sp>
      <xdr:nvSpPr>
        <xdr:cNvPr id="4" name="Right Arrow 3"/>
        <xdr:cNvSpPr/>
      </xdr:nvSpPr>
      <xdr:spPr>
        <a:xfrm>
          <a:off x="16840200" y="23267035"/>
          <a:ext cx="2324100" cy="23622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38100</xdr:colOff>
      <xdr:row>76</xdr:row>
      <xdr:rowOff>45720</xdr:rowOff>
    </xdr:from>
    <xdr:to>
      <xdr:col>6</xdr:col>
      <xdr:colOff>38100</xdr:colOff>
      <xdr:row>77</xdr:row>
      <xdr:rowOff>91440</xdr:rowOff>
    </xdr:to>
    <xdr:sp>
      <xdr:nvSpPr>
        <xdr:cNvPr id="5" name="Right Arrow 4"/>
        <xdr:cNvSpPr/>
      </xdr:nvSpPr>
      <xdr:spPr>
        <a:xfrm>
          <a:off x="16794480" y="31741110"/>
          <a:ext cx="309626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609600</xdr:colOff>
      <xdr:row>134</xdr:row>
      <xdr:rowOff>152401</xdr:rowOff>
    </xdr:from>
    <xdr:to>
      <xdr:col>4</xdr:col>
      <xdr:colOff>3675529</xdr:colOff>
      <xdr:row>136</xdr:row>
      <xdr:rowOff>44824</xdr:rowOff>
    </xdr:to>
    <xdr:sp>
      <xdr:nvSpPr>
        <xdr:cNvPr id="2" name="Right Arrow 1"/>
        <xdr:cNvSpPr/>
      </xdr:nvSpPr>
      <xdr:spPr>
        <a:xfrm>
          <a:off x="3851910" y="45594905"/>
          <a:ext cx="11760200" cy="2578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448235</xdr:colOff>
      <xdr:row>2</xdr:row>
      <xdr:rowOff>98611</xdr:rowOff>
    </xdr:from>
    <xdr:to>
      <xdr:col>2</xdr:col>
      <xdr:colOff>8964</xdr:colOff>
      <xdr:row>5</xdr:row>
      <xdr:rowOff>89647</xdr:rowOff>
    </xdr:to>
    <xdr:cxnSp>
      <xdr:nvCxnSpPr>
        <xdr:cNvPr id="3" name="Straight Arrow Connector 2"/>
        <xdr:cNvCxnSpPr/>
      </xdr:nvCxnSpPr>
      <xdr:spPr>
        <a:xfrm>
          <a:off x="1158240" y="631190"/>
          <a:ext cx="2063750" cy="490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iwang1/Desktop/Qi Workspace/Kennametal/BP Workshop/KMT_CN_Blueprint_Configuration_Worksheet_v2.4_20170414.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view"/>
      <sheetName val="Change Tracker"/>
      <sheetName val="Revision"/>
      <sheetName val="Company Code"/>
      <sheetName val="Enterprise Structure"/>
      <sheetName val="Employee Group Structure"/>
      <sheetName val="Pay Frequency"/>
      <sheetName val="Payments"/>
      <sheetName val="Groupings"/>
      <sheetName val="Payscale Structure"/>
      <sheetName val="Rates of Pay"/>
      <sheetName val="Prorating or Factoring"/>
      <sheetName val="eTime-GV cycle"/>
      <sheetName val="Deduction"/>
      <sheetName val="Holiday Calendar"/>
      <sheetName val="Work Pattern"/>
      <sheetName val="Absences"/>
      <sheetName val="Tax"/>
      <sheetName val="SI"/>
      <sheetName val="PHF"/>
      <sheetName val="Mini &amp; Social Average salary"/>
      <sheetName val="Banking"/>
      <sheetName val="GL Posting"/>
      <sheetName val="Symbolic"/>
      <sheetName val="GL Accounts"/>
      <sheetName val="Payslip"/>
      <sheetName val="Averag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B24" sqref="B24"/>
    </sheetView>
  </sheetViews>
  <sheetFormatPr defaultColWidth="9" defaultRowHeight="14.4"/>
  <sheetData>
    <row r="1" spans="1:13">
      <c r="A1" s="1272"/>
      <c r="B1" s="1272"/>
      <c r="C1" s="1272"/>
      <c r="D1" s="1272"/>
      <c r="E1" s="1272"/>
      <c r="F1" s="1272"/>
      <c r="G1" s="1272"/>
      <c r="H1" s="1272"/>
      <c r="I1" s="1272"/>
      <c r="J1" s="1272"/>
      <c r="K1" s="1272"/>
      <c r="L1" s="1272"/>
      <c r="M1" s="1272"/>
    </row>
    <row r="2" ht="26.25" spans="1:13">
      <c r="A2" s="1273" t="s">
        <v>0</v>
      </c>
      <c r="B2" s="1274"/>
      <c r="C2" s="1274"/>
      <c r="D2" s="1272"/>
      <c r="E2" s="1272"/>
      <c r="F2" s="1272"/>
      <c r="G2" s="1278"/>
      <c r="H2" s="1279"/>
      <c r="I2" s="1279"/>
      <c r="J2" s="1279"/>
      <c r="K2" s="1285"/>
      <c r="L2" s="1272"/>
      <c r="M2" s="1272"/>
    </row>
    <row r="3" ht="23.15" spans="1:13">
      <c r="A3" s="1275" t="s">
        <v>1</v>
      </c>
      <c r="B3" s="1274"/>
      <c r="C3" s="1274"/>
      <c r="D3" s="1272"/>
      <c r="E3" s="1272"/>
      <c r="F3" s="1272"/>
      <c r="G3" s="1280"/>
      <c r="H3" s="1281"/>
      <c r="I3" s="1281"/>
      <c r="J3" s="1281"/>
      <c r="K3" s="1286"/>
      <c r="L3" s="1272"/>
      <c r="M3" s="1272"/>
    </row>
    <row r="4" spans="1:13">
      <c r="A4" s="1272"/>
      <c r="B4" s="1272"/>
      <c r="C4" s="1272"/>
      <c r="D4" s="1272"/>
      <c r="E4" s="1272"/>
      <c r="F4" s="1272"/>
      <c r="G4" s="1280"/>
      <c r="H4" s="1281"/>
      <c r="I4" s="1281"/>
      <c r="J4" s="1281"/>
      <c r="K4" s="1286"/>
      <c r="L4" s="1272"/>
      <c r="M4" s="1272"/>
    </row>
    <row r="5" spans="1:13">
      <c r="A5" s="1274" t="s">
        <v>2</v>
      </c>
      <c r="B5" s="1272"/>
      <c r="C5" s="1272"/>
      <c r="D5" s="1272"/>
      <c r="E5" s="1272"/>
      <c r="F5" s="1272"/>
      <c r="G5" s="1282"/>
      <c r="H5" s="1283"/>
      <c r="I5" s="1283"/>
      <c r="J5" s="1283"/>
      <c r="K5" s="1287"/>
      <c r="L5" s="1272"/>
      <c r="M5" s="1272"/>
    </row>
    <row r="6" spans="1:13">
      <c r="A6" s="1272"/>
      <c r="B6" s="1272"/>
      <c r="C6" s="1272"/>
      <c r="D6" s="1272"/>
      <c r="E6" s="1272"/>
      <c r="F6" s="1272"/>
      <c r="G6" s="1272"/>
      <c r="H6" s="1272"/>
      <c r="I6" s="1272"/>
      <c r="J6" s="1272"/>
      <c r="K6" s="1272"/>
      <c r="L6" s="1272"/>
      <c r="M6" s="1272"/>
    </row>
    <row r="7" ht="15" spans="1:13">
      <c r="A7" s="1276" t="s">
        <v>3</v>
      </c>
      <c r="B7" s="1276" t="s">
        <v>4</v>
      </c>
      <c r="C7" s="1272"/>
      <c r="D7" s="1272"/>
      <c r="E7" s="1272"/>
      <c r="F7" s="1272"/>
      <c r="G7" s="1272"/>
      <c r="H7" s="1272"/>
      <c r="I7" s="1272"/>
      <c r="J7" s="1272"/>
      <c r="K7" s="1272"/>
      <c r="L7" s="1272"/>
      <c r="M7" s="1272"/>
    </row>
    <row r="8" spans="1:13">
      <c r="A8" s="1272"/>
      <c r="B8" s="1272"/>
      <c r="C8" s="1272"/>
      <c r="D8" s="1272"/>
      <c r="E8" s="1272"/>
      <c r="F8" s="1272"/>
      <c r="G8" s="1272"/>
      <c r="H8" s="1272"/>
      <c r="I8" s="1272"/>
      <c r="J8" s="1272"/>
      <c r="K8" s="1272"/>
      <c r="L8" s="1272"/>
      <c r="M8" s="1272"/>
    </row>
    <row r="9" spans="1:13">
      <c r="A9" s="1272"/>
      <c r="B9" s="1272"/>
      <c r="C9" s="1272"/>
      <c r="D9" s="1272"/>
      <c r="E9" s="1272"/>
      <c r="F9" s="1272"/>
      <c r="G9" s="1272"/>
      <c r="H9" s="1272"/>
      <c r="I9" s="1272"/>
      <c r="J9" s="1272"/>
      <c r="K9" s="1272"/>
      <c r="L9" s="1272"/>
      <c r="M9" s="1272"/>
    </row>
    <row r="10" spans="1:13">
      <c r="A10" s="1272"/>
      <c r="B10" s="1272"/>
      <c r="C10" s="1272"/>
      <c r="D10" s="1272"/>
      <c r="E10" s="1272"/>
      <c r="F10" s="1284"/>
      <c r="G10" s="1284"/>
      <c r="H10" s="1284"/>
      <c r="I10" s="1284"/>
      <c r="J10" s="1284"/>
      <c r="K10" s="1284"/>
      <c r="L10" s="1284"/>
      <c r="M10" s="1272"/>
    </row>
    <row r="11" spans="1:13">
      <c r="A11" s="1272"/>
      <c r="B11" s="1277"/>
      <c r="C11" s="1277"/>
      <c r="D11" s="1277"/>
      <c r="E11" s="1277"/>
      <c r="F11" s="1284"/>
      <c r="G11" s="1284"/>
      <c r="H11" s="1284"/>
      <c r="I11" s="1284"/>
      <c r="J11" s="1284"/>
      <c r="K11" s="1284"/>
      <c r="L11" s="1284"/>
      <c r="M11" s="1272"/>
    </row>
  </sheetData>
  <mergeCells count="1">
    <mergeCell ref="F10:L11"/>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topLeftCell="A40" workbookViewId="0">
      <selection activeCell="F60" sqref="F60"/>
    </sheetView>
  </sheetViews>
  <sheetFormatPr defaultColWidth="9" defaultRowHeight="14.4" outlineLevelCol="5"/>
  <cols>
    <col min="2" max="2" width="11.6666666666667" customWidth="1"/>
    <col min="4" max="4" width="32.2173913043478" customWidth="1"/>
    <col min="5" max="5" width="24.7753623188406" customWidth="1"/>
    <col min="6" max="6" width="67.6666666666667" customWidth="1"/>
  </cols>
  <sheetData>
    <row r="1" ht="26.3" spans="1:6">
      <c r="A1" s="489" t="s">
        <v>5</v>
      </c>
      <c r="B1" s="489" t="s">
        <v>6</v>
      </c>
      <c r="C1" s="489" t="s">
        <v>7</v>
      </c>
      <c r="D1" s="1162" t="s">
        <v>8</v>
      </c>
      <c r="E1" s="1162" t="s">
        <v>9</v>
      </c>
      <c r="F1" s="489" t="s">
        <v>10</v>
      </c>
    </row>
    <row r="2" spans="1:6">
      <c r="A2" s="1263">
        <v>0.1</v>
      </c>
      <c r="B2" s="1264" t="s">
        <v>11</v>
      </c>
      <c r="C2" s="1265"/>
      <c r="D2" s="1265"/>
      <c r="E2" s="1267">
        <v>43291</v>
      </c>
      <c r="F2" s="1268" t="s">
        <v>12</v>
      </c>
    </row>
    <row r="3" customFormat="1" ht="222.9" spans="1:6">
      <c r="A3" s="1263">
        <v>0.4</v>
      </c>
      <c r="B3" s="1264" t="s">
        <v>13</v>
      </c>
      <c r="C3" s="1265"/>
      <c r="D3" s="1265"/>
      <c r="E3" s="1267">
        <v>43342</v>
      </c>
      <c r="F3" s="1269" t="s">
        <v>14</v>
      </c>
    </row>
    <row r="4" customFormat="1" spans="1:6">
      <c r="A4" s="1263">
        <v>0.5</v>
      </c>
      <c r="B4" s="1264" t="s">
        <v>13</v>
      </c>
      <c r="C4" s="1265"/>
      <c r="D4" s="1265"/>
      <c r="E4" s="1267">
        <v>43345</v>
      </c>
      <c r="F4" s="1269" t="s">
        <v>15</v>
      </c>
    </row>
    <row r="5" ht="115.2" spans="1:6">
      <c r="A5" s="1263">
        <v>0.6</v>
      </c>
      <c r="B5" s="1264" t="s">
        <v>13</v>
      </c>
      <c r="C5" s="1265"/>
      <c r="D5" s="1265"/>
      <c r="E5" s="1267">
        <v>43350</v>
      </c>
      <c r="F5" s="540" t="s">
        <v>16</v>
      </c>
    </row>
    <row r="6" ht="57.6" spans="1:6">
      <c r="A6" s="1263">
        <v>0.7</v>
      </c>
      <c r="B6" s="1264" t="s">
        <v>13</v>
      </c>
      <c r="C6" s="1265"/>
      <c r="D6" s="1265"/>
      <c r="E6" s="1267">
        <v>43356</v>
      </c>
      <c r="F6" s="540" t="s">
        <v>17</v>
      </c>
    </row>
    <row r="7" spans="1:6">
      <c r="A7" s="1263">
        <v>0.8</v>
      </c>
      <c r="B7" s="1264" t="s">
        <v>13</v>
      </c>
      <c r="C7" s="1265"/>
      <c r="D7" s="1265"/>
      <c r="E7" s="1267">
        <v>43357</v>
      </c>
      <c r="F7" s="540" t="s">
        <v>18</v>
      </c>
    </row>
    <row r="8" ht="57.6" spans="1:6">
      <c r="A8" s="1263">
        <v>0.9</v>
      </c>
      <c r="B8" s="1264" t="s">
        <v>13</v>
      </c>
      <c r="C8" s="1265"/>
      <c r="D8" s="1265"/>
      <c r="E8" s="1267">
        <v>43361</v>
      </c>
      <c r="F8" s="540" t="s">
        <v>19</v>
      </c>
    </row>
    <row r="9" ht="43.2" spans="1:6">
      <c r="A9" s="1288" t="s">
        <v>20</v>
      </c>
      <c r="B9" s="1264" t="s">
        <v>13</v>
      </c>
      <c r="C9" s="1265"/>
      <c r="D9" s="1265"/>
      <c r="E9" s="1267">
        <v>43363</v>
      </c>
      <c r="F9" s="1270" t="s">
        <v>21</v>
      </c>
    </row>
    <row r="10" ht="43.2" spans="1:6">
      <c r="A10" s="1288" t="s">
        <v>22</v>
      </c>
      <c r="B10" s="1264" t="s">
        <v>13</v>
      </c>
      <c r="C10" s="1264"/>
      <c r="D10" s="1264"/>
      <c r="E10" s="1267">
        <v>43369</v>
      </c>
      <c r="F10" s="1271" t="s">
        <v>23</v>
      </c>
    </row>
    <row r="11" spans="1:6">
      <c r="A11" s="1288" t="s">
        <v>24</v>
      </c>
      <c r="B11" s="1264" t="s">
        <v>13</v>
      </c>
      <c r="C11" s="1264"/>
      <c r="D11" s="1264"/>
      <c r="E11" s="1267">
        <v>43389</v>
      </c>
      <c r="F11" s="1271" t="s">
        <v>25</v>
      </c>
    </row>
    <row r="12" ht="100.8" spans="1:6">
      <c r="A12" s="1266">
        <v>1.2</v>
      </c>
      <c r="B12" s="1264" t="s">
        <v>13</v>
      </c>
      <c r="C12" s="1264"/>
      <c r="D12" s="1264"/>
      <c r="E12" s="1267">
        <v>43391</v>
      </c>
      <c r="F12" s="1271" t="s">
        <v>26</v>
      </c>
    </row>
    <row r="13" ht="144" spans="1:6">
      <c r="A13" s="1266">
        <v>1.3</v>
      </c>
      <c r="B13" s="1264" t="s">
        <v>13</v>
      </c>
      <c r="C13" s="1264"/>
      <c r="D13" s="1264"/>
      <c r="E13" s="1267">
        <v>43411</v>
      </c>
      <c r="F13" s="1271" t="s">
        <v>27</v>
      </c>
    </row>
    <row r="14" ht="72" spans="1:6">
      <c r="A14" s="1266">
        <v>1.4</v>
      </c>
      <c r="B14" s="1264" t="s">
        <v>13</v>
      </c>
      <c r="C14" s="1264"/>
      <c r="D14" s="1264"/>
      <c r="E14" s="1267">
        <v>43431</v>
      </c>
      <c r="F14" s="1271" t="s">
        <v>28</v>
      </c>
    </row>
    <row r="15" ht="57.6" spans="1:6">
      <c r="A15" s="1266">
        <v>1.5</v>
      </c>
      <c r="B15" s="1264" t="s">
        <v>13</v>
      </c>
      <c r="C15" s="1264"/>
      <c r="D15" s="1264"/>
      <c r="E15" s="1267">
        <v>43470</v>
      </c>
      <c r="F15" s="1271" t="s">
        <v>29</v>
      </c>
    </row>
    <row r="16" spans="1:6">
      <c r="A16" s="1266">
        <v>1.6</v>
      </c>
      <c r="B16" s="1264" t="s">
        <v>13</v>
      </c>
      <c r="C16" s="1264"/>
      <c r="D16" s="1264"/>
      <c r="E16" s="1267">
        <v>43483</v>
      </c>
      <c r="F16" s="1271" t="s">
        <v>30</v>
      </c>
    </row>
    <row r="17" spans="1:6">
      <c r="A17" s="1266">
        <v>1.6</v>
      </c>
      <c r="B17" s="1264" t="s">
        <v>31</v>
      </c>
      <c r="C17" s="1264"/>
      <c r="D17" s="1264"/>
      <c r="E17" s="1267">
        <v>43494</v>
      </c>
      <c r="F17" s="1271" t="s">
        <v>32</v>
      </c>
    </row>
    <row r="18" ht="28.8" spans="1:6">
      <c r="A18" s="1266">
        <v>1.6</v>
      </c>
      <c r="B18" s="1264" t="s">
        <v>31</v>
      </c>
      <c r="C18" s="1264"/>
      <c r="D18" s="1264"/>
      <c r="E18" s="1267">
        <v>43507</v>
      </c>
      <c r="F18" s="1271" t="s">
        <v>33</v>
      </c>
    </row>
    <row r="19" ht="115.2" spans="1:6">
      <c r="A19" s="1266">
        <v>1.6</v>
      </c>
      <c r="B19" s="1264" t="s">
        <v>31</v>
      </c>
      <c r="C19" s="1264"/>
      <c r="D19" s="1264"/>
      <c r="E19" s="1267">
        <v>43509</v>
      </c>
      <c r="F19" s="1271" t="s">
        <v>34</v>
      </c>
    </row>
    <row r="20" customFormat="1" ht="28.8" spans="1:6">
      <c r="A20" s="1266">
        <v>1.7</v>
      </c>
      <c r="B20" s="1264" t="s">
        <v>31</v>
      </c>
      <c r="C20" s="1264"/>
      <c r="D20" s="1264"/>
      <c r="E20" s="1267">
        <v>43510</v>
      </c>
      <c r="F20" s="1271" t="s">
        <v>35</v>
      </c>
    </row>
    <row r="21" customFormat="1" spans="1:6">
      <c r="A21" s="1266">
        <v>1.7</v>
      </c>
      <c r="B21" s="1264" t="s">
        <v>31</v>
      </c>
      <c r="C21" s="1264"/>
      <c r="D21" s="1264"/>
      <c r="E21" s="1267">
        <v>43510</v>
      </c>
      <c r="F21" s="1289" t="s">
        <v>36</v>
      </c>
    </row>
    <row r="22" customFormat="1" spans="1:6">
      <c r="A22" s="1266">
        <v>1.7</v>
      </c>
      <c r="B22" s="1264" t="s">
        <v>31</v>
      </c>
      <c r="C22" s="1264"/>
      <c r="D22" s="1264"/>
      <c r="E22" s="1267">
        <v>43515</v>
      </c>
      <c r="F22" s="1271" t="s">
        <v>37</v>
      </c>
    </row>
    <row r="23" customFormat="1" spans="1:6">
      <c r="A23" s="1266">
        <v>1.8</v>
      </c>
      <c r="B23" s="1264" t="s">
        <v>13</v>
      </c>
      <c r="C23" s="1264"/>
      <c r="D23" s="1264"/>
      <c r="E23" s="1267">
        <v>43522</v>
      </c>
      <c r="F23" s="1271" t="s">
        <v>38</v>
      </c>
    </row>
    <row r="24" customFormat="1" ht="273.6" spans="1:6">
      <c r="A24" s="1266">
        <v>2</v>
      </c>
      <c r="B24" s="1264" t="s">
        <v>31</v>
      </c>
      <c r="C24" s="1264"/>
      <c r="D24" s="1264"/>
      <c r="E24" s="1267">
        <v>43524</v>
      </c>
      <c r="F24" s="1271" t="s">
        <v>39</v>
      </c>
    </row>
    <row r="25" customFormat="1" ht="43.2" spans="1:6">
      <c r="A25" s="1266">
        <v>2</v>
      </c>
      <c r="B25" s="1264" t="s">
        <v>31</v>
      </c>
      <c r="C25" s="1264"/>
      <c r="D25" s="1264"/>
      <c r="E25" s="1267">
        <v>43524</v>
      </c>
      <c r="F25" s="1271" t="s">
        <v>40</v>
      </c>
    </row>
    <row r="26" customFormat="1" ht="57.6" spans="1:6">
      <c r="A26" s="1266">
        <v>2.1</v>
      </c>
      <c r="B26" s="1264" t="s">
        <v>31</v>
      </c>
      <c r="C26" s="1264"/>
      <c r="D26" s="1264"/>
      <c r="E26" s="1267">
        <v>43528</v>
      </c>
      <c r="F26" s="1271" t="s">
        <v>41</v>
      </c>
    </row>
    <row r="27" spans="1:6">
      <c r="A27" s="1266">
        <v>2.2</v>
      </c>
      <c r="B27" s="1264" t="s">
        <v>13</v>
      </c>
      <c r="C27" s="1264"/>
      <c r="D27" s="1264"/>
      <c r="E27" s="1267">
        <v>43530</v>
      </c>
      <c r="F27" s="1271" t="s">
        <v>42</v>
      </c>
    </row>
    <row r="28" customFormat="1" ht="28.8" spans="1:6">
      <c r="A28" s="1266">
        <v>2.3</v>
      </c>
      <c r="B28" s="1264" t="s">
        <v>31</v>
      </c>
      <c r="C28" s="1264"/>
      <c r="D28" s="1264"/>
      <c r="E28" s="1267">
        <v>43537</v>
      </c>
      <c r="F28" s="1271" t="s">
        <v>43</v>
      </c>
    </row>
    <row r="29" ht="29.4" customHeight="1" spans="1:6">
      <c r="A29" s="1266">
        <v>2.3</v>
      </c>
      <c r="B29" s="1264" t="s">
        <v>31</v>
      </c>
      <c r="C29" s="1264"/>
      <c r="D29" s="1264"/>
      <c r="E29" s="1267">
        <v>43537</v>
      </c>
      <c r="F29" s="1271" t="s">
        <v>44</v>
      </c>
    </row>
    <row r="30" customFormat="1" ht="57.6" spans="1:6">
      <c r="A30" s="1266">
        <v>2.4</v>
      </c>
      <c r="B30" s="1264" t="s">
        <v>31</v>
      </c>
      <c r="C30" s="1264"/>
      <c r="D30" s="1264"/>
      <c r="E30" s="1267">
        <v>43538</v>
      </c>
      <c r="F30" s="1271" t="s">
        <v>45</v>
      </c>
    </row>
    <row r="31" customFormat="1" spans="1:6">
      <c r="A31" s="1266">
        <v>2.5</v>
      </c>
      <c r="B31" s="1264" t="s">
        <v>31</v>
      </c>
      <c r="C31" s="1264"/>
      <c r="D31" s="1264"/>
      <c r="E31" s="1267">
        <v>43542</v>
      </c>
      <c r="F31" s="1271" t="s">
        <v>46</v>
      </c>
    </row>
    <row r="32" ht="28.8" spans="1:6">
      <c r="A32" s="1266">
        <v>2.51</v>
      </c>
      <c r="B32" s="1264" t="s">
        <v>13</v>
      </c>
      <c r="C32" s="1264"/>
      <c r="D32" s="1264"/>
      <c r="E32" s="1267">
        <v>43545</v>
      </c>
      <c r="F32" s="1271" t="s">
        <v>47</v>
      </c>
    </row>
    <row r="33" spans="1:6">
      <c r="A33" s="1266">
        <v>2.52</v>
      </c>
      <c r="B33" s="1264" t="s">
        <v>13</v>
      </c>
      <c r="C33" s="1264"/>
      <c r="D33" s="1264"/>
      <c r="E33" s="1267">
        <v>43549</v>
      </c>
      <c r="F33" s="1271" t="s">
        <v>48</v>
      </c>
    </row>
    <row r="34" customFormat="1" ht="28.8" spans="1:6">
      <c r="A34" s="1266">
        <v>2.52</v>
      </c>
      <c r="B34" s="1264" t="s">
        <v>31</v>
      </c>
      <c r="C34" s="1264"/>
      <c r="D34" s="1264"/>
      <c r="E34" s="1267">
        <v>43550</v>
      </c>
      <c r="F34" s="1271" t="s">
        <v>49</v>
      </c>
    </row>
    <row r="35" customFormat="1" ht="28.8" spans="1:6">
      <c r="A35" s="1266">
        <v>2.6</v>
      </c>
      <c r="B35" s="1264" t="s">
        <v>31</v>
      </c>
      <c r="C35" s="1264"/>
      <c r="D35" s="1264"/>
      <c r="E35" s="1267">
        <v>43551</v>
      </c>
      <c r="F35" s="1271" t="s">
        <v>50</v>
      </c>
    </row>
    <row r="36" customFormat="1" spans="1:6">
      <c r="A36" s="1266">
        <v>2.61</v>
      </c>
      <c r="B36" s="1264" t="s">
        <v>31</v>
      </c>
      <c r="C36" s="1264"/>
      <c r="D36" s="1264"/>
      <c r="E36" s="1267">
        <v>43556</v>
      </c>
      <c r="F36" s="1271" t="s">
        <v>51</v>
      </c>
    </row>
    <row r="37" ht="28.8" spans="1:6">
      <c r="A37" s="1266">
        <v>2.62</v>
      </c>
      <c r="B37" s="1264" t="s">
        <v>13</v>
      </c>
      <c r="C37" s="1264"/>
      <c r="D37" s="1264"/>
      <c r="E37" s="1267">
        <v>43564</v>
      </c>
      <c r="F37" s="1271" t="s">
        <v>52</v>
      </c>
    </row>
    <row r="38" customFormat="1" ht="28.8" spans="1:6">
      <c r="A38" s="1266">
        <v>2.63</v>
      </c>
      <c r="B38" s="1264" t="s">
        <v>31</v>
      </c>
      <c r="C38" s="1264"/>
      <c r="D38" s="1264"/>
      <c r="E38" s="1267">
        <v>43565</v>
      </c>
      <c r="F38" s="1271" t="s">
        <v>53</v>
      </c>
    </row>
    <row r="39" customFormat="1" ht="72" spans="1:6">
      <c r="A39" s="1266">
        <v>2.7</v>
      </c>
      <c r="B39" s="1264" t="s">
        <v>31</v>
      </c>
      <c r="C39" s="1264"/>
      <c r="D39" s="1264"/>
      <c r="E39" s="1267">
        <v>43566</v>
      </c>
      <c r="F39" s="1271" t="s">
        <v>54</v>
      </c>
    </row>
    <row r="40" ht="28.8" spans="1:6">
      <c r="A40" s="1266">
        <v>2.71</v>
      </c>
      <c r="B40" s="1264" t="s">
        <v>13</v>
      </c>
      <c r="C40" s="1264"/>
      <c r="D40" s="1264"/>
      <c r="E40" s="1267">
        <v>43567</v>
      </c>
      <c r="F40" s="1271" t="s">
        <v>55</v>
      </c>
    </row>
    <row r="41" customFormat="1" ht="57.6" spans="1:6">
      <c r="A41" s="1266">
        <v>2.72</v>
      </c>
      <c r="B41" s="1264" t="s">
        <v>31</v>
      </c>
      <c r="C41" s="1264"/>
      <c r="D41" s="1264"/>
      <c r="E41" s="1267">
        <v>43584</v>
      </c>
      <c r="F41" s="1271" t="s">
        <v>56</v>
      </c>
    </row>
    <row r="42" ht="43.2" spans="1:6">
      <c r="A42" s="1266">
        <v>2.73</v>
      </c>
      <c r="B42" s="1264" t="s">
        <v>13</v>
      </c>
      <c r="C42" s="1264"/>
      <c r="D42" s="1264"/>
      <c r="E42" s="1267">
        <v>43590</v>
      </c>
      <c r="F42" s="1271" t="s">
        <v>57</v>
      </c>
    </row>
    <row r="43" customFormat="1" spans="1:6">
      <c r="A43" s="1266">
        <v>2.73</v>
      </c>
      <c r="B43" s="1264" t="s">
        <v>31</v>
      </c>
      <c r="C43" s="1264"/>
      <c r="D43" s="1264"/>
      <c r="E43" s="1267">
        <v>43599</v>
      </c>
      <c r="F43" s="1271" t="s">
        <v>58</v>
      </c>
    </row>
    <row r="44" customFormat="1" ht="43.2" spans="1:6">
      <c r="A44" s="1266">
        <v>2.74</v>
      </c>
      <c r="B44" s="1264" t="s">
        <v>31</v>
      </c>
      <c r="C44" s="1264"/>
      <c r="D44" s="1264"/>
      <c r="E44" s="1267">
        <v>43599</v>
      </c>
      <c r="F44" s="1271" t="s">
        <v>59</v>
      </c>
    </row>
    <row r="45" customFormat="1" spans="1:6">
      <c r="A45" s="1266">
        <v>2.75</v>
      </c>
      <c r="B45" s="1264" t="s">
        <v>31</v>
      </c>
      <c r="C45" s="1264"/>
      <c r="D45" s="1264"/>
      <c r="E45" s="1267">
        <v>43601</v>
      </c>
      <c r="F45" s="1271" t="s">
        <v>60</v>
      </c>
    </row>
    <row r="46" customFormat="1" ht="28.8" spans="1:6">
      <c r="A46" s="1266">
        <v>2.76</v>
      </c>
      <c r="B46" s="1264" t="s">
        <v>31</v>
      </c>
      <c r="C46" s="1264"/>
      <c r="D46" s="1264"/>
      <c r="E46" s="1267">
        <v>43606</v>
      </c>
      <c r="F46" s="1271" t="s">
        <v>61</v>
      </c>
    </row>
    <row r="47" ht="28.8" spans="1:6">
      <c r="A47" s="1266">
        <v>2.77</v>
      </c>
      <c r="B47" s="1264" t="s">
        <v>13</v>
      </c>
      <c r="C47" s="1264"/>
      <c r="D47" s="1264"/>
      <c r="E47" s="1267">
        <v>43613</v>
      </c>
      <c r="F47" s="1271" t="s">
        <v>62</v>
      </c>
    </row>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opLeftCell="B30" workbookViewId="0">
      <selection activeCell="C45" sqref="C45:C48"/>
    </sheetView>
  </sheetViews>
  <sheetFormatPr defaultColWidth="9" defaultRowHeight="14.4"/>
  <cols>
    <col min="1" max="1" width="51.6666666666667" style="216" customWidth="1"/>
    <col min="2" max="2" width="13.5579710144928" style="216" customWidth="1"/>
    <col min="3" max="3" width="30.8840579710145" style="216" customWidth="1"/>
    <col min="4" max="4" width="74" style="216" customWidth="1"/>
    <col min="5" max="5" width="13.3333333333333" style="216" customWidth="1"/>
    <col min="6" max="6" width="9.10869565217391" style="216" customWidth="1"/>
    <col min="7" max="7" width="84.7753623188406" style="799" customWidth="1"/>
    <col min="8" max="8" width="8.88405797101449" style="216"/>
    <col min="9" max="9" width="17" style="216" customWidth="1"/>
    <col min="10" max="10" width="17.7753623188406" style="216" customWidth="1"/>
    <col min="11" max="16384" width="8.88405797101449" style="216"/>
  </cols>
  <sheetData>
    <row r="1" spans="1:10">
      <c r="A1" s="1107" t="s">
        <v>63</v>
      </c>
      <c r="B1" s="1118" t="s">
        <v>64</v>
      </c>
      <c r="C1" s="1118" t="s">
        <v>65</v>
      </c>
      <c r="D1" s="1118" t="s">
        <v>66</v>
      </c>
      <c r="E1" s="1107" t="s">
        <v>67</v>
      </c>
      <c r="F1" s="1107" t="s">
        <v>68</v>
      </c>
      <c r="G1" s="1118" t="s">
        <v>69</v>
      </c>
      <c r="H1" s="1107" t="s">
        <v>70</v>
      </c>
      <c r="I1" s="1107" t="s">
        <v>71</v>
      </c>
      <c r="J1" s="1107" t="s">
        <v>72</v>
      </c>
    </row>
    <row r="2" spans="1:10">
      <c r="A2" s="137" t="s">
        <v>73</v>
      </c>
      <c r="B2" s="504" t="s">
        <v>74</v>
      </c>
      <c r="C2" s="504" t="s">
        <v>75</v>
      </c>
      <c r="D2" s="504" t="s">
        <v>76</v>
      </c>
      <c r="E2" s="137" t="s">
        <v>77</v>
      </c>
      <c r="F2" s="137" t="s">
        <v>78</v>
      </c>
      <c r="G2" s="504" t="s">
        <v>79</v>
      </c>
      <c r="H2" s="137" t="s">
        <v>73</v>
      </c>
      <c r="I2" s="137" t="s">
        <v>78</v>
      </c>
      <c r="J2" s="137"/>
    </row>
    <row r="3" spans="1:10">
      <c r="A3" s="1243" t="s">
        <v>80</v>
      </c>
      <c r="B3" s="198"/>
      <c r="C3" s="198"/>
      <c r="D3" s="198"/>
      <c r="E3" s="198"/>
      <c r="F3" s="198"/>
      <c r="G3" s="1147"/>
      <c r="H3" s="505" t="s">
        <v>81</v>
      </c>
      <c r="I3" s="160"/>
      <c r="J3" s="161"/>
    </row>
    <row r="4" spans="1:10">
      <c r="A4" s="1243"/>
      <c r="B4" s="198"/>
      <c r="C4" s="198" t="s">
        <v>82</v>
      </c>
      <c r="D4" s="198" t="s">
        <v>83</v>
      </c>
      <c r="E4" s="198"/>
      <c r="F4" s="198"/>
      <c r="G4" s="1258"/>
      <c r="H4" s="505"/>
      <c r="I4" s="160"/>
      <c r="J4" s="161"/>
    </row>
    <row r="5" spans="1:10">
      <c r="A5" s="1290" t="s">
        <v>84</v>
      </c>
      <c r="B5" s="1290" t="s">
        <v>84</v>
      </c>
      <c r="C5" s="1115" t="s">
        <v>85</v>
      </c>
      <c r="D5" s="1245" t="s">
        <v>86</v>
      </c>
      <c r="E5" s="512"/>
      <c r="F5" s="512" t="s">
        <v>87</v>
      </c>
      <c r="G5" s="1245" t="s">
        <v>88</v>
      </c>
      <c r="H5" s="508">
        <v>2800</v>
      </c>
      <c r="I5" s="508">
        <v>2800</v>
      </c>
      <c r="J5" s="1261" t="s">
        <v>89</v>
      </c>
    </row>
    <row r="6" spans="1:10">
      <c r="A6" s="1290" t="s">
        <v>90</v>
      </c>
      <c r="B6" s="1290" t="s">
        <v>90</v>
      </c>
      <c r="C6" s="1115" t="s">
        <v>91</v>
      </c>
      <c r="D6" s="1245" t="s">
        <v>92</v>
      </c>
      <c r="E6" s="512"/>
      <c r="F6" s="162" t="s">
        <v>87</v>
      </c>
      <c r="G6" s="1245" t="s">
        <v>93</v>
      </c>
      <c r="H6" s="508">
        <v>2800</v>
      </c>
      <c r="I6" s="508">
        <v>2800</v>
      </c>
      <c r="J6" s="1261" t="s">
        <v>89</v>
      </c>
    </row>
    <row r="7" spans="1:10">
      <c r="A7" s="1290" t="s">
        <v>94</v>
      </c>
      <c r="B7" s="1290" t="s">
        <v>94</v>
      </c>
      <c r="C7" s="1115" t="s">
        <v>95</v>
      </c>
      <c r="D7" s="1245" t="s">
        <v>96</v>
      </c>
      <c r="E7" s="512"/>
      <c r="F7" s="162" t="s">
        <v>87</v>
      </c>
      <c r="G7" s="1245" t="s">
        <v>97</v>
      </c>
      <c r="H7" s="508">
        <v>2800</v>
      </c>
      <c r="I7" s="508">
        <v>2800</v>
      </c>
      <c r="J7" s="1261" t="s">
        <v>89</v>
      </c>
    </row>
    <row r="8" spans="1:10">
      <c r="A8" s="1290" t="s">
        <v>98</v>
      </c>
      <c r="B8" s="1290" t="s">
        <v>98</v>
      </c>
      <c r="C8" s="1115" t="s">
        <v>99</v>
      </c>
      <c r="D8" s="1245" t="s">
        <v>100</v>
      </c>
      <c r="E8" s="512"/>
      <c r="F8" s="162" t="s">
        <v>87</v>
      </c>
      <c r="G8" s="1245" t="s">
        <v>101</v>
      </c>
      <c r="H8" s="508">
        <v>2800</v>
      </c>
      <c r="I8" s="508">
        <v>2800</v>
      </c>
      <c r="J8" s="1261" t="s">
        <v>89</v>
      </c>
    </row>
    <row r="9" spans="1:10">
      <c r="A9" s="1290" t="s">
        <v>102</v>
      </c>
      <c r="B9" s="1290" t="s">
        <v>102</v>
      </c>
      <c r="C9" s="1115" t="s">
        <v>103</v>
      </c>
      <c r="D9" s="1245" t="s">
        <v>104</v>
      </c>
      <c r="E9" s="162"/>
      <c r="F9" s="162" t="s">
        <v>87</v>
      </c>
      <c r="G9" s="1245" t="s">
        <v>105</v>
      </c>
      <c r="H9" s="508">
        <v>2800</v>
      </c>
      <c r="I9" s="508">
        <v>2800</v>
      </c>
      <c r="J9" s="1261" t="s">
        <v>89</v>
      </c>
    </row>
    <row r="10" spans="1:10">
      <c r="A10" s="1290" t="s">
        <v>106</v>
      </c>
      <c r="B10" s="1290" t="s">
        <v>106</v>
      </c>
      <c r="C10" s="1115" t="s">
        <v>107</v>
      </c>
      <c r="D10" s="1245" t="s">
        <v>108</v>
      </c>
      <c r="E10" s="162"/>
      <c r="F10" s="162" t="s">
        <v>87</v>
      </c>
      <c r="G10" s="1245" t="s">
        <v>109</v>
      </c>
      <c r="H10" s="508">
        <v>2800</v>
      </c>
      <c r="I10" s="508">
        <v>2800</v>
      </c>
      <c r="J10" s="1261" t="s">
        <v>89</v>
      </c>
    </row>
    <row r="11" spans="1:10">
      <c r="A11" s="1290" t="s">
        <v>110</v>
      </c>
      <c r="B11" s="1290" t="s">
        <v>110</v>
      </c>
      <c r="C11" s="1115" t="s">
        <v>111</v>
      </c>
      <c r="D11" s="1245" t="s">
        <v>112</v>
      </c>
      <c r="E11" s="162"/>
      <c r="F11" s="162" t="s">
        <v>87</v>
      </c>
      <c r="G11" s="1245" t="s">
        <v>113</v>
      </c>
      <c r="H11" s="508">
        <v>2800</v>
      </c>
      <c r="I11" s="508">
        <v>2800</v>
      </c>
      <c r="J11" s="1261" t="s">
        <v>89</v>
      </c>
    </row>
    <row r="12" spans="1:10">
      <c r="A12" s="1290" t="s">
        <v>114</v>
      </c>
      <c r="B12" s="1290" t="s">
        <v>114</v>
      </c>
      <c r="C12" s="1115" t="s">
        <v>115</v>
      </c>
      <c r="D12" s="1245" t="s">
        <v>116</v>
      </c>
      <c r="E12" s="162"/>
      <c r="F12" s="162" t="s">
        <v>87</v>
      </c>
      <c r="G12" s="1245" t="s">
        <v>117</v>
      </c>
      <c r="H12" s="508">
        <v>2800</v>
      </c>
      <c r="I12" s="508">
        <v>2800</v>
      </c>
      <c r="J12" s="1261" t="s">
        <v>89</v>
      </c>
    </row>
    <row r="13" spans="1:10">
      <c r="A13" s="1290" t="s">
        <v>118</v>
      </c>
      <c r="B13" s="1290" t="s">
        <v>118</v>
      </c>
      <c r="C13" s="1115" t="s">
        <v>119</v>
      </c>
      <c r="D13" s="1245" t="s">
        <v>120</v>
      </c>
      <c r="E13" s="162"/>
      <c r="F13" s="162" t="s">
        <v>87</v>
      </c>
      <c r="G13" s="1245" t="s">
        <v>121</v>
      </c>
      <c r="H13" s="508">
        <v>2800</v>
      </c>
      <c r="I13" s="508">
        <v>2800</v>
      </c>
      <c r="J13" s="1261" t="s">
        <v>89</v>
      </c>
    </row>
    <row r="14" spans="1:10">
      <c r="A14" s="1290" t="s">
        <v>122</v>
      </c>
      <c r="B14" s="1290" t="s">
        <v>122</v>
      </c>
      <c r="C14" s="1115" t="s">
        <v>123</v>
      </c>
      <c r="D14" s="1245" t="s">
        <v>124</v>
      </c>
      <c r="E14" s="162"/>
      <c r="F14" s="162" t="s">
        <v>87</v>
      </c>
      <c r="G14" s="1245" t="s">
        <v>125</v>
      </c>
      <c r="H14" s="508">
        <v>2800</v>
      </c>
      <c r="I14" s="508">
        <v>2800</v>
      </c>
      <c r="J14" s="1261" t="s">
        <v>89</v>
      </c>
    </row>
    <row r="15" spans="1:10">
      <c r="A15" s="1290" t="s">
        <v>126</v>
      </c>
      <c r="B15" s="1290" t="s">
        <v>126</v>
      </c>
      <c r="C15" s="1115" t="s">
        <v>127</v>
      </c>
      <c r="D15" s="1245" t="s">
        <v>128</v>
      </c>
      <c r="E15" s="162"/>
      <c r="F15" s="162" t="s">
        <v>87</v>
      </c>
      <c r="G15" s="1259" t="s">
        <v>93</v>
      </c>
      <c r="H15" s="508">
        <v>2800</v>
      </c>
      <c r="I15" s="508">
        <v>2800</v>
      </c>
      <c r="J15" s="1261" t="s">
        <v>89</v>
      </c>
    </row>
    <row r="16" spans="1:10">
      <c r="A16" s="1290" t="s">
        <v>129</v>
      </c>
      <c r="B16" s="1290" t="s">
        <v>129</v>
      </c>
      <c r="C16" s="1115" t="s">
        <v>130</v>
      </c>
      <c r="D16" s="1246" t="s">
        <v>131</v>
      </c>
      <c r="E16" s="162"/>
      <c r="F16" s="162" t="s">
        <v>87</v>
      </c>
      <c r="G16" s="1246" t="s">
        <v>132</v>
      </c>
      <c r="H16" s="508">
        <v>2800</v>
      </c>
      <c r="I16" s="508">
        <v>2800</v>
      </c>
      <c r="J16" s="1261" t="s">
        <v>89</v>
      </c>
    </row>
    <row r="17" spans="1:10">
      <c r="A17" s="1290" t="s">
        <v>133</v>
      </c>
      <c r="B17" s="1290" t="s">
        <v>133</v>
      </c>
      <c r="C17" s="1115" t="s">
        <v>134</v>
      </c>
      <c r="D17" s="1246" t="s">
        <v>135</v>
      </c>
      <c r="E17" s="162"/>
      <c r="F17" s="162" t="s">
        <v>87</v>
      </c>
      <c r="G17" s="1246" t="s">
        <v>136</v>
      </c>
      <c r="H17" s="508">
        <v>2800</v>
      </c>
      <c r="I17" s="508">
        <v>2800</v>
      </c>
      <c r="J17" s="1261" t="s">
        <v>89</v>
      </c>
    </row>
    <row r="18" spans="1:10">
      <c r="A18" s="1290" t="s">
        <v>137</v>
      </c>
      <c r="B18" s="1290" t="s">
        <v>137</v>
      </c>
      <c r="C18" s="1115" t="s">
        <v>138</v>
      </c>
      <c r="D18" s="1245" t="s">
        <v>139</v>
      </c>
      <c r="E18" s="162"/>
      <c r="F18" s="162" t="s">
        <v>87</v>
      </c>
      <c r="G18" s="1246" t="s">
        <v>140</v>
      </c>
      <c r="H18" s="508">
        <v>2800</v>
      </c>
      <c r="I18" s="508">
        <v>2800</v>
      </c>
      <c r="J18" s="1261" t="s">
        <v>89</v>
      </c>
    </row>
    <row r="19" spans="1:10">
      <c r="A19" s="1290" t="s">
        <v>141</v>
      </c>
      <c r="B19" s="1290" t="s">
        <v>141</v>
      </c>
      <c r="C19" s="1115" t="s">
        <v>142</v>
      </c>
      <c r="D19" s="1245" t="s">
        <v>143</v>
      </c>
      <c r="E19" s="162"/>
      <c r="F19" s="162" t="s">
        <v>87</v>
      </c>
      <c r="G19" s="1246" t="s">
        <v>144</v>
      </c>
      <c r="H19" s="508">
        <v>2800</v>
      </c>
      <c r="I19" s="508">
        <v>2800</v>
      </c>
      <c r="J19" s="1261" t="s">
        <v>89</v>
      </c>
    </row>
    <row r="20" s="502" customFormat="1" spans="1:10">
      <c r="A20" s="1291" t="s">
        <v>145</v>
      </c>
      <c r="B20" s="1291" t="s">
        <v>145</v>
      </c>
      <c r="C20" s="1116" t="s">
        <v>146</v>
      </c>
      <c r="D20" s="1248" t="s">
        <v>147</v>
      </c>
      <c r="E20" s="1260"/>
      <c r="F20" s="1260" t="s">
        <v>87</v>
      </c>
      <c r="G20" s="1248" t="s">
        <v>148</v>
      </c>
      <c r="H20" s="518">
        <v>2800</v>
      </c>
      <c r="I20" s="518">
        <v>2800</v>
      </c>
      <c r="J20" s="1262" t="s">
        <v>89</v>
      </c>
    </row>
    <row r="21" spans="1:10">
      <c r="A21" s="1290" t="s">
        <v>149</v>
      </c>
      <c r="B21" s="1290" t="s">
        <v>149</v>
      </c>
      <c r="C21" s="1115" t="s">
        <v>150</v>
      </c>
      <c r="D21" s="1245" t="s">
        <v>151</v>
      </c>
      <c r="E21" s="162"/>
      <c r="F21" s="162" t="s">
        <v>87</v>
      </c>
      <c r="G21" s="1246" t="s">
        <v>152</v>
      </c>
      <c r="H21" s="508">
        <v>2800</v>
      </c>
      <c r="I21" s="508">
        <v>2800</v>
      </c>
      <c r="J21" s="1261" t="s">
        <v>89</v>
      </c>
    </row>
    <row r="22" spans="1:10">
      <c r="A22" s="1290" t="s">
        <v>153</v>
      </c>
      <c r="B22" s="1290" t="s">
        <v>153</v>
      </c>
      <c r="C22" s="1115" t="s">
        <v>154</v>
      </c>
      <c r="D22" s="1245" t="s">
        <v>155</v>
      </c>
      <c r="E22" s="162"/>
      <c r="F22" s="162" t="s">
        <v>87</v>
      </c>
      <c r="G22" s="1246" t="s">
        <v>156</v>
      </c>
      <c r="H22" s="508">
        <v>2800</v>
      </c>
      <c r="I22" s="508">
        <v>2800</v>
      </c>
      <c r="J22" s="1261" t="s">
        <v>89</v>
      </c>
    </row>
    <row r="23" spans="1:10">
      <c r="A23" s="1290" t="s">
        <v>157</v>
      </c>
      <c r="B23" s="1290" t="s">
        <v>157</v>
      </c>
      <c r="C23" s="1249" t="s">
        <v>158</v>
      </c>
      <c r="D23" s="1245" t="s">
        <v>159</v>
      </c>
      <c r="E23" s="162"/>
      <c r="F23" s="162" t="s">
        <v>87</v>
      </c>
      <c r="G23" s="1249" t="s">
        <v>160</v>
      </c>
      <c r="H23" s="508">
        <v>2800</v>
      </c>
      <c r="I23" s="508">
        <v>2800</v>
      </c>
      <c r="J23" s="1261" t="s">
        <v>89</v>
      </c>
    </row>
    <row r="24" spans="1:10">
      <c r="A24" s="1292" t="s">
        <v>161</v>
      </c>
      <c r="B24" s="1292" t="s">
        <v>161</v>
      </c>
      <c r="C24" s="1251" t="s">
        <v>162</v>
      </c>
      <c r="D24" s="1248" t="s">
        <v>163</v>
      </c>
      <c r="E24" s="1260"/>
      <c r="F24" s="1260" t="s">
        <v>87</v>
      </c>
      <c r="G24" s="799" t="s">
        <v>164</v>
      </c>
      <c r="H24" s="508">
        <v>2800</v>
      </c>
      <c r="I24" s="508">
        <v>2800</v>
      </c>
      <c r="J24" s="1261" t="s">
        <v>89</v>
      </c>
    </row>
    <row r="30" ht="15.15"/>
    <row r="31" ht="15.15" spans="1:5">
      <c r="A31" s="1252" t="s">
        <v>165</v>
      </c>
      <c r="B31" s="1253" t="s">
        <v>166</v>
      </c>
      <c r="C31" s="1253" t="s">
        <v>167</v>
      </c>
      <c r="D31" s="1253" t="s">
        <v>168</v>
      </c>
      <c r="E31" s="1253" t="s">
        <v>169</v>
      </c>
    </row>
    <row r="32" ht="15.15" spans="1:5">
      <c r="A32" s="1254" t="s">
        <v>170</v>
      </c>
      <c r="B32" s="1255">
        <v>60620</v>
      </c>
      <c r="C32" s="1255">
        <v>6038</v>
      </c>
      <c r="D32" s="1255" t="s">
        <v>84</v>
      </c>
      <c r="E32" s="1255">
        <v>1</v>
      </c>
    </row>
    <row r="33" ht="15.15" spans="1:5">
      <c r="A33" s="1256" t="s">
        <v>171</v>
      </c>
      <c r="B33" s="1257">
        <v>60635</v>
      </c>
      <c r="C33" s="1257">
        <v>6125</v>
      </c>
      <c r="D33" s="1257" t="s">
        <v>153</v>
      </c>
      <c r="E33" s="1257">
        <v>25</v>
      </c>
    </row>
    <row r="34" ht="15.15" spans="1:5">
      <c r="A34" s="1254" t="s">
        <v>172</v>
      </c>
      <c r="B34" s="1255">
        <v>60669</v>
      </c>
      <c r="C34" s="1255">
        <v>6054</v>
      </c>
      <c r="D34" s="1255" t="s">
        <v>106</v>
      </c>
      <c r="E34" s="1255">
        <v>13</v>
      </c>
    </row>
    <row r="35" ht="15.15" spans="1:5">
      <c r="A35" s="1254" t="s">
        <v>173</v>
      </c>
      <c r="B35" s="1255">
        <v>60655</v>
      </c>
      <c r="C35" s="1255">
        <v>6028</v>
      </c>
      <c r="D35" s="1293" t="s">
        <v>126</v>
      </c>
      <c r="E35" s="1255">
        <v>21</v>
      </c>
    </row>
    <row r="36" ht="15.15" spans="1:5">
      <c r="A36" s="1256" t="s">
        <v>174</v>
      </c>
      <c r="B36" s="1257">
        <v>60650</v>
      </c>
      <c r="C36" s="1257">
        <v>6048</v>
      </c>
      <c r="D36" s="1257" t="s">
        <v>90</v>
      </c>
      <c r="E36" s="1257">
        <v>5</v>
      </c>
    </row>
    <row r="37" ht="15.15" spans="1:5">
      <c r="A37" s="1254" t="s">
        <v>175</v>
      </c>
      <c r="B37" s="1255">
        <v>60667</v>
      </c>
      <c r="C37" s="1255">
        <v>6052</v>
      </c>
      <c r="D37" s="1255" t="s">
        <v>102</v>
      </c>
      <c r="E37" s="1255">
        <v>12</v>
      </c>
    </row>
    <row r="38" ht="15.15" spans="1:5">
      <c r="A38" s="1254" t="s">
        <v>176</v>
      </c>
      <c r="B38" s="1255">
        <v>60666</v>
      </c>
      <c r="C38" s="1255">
        <v>6051</v>
      </c>
      <c r="D38" s="1255" t="s">
        <v>94</v>
      </c>
      <c r="E38" s="1255">
        <v>10</v>
      </c>
    </row>
    <row r="39" ht="15.15" spans="1:5">
      <c r="A39" s="1254" t="s">
        <v>177</v>
      </c>
      <c r="B39" s="1255">
        <v>60662</v>
      </c>
      <c r="C39" s="1255">
        <v>6050</v>
      </c>
      <c r="D39" s="1255" t="s">
        <v>110</v>
      </c>
      <c r="E39" s="1255">
        <v>15</v>
      </c>
    </row>
    <row r="40" ht="15.15" spans="1:5">
      <c r="A40" s="1254" t="s">
        <v>178</v>
      </c>
      <c r="B40" s="1255">
        <v>60664</v>
      </c>
      <c r="C40" s="1255">
        <v>6107</v>
      </c>
      <c r="D40" s="1255" t="s">
        <v>122</v>
      </c>
      <c r="E40" s="1255">
        <v>20</v>
      </c>
    </row>
    <row r="41" ht="15.15" spans="1:5">
      <c r="A41" s="1254" t="s">
        <v>179</v>
      </c>
      <c r="B41" s="1255">
        <v>60668</v>
      </c>
      <c r="C41" s="1255">
        <v>6053</v>
      </c>
      <c r="D41" s="1255" t="s">
        <v>98</v>
      </c>
      <c r="E41" s="1255">
        <v>11</v>
      </c>
    </row>
    <row r="42" ht="15.15" spans="1:5">
      <c r="A42" s="1254" t="s">
        <v>180</v>
      </c>
      <c r="B42" s="1255">
        <v>60647</v>
      </c>
      <c r="C42" s="1255">
        <v>6046</v>
      </c>
      <c r="D42" s="1255" t="s">
        <v>114</v>
      </c>
      <c r="E42" s="1255">
        <v>16</v>
      </c>
    </row>
    <row r="43" customHeight="1" spans="1:5">
      <c r="A43" s="1254" t="s">
        <v>181</v>
      </c>
      <c r="B43" s="1255">
        <v>60645</v>
      </c>
      <c r="C43" s="1255">
        <v>6044</v>
      </c>
      <c r="D43" s="1255" t="s">
        <v>157</v>
      </c>
      <c r="E43" s="1255">
        <v>8</v>
      </c>
    </row>
    <row r="44" ht="15.15" spans="1:5">
      <c r="A44" s="1254" t="s">
        <v>182</v>
      </c>
      <c r="B44" s="1255">
        <v>60648</v>
      </c>
      <c r="C44" s="1255">
        <v>6047</v>
      </c>
      <c r="D44" s="1255" t="s">
        <v>118</v>
      </c>
      <c r="E44" s="1255">
        <v>17</v>
      </c>
    </row>
    <row r="45" ht="15.15" spans="1:5">
      <c r="A45" s="1254" t="s">
        <v>183</v>
      </c>
      <c r="B45" s="1255">
        <v>60685</v>
      </c>
      <c r="C45" s="1255">
        <v>6055</v>
      </c>
      <c r="D45" s="1255" t="s">
        <v>141</v>
      </c>
      <c r="E45" s="1255" t="e">
        <v>#N/A</v>
      </c>
    </row>
    <row r="46" ht="15.15" spans="1:5">
      <c r="A46" s="1256" t="s">
        <v>184</v>
      </c>
      <c r="B46" s="1257">
        <v>60696</v>
      </c>
      <c r="C46" s="1257">
        <v>6122</v>
      </c>
      <c r="D46" s="1257" t="s">
        <v>185</v>
      </c>
      <c r="E46" s="1257" t="e">
        <v>#N/A</v>
      </c>
    </row>
    <row r="47" ht="15.15" spans="1:5">
      <c r="A47" s="1254" t="s">
        <v>186</v>
      </c>
      <c r="B47" s="1255">
        <v>60676</v>
      </c>
      <c r="C47" s="1255">
        <v>6114</v>
      </c>
      <c r="D47" s="1255" t="s">
        <v>137</v>
      </c>
      <c r="E47" s="1255" t="e">
        <v>#N/A</v>
      </c>
    </row>
    <row r="48" ht="15.15" spans="1:5">
      <c r="A48" s="1254" t="s">
        <v>187</v>
      </c>
      <c r="B48" s="1255">
        <v>60675</v>
      </c>
      <c r="C48" s="1255">
        <v>6113</v>
      </c>
      <c r="D48" s="1255" t="s">
        <v>161</v>
      </c>
      <c r="E48" s="1255" t="e">
        <v>#N/A</v>
      </c>
    </row>
    <row r="49" ht="15.15" spans="1:5">
      <c r="A49" s="1256" t="s">
        <v>188</v>
      </c>
      <c r="B49" s="1257">
        <v>60688</v>
      </c>
      <c r="C49" s="1257">
        <v>6056</v>
      </c>
      <c r="D49" s="1257" t="s">
        <v>145</v>
      </c>
      <c r="E49" s="1257">
        <v>18</v>
      </c>
    </row>
    <row r="50" ht="15.15" spans="1:5">
      <c r="A50" s="1254" t="s">
        <v>189</v>
      </c>
      <c r="B50" s="1255">
        <v>60672</v>
      </c>
      <c r="C50" s="1255">
        <v>6128</v>
      </c>
      <c r="D50" s="1255" t="s">
        <v>129</v>
      </c>
      <c r="E50" s="1255" t="e">
        <v>#N/A</v>
      </c>
    </row>
    <row r="51" ht="15.15" spans="1:5">
      <c r="A51" s="1254" t="s">
        <v>190</v>
      </c>
      <c r="B51" s="1255">
        <v>60673</v>
      </c>
      <c r="C51" s="1255">
        <v>6129</v>
      </c>
      <c r="D51" s="1255" t="s">
        <v>133</v>
      </c>
      <c r="E51" s="1255" t="e">
        <v>#N/A</v>
      </c>
    </row>
    <row r="52" ht="15.15" spans="1:5">
      <c r="A52" s="1254" t="s">
        <v>191</v>
      </c>
      <c r="B52" s="1255">
        <v>60625</v>
      </c>
      <c r="C52" s="1255">
        <v>6040</v>
      </c>
      <c r="D52" s="1255" t="s">
        <v>149</v>
      </c>
      <c r="E52" s="1255">
        <v>22</v>
      </c>
    </row>
  </sheetData>
  <mergeCells count="2">
    <mergeCell ref="A3:G3"/>
    <mergeCell ref="H3:J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2"/>
  <sheetViews>
    <sheetView topLeftCell="A61" workbookViewId="0">
      <selection activeCell="A3" sqref="A3:A71"/>
    </sheetView>
  </sheetViews>
  <sheetFormatPr defaultColWidth="9" defaultRowHeight="14.4"/>
  <cols>
    <col min="1" max="1" width="14.4420289855072" style="545" customWidth="1"/>
    <col min="2" max="2" width="7.33333333333333" customWidth="1"/>
    <col min="3" max="3" width="24.1086956521739" customWidth="1"/>
    <col min="4" max="4" width="9.66666666666667" customWidth="1"/>
    <col min="5" max="5" width="10" customWidth="1"/>
    <col min="6" max="6" width="18.4420289855072" customWidth="1"/>
    <col min="8" max="8" width="11.4420289855072" customWidth="1"/>
    <col min="9" max="9" width="36.8840579710145" customWidth="1"/>
    <col min="12" max="13" width="18.3333333333333" customWidth="1"/>
  </cols>
  <sheetData>
    <row r="1" spans="1:9">
      <c r="A1" s="1161" t="s">
        <v>192</v>
      </c>
      <c r="B1" s="1162" t="s">
        <v>193</v>
      </c>
      <c r="C1" s="489" t="s">
        <v>194</v>
      </c>
      <c r="D1" s="489" t="s">
        <v>195</v>
      </c>
      <c r="E1" s="489" t="s">
        <v>196</v>
      </c>
      <c r="F1" s="489" t="s">
        <v>197</v>
      </c>
      <c r="H1" s="1227" t="s">
        <v>198</v>
      </c>
      <c r="I1" s="1227" t="s">
        <v>199</v>
      </c>
    </row>
    <row r="2" spans="1:9">
      <c r="A2" s="547"/>
      <c r="B2" s="1163" t="s">
        <v>73</v>
      </c>
      <c r="C2" s="80" t="s">
        <v>77</v>
      </c>
      <c r="D2" s="80" t="s">
        <v>79</v>
      </c>
      <c r="E2" s="80" t="s">
        <v>73</v>
      </c>
      <c r="F2" s="80" t="s">
        <v>200</v>
      </c>
      <c r="H2" t="s">
        <v>201</v>
      </c>
      <c r="I2" t="s">
        <v>202</v>
      </c>
    </row>
    <row r="3" customHeight="1" spans="1:9">
      <c r="A3" s="1164" t="s">
        <v>84</v>
      </c>
      <c r="B3" s="1165" t="s">
        <v>203</v>
      </c>
      <c r="C3" s="1166" t="s">
        <v>204</v>
      </c>
      <c r="D3" s="1167"/>
      <c r="E3" s="1294" t="s">
        <v>205</v>
      </c>
      <c r="F3" s="1166" t="s">
        <v>206</v>
      </c>
      <c r="H3" t="s">
        <v>207</v>
      </c>
      <c r="I3" t="s">
        <v>208</v>
      </c>
    </row>
    <row r="4" spans="1:9">
      <c r="A4" s="1164" t="s">
        <v>84</v>
      </c>
      <c r="B4" s="1165" t="s">
        <v>203</v>
      </c>
      <c r="C4" s="1166" t="s">
        <v>204</v>
      </c>
      <c r="D4" s="1167"/>
      <c r="E4" s="1294" t="s">
        <v>209</v>
      </c>
      <c r="F4" s="1166" t="s">
        <v>210</v>
      </c>
      <c r="H4" t="s">
        <v>211</v>
      </c>
      <c r="I4" t="s">
        <v>212</v>
      </c>
    </row>
    <row r="5" spans="1:9">
      <c r="A5" s="1164" t="s">
        <v>84</v>
      </c>
      <c r="B5" s="1165" t="s">
        <v>203</v>
      </c>
      <c r="C5" s="1166" t="s">
        <v>204</v>
      </c>
      <c r="D5" s="1167"/>
      <c r="E5" s="1294" t="s">
        <v>213</v>
      </c>
      <c r="F5" s="1166" t="s">
        <v>214</v>
      </c>
      <c r="H5" t="s">
        <v>215</v>
      </c>
      <c r="I5" t="s">
        <v>216</v>
      </c>
    </row>
    <row r="6" spans="1:9">
      <c r="A6" s="1164" t="s">
        <v>84</v>
      </c>
      <c r="B6" s="1165" t="s">
        <v>203</v>
      </c>
      <c r="C6" s="1166" t="s">
        <v>204</v>
      </c>
      <c r="D6" s="1167"/>
      <c r="E6" s="1294" t="s">
        <v>217</v>
      </c>
      <c r="F6" s="1166" t="s">
        <v>218</v>
      </c>
      <c r="H6" t="s">
        <v>219</v>
      </c>
      <c r="I6" t="s">
        <v>220</v>
      </c>
    </row>
    <row r="7" spans="1:9">
      <c r="A7" s="1164" t="s">
        <v>84</v>
      </c>
      <c r="B7" s="1165" t="s">
        <v>203</v>
      </c>
      <c r="C7" s="1166" t="s">
        <v>204</v>
      </c>
      <c r="D7" s="1167"/>
      <c r="E7" s="1294" t="s">
        <v>221</v>
      </c>
      <c r="F7" s="1166" t="s">
        <v>222</v>
      </c>
      <c r="H7" t="s">
        <v>223</v>
      </c>
      <c r="I7" t="s">
        <v>224</v>
      </c>
    </row>
    <row r="8" spans="1:9">
      <c r="A8" s="1164" t="s">
        <v>84</v>
      </c>
      <c r="B8" s="1165" t="s">
        <v>203</v>
      </c>
      <c r="C8" s="1166" t="s">
        <v>204</v>
      </c>
      <c r="D8" s="1167"/>
      <c r="E8" s="1294" t="s">
        <v>225</v>
      </c>
      <c r="F8" s="1166" t="s">
        <v>226</v>
      </c>
      <c r="H8" t="s">
        <v>227</v>
      </c>
      <c r="I8" t="s">
        <v>228</v>
      </c>
    </row>
    <row r="9" spans="1:9">
      <c r="A9" s="1164" t="s">
        <v>84</v>
      </c>
      <c r="B9" s="1165" t="s">
        <v>203</v>
      </c>
      <c r="C9" s="1166" t="s">
        <v>204</v>
      </c>
      <c r="D9" s="1167"/>
      <c r="E9" s="1294" t="s">
        <v>229</v>
      </c>
      <c r="F9" s="1166" t="s">
        <v>230</v>
      </c>
      <c r="H9" t="s">
        <v>231</v>
      </c>
      <c r="I9" t="s">
        <v>232</v>
      </c>
    </row>
    <row r="10" spans="1:9">
      <c r="A10" s="1164" t="s">
        <v>84</v>
      </c>
      <c r="B10" s="1165" t="s">
        <v>203</v>
      </c>
      <c r="C10" s="1166" t="s">
        <v>204</v>
      </c>
      <c r="D10" s="1167"/>
      <c r="E10" s="1294" t="s">
        <v>233</v>
      </c>
      <c r="F10" s="1166" t="s">
        <v>234</v>
      </c>
      <c r="H10" t="s">
        <v>235</v>
      </c>
      <c r="I10" t="s">
        <v>236</v>
      </c>
    </row>
    <row r="11" spans="1:9">
      <c r="A11" s="1164" t="s">
        <v>84</v>
      </c>
      <c r="B11" s="1165" t="s">
        <v>203</v>
      </c>
      <c r="C11" s="1166" t="s">
        <v>204</v>
      </c>
      <c r="D11" s="1167"/>
      <c r="E11" s="1294" t="s">
        <v>237</v>
      </c>
      <c r="F11" s="1166" t="s">
        <v>238</v>
      </c>
      <c r="H11" t="s">
        <v>239</v>
      </c>
      <c r="I11" t="s">
        <v>240</v>
      </c>
    </row>
    <row r="12" spans="1:9">
      <c r="A12" s="1164" t="s">
        <v>84</v>
      </c>
      <c r="B12" s="1165" t="s">
        <v>203</v>
      </c>
      <c r="C12" s="1166" t="s">
        <v>204</v>
      </c>
      <c r="D12" s="1167"/>
      <c r="E12" s="1294" t="s">
        <v>241</v>
      </c>
      <c r="F12" s="1166" t="s">
        <v>242</v>
      </c>
      <c r="H12" t="s">
        <v>243</v>
      </c>
      <c r="I12" t="s">
        <v>244</v>
      </c>
    </row>
    <row r="13" spans="1:9">
      <c r="A13" s="1164" t="s">
        <v>84</v>
      </c>
      <c r="B13" s="1165" t="s">
        <v>203</v>
      </c>
      <c r="C13" s="1166" t="s">
        <v>204</v>
      </c>
      <c r="D13" s="1167"/>
      <c r="E13" s="1294" t="s">
        <v>245</v>
      </c>
      <c r="F13" s="1166" t="s">
        <v>246</v>
      </c>
      <c r="H13" t="s">
        <v>247</v>
      </c>
      <c r="I13" t="s">
        <v>248</v>
      </c>
    </row>
    <row r="14" spans="1:9">
      <c r="A14" s="1164" t="s">
        <v>84</v>
      </c>
      <c r="B14" s="1165" t="s">
        <v>203</v>
      </c>
      <c r="C14" s="1166" t="s">
        <v>204</v>
      </c>
      <c r="D14" s="1167"/>
      <c r="E14" s="1294" t="s">
        <v>249</v>
      </c>
      <c r="F14" s="1166" t="s">
        <v>250</v>
      </c>
      <c r="H14" t="s">
        <v>251</v>
      </c>
      <c r="I14" t="s">
        <v>252</v>
      </c>
    </row>
    <row r="15" spans="1:9">
      <c r="A15" s="1164" t="s">
        <v>84</v>
      </c>
      <c r="B15" s="1165" t="s">
        <v>203</v>
      </c>
      <c r="C15" s="1166" t="s">
        <v>204</v>
      </c>
      <c r="D15" s="1167"/>
      <c r="E15" s="1294" t="s">
        <v>253</v>
      </c>
      <c r="F15" s="1166" t="s">
        <v>254</v>
      </c>
      <c r="H15" t="s">
        <v>255</v>
      </c>
      <c r="I15" t="s">
        <v>256</v>
      </c>
    </row>
    <row r="16" spans="1:9">
      <c r="A16" s="1164" t="s">
        <v>84</v>
      </c>
      <c r="B16" s="1165" t="s">
        <v>203</v>
      </c>
      <c r="C16" s="1166" t="s">
        <v>204</v>
      </c>
      <c r="D16" s="1167"/>
      <c r="E16" s="1294" t="s">
        <v>257</v>
      </c>
      <c r="F16" s="1166" t="s">
        <v>258</v>
      </c>
      <c r="H16" t="s">
        <v>259</v>
      </c>
      <c r="I16" t="s">
        <v>260</v>
      </c>
    </row>
    <row r="17" spans="1:9">
      <c r="A17" s="1168" t="s">
        <v>106</v>
      </c>
      <c r="B17" s="1169" t="s">
        <v>261</v>
      </c>
      <c r="C17" s="1170" t="s">
        <v>204</v>
      </c>
      <c r="D17" s="1171"/>
      <c r="E17" s="1171" t="s">
        <v>237</v>
      </c>
      <c r="F17" s="1171" t="s">
        <v>238</v>
      </c>
      <c r="H17" t="s">
        <v>262</v>
      </c>
      <c r="I17" t="s">
        <v>263</v>
      </c>
    </row>
    <row r="18" spans="1:9">
      <c r="A18" s="1172" t="s">
        <v>114</v>
      </c>
      <c r="B18" s="1173" t="s">
        <v>264</v>
      </c>
      <c r="C18" s="1174" t="s">
        <v>204</v>
      </c>
      <c r="D18" s="1175"/>
      <c r="E18" s="1175" t="s">
        <v>237</v>
      </c>
      <c r="F18" s="1175" t="s">
        <v>238</v>
      </c>
      <c r="H18" t="s">
        <v>265</v>
      </c>
      <c r="I18" t="s">
        <v>266</v>
      </c>
    </row>
    <row r="19" spans="1:9">
      <c r="A19" s="1176" t="s">
        <v>118</v>
      </c>
      <c r="B19" s="1177" t="s">
        <v>267</v>
      </c>
      <c r="C19" s="1178" t="s">
        <v>204</v>
      </c>
      <c r="D19" s="1179"/>
      <c r="E19" s="1179" t="s">
        <v>237</v>
      </c>
      <c r="F19" s="1179" t="s">
        <v>238</v>
      </c>
      <c r="H19" t="s">
        <v>268</v>
      </c>
      <c r="I19" t="s">
        <v>269</v>
      </c>
    </row>
    <row r="20" spans="1:9">
      <c r="A20" s="1176" t="s">
        <v>118</v>
      </c>
      <c r="B20" s="1177" t="s">
        <v>267</v>
      </c>
      <c r="C20" s="1178" t="s">
        <v>204</v>
      </c>
      <c r="D20" s="1179"/>
      <c r="E20" s="1295" t="s">
        <v>209</v>
      </c>
      <c r="F20" s="1179" t="s">
        <v>210</v>
      </c>
      <c r="H20" t="s">
        <v>270</v>
      </c>
      <c r="I20" t="s">
        <v>271</v>
      </c>
    </row>
    <row r="21" spans="1:9">
      <c r="A21" s="1176" t="s">
        <v>118</v>
      </c>
      <c r="B21" s="1177" t="s">
        <v>267</v>
      </c>
      <c r="C21" s="1178" t="s">
        <v>204</v>
      </c>
      <c r="D21" s="1179"/>
      <c r="E21" s="1295" t="s">
        <v>272</v>
      </c>
      <c r="F21" s="1179" t="s">
        <v>273</v>
      </c>
      <c r="H21" t="s">
        <v>274</v>
      </c>
      <c r="I21" t="s">
        <v>275</v>
      </c>
    </row>
    <row r="22" spans="1:9">
      <c r="A22" s="1180" t="s">
        <v>94</v>
      </c>
      <c r="B22" s="1181" t="s">
        <v>276</v>
      </c>
      <c r="C22" s="1182" t="s">
        <v>204</v>
      </c>
      <c r="D22" s="1183"/>
      <c r="E22" s="1296" t="s">
        <v>277</v>
      </c>
      <c r="F22" s="1183" t="s">
        <v>278</v>
      </c>
      <c r="H22" t="s">
        <v>279</v>
      </c>
      <c r="I22" t="s">
        <v>280</v>
      </c>
    </row>
    <row r="23" spans="1:9">
      <c r="A23" s="1184" t="s">
        <v>110</v>
      </c>
      <c r="B23" s="1185" t="s">
        <v>281</v>
      </c>
      <c r="C23" s="1186" t="s">
        <v>204</v>
      </c>
      <c r="D23" s="1187"/>
      <c r="E23" s="1297" t="s">
        <v>282</v>
      </c>
      <c r="F23" s="1187" t="s">
        <v>283</v>
      </c>
      <c r="H23" t="s">
        <v>284</v>
      </c>
      <c r="I23" t="s">
        <v>285</v>
      </c>
    </row>
    <row r="24" spans="1:9">
      <c r="A24" s="1184" t="s">
        <v>110</v>
      </c>
      <c r="B24" s="1185" t="s">
        <v>281</v>
      </c>
      <c r="C24" s="1186" t="s">
        <v>204</v>
      </c>
      <c r="D24" s="1187"/>
      <c r="E24" s="1297" t="s">
        <v>286</v>
      </c>
      <c r="F24" s="1187" t="s">
        <v>287</v>
      </c>
      <c r="H24" t="s">
        <v>288</v>
      </c>
      <c r="I24" t="s">
        <v>289</v>
      </c>
    </row>
    <row r="25" spans="1:9">
      <c r="A25" s="1184" t="s">
        <v>110</v>
      </c>
      <c r="B25" s="1185" t="s">
        <v>281</v>
      </c>
      <c r="C25" s="1186" t="s">
        <v>204</v>
      </c>
      <c r="D25" s="1187"/>
      <c r="E25" s="1297" t="s">
        <v>290</v>
      </c>
      <c r="F25" s="1187" t="s">
        <v>291</v>
      </c>
      <c r="H25" t="s">
        <v>292</v>
      </c>
      <c r="I25" t="s">
        <v>293</v>
      </c>
    </row>
    <row r="26" spans="1:9">
      <c r="A26" s="1184" t="s">
        <v>110</v>
      </c>
      <c r="B26" s="1185" t="s">
        <v>281</v>
      </c>
      <c r="C26" s="1186" t="s">
        <v>204</v>
      </c>
      <c r="D26" s="1187"/>
      <c r="E26" s="1297" t="s">
        <v>229</v>
      </c>
      <c r="F26" s="1187" t="s">
        <v>294</v>
      </c>
      <c r="H26" t="s">
        <v>295</v>
      </c>
      <c r="I26" t="s">
        <v>296</v>
      </c>
    </row>
    <row r="27" spans="1:9">
      <c r="A27" s="1188" t="s">
        <v>122</v>
      </c>
      <c r="B27" s="1189" t="s">
        <v>297</v>
      </c>
      <c r="C27" s="1190" t="s">
        <v>204</v>
      </c>
      <c r="D27" s="1191"/>
      <c r="E27" s="1298" t="s">
        <v>221</v>
      </c>
      <c r="F27" s="1191" t="s">
        <v>222</v>
      </c>
      <c r="H27" t="s">
        <v>298</v>
      </c>
      <c r="I27" t="s">
        <v>299</v>
      </c>
    </row>
    <row r="28" spans="1:9">
      <c r="A28" s="1192" t="s">
        <v>122</v>
      </c>
      <c r="B28" s="1193" t="s">
        <v>297</v>
      </c>
      <c r="C28" s="1194" t="s">
        <v>204</v>
      </c>
      <c r="D28" s="1195"/>
      <c r="E28" s="1299" t="s">
        <v>237</v>
      </c>
      <c r="F28" s="1195" t="s">
        <v>238</v>
      </c>
      <c r="H28" t="s">
        <v>300</v>
      </c>
      <c r="I28" t="s">
        <v>301</v>
      </c>
    </row>
    <row r="29" spans="1:9">
      <c r="A29" s="1196" t="s">
        <v>102</v>
      </c>
      <c r="B29" s="1197" t="s">
        <v>302</v>
      </c>
      <c r="C29" s="1198" t="s">
        <v>204</v>
      </c>
      <c r="D29" s="1199"/>
      <c r="E29" s="1300" t="s">
        <v>303</v>
      </c>
      <c r="F29" s="1199" t="s">
        <v>304</v>
      </c>
      <c r="H29" t="s">
        <v>305</v>
      </c>
      <c r="I29" t="s">
        <v>306</v>
      </c>
    </row>
    <row r="30" spans="1:9">
      <c r="A30" s="1200" t="s">
        <v>141</v>
      </c>
      <c r="B30" s="1201" t="s">
        <v>307</v>
      </c>
      <c r="C30" s="1202" t="s">
        <v>308</v>
      </c>
      <c r="D30" s="1203"/>
      <c r="E30" s="1301" t="s">
        <v>303</v>
      </c>
      <c r="F30" s="1203" t="s">
        <v>309</v>
      </c>
      <c r="H30" t="s">
        <v>310</v>
      </c>
      <c r="I30" t="s">
        <v>311</v>
      </c>
    </row>
    <row r="31" spans="1:9">
      <c r="A31" s="1200" t="s">
        <v>141</v>
      </c>
      <c r="B31" s="1201" t="s">
        <v>307</v>
      </c>
      <c r="C31" s="1202" t="s">
        <v>308</v>
      </c>
      <c r="D31" s="1203"/>
      <c r="E31" s="1301" t="s">
        <v>237</v>
      </c>
      <c r="F31" s="1203" t="s">
        <v>238</v>
      </c>
      <c r="H31" t="s">
        <v>312</v>
      </c>
      <c r="I31" t="s">
        <v>313</v>
      </c>
    </row>
    <row r="32" spans="1:9">
      <c r="A32" s="1204" t="s">
        <v>98</v>
      </c>
      <c r="B32" s="1205" t="s">
        <v>314</v>
      </c>
      <c r="C32" s="1206" t="s">
        <v>204</v>
      </c>
      <c r="D32" s="1207"/>
      <c r="E32" s="1302" t="s">
        <v>315</v>
      </c>
      <c r="F32" s="1207" t="s">
        <v>316</v>
      </c>
      <c r="H32" t="s">
        <v>317</v>
      </c>
      <c r="I32" t="s">
        <v>318</v>
      </c>
    </row>
    <row r="33" spans="1:9">
      <c r="A33" s="1208" t="s">
        <v>98</v>
      </c>
      <c r="B33" s="1209" t="s">
        <v>314</v>
      </c>
      <c r="C33" s="1210" t="s">
        <v>204</v>
      </c>
      <c r="D33" s="1211"/>
      <c r="E33" s="1303" t="s">
        <v>319</v>
      </c>
      <c r="F33" s="1211" t="s">
        <v>320</v>
      </c>
      <c r="H33" t="s">
        <v>321</v>
      </c>
      <c r="I33" t="s">
        <v>322</v>
      </c>
    </row>
    <row r="34" spans="1:9">
      <c r="A34" s="1212">
        <v>2807</v>
      </c>
      <c r="B34" s="1201" t="s">
        <v>323</v>
      </c>
      <c r="C34" s="1202" t="s">
        <v>204</v>
      </c>
      <c r="D34" s="1203"/>
      <c r="E34" s="1301" t="s">
        <v>237</v>
      </c>
      <c r="F34" s="1203" t="s">
        <v>238</v>
      </c>
      <c r="H34" t="s">
        <v>324</v>
      </c>
      <c r="I34" t="s">
        <v>325</v>
      </c>
    </row>
    <row r="35" spans="1:9">
      <c r="A35" s="1212">
        <v>2807</v>
      </c>
      <c r="B35" s="1201" t="s">
        <v>323</v>
      </c>
      <c r="C35" s="1202" t="s">
        <v>204</v>
      </c>
      <c r="D35" s="1203"/>
      <c r="E35" s="1301" t="s">
        <v>326</v>
      </c>
      <c r="F35" s="1203" t="s">
        <v>327</v>
      </c>
      <c r="H35" t="s">
        <v>328</v>
      </c>
      <c r="I35" t="s">
        <v>329</v>
      </c>
    </row>
    <row r="36" spans="1:9">
      <c r="A36" s="1213" t="s">
        <v>90</v>
      </c>
      <c r="B36" s="1214" t="s">
        <v>330</v>
      </c>
      <c r="C36" s="1215" t="s">
        <v>204</v>
      </c>
      <c r="D36" s="1216"/>
      <c r="E36" s="1304" t="s">
        <v>237</v>
      </c>
      <c r="F36" s="1215" t="s">
        <v>238</v>
      </c>
      <c r="H36" t="s">
        <v>328</v>
      </c>
      <c r="I36" t="s">
        <v>331</v>
      </c>
    </row>
    <row r="37" spans="1:9">
      <c r="A37" s="1217" t="s">
        <v>90</v>
      </c>
      <c r="B37" s="1214" t="s">
        <v>330</v>
      </c>
      <c r="C37" s="1215" t="s">
        <v>204</v>
      </c>
      <c r="D37" s="1218"/>
      <c r="E37" s="1305" t="s">
        <v>205</v>
      </c>
      <c r="F37" s="1218" t="s">
        <v>332</v>
      </c>
      <c r="H37" t="s">
        <v>333</v>
      </c>
      <c r="I37" t="s">
        <v>334</v>
      </c>
    </row>
    <row r="38" spans="1:9">
      <c r="A38" s="1217" t="s">
        <v>90</v>
      </c>
      <c r="B38" s="1214" t="s">
        <v>330</v>
      </c>
      <c r="C38" s="1215" t="s">
        <v>204</v>
      </c>
      <c r="D38" s="1218"/>
      <c r="E38" s="1305" t="s">
        <v>335</v>
      </c>
      <c r="F38" s="1218" t="s">
        <v>336</v>
      </c>
      <c r="H38" t="s">
        <v>337</v>
      </c>
      <c r="I38" t="s">
        <v>338</v>
      </c>
    </row>
    <row r="39" spans="1:9">
      <c r="A39" s="1217" t="s">
        <v>90</v>
      </c>
      <c r="B39" s="1214" t="s">
        <v>330</v>
      </c>
      <c r="C39" s="1215" t="s">
        <v>204</v>
      </c>
      <c r="D39" s="1218"/>
      <c r="E39" s="1305" t="s">
        <v>339</v>
      </c>
      <c r="F39" s="1218" t="s">
        <v>340</v>
      </c>
      <c r="H39" t="s">
        <v>341</v>
      </c>
      <c r="I39" t="s">
        <v>342</v>
      </c>
    </row>
    <row r="40" spans="1:9">
      <c r="A40" s="1217" t="s">
        <v>90</v>
      </c>
      <c r="B40" s="1214" t="s">
        <v>330</v>
      </c>
      <c r="C40" s="1215" t="s">
        <v>204</v>
      </c>
      <c r="D40" s="1218"/>
      <c r="E40" s="1305" t="s">
        <v>319</v>
      </c>
      <c r="F40" s="1218" t="s">
        <v>320</v>
      </c>
      <c r="H40" t="s">
        <v>343</v>
      </c>
      <c r="I40" t="s">
        <v>344</v>
      </c>
    </row>
    <row r="41" spans="1:9">
      <c r="A41" s="1217" t="s">
        <v>90</v>
      </c>
      <c r="B41" s="1214" t="s">
        <v>330</v>
      </c>
      <c r="C41" s="1215" t="s">
        <v>204</v>
      </c>
      <c r="D41" s="1218"/>
      <c r="E41" s="1305" t="s">
        <v>221</v>
      </c>
      <c r="F41" s="1218" t="s">
        <v>222</v>
      </c>
      <c r="H41" t="s">
        <v>345</v>
      </c>
      <c r="I41" t="s">
        <v>346</v>
      </c>
    </row>
    <row r="42" spans="1:9">
      <c r="A42" s="1217" t="s">
        <v>90</v>
      </c>
      <c r="B42" s="1214" t="s">
        <v>330</v>
      </c>
      <c r="C42" s="1215" t="s">
        <v>204</v>
      </c>
      <c r="D42" s="1218"/>
      <c r="E42" s="1305" t="s">
        <v>347</v>
      </c>
      <c r="F42" s="1218" t="s">
        <v>348</v>
      </c>
      <c r="H42" t="s">
        <v>349</v>
      </c>
      <c r="I42" t="s">
        <v>350</v>
      </c>
    </row>
    <row r="43" spans="1:9">
      <c r="A43" s="1217" t="s">
        <v>90</v>
      </c>
      <c r="B43" s="1214" t="s">
        <v>330</v>
      </c>
      <c r="C43" s="1215" t="s">
        <v>204</v>
      </c>
      <c r="D43" s="1218"/>
      <c r="E43" s="1305" t="s">
        <v>249</v>
      </c>
      <c r="F43" s="1218" t="s">
        <v>351</v>
      </c>
      <c r="H43" t="s">
        <v>352</v>
      </c>
      <c r="I43" t="s">
        <v>353</v>
      </c>
    </row>
    <row r="44" spans="1:9">
      <c r="A44" s="1217" t="s">
        <v>90</v>
      </c>
      <c r="B44" s="1214" t="s">
        <v>330</v>
      </c>
      <c r="C44" s="1215" t="s">
        <v>204</v>
      </c>
      <c r="D44" s="1218"/>
      <c r="E44" s="1305" t="s">
        <v>354</v>
      </c>
      <c r="F44" s="1218" t="s">
        <v>355</v>
      </c>
      <c r="H44" t="s">
        <v>356</v>
      </c>
      <c r="I44" t="s">
        <v>357</v>
      </c>
    </row>
    <row r="45" spans="1:9">
      <c r="A45" s="1217" t="s">
        <v>90</v>
      </c>
      <c r="B45" s="1214" t="s">
        <v>330</v>
      </c>
      <c r="C45" s="1215" t="s">
        <v>204</v>
      </c>
      <c r="D45" s="1218"/>
      <c r="E45" s="1305" t="s">
        <v>209</v>
      </c>
      <c r="F45" s="1218" t="s">
        <v>358</v>
      </c>
      <c r="H45" t="s">
        <v>359</v>
      </c>
      <c r="I45" t="s">
        <v>360</v>
      </c>
    </row>
    <row r="46" spans="1:9">
      <c r="A46" s="1217" t="s">
        <v>90</v>
      </c>
      <c r="B46" s="1214" t="s">
        <v>330</v>
      </c>
      <c r="C46" s="1215" t="s">
        <v>204</v>
      </c>
      <c r="D46" s="1218"/>
      <c r="E46" s="1305" t="s">
        <v>361</v>
      </c>
      <c r="F46" s="1218" t="s">
        <v>362</v>
      </c>
      <c r="H46" t="s">
        <v>363</v>
      </c>
      <c r="I46" t="s">
        <v>364</v>
      </c>
    </row>
    <row r="47" spans="1:9">
      <c r="A47" s="1217" t="s">
        <v>90</v>
      </c>
      <c r="B47" s="1214" t="s">
        <v>330</v>
      </c>
      <c r="C47" s="1215" t="s">
        <v>204</v>
      </c>
      <c r="D47" s="1218"/>
      <c r="E47" s="1305" t="s">
        <v>365</v>
      </c>
      <c r="F47" s="1218" t="s">
        <v>366</v>
      </c>
      <c r="H47" t="s">
        <v>367</v>
      </c>
      <c r="I47" t="s">
        <v>368</v>
      </c>
    </row>
    <row r="48" spans="1:9">
      <c r="A48" s="1217" t="s">
        <v>90</v>
      </c>
      <c r="B48" s="1214" t="s">
        <v>330</v>
      </c>
      <c r="C48" s="1215" t="s">
        <v>204</v>
      </c>
      <c r="D48" s="1218"/>
      <c r="E48" s="1305" t="s">
        <v>369</v>
      </c>
      <c r="F48" s="1218" t="s">
        <v>370</v>
      </c>
      <c r="H48" t="s">
        <v>371</v>
      </c>
      <c r="I48" t="s">
        <v>372</v>
      </c>
    </row>
    <row r="49" spans="1:9">
      <c r="A49" s="1217" t="s">
        <v>90</v>
      </c>
      <c r="B49" s="1214" t="s">
        <v>330</v>
      </c>
      <c r="C49" s="1215" t="s">
        <v>204</v>
      </c>
      <c r="D49" s="1218"/>
      <c r="E49" s="1305" t="s">
        <v>373</v>
      </c>
      <c r="F49" s="1218" t="s">
        <v>374</v>
      </c>
      <c r="H49" t="s">
        <v>375</v>
      </c>
      <c r="I49" t="s">
        <v>376</v>
      </c>
    </row>
    <row r="50" spans="1:9">
      <c r="A50" s="1217" t="s">
        <v>90</v>
      </c>
      <c r="B50" s="1214" t="s">
        <v>330</v>
      </c>
      <c r="C50" s="1215" t="s">
        <v>204</v>
      </c>
      <c r="D50" s="1218"/>
      <c r="E50" s="1305" t="s">
        <v>377</v>
      </c>
      <c r="F50" s="1218" t="s">
        <v>378</v>
      </c>
      <c r="H50" t="s">
        <v>379</v>
      </c>
      <c r="I50" t="s">
        <v>380</v>
      </c>
    </row>
    <row r="51" spans="1:9">
      <c r="A51" s="1217" t="s">
        <v>90</v>
      </c>
      <c r="B51" s="1214" t="s">
        <v>330</v>
      </c>
      <c r="C51" s="1215" t="s">
        <v>204</v>
      </c>
      <c r="D51" s="1218"/>
      <c r="E51" s="1305" t="s">
        <v>381</v>
      </c>
      <c r="F51" s="1218" t="s">
        <v>382</v>
      </c>
      <c r="H51" t="s">
        <v>383</v>
      </c>
      <c r="I51" t="s">
        <v>384</v>
      </c>
    </row>
    <row r="52" spans="1:9">
      <c r="A52" s="1217" t="s">
        <v>90</v>
      </c>
      <c r="B52" s="1214" t="s">
        <v>330</v>
      </c>
      <c r="C52" s="1215" t="s">
        <v>204</v>
      </c>
      <c r="D52" s="1218"/>
      <c r="E52" s="1305" t="s">
        <v>385</v>
      </c>
      <c r="F52" s="1218" t="s">
        <v>386</v>
      </c>
      <c r="H52" t="s">
        <v>387</v>
      </c>
      <c r="I52" t="s">
        <v>388</v>
      </c>
    </row>
    <row r="53" spans="1:9">
      <c r="A53" s="1217" t="s">
        <v>90</v>
      </c>
      <c r="B53" s="1214" t="s">
        <v>330</v>
      </c>
      <c r="C53" s="1215" t="s">
        <v>204</v>
      </c>
      <c r="D53" s="1218"/>
      <c r="E53" s="1305" t="s">
        <v>389</v>
      </c>
      <c r="F53" s="1218" t="s">
        <v>390</v>
      </c>
      <c r="H53" t="s">
        <v>391</v>
      </c>
      <c r="I53" t="s">
        <v>392</v>
      </c>
    </row>
    <row r="54" spans="1:9">
      <c r="A54" s="1217" t="s">
        <v>90</v>
      </c>
      <c r="B54" s="1214" t="s">
        <v>330</v>
      </c>
      <c r="C54" s="1215" t="s">
        <v>204</v>
      </c>
      <c r="D54" s="1218"/>
      <c r="E54" s="1305" t="s">
        <v>393</v>
      </c>
      <c r="F54" s="1218" t="s">
        <v>394</v>
      </c>
      <c r="H54" t="s">
        <v>395</v>
      </c>
      <c r="I54" t="s">
        <v>396</v>
      </c>
    </row>
    <row r="55" spans="1:9">
      <c r="A55" s="1217" t="s">
        <v>90</v>
      </c>
      <c r="B55" s="1214" t="s">
        <v>330</v>
      </c>
      <c r="C55" s="1215" t="s">
        <v>204</v>
      </c>
      <c r="D55" s="1218"/>
      <c r="E55" s="1305" t="s">
        <v>272</v>
      </c>
      <c r="F55" s="1218" t="s">
        <v>273</v>
      </c>
      <c r="H55" t="s">
        <v>397</v>
      </c>
      <c r="I55" t="s">
        <v>398</v>
      </c>
    </row>
    <row r="56" spans="1:9">
      <c r="A56" s="1217" t="s">
        <v>90</v>
      </c>
      <c r="B56" s="1214" t="s">
        <v>330</v>
      </c>
      <c r="C56" s="1215" t="s">
        <v>204</v>
      </c>
      <c r="D56" s="1218"/>
      <c r="E56" s="1305" t="s">
        <v>399</v>
      </c>
      <c r="F56" s="1218" t="s">
        <v>400</v>
      </c>
      <c r="H56" t="s">
        <v>401</v>
      </c>
      <c r="I56" t="s">
        <v>402</v>
      </c>
    </row>
    <row r="57" spans="1:9">
      <c r="A57" s="1217" t="s">
        <v>90</v>
      </c>
      <c r="B57" s="1214" t="s">
        <v>330</v>
      </c>
      <c r="C57" s="1215" t="s">
        <v>204</v>
      </c>
      <c r="D57" s="1218"/>
      <c r="E57" s="1305" t="s">
        <v>403</v>
      </c>
      <c r="F57" s="1218" t="s">
        <v>404</v>
      </c>
      <c r="H57" t="s">
        <v>405</v>
      </c>
      <c r="I57" t="s">
        <v>406</v>
      </c>
    </row>
    <row r="58" spans="1:9">
      <c r="A58" s="1217" t="s">
        <v>90</v>
      </c>
      <c r="B58" s="1214" t="s">
        <v>330</v>
      </c>
      <c r="C58" s="1215" t="s">
        <v>204</v>
      </c>
      <c r="D58" s="1218"/>
      <c r="E58" s="1305" t="s">
        <v>407</v>
      </c>
      <c r="F58" s="1218" t="s">
        <v>408</v>
      </c>
      <c r="H58" t="s">
        <v>409</v>
      </c>
      <c r="I58" t="s">
        <v>410</v>
      </c>
    </row>
    <row r="59" spans="1:9">
      <c r="A59" s="1217" t="s">
        <v>90</v>
      </c>
      <c r="B59" s="1305" t="s">
        <v>330</v>
      </c>
      <c r="C59" s="1215" t="s">
        <v>204</v>
      </c>
      <c r="D59" s="1218"/>
      <c r="E59" s="1305" t="s">
        <v>411</v>
      </c>
      <c r="F59" s="1218" t="s">
        <v>412</v>
      </c>
      <c r="H59" t="s">
        <v>413</v>
      </c>
      <c r="I59" t="s">
        <v>414</v>
      </c>
    </row>
    <row r="60" spans="1:9">
      <c r="A60" s="1217" t="s">
        <v>90</v>
      </c>
      <c r="B60" s="1305" t="s">
        <v>330</v>
      </c>
      <c r="C60" s="1215" t="s">
        <v>204</v>
      </c>
      <c r="D60" s="1218"/>
      <c r="E60" s="1306" t="s">
        <v>415</v>
      </c>
      <c r="F60" s="1229" t="s">
        <v>416</v>
      </c>
      <c r="H60" t="s">
        <v>417</v>
      </c>
      <c r="I60" t="s">
        <v>418</v>
      </c>
    </row>
    <row r="61" spans="1:9">
      <c r="A61" s="1176" t="s">
        <v>153</v>
      </c>
      <c r="B61" s="1307" t="s">
        <v>419</v>
      </c>
      <c r="C61" s="1178" t="s">
        <v>204</v>
      </c>
      <c r="D61" s="1178"/>
      <c r="E61" s="1307" t="s">
        <v>420</v>
      </c>
      <c r="F61" s="1178" t="s">
        <v>291</v>
      </c>
      <c r="H61" t="s">
        <v>421</v>
      </c>
      <c r="I61" t="s">
        <v>422</v>
      </c>
    </row>
    <row r="62" spans="1:9">
      <c r="A62" s="1220" t="s">
        <v>145</v>
      </c>
      <c r="B62" s="1308" t="s">
        <v>423</v>
      </c>
      <c r="C62" s="1221" t="s">
        <v>424</v>
      </c>
      <c r="D62" s="1221"/>
      <c r="E62" s="1308" t="s">
        <v>369</v>
      </c>
      <c r="F62" s="1221" t="s">
        <v>370</v>
      </c>
      <c r="H62" t="s">
        <v>425</v>
      </c>
      <c r="I62" t="s">
        <v>426</v>
      </c>
    </row>
    <row r="63" spans="1:9">
      <c r="A63" s="1222" t="s">
        <v>161</v>
      </c>
      <c r="B63" s="1309" t="s">
        <v>427</v>
      </c>
      <c r="C63" s="1224" t="s">
        <v>428</v>
      </c>
      <c r="D63" s="1223"/>
      <c r="E63" s="1309" t="s">
        <v>277</v>
      </c>
      <c r="F63" s="1223" t="s">
        <v>429</v>
      </c>
      <c r="H63" t="s">
        <v>430</v>
      </c>
      <c r="I63" t="s">
        <v>431</v>
      </c>
    </row>
    <row r="64" spans="1:9">
      <c r="A64" s="1225" t="s">
        <v>137</v>
      </c>
      <c r="B64" s="1310" t="s">
        <v>432</v>
      </c>
      <c r="C64" s="1226" t="s">
        <v>428</v>
      </c>
      <c r="D64" s="1206"/>
      <c r="E64" s="1310" t="s">
        <v>277</v>
      </c>
      <c r="F64" s="1206" t="s">
        <v>429</v>
      </c>
      <c r="H64" t="s">
        <v>433</v>
      </c>
      <c r="I64" t="s">
        <v>434</v>
      </c>
    </row>
    <row r="65" spans="1:9">
      <c r="A65" s="1230" t="s">
        <v>129</v>
      </c>
      <c r="B65" s="1311" t="s">
        <v>435</v>
      </c>
      <c r="C65" s="1232" t="s">
        <v>204</v>
      </c>
      <c r="D65" s="1232"/>
      <c r="E65" s="1311" t="s">
        <v>237</v>
      </c>
      <c r="F65" s="1312" t="s">
        <v>238</v>
      </c>
      <c r="H65" t="s">
        <v>436</v>
      </c>
      <c r="I65" t="s">
        <v>437</v>
      </c>
    </row>
    <row r="66" spans="1:9">
      <c r="A66" s="1230" t="s">
        <v>129</v>
      </c>
      <c r="B66" s="1313" t="s">
        <v>438</v>
      </c>
      <c r="C66" s="1234" t="s">
        <v>439</v>
      </c>
      <c r="D66" s="1234"/>
      <c r="E66" s="1313" t="s">
        <v>237</v>
      </c>
      <c r="F66" s="1314" t="s">
        <v>238</v>
      </c>
      <c r="H66" t="s">
        <v>440</v>
      </c>
      <c r="I66" t="s">
        <v>441</v>
      </c>
    </row>
    <row r="67" spans="1:9">
      <c r="A67" s="1235" t="s">
        <v>133</v>
      </c>
      <c r="B67" s="1315" t="s">
        <v>442</v>
      </c>
      <c r="C67" s="1237" t="s">
        <v>204</v>
      </c>
      <c r="D67" s="1237"/>
      <c r="E67" s="1315" t="s">
        <v>237</v>
      </c>
      <c r="F67" s="1316" t="s">
        <v>238</v>
      </c>
      <c r="H67" t="s">
        <v>443</v>
      </c>
      <c r="I67" t="s">
        <v>444</v>
      </c>
    </row>
    <row r="68" spans="1:9">
      <c r="A68" s="1235" t="s">
        <v>133</v>
      </c>
      <c r="B68" s="1317" t="s">
        <v>445</v>
      </c>
      <c r="C68" s="1239" t="s">
        <v>439</v>
      </c>
      <c r="D68" s="1239"/>
      <c r="E68" s="1317" t="s">
        <v>237</v>
      </c>
      <c r="F68" s="1318" t="s">
        <v>238</v>
      </c>
      <c r="H68" t="s">
        <v>446</v>
      </c>
      <c r="I68" t="s">
        <v>447</v>
      </c>
    </row>
    <row r="69" spans="1:9">
      <c r="A69" s="1168" t="s">
        <v>149</v>
      </c>
      <c r="B69" s="1169" t="s">
        <v>448</v>
      </c>
      <c r="C69" s="1170" t="s">
        <v>204</v>
      </c>
      <c r="D69" s="1171"/>
      <c r="E69" s="1319" t="s">
        <v>449</v>
      </c>
      <c r="F69" s="1171" t="s">
        <v>450</v>
      </c>
      <c r="H69" t="s">
        <v>451</v>
      </c>
      <c r="I69" t="s">
        <v>452</v>
      </c>
    </row>
    <row r="70" spans="1:9">
      <c r="A70" s="1168" t="s">
        <v>149</v>
      </c>
      <c r="B70" s="1240" t="s">
        <v>453</v>
      </c>
      <c r="C70" s="1241" t="s">
        <v>454</v>
      </c>
      <c r="D70" s="1242"/>
      <c r="E70" s="1320" t="s">
        <v>449</v>
      </c>
      <c r="F70" s="1242" t="s">
        <v>450</v>
      </c>
      <c r="H70" t="s">
        <v>455</v>
      </c>
      <c r="I70" t="s">
        <v>456</v>
      </c>
    </row>
    <row r="71" spans="1:9">
      <c r="A71" s="1176" t="s">
        <v>157</v>
      </c>
      <c r="B71" s="1177" t="s">
        <v>457</v>
      </c>
      <c r="C71" s="1178" t="s">
        <v>204</v>
      </c>
      <c r="D71" s="1179"/>
      <c r="E71" s="1295" t="s">
        <v>237</v>
      </c>
      <c r="F71" s="1179" t="s">
        <v>238</v>
      </c>
      <c r="H71" t="s">
        <v>458</v>
      </c>
      <c r="I71" t="s">
        <v>459</v>
      </c>
    </row>
    <row r="72" spans="8:9">
      <c r="H72" t="s">
        <v>460</v>
      </c>
      <c r="I72" t="s">
        <v>461</v>
      </c>
    </row>
    <row r="73" spans="8:9">
      <c r="H73" t="s">
        <v>462</v>
      </c>
      <c r="I73" t="s">
        <v>463</v>
      </c>
    </row>
    <row r="74" spans="8:9">
      <c r="H74" t="s">
        <v>464</v>
      </c>
      <c r="I74" t="s">
        <v>465</v>
      </c>
    </row>
    <row r="75" spans="8:9">
      <c r="H75" t="s">
        <v>466</v>
      </c>
      <c r="I75" t="s">
        <v>467</v>
      </c>
    </row>
    <row r="76" spans="8:9">
      <c r="H76" t="s">
        <v>468</v>
      </c>
      <c r="I76" t="s">
        <v>469</v>
      </c>
    </row>
    <row r="77" spans="8:9">
      <c r="H77" t="s">
        <v>470</v>
      </c>
      <c r="I77" t="s">
        <v>471</v>
      </c>
    </row>
    <row r="78" spans="8:9">
      <c r="H78" t="s">
        <v>472</v>
      </c>
      <c r="I78" t="s">
        <v>473</v>
      </c>
    </row>
    <row r="79" spans="8:9">
      <c r="H79" t="s">
        <v>474</v>
      </c>
      <c r="I79" t="s">
        <v>475</v>
      </c>
    </row>
    <row r="80" spans="8:9">
      <c r="H80" t="s">
        <v>476</v>
      </c>
      <c r="I80" t="s">
        <v>477</v>
      </c>
    </row>
    <row r="81" spans="8:9">
      <c r="H81" t="s">
        <v>478</v>
      </c>
      <c r="I81" t="s">
        <v>479</v>
      </c>
    </row>
    <row r="82" spans="8:9">
      <c r="H82" t="s">
        <v>480</v>
      </c>
      <c r="I82" t="s">
        <v>481</v>
      </c>
    </row>
    <row r="83" spans="8:9">
      <c r="H83" t="s">
        <v>482</v>
      </c>
      <c r="I83" t="s">
        <v>483</v>
      </c>
    </row>
    <row r="84" spans="8:9">
      <c r="H84" t="s">
        <v>484</v>
      </c>
      <c r="I84" t="s">
        <v>485</v>
      </c>
    </row>
    <row r="85" spans="8:9">
      <c r="H85" t="s">
        <v>486</v>
      </c>
      <c r="I85" t="s">
        <v>487</v>
      </c>
    </row>
    <row r="86" spans="8:9">
      <c r="H86" t="s">
        <v>488</v>
      </c>
      <c r="I86" t="s">
        <v>489</v>
      </c>
    </row>
    <row r="87" spans="8:9">
      <c r="H87" t="s">
        <v>490</v>
      </c>
      <c r="I87" t="s">
        <v>491</v>
      </c>
    </row>
    <row r="88" spans="8:9">
      <c r="H88" t="s">
        <v>492</v>
      </c>
      <c r="I88" t="s">
        <v>493</v>
      </c>
    </row>
    <row r="89" spans="8:9">
      <c r="H89" t="s">
        <v>494</v>
      </c>
      <c r="I89" t="s">
        <v>495</v>
      </c>
    </row>
    <row r="90" spans="8:9">
      <c r="H90" t="s">
        <v>496</v>
      </c>
      <c r="I90" t="s">
        <v>497</v>
      </c>
    </row>
    <row r="91" spans="8:9">
      <c r="H91" s="636" t="s">
        <v>498</v>
      </c>
      <c r="I91" s="636" t="s">
        <v>499</v>
      </c>
    </row>
    <row r="92" spans="8:9">
      <c r="H92" s="636" t="s">
        <v>500</v>
      </c>
      <c r="I92" s="636" t="s">
        <v>501</v>
      </c>
    </row>
  </sheetData>
  <pageMargins left="0.7" right="0.7"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E1" sqref="E1"/>
    </sheetView>
  </sheetViews>
  <sheetFormatPr defaultColWidth="9" defaultRowHeight="14.4" outlineLevelCol="7"/>
  <cols>
    <col min="1" max="1" width="9.55797101449275" style="216" customWidth="1"/>
    <col min="2" max="2" width="22.2173913043478" style="216" customWidth="1"/>
    <col min="3" max="3" width="13.6666666666667" style="216" customWidth="1"/>
    <col min="4" max="4" width="27.4420289855072" style="216" customWidth="1"/>
    <col min="5" max="5" width="25.8840579710145" style="216" customWidth="1"/>
    <col min="6" max="7" width="8.88405797101449" style="216"/>
    <col min="8" max="8" width="35.8840579710145" style="216" customWidth="1"/>
    <col min="9" max="16384" width="8.88405797101449" style="216"/>
  </cols>
  <sheetData>
    <row r="1" spans="1:5">
      <c r="A1" s="1107" t="s">
        <v>502</v>
      </c>
      <c r="B1" s="1107" t="s">
        <v>503</v>
      </c>
      <c r="C1" s="1107" t="s">
        <v>504</v>
      </c>
      <c r="D1" s="1107" t="s">
        <v>505</v>
      </c>
      <c r="E1" s="1107" t="s">
        <v>506</v>
      </c>
    </row>
    <row r="2" spans="1:8">
      <c r="A2" s="137" t="s">
        <v>507</v>
      </c>
      <c r="B2" s="137" t="s">
        <v>77</v>
      </c>
      <c r="C2" s="137" t="s">
        <v>508</v>
      </c>
      <c r="D2" s="137" t="s">
        <v>509</v>
      </c>
      <c r="E2" s="137"/>
      <c r="H2" s="1159" t="s">
        <v>510</v>
      </c>
    </row>
    <row r="3" spans="1:5">
      <c r="A3" s="510" t="s">
        <v>511</v>
      </c>
      <c r="B3" s="1147"/>
      <c r="C3" s="516" t="s">
        <v>512</v>
      </c>
      <c r="D3" s="161"/>
      <c r="E3" s="1114"/>
    </row>
    <row r="4" spans="1:8">
      <c r="A4" s="1128" t="s">
        <v>513</v>
      </c>
      <c r="B4" s="1129" t="s">
        <v>514</v>
      </c>
      <c r="C4" s="1130">
        <v>10</v>
      </c>
      <c r="D4" s="1148" t="s">
        <v>515</v>
      </c>
      <c r="E4" s="509">
        <v>28</v>
      </c>
      <c r="H4" s="1159" t="s">
        <v>516</v>
      </c>
    </row>
    <row r="5" spans="1:5">
      <c r="A5" s="1128" t="s">
        <v>513</v>
      </c>
      <c r="B5" s="1129" t="s">
        <v>514</v>
      </c>
      <c r="C5" s="1130">
        <v>11</v>
      </c>
      <c r="D5" s="1148" t="s">
        <v>517</v>
      </c>
      <c r="E5" s="509">
        <v>28</v>
      </c>
    </row>
    <row r="6" spans="1:5">
      <c r="A6" s="1128">
        <v>3</v>
      </c>
      <c r="B6" s="1149" t="s">
        <v>518</v>
      </c>
      <c r="C6" s="1130">
        <v>10</v>
      </c>
      <c r="D6" s="1148" t="s">
        <v>515</v>
      </c>
      <c r="E6" s="509">
        <v>28</v>
      </c>
    </row>
    <row r="7" s="502" customFormat="1" spans="1:8">
      <c r="A7" s="1128">
        <v>3</v>
      </c>
      <c r="B7" s="1149" t="s">
        <v>518</v>
      </c>
      <c r="C7" s="1130">
        <v>11</v>
      </c>
      <c r="D7" s="1148" t="s">
        <v>517</v>
      </c>
      <c r="E7" s="509">
        <v>28</v>
      </c>
      <c r="G7" s="216"/>
      <c r="H7" s="216"/>
    </row>
    <row r="8" s="502" customFormat="1" spans="1:8">
      <c r="A8" s="1150" t="s">
        <v>513</v>
      </c>
      <c r="B8" s="1151" t="s">
        <v>519</v>
      </c>
      <c r="C8" s="1152">
        <v>10</v>
      </c>
      <c r="D8" s="1153" t="s">
        <v>515</v>
      </c>
      <c r="E8" s="1160">
        <v>28</v>
      </c>
      <c r="H8" s="216"/>
    </row>
    <row r="9" spans="1:8">
      <c r="A9" s="1150" t="s">
        <v>513</v>
      </c>
      <c r="B9" s="1151" t="s">
        <v>519</v>
      </c>
      <c r="C9" s="1152">
        <v>11</v>
      </c>
      <c r="D9" s="1153" t="s">
        <v>517</v>
      </c>
      <c r="E9" s="1160">
        <v>28</v>
      </c>
      <c r="H9" s="1159" t="s">
        <v>520</v>
      </c>
    </row>
    <row r="10" spans="1:5">
      <c r="A10" s="1128" t="s">
        <v>521</v>
      </c>
      <c r="B10" s="1129" t="s">
        <v>522</v>
      </c>
      <c r="C10" s="1130">
        <v>12</v>
      </c>
      <c r="D10" s="171" t="s">
        <v>523</v>
      </c>
      <c r="E10" s="509">
        <v>28</v>
      </c>
    </row>
    <row r="11" spans="1:5">
      <c r="A11" s="1128" t="s">
        <v>521</v>
      </c>
      <c r="B11" s="1129" t="s">
        <v>522</v>
      </c>
      <c r="C11" s="1130">
        <v>13</v>
      </c>
      <c r="D11" s="171" t="s">
        <v>524</v>
      </c>
      <c r="E11" s="509">
        <v>28</v>
      </c>
    </row>
    <row r="12" spans="1:5">
      <c r="A12" s="1128" t="s">
        <v>521</v>
      </c>
      <c r="B12" s="1129" t="s">
        <v>522</v>
      </c>
      <c r="C12" s="1130">
        <v>14</v>
      </c>
      <c r="D12" s="171" t="s">
        <v>525</v>
      </c>
      <c r="E12" s="509">
        <v>28</v>
      </c>
    </row>
    <row r="13" spans="1:5">
      <c r="A13" s="1128" t="s">
        <v>526</v>
      </c>
      <c r="B13" s="1129" t="s">
        <v>527</v>
      </c>
      <c r="C13" s="1130">
        <v>12</v>
      </c>
      <c r="D13" s="171" t="s">
        <v>523</v>
      </c>
      <c r="E13" s="509">
        <v>28</v>
      </c>
    </row>
    <row r="14" spans="1:8">
      <c r="A14" s="1128" t="s">
        <v>526</v>
      </c>
      <c r="B14" s="1129" t="s">
        <v>527</v>
      </c>
      <c r="C14" s="1130">
        <v>13</v>
      </c>
      <c r="D14" s="171" t="s">
        <v>524</v>
      </c>
      <c r="E14" s="509">
        <v>28</v>
      </c>
      <c r="H14" s="1159" t="s">
        <v>528</v>
      </c>
    </row>
    <row r="15" spans="1:5">
      <c r="A15" s="1128" t="s">
        <v>526</v>
      </c>
      <c r="B15" s="1129" t="s">
        <v>527</v>
      </c>
      <c r="C15" s="1130">
        <v>14</v>
      </c>
      <c r="D15" s="171" t="s">
        <v>525</v>
      </c>
      <c r="E15" s="509">
        <v>28</v>
      </c>
    </row>
    <row r="16" spans="1:5">
      <c r="A16" s="132"/>
      <c r="B16" s="132"/>
      <c r="C16" s="132"/>
      <c r="D16" s="132"/>
      <c r="E16" s="132"/>
    </row>
    <row r="17" spans="1:5">
      <c r="A17" s="132"/>
      <c r="B17" s="132"/>
      <c r="C17" s="132"/>
      <c r="D17" s="132"/>
      <c r="E17" s="132"/>
    </row>
    <row r="18" spans="1:5">
      <c r="A18" s="132" t="s">
        <v>502</v>
      </c>
      <c r="B18" s="132"/>
      <c r="D18" s="521" t="s">
        <v>529</v>
      </c>
      <c r="E18" s="132"/>
    </row>
    <row r="19" spans="1:5">
      <c r="A19" s="1128" t="s">
        <v>513</v>
      </c>
      <c r="B19" s="1129" t="s">
        <v>530</v>
      </c>
      <c r="D19" s="1154">
        <v>10</v>
      </c>
      <c r="E19" s="1154" t="s">
        <v>515</v>
      </c>
    </row>
    <row r="20" spans="1:5">
      <c r="A20" s="1128">
        <v>2</v>
      </c>
      <c r="B20" s="1129" t="s">
        <v>531</v>
      </c>
      <c r="D20" s="1154">
        <v>11</v>
      </c>
      <c r="E20" s="1154" t="s">
        <v>532</v>
      </c>
    </row>
    <row r="21" spans="1:5">
      <c r="A21" s="1128">
        <v>3</v>
      </c>
      <c r="B21" s="1129" t="s">
        <v>518</v>
      </c>
      <c r="D21" s="1154">
        <v>12</v>
      </c>
      <c r="E21" s="1321" t="s">
        <v>523</v>
      </c>
    </row>
    <row r="22" spans="1:5">
      <c r="A22" s="1128">
        <v>4</v>
      </c>
      <c r="B22" s="1129" t="s">
        <v>533</v>
      </c>
      <c r="D22" s="1154">
        <v>13</v>
      </c>
      <c r="E22" s="1321" t="s">
        <v>524</v>
      </c>
    </row>
    <row r="23" spans="1:5">
      <c r="A23" s="1155">
        <v>5</v>
      </c>
      <c r="B23" s="1156" t="s">
        <v>534</v>
      </c>
      <c r="D23" s="1154">
        <v>14</v>
      </c>
      <c r="E23" s="1321" t="s">
        <v>525</v>
      </c>
    </row>
    <row r="24" spans="1:5">
      <c r="A24" s="1155">
        <v>8</v>
      </c>
      <c r="B24" s="1155" t="s">
        <v>535</v>
      </c>
      <c r="D24" s="1154"/>
      <c r="E24" s="1154"/>
    </row>
    <row r="25" spans="1:5">
      <c r="A25" s="1128">
        <v>9</v>
      </c>
      <c r="B25" s="1129" t="s">
        <v>536</v>
      </c>
      <c r="D25" s="1154"/>
      <c r="E25" s="1154"/>
    </row>
    <row r="26" spans="1:5">
      <c r="A26" s="1155" t="s">
        <v>537</v>
      </c>
      <c r="B26" s="1156" t="s">
        <v>538</v>
      </c>
      <c r="D26" s="1154"/>
      <c r="E26" s="1154"/>
    </row>
    <row r="27" spans="1:5">
      <c r="A27" s="1155" t="s">
        <v>539</v>
      </c>
      <c r="B27" s="1156" t="s">
        <v>540</v>
      </c>
      <c r="D27" s="1154"/>
      <c r="E27" s="1154"/>
    </row>
    <row r="28" spans="1:5">
      <c r="A28" s="1155" t="s">
        <v>541</v>
      </c>
      <c r="B28" s="1156" t="s">
        <v>542</v>
      </c>
      <c r="D28" s="1154"/>
      <c r="E28" s="1154"/>
    </row>
    <row r="29" spans="1:5">
      <c r="A29" s="1155" t="s">
        <v>543</v>
      </c>
      <c r="B29" s="1156" t="s">
        <v>544</v>
      </c>
      <c r="D29" s="1154"/>
      <c r="E29" s="1154"/>
    </row>
    <row r="30" spans="1:5">
      <c r="A30" s="1155" t="s">
        <v>545</v>
      </c>
      <c r="B30" s="1156" t="s">
        <v>546</v>
      </c>
      <c r="D30" s="1154"/>
      <c r="E30" s="1154"/>
    </row>
    <row r="31" spans="1:2">
      <c r="A31" s="1155" t="s">
        <v>513</v>
      </c>
      <c r="B31" s="1156" t="s">
        <v>547</v>
      </c>
    </row>
    <row r="32" spans="1:2">
      <c r="A32" s="1155" t="s">
        <v>548</v>
      </c>
      <c r="B32" s="1156" t="s">
        <v>549</v>
      </c>
    </row>
    <row r="33" spans="1:2">
      <c r="A33" s="1128" t="s">
        <v>526</v>
      </c>
      <c r="B33" s="1129" t="s">
        <v>527</v>
      </c>
    </row>
    <row r="34" spans="1:2">
      <c r="A34" s="1128" t="s">
        <v>550</v>
      </c>
      <c r="B34" s="1129" t="s">
        <v>551</v>
      </c>
    </row>
    <row r="35" spans="1:2">
      <c r="A35" s="1128" t="s">
        <v>552</v>
      </c>
      <c r="B35" s="1157" t="s">
        <v>553</v>
      </c>
    </row>
    <row r="36" spans="1:2">
      <c r="A36" s="1155" t="s">
        <v>554</v>
      </c>
      <c r="B36" s="1156" t="s">
        <v>555</v>
      </c>
    </row>
    <row r="37" spans="1:2">
      <c r="A37" s="1155" t="s">
        <v>556</v>
      </c>
      <c r="B37" s="1156" t="s">
        <v>557</v>
      </c>
    </row>
    <row r="38" spans="1:2">
      <c r="A38" s="1128" t="s">
        <v>521</v>
      </c>
      <c r="B38" s="1129" t="s">
        <v>522</v>
      </c>
    </row>
    <row r="39" spans="1:2">
      <c r="A39" s="1155" t="s">
        <v>558</v>
      </c>
      <c r="B39" s="1158" t="s">
        <v>559</v>
      </c>
    </row>
  </sheetData>
  <mergeCells count="2">
    <mergeCell ref="A3:B3"/>
    <mergeCell ref="C3:D3"/>
  </mergeCell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5"/>
  <sheetViews>
    <sheetView workbookViewId="0">
      <selection activeCell="F18" sqref="$A1:$XFD1048576"/>
    </sheetView>
  </sheetViews>
  <sheetFormatPr defaultColWidth="9" defaultRowHeight="14.4"/>
  <cols>
    <col min="1" max="1" width="8.88405797101449" style="216"/>
    <col min="2" max="2" width="21.1086956521739" style="216" customWidth="1"/>
    <col min="3" max="3" width="13.6666666666667" style="216" customWidth="1"/>
    <col min="4" max="4" width="30.3333333333333" style="216" customWidth="1"/>
    <col min="5" max="5" width="19.3333333333333" style="216" customWidth="1"/>
    <col min="6" max="6" width="9.55797101449275" style="216" customWidth="1"/>
    <col min="7" max="7" width="12.6666666666667" style="216" customWidth="1"/>
    <col min="8" max="8" width="9.55797101449275" style="216" customWidth="1"/>
    <col min="9" max="9" width="14.8840579710145" style="216" customWidth="1"/>
    <col min="10" max="16384" width="8.88405797101449" style="216"/>
  </cols>
  <sheetData>
    <row r="1" ht="39.45" spans="1:9">
      <c r="A1" s="1123" t="s">
        <v>502</v>
      </c>
      <c r="B1" s="1123" t="s">
        <v>503</v>
      </c>
      <c r="C1" s="1123" t="s">
        <v>504</v>
      </c>
      <c r="D1" s="1123" t="s">
        <v>505</v>
      </c>
      <c r="E1" s="1134" t="s">
        <v>560</v>
      </c>
      <c r="F1" s="1135" t="s">
        <v>561</v>
      </c>
      <c r="G1" s="1136" t="s">
        <v>562</v>
      </c>
      <c r="H1" s="1137" t="s">
        <v>563</v>
      </c>
      <c r="I1" s="1136" t="s">
        <v>564</v>
      </c>
    </row>
    <row r="2" spans="1:9">
      <c r="A2" s="1124"/>
      <c r="B2" s="1125"/>
      <c r="C2" s="1125"/>
      <c r="D2" s="1125"/>
      <c r="E2" s="1138" t="s">
        <v>507</v>
      </c>
      <c r="F2" s="1139" t="s">
        <v>507</v>
      </c>
      <c r="G2" s="1139" t="s">
        <v>507</v>
      </c>
      <c r="H2" s="1139" t="s">
        <v>507</v>
      </c>
      <c r="I2" s="1139" t="s">
        <v>507</v>
      </c>
    </row>
    <row r="3" spans="1:9">
      <c r="A3" s="1126" t="s">
        <v>565</v>
      </c>
      <c r="B3" s="1127"/>
      <c r="C3" s="1127"/>
      <c r="D3" s="1127"/>
      <c r="E3" s="1127"/>
      <c r="F3" s="1127"/>
      <c r="G3" s="1127"/>
      <c r="H3" s="1127"/>
      <c r="I3" s="1127"/>
    </row>
    <row r="4" spans="1:9">
      <c r="A4" s="1128" t="s">
        <v>513</v>
      </c>
      <c r="B4" s="1129" t="s">
        <v>514</v>
      </c>
      <c r="C4" s="1130">
        <v>10</v>
      </c>
      <c r="D4" s="171" t="s">
        <v>515</v>
      </c>
      <c r="E4" s="1140">
        <v>1</v>
      </c>
      <c r="F4" s="1140">
        <v>1</v>
      </c>
      <c r="G4" s="1141">
        <v>1</v>
      </c>
      <c r="H4" s="1142">
        <v>1</v>
      </c>
      <c r="I4" s="1141">
        <v>1</v>
      </c>
    </row>
    <row r="5" spans="1:9">
      <c r="A5" s="1128" t="s">
        <v>513</v>
      </c>
      <c r="B5" s="1129" t="s">
        <v>514</v>
      </c>
      <c r="C5" s="1130">
        <v>11</v>
      </c>
      <c r="D5" s="171" t="s">
        <v>517</v>
      </c>
      <c r="E5" s="1140">
        <v>1</v>
      </c>
      <c r="F5" s="1140">
        <v>1</v>
      </c>
      <c r="G5" s="1141">
        <v>1</v>
      </c>
      <c r="H5" s="1142">
        <v>1</v>
      </c>
      <c r="I5" s="1141">
        <v>1</v>
      </c>
    </row>
    <row r="6" spans="1:9">
      <c r="A6" s="1128">
        <v>3</v>
      </c>
      <c r="B6" s="1129" t="s">
        <v>518</v>
      </c>
      <c r="C6" s="1130">
        <v>10</v>
      </c>
      <c r="D6" s="171" t="s">
        <v>515</v>
      </c>
      <c r="E6" s="1140">
        <v>1</v>
      </c>
      <c r="F6" s="1140">
        <v>1</v>
      </c>
      <c r="G6" s="1141">
        <v>1</v>
      </c>
      <c r="H6" s="1142">
        <v>1</v>
      </c>
      <c r="I6" s="1141">
        <v>1</v>
      </c>
    </row>
    <row r="7" spans="1:9">
      <c r="A7" s="1128">
        <v>3</v>
      </c>
      <c r="B7" s="1129" t="s">
        <v>518</v>
      </c>
      <c r="C7" s="1130">
        <v>11</v>
      </c>
      <c r="D7" s="171" t="s">
        <v>517</v>
      </c>
      <c r="E7" s="1140">
        <v>1</v>
      </c>
      <c r="F7" s="1140">
        <v>1</v>
      </c>
      <c r="G7" s="1141">
        <v>1</v>
      </c>
      <c r="H7" s="1142">
        <v>1</v>
      </c>
      <c r="I7" s="1141">
        <v>1</v>
      </c>
    </row>
    <row r="8" spans="1:9">
      <c r="A8" s="1128" t="s">
        <v>521</v>
      </c>
      <c r="B8" s="1129" t="s">
        <v>522</v>
      </c>
      <c r="C8" s="1130">
        <v>12</v>
      </c>
      <c r="D8" s="171" t="s">
        <v>523</v>
      </c>
      <c r="E8" s="1140">
        <v>1</v>
      </c>
      <c r="F8" s="1140">
        <v>1</v>
      </c>
      <c r="G8" s="1141">
        <v>1</v>
      </c>
      <c r="H8" s="1142">
        <v>1</v>
      </c>
      <c r="I8" s="1141">
        <v>1</v>
      </c>
    </row>
    <row r="9" spans="1:9">
      <c r="A9" s="1128" t="s">
        <v>521</v>
      </c>
      <c r="B9" s="1129" t="s">
        <v>522</v>
      </c>
      <c r="C9" s="1130">
        <v>13</v>
      </c>
      <c r="D9" s="171" t="s">
        <v>524</v>
      </c>
      <c r="E9" s="1140">
        <v>1</v>
      </c>
      <c r="F9" s="1140">
        <v>1</v>
      </c>
      <c r="G9" s="1141">
        <v>1</v>
      </c>
      <c r="H9" s="1142">
        <v>1</v>
      </c>
      <c r="I9" s="1141">
        <v>1</v>
      </c>
    </row>
    <row r="10" spans="1:9">
      <c r="A10" s="1128" t="s">
        <v>521</v>
      </c>
      <c r="B10" s="1129" t="s">
        <v>522</v>
      </c>
      <c r="C10" s="1130">
        <v>14</v>
      </c>
      <c r="D10" s="171" t="s">
        <v>525</v>
      </c>
      <c r="E10" s="1140">
        <v>1</v>
      </c>
      <c r="F10" s="1140">
        <v>1</v>
      </c>
      <c r="G10" s="1141">
        <v>1</v>
      </c>
      <c r="H10" s="1142">
        <v>1</v>
      </c>
      <c r="I10" s="1141">
        <v>1</v>
      </c>
    </row>
    <row r="11" spans="1:9">
      <c r="A11" s="1128" t="s">
        <v>526</v>
      </c>
      <c r="B11" s="1129" t="s">
        <v>527</v>
      </c>
      <c r="C11" s="1130">
        <v>12</v>
      </c>
      <c r="D11" s="171" t="s">
        <v>523</v>
      </c>
      <c r="E11" s="1140">
        <v>1</v>
      </c>
      <c r="F11" s="1140">
        <v>1</v>
      </c>
      <c r="G11" s="1141">
        <v>1</v>
      </c>
      <c r="H11" s="1142">
        <v>1</v>
      </c>
      <c r="I11" s="1141">
        <v>1</v>
      </c>
    </row>
    <row r="12" spans="1:9">
      <c r="A12" s="1128" t="s">
        <v>526</v>
      </c>
      <c r="B12" s="1129" t="s">
        <v>527</v>
      </c>
      <c r="C12" s="1130">
        <v>13</v>
      </c>
      <c r="D12" s="171" t="s">
        <v>524</v>
      </c>
      <c r="E12" s="1140">
        <v>1</v>
      </c>
      <c r="F12" s="1140">
        <v>1</v>
      </c>
      <c r="G12" s="1141">
        <v>1</v>
      </c>
      <c r="H12" s="1142">
        <v>1</v>
      </c>
      <c r="I12" s="1141">
        <v>1</v>
      </c>
    </row>
    <row r="13" spans="1:9">
      <c r="A13" s="1128" t="s">
        <v>526</v>
      </c>
      <c r="B13" s="1129" t="s">
        <v>527</v>
      </c>
      <c r="C13" s="1130">
        <v>14</v>
      </c>
      <c r="D13" s="171" t="s">
        <v>525</v>
      </c>
      <c r="E13" s="1140">
        <v>1</v>
      </c>
      <c r="F13" s="1140">
        <v>1</v>
      </c>
      <c r="G13" s="1141">
        <v>1</v>
      </c>
      <c r="H13" s="1142">
        <v>1</v>
      </c>
      <c r="I13" s="1141">
        <v>1</v>
      </c>
    </row>
    <row r="14" spans="1:9">
      <c r="A14" s="1128"/>
      <c r="B14" s="1129"/>
      <c r="C14" s="1130"/>
      <c r="D14" s="171"/>
      <c r="E14" s="1140"/>
      <c r="F14" s="1140"/>
      <c r="G14" s="1141"/>
      <c r="H14" s="1142"/>
      <c r="I14" s="1141"/>
    </row>
    <row r="15" spans="1:9">
      <c r="A15" s="1128"/>
      <c r="B15" s="1129"/>
      <c r="C15" s="1130"/>
      <c r="D15" s="171"/>
      <c r="E15" s="1140"/>
      <c r="F15" s="1140"/>
      <c r="G15" s="1141"/>
      <c r="H15" s="1142"/>
      <c r="I15" s="1141"/>
    </row>
    <row r="16" spans="1:9">
      <c r="A16" s="1128"/>
      <c r="B16" s="1129"/>
      <c r="C16" s="1130"/>
      <c r="D16" s="171"/>
      <c r="E16" s="1140"/>
      <c r="F16" s="1140"/>
      <c r="G16" s="1141"/>
      <c r="H16" s="1142"/>
      <c r="I16" s="1141"/>
    </row>
    <row r="17" spans="1:9">
      <c r="A17" s="1128"/>
      <c r="B17" s="1129"/>
      <c r="C17" s="1130"/>
      <c r="D17" s="171"/>
      <c r="E17" s="1140"/>
      <c r="F17" s="1140"/>
      <c r="G17" s="1141"/>
      <c r="H17" s="1142"/>
      <c r="I17" s="1141"/>
    </row>
    <row r="18" spans="1:9">
      <c r="A18" s="1128"/>
      <c r="B18" s="1129"/>
      <c r="C18" s="1130"/>
      <c r="D18" s="171"/>
      <c r="E18" s="1140"/>
      <c r="F18" s="1140"/>
      <c r="G18" s="1141"/>
      <c r="H18" s="1142"/>
      <c r="I18" s="1141"/>
    </row>
    <row r="19" spans="1:9">
      <c r="A19" s="1128"/>
      <c r="B19" s="1129"/>
      <c r="C19" s="1130"/>
      <c r="D19" s="171"/>
      <c r="E19" s="1140"/>
      <c r="F19" s="1140"/>
      <c r="G19" s="1141"/>
      <c r="H19" s="1142"/>
      <c r="I19" s="1141"/>
    </row>
    <row r="20" spans="1:9">
      <c r="A20" s="1128"/>
      <c r="B20" s="1129"/>
      <c r="C20" s="1130"/>
      <c r="D20" s="171"/>
      <c r="E20" s="1140"/>
      <c r="F20" s="1140"/>
      <c r="G20" s="1141"/>
      <c r="H20" s="1142"/>
      <c r="I20" s="1141"/>
    </row>
    <row r="21" spans="1:9">
      <c r="A21" s="1128"/>
      <c r="B21" s="1129"/>
      <c r="C21" s="1130"/>
      <c r="D21" s="171"/>
      <c r="E21" s="1140"/>
      <c r="F21" s="1140"/>
      <c r="G21" s="1141"/>
      <c r="H21" s="1142"/>
      <c r="I21" s="1141"/>
    </row>
    <row r="22" spans="1:9">
      <c r="A22" s="1128"/>
      <c r="B22" s="1129"/>
      <c r="C22" s="1130"/>
      <c r="D22" s="171"/>
      <c r="E22" s="1140"/>
      <c r="F22" s="1140"/>
      <c r="G22" s="1141"/>
      <c r="H22" s="1142"/>
      <c r="I22" s="1141"/>
    </row>
    <row r="25" ht="52.6" spans="1:8">
      <c r="A25" s="1131" t="s">
        <v>63</v>
      </c>
      <c r="B25" s="1131" t="s">
        <v>193</v>
      </c>
      <c r="C25" s="1131" t="s">
        <v>194</v>
      </c>
      <c r="D25" s="1131" t="s">
        <v>196</v>
      </c>
      <c r="E25" s="1131" t="s">
        <v>197</v>
      </c>
      <c r="F25" s="1143" t="s">
        <v>566</v>
      </c>
      <c r="G25" s="1143" t="s">
        <v>567</v>
      </c>
      <c r="H25" s="1143" t="s">
        <v>568</v>
      </c>
    </row>
    <row r="26" spans="1:8">
      <c r="A26" s="1132" t="s">
        <v>73</v>
      </c>
      <c r="B26" s="1132" t="s">
        <v>73</v>
      </c>
      <c r="C26" s="1132" t="s">
        <v>77</v>
      </c>
      <c r="D26" s="1132" t="s">
        <v>79</v>
      </c>
      <c r="E26" s="1132" t="s">
        <v>73</v>
      </c>
      <c r="F26" s="1144" t="s">
        <v>507</v>
      </c>
      <c r="G26" s="1144" t="s">
        <v>508</v>
      </c>
      <c r="H26" s="1144" t="s">
        <v>508</v>
      </c>
    </row>
    <row r="27" spans="1:8">
      <c r="A27" s="1133" t="s">
        <v>569</v>
      </c>
      <c r="B27" s="1133"/>
      <c r="C27" s="1133"/>
      <c r="D27" s="1133"/>
      <c r="E27" s="1133"/>
      <c r="F27" s="1133"/>
      <c r="G27" s="1133"/>
      <c r="H27" s="1145"/>
    </row>
    <row r="28" spans="1:8">
      <c r="A28" s="216" t="s">
        <v>84</v>
      </c>
      <c r="B28" s="216" t="s">
        <v>203</v>
      </c>
      <c r="C28" s="216" t="s">
        <v>204</v>
      </c>
      <c r="D28" s="216" t="s">
        <v>205</v>
      </c>
      <c r="E28" s="216" t="s">
        <v>206</v>
      </c>
      <c r="F28" s="216">
        <v>1</v>
      </c>
      <c r="G28" s="216">
        <v>1</v>
      </c>
      <c r="H28" s="216">
        <v>1</v>
      </c>
    </row>
    <row r="29" spans="1:8">
      <c r="A29" s="216" t="s">
        <v>84</v>
      </c>
      <c r="B29" s="216" t="s">
        <v>203</v>
      </c>
      <c r="C29" s="216" t="s">
        <v>204</v>
      </c>
      <c r="D29" s="216" t="s">
        <v>209</v>
      </c>
      <c r="E29" s="216" t="s">
        <v>210</v>
      </c>
      <c r="F29" s="216">
        <v>1</v>
      </c>
      <c r="G29" s="216">
        <v>1</v>
      </c>
      <c r="H29" s="216">
        <v>1</v>
      </c>
    </row>
    <row r="30" spans="1:8">
      <c r="A30" s="216" t="s">
        <v>84</v>
      </c>
      <c r="B30" s="216" t="s">
        <v>203</v>
      </c>
      <c r="C30" s="216" t="s">
        <v>204</v>
      </c>
      <c r="D30" s="216" t="s">
        <v>213</v>
      </c>
      <c r="E30" s="216" t="s">
        <v>214</v>
      </c>
      <c r="F30" s="216">
        <v>1</v>
      </c>
      <c r="G30" s="216">
        <v>1</v>
      </c>
      <c r="H30" s="216">
        <v>1</v>
      </c>
    </row>
    <row r="31" spans="1:8">
      <c r="A31" s="216" t="s">
        <v>84</v>
      </c>
      <c r="B31" s="216" t="s">
        <v>203</v>
      </c>
      <c r="C31" s="216" t="s">
        <v>204</v>
      </c>
      <c r="D31" s="216" t="s">
        <v>217</v>
      </c>
      <c r="E31" s="216" t="s">
        <v>218</v>
      </c>
      <c r="F31" s="216">
        <v>1</v>
      </c>
      <c r="G31" s="216">
        <v>1</v>
      </c>
      <c r="H31" s="216">
        <v>1</v>
      </c>
    </row>
    <row r="32" spans="1:8">
      <c r="A32" s="216" t="s">
        <v>84</v>
      </c>
      <c r="B32" s="216" t="s">
        <v>203</v>
      </c>
      <c r="C32" s="216" t="s">
        <v>204</v>
      </c>
      <c r="D32" s="216" t="s">
        <v>221</v>
      </c>
      <c r="E32" s="216" t="s">
        <v>222</v>
      </c>
      <c r="F32" s="216">
        <v>1</v>
      </c>
      <c r="G32" s="216">
        <v>1</v>
      </c>
      <c r="H32" s="216">
        <v>1</v>
      </c>
    </row>
    <row r="33" spans="1:8">
      <c r="A33" s="216" t="s">
        <v>84</v>
      </c>
      <c r="B33" s="216" t="s">
        <v>203</v>
      </c>
      <c r="C33" s="216" t="s">
        <v>204</v>
      </c>
      <c r="D33" s="216" t="s">
        <v>225</v>
      </c>
      <c r="E33" s="216" t="s">
        <v>226</v>
      </c>
      <c r="F33" s="216">
        <v>1</v>
      </c>
      <c r="G33" s="216">
        <v>1</v>
      </c>
      <c r="H33" s="216">
        <v>1</v>
      </c>
    </row>
    <row r="34" spans="1:8">
      <c r="A34" s="216" t="s">
        <v>84</v>
      </c>
      <c r="B34" s="216" t="s">
        <v>203</v>
      </c>
      <c r="C34" s="216" t="s">
        <v>204</v>
      </c>
      <c r="D34" s="216" t="s">
        <v>229</v>
      </c>
      <c r="E34" s="216" t="s">
        <v>230</v>
      </c>
      <c r="F34" s="216">
        <v>1</v>
      </c>
      <c r="G34" s="216">
        <v>1</v>
      </c>
      <c r="H34" s="216">
        <v>1</v>
      </c>
    </row>
    <row r="35" spans="1:8">
      <c r="A35" s="216" t="s">
        <v>84</v>
      </c>
      <c r="B35" s="216" t="s">
        <v>203</v>
      </c>
      <c r="C35" s="216" t="s">
        <v>204</v>
      </c>
      <c r="D35" s="216" t="s">
        <v>233</v>
      </c>
      <c r="E35" s="216" t="s">
        <v>234</v>
      </c>
      <c r="F35" s="216">
        <v>1</v>
      </c>
      <c r="G35" s="216">
        <v>1</v>
      </c>
      <c r="H35" s="216">
        <v>1</v>
      </c>
    </row>
    <row r="36" spans="1:8">
      <c r="A36" s="216" t="s">
        <v>84</v>
      </c>
      <c r="B36" s="216" t="s">
        <v>203</v>
      </c>
      <c r="C36" s="216" t="s">
        <v>204</v>
      </c>
      <c r="D36" s="216" t="s">
        <v>237</v>
      </c>
      <c r="E36" s="216" t="s">
        <v>238</v>
      </c>
      <c r="F36" s="216">
        <v>1</v>
      </c>
      <c r="G36" s="216">
        <v>1</v>
      </c>
      <c r="H36" s="216">
        <v>1</v>
      </c>
    </row>
    <row r="37" spans="1:8">
      <c r="A37" s="216" t="s">
        <v>84</v>
      </c>
      <c r="B37" s="216" t="s">
        <v>203</v>
      </c>
      <c r="C37" s="216" t="s">
        <v>204</v>
      </c>
      <c r="D37" s="216" t="s">
        <v>241</v>
      </c>
      <c r="E37" s="216" t="s">
        <v>242</v>
      </c>
      <c r="F37" s="216">
        <v>1</v>
      </c>
      <c r="G37" s="216">
        <v>1</v>
      </c>
      <c r="H37" s="216">
        <v>1</v>
      </c>
    </row>
    <row r="38" spans="1:8">
      <c r="A38" s="216" t="s">
        <v>84</v>
      </c>
      <c r="B38" s="216" t="s">
        <v>203</v>
      </c>
      <c r="C38" s="216" t="s">
        <v>204</v>
      </c>
      <c r="D38" s="216" t="s">
        <v>245</v>
      </c>
      <c r="E38" s="216" t="s">
        <v>246</v>
      </c>
      <c r="F38" s="216">
        <v>1</v>
      </c>
      <c r="G38" s="216">
        <v>1</v>
      </c>
      <c r="H38" s="216">
        <v>1</v>
      </c>
    </row>
    <row r="39" spans="1:8">
      <c r="A39" s="216" t="s">
        <v>84</v>
      </c>
      <c r="B39" s="216" t="s">
        <v>203</v>
      </c>
      <c r="C39" s="216" t="s">
        <v>204</v>
      </c>
      <c r="D39" s="216" t="s">
        <v>249</v>
      </c>
      <c r="E39" s="216" t="s">
        <v>250</v>
      </c>
      <c r="F39" s="216">
        <v>1</v>
      </c>
      <c r="G39" s="216">
        <v>1</v>
      </c>
      <c r="H39" s="216">
        <v>1</v>
      </c>
    </row>
    <row r="40" spans="1:8">
      <c r="A40" s="216" t="s">
        <v>84</v>
      </c>
      <c r="B40" s="216" t="s">
        <v>203</v>
      </c>
      <c r="C40" s="216" t="s">
        <v>204</v>
      </c>
      <c r="D40" s="216" t="s">
        <v>253</v>
      </c>
      <c r="E40" s="216" t="s">
        <v>254</v>
      </c>
      <c r="F40" s="216">
        <v>1</v>
      </c>
      <c r="G40" s="216">
        <v>1</v>
      </c>
      <c r="H40" s="216">
        <v>1</v>
      </c>
    </row>
    <row r="41" spans="1:8">
      <c r="A41" s="216" t="s">
        <v>84</v>
      </c>
      <c r="B41" s="216" t="s">
        <v>203</v>
      </c>
      <c r="C41" s="216" t="s">
        <v>204</v>
      </c>
      <c r="D41" s="216" t="s">
        <v>257</v>
      </c>
      <c r="E41" s="216" t="s">
        <v>258</v>
      </c>
      <c r="F41" s="216">
        <v>1</v>
      </c>
      <c r="G41" s="216">
        <v>1</v>
      </c>
      <c r="H41" s="216">
        <v>1</v>
      </c>
    </row>
    <row r="42" spans="1:8">
      <c r="A42" s="216" t="s">
        <v>106</v>
      </c>
      <c r="B42" s="216" t="s">
        <v>261</v>
      </c>
      <c r="C42" s="216" t="s">
        <v>204</v>
      </c>
      <c r="D42" s="216" t="s">
        <v>237</v>
      </c>
      <c r="E42" s="216" t="s">
        <v>238</v>
      </c>
      <c r="F42" s="216">
        <v>1</v>
      </c>
      <c r="G42" s="216">
        <v>1</v>
      </c>
      <c r="H42" s="216">
        <v>1</v>
      </c>
    </row>
    <row r="43" spans="1:8">
      <c r="A43" s="216" t="s">
        <v>114</v>
      </c>
      <c r="B43" s="216" t="s">
        <v>264</v>
      </c>
      <c r="C43" s="216" t="s">
        <v>204</v>
      </c>
      <c r="D43" s="216" t="s">
        <v>237</v>
      </c>
      <c r="E43" s="216" t="s">
        <v>238</v>
      </c>
      <c r="F43" s="216">
        <v>1</v>
      </c>
      <c r="G43" s="216">
        <v>1</v>
      </c>
      <c r="H43" s="216">
        <v>1</v>
      </c>
    </row>
    <row r="44" spans="1:8">
      <c r="A44" s="216" t="s">
        <v>118</v>
      </c>
      <c r="B44" s="216" t="s">
        <v>267</v>
      </c>
      <c r="C44" s="216" t="s">
        <v>204</v>
      </c>
      <c r="D44" s="216" t="s">
        <v>237</v>
      </c>
      <c r="E44" s="216" t="s">
        <v>238</v>
      </c>
      <c r="F44" s="216">
        <v>1</v>
      </c>
      <c r="G44" s="216">
        <v>1</v>
      </c>
      <c r="H44" s="216">
        <v>1</v>
      </c>
    </row>
    <row r="45" spans="1:8">
      <c r="A45" s="216" t="s">
        <v>118</v>
      </c>
      <c r="B45" s="216" t="s">
        <v>267</v>
      </c>
      <c r="C45" s="216" t="s">
        <v>204</v>
      </c>
      <c r="D45" s="216" t="s">
        <v>209</v>
      </c>
      <c r="E45" s="216" t="s">
        <v>210</v>
      </c>
      <c r="F45" s="216">
        <v>1</v>
      </c>
      <c r="G45" s="216">
        <v>1</v>
      </c>
      <c r="H45" s="216">
        <v>1</v>
      </c>
    </row>
    <row r="46" spans="1:8">
      <c r="A46" s="216" t="s">
        <v>118</v>
      </c>
      <c r="B46" s="216" t="s">
        <v>267</v>
      </c>
      <c r="C46" s="216" t="s">
        <v>204</v>
      </c>
      <c r="D46" s="216" t="s">
        <v>272</v>
      </c>
      <c r="E46" s="216" t="s">
        <v>273</v>
      </c>
      <c r="F46" s="216">
        <v>1</v>
      </c>
      <c r="G46" s="216">
        <v>1</v>
      </c>
      <c r="H46" s="216">
        <v>1</v>
      </c>
    </row>
    <row r="47" spans="1:8">
      <c r="A47" s="216" t="s">
        <v>94</v>
      </c>
      <c r="B47" s="216" t="s">
        <v>276</v>
      </c>
      <c r="C47" s="216" t="s">
        <v>204</v>
      </c>
      <c r="D47" s="216" t="s">
        <v>277</v>
      </c>
      <c r="E47" s="216" t="s">
        <v>278</v>
      </c>
      <c r="F47" s="216">
        <v>1</v>
      </c>
      <c r="G47" s="216">
        <v>1</v>
      </c>
      <c r="H47" s="216">
        <v>1</v>
      </c>
    </row>
    <row r="48" spans="1:8">
      <c r="A48" s="216" t="s">
        <v>110</v>
      </c>
      <c r="B48" s="216" t="s">
        <v>281</v>
      </c>
      <c r="C48" s="216" t="s">
        <v>204</v>
      </c>
      <c r="D48" s="216" t="s">
        <v>282</v>
      </c>
      <c r="E48" s="216" t="s">
        <v>283</v>
      </c>
      <c r="F48" s="216">
        <v>1</v>
      </c>
      <c r="G48" s="216">
        <v>1</v>
      </c>
      <c r="H48" s="216">
        <v>1</v>
      </c>
    </row>
    <row r="49" spans="1:8">
      <c r="A49" s="216" t="s">
        <v>110</v>
      </c>
      <c r="B49" s="216" t="s">
        <v>281</v>
      </c>
      <c r="C49" s="216" t="s">
        <v>204</v>
      </c>
      <c r="D49" s="216" t="s">
        <v>286</v>
      </c>
      <c r="E49" s="216" t="s">
        <v>287</v>
      </c>
      <c r="F49" s="216">
        <v>1</v>
      </c>
      <c r="G49" s="216">
        <v>1</v>
      </c>
      <c r="H49" s="216">
        <v>1</v>
      </c>
    </row>
    <row r="50" spans="1:8">
      <c r="A50" s="216" t="s">
        <v>110</v>
      </c>
      <c r="B50" s="216" t="s">
        <v>281</v>
      </c>
      <c r="C50" s="216" t="s">
        <v>204</v>
      </c>
      <c r="D50" s="216" t="s">
        <v>290</v>
      </c>
      <c r="E50" s="216" t="s">
        <v>291</v>
      </c>
      <c r="F50" s="216">
        <v>1</v>
      </c>
      <c r="G50" s="216">
        <v>1</v>
      </c>
      <c r="H50" s="216">
        <v>1</v>
      </c>
    </row>
    <row r="51" spans="1:8">
      <c r="A51" s="216" t="s">
        <v>122</v>
      </c>
      <c r="B51" s="216" t="s">
        <v>297</v>
      </c>
      <c r="C51" s="216" t="s">
        <v>204</v>
      </c>
      <c r="D51" s="216" t="s">
        <v>221</v>
      </c>
      <c r="E51" s="216" t="s">
        <v>222</v>
      </c>
      <c r="F51" s="216">
        <v>1</v>
      </c>
      <c r="G51" s="216">
        <v>1</v>
      </c>
      <c r="H51" s="216">
        <v>1</v>
      </c>
    </row>
    <row r="52" spans="1:8">
      <c r="A52" s="1115" t="s">
        <v>122</v>
      </c>
      <c r="B52" s="1115" t="s">
        <v>297</v>
      </c>
      <c r="C52" s="1115" t="s">
        <v>204</v>
      </c>
      <c r="D52" s="1322" t="s">
        <v>237</v>
      </c>
      <c r="E52" s="1115" t="s">
        <v>238</v>
      </c>
      <c r="F52" s="1115">
        <v>1</v>
      </c>
      <c r="G52" s="1115">
        <v>1</v>
      </c>
      <c r="H52" s="1115">
        <v>1</v>
      </c>
    </row>
    <row r="53" spans="1:8">
      <c r="A53" s="216" t="s">
        <v>102</v>
      </c>
      <c r="B53" s="216" t="s">
        <v>302</v>
      </c>
      <c r="C53" s="216" t="s">
        <v>204</v>
      </c>
      <c r="D53" s="216" t="s">
        <v>303</v>
      </c>
      <c r="E53" s="216" t="s">
        <v>304</v>
      </c>
      <c r="F53" s="216">
        <v>1</v>
      </c>
      <c r="G53" s="216">
        <v>1</v>
      </c>
      <c r="H53" s="216">
        <v>1</v>
      </c>
    </row>
    <row r="54" spans="1:8">
      <c r="A54" s="216" t="s">
        <v>141</v>
      </c>
      <c r="B54" s="216" t="s">
        <v>307</v>
      </c>
      <c r="C54" s="216" t="s">
        <v>570</v>
      </c>
      <c r="D54" s="216" t="s">
        <v>303</v>
      </c>
      <c r="E54" s="216" t="s">
        <v>309</v>
      </c>
      <c r="F54" s="216">
        <v>1</v>
      </c>
      <c r="G54" s="216">
        <v>1</v>
      </c>
      <c r="H54" s="216">
        <v>1</v>
      </c>
    </row>
    <row r="55" spans="1:8">
      <c r="A55" s="216" t="s">
        <v>141</v>
      </c>
      <c r="B55" s="216" t="s">
        <v>307</v>
      </c>
      <c r="C55" s="216" t="s">
        <v>570</v>
      </c>
      <c r="D55" s="216" t="s">
        <v>237</v>
      </c>
      <c r="E55" s="216" t="s">
        <v>238</v>
      </c>
      <c r="F55" s="216">
        <v>1</v>
      </c>
      <c r="G55" s="216">
        <v>1</v>
      </c>
      <c r="H55" s="216">
        <v>1</v>
      </c>
    </row>
    <row r="56" spans="1:8">
      <c r="A56" s="216" t="s">
        <v>98</v>
      </c>
      <c r="B56" s="216" t="s">
        <v>314</v>
      </c>
      <c r="C56" s="216" t="s">
        <v>204</v>
      </c>
      <c r="D56" s="216" t="s">
        <v>315</v>
      </c>
      <c r="E56" s="216" t="s">
        <v>316</v>
      </c>
      <c r="F56" s="216">
        <v>1</v>
      </c>
      <c r="G56" s="216">
        <v>1</v>
      </c>
      <c r="H56" s="216">
        <v>1</v>
      </c>
    </row>
    <row r="57" spans="1:8">
      <c r="A57" s="216" t="s">
        <v>98</v>
      </c>
      <c r="B57" s="216" t="s">
        <v>314</v>
      </c>
      <c r="C57" s="216" t="s">
        <v>204</v>
      </c>
      <c r="D57" s="216" t="s">
        <v>319</v>
      </c>
      <c r="E57" s="216" t="s">
        <v>320</v>
      </c>
      <c r="F57" s="216">
        <v>1</v>
      </c>
      <c r="G57" s="216">
        <v>1</v>
      </c>
      <c r="H57" s="216">
        <v>1</v>
      </c>
    </row>
    <row r="58" spans="1:8">
      <c r="A58" s="1323" t="s">
        <v>126</v>
      </c>
      <c r="B58" s="216" t="s">
        <v>323</v>
      </c>
      <c r="C58" s="216" t="s">
        <v>204</v>
      </c>
      <c r="D58" s="216" t="s">
        <v>237</v>
      </c>
      <c r="E58" s="216" t="s">
        <v>238</v>
      </c>
      <c r="F58" s="216">
        <v>1</v>
      </c>
      <c r="G58" s="216">
        <v>1</v>
      </c>
      <c r="H58" s="216">
        <v>1</v>
      </c>
    </row>
    <row r="59" spans="1:8">
      <c r="A59" s="216" t="s">
        <v>90</v>
      </c>
      <c r="B59" s="216" t="s">
        <v>330</v>
      </c>
      <c r="C59" s="216" t="s">
        <v>204</v>
      </c>
      <c r="D59" s="216" t="s">
        <v>237</v>
      </c>
      <c r="E59" s="216" t="s">
        <v>238</v>
      </c>
      <c r="F59" s="216">
        <v>1</v>
      </c>
      <c r="G59" s="216">
        <v>1</v>
      </c>
      <c r="H59" s="216">
        <v>1</v>
      </c>
    </row>
    <row r="60" spans="1:8">
      <c r="A60" s="216" t="s">
        <v>90</v>
      </c>
      <c r="B60" s="216" t="s">
        <v>330</v>
      </c>
      <c r="C60" s="216" t="s">
        <v>204</v>
      </c>
      <c r="D60" s="216" t="s">
        <v>205</v>
      </c>
      <c r="E60" s="216" t="s">
        <v>332</v>
      </c>
      <c r="F60" s="216">
        <v>1</v>
      </c>
      <c r="G60" s="216">
        <v>1</v>
      </c>
      <c r="H60" s="216">
        <v>1</v>
      </c>
    </row>
    <row r="61" spans="1:8">
      <c r="A61" s="216" t="s">
        <v>90</v>
      </c>
      <c r="B61" s="216" t="s">
        <v>330</v>
      </c>
      <c r="C61" s="216" t="s">
        <v>204</v>
      </c>
      <c r="D61" s="216" t="s">
        <v>335</v>
      </c>
      <c r="E61" s="216" t="s">
        <v>336</v>
      </c>
      <c r="F61" s="216">
        <v>1</v>
      </c>
      <c r="G61" s="216">
        <v>1</v>
      </c>
      <c r="H61" s="216">
        <v>1</v>
      </c>
    </row>
    <row r="62" spans="1:8">
      <c r="A62" s="216" t="s">
        <v>90</v>
      </c>
      <c r="B62" s="216" t="s">
        <v>330</v>
      </c>
      <c r="C62" s="216" t="s">
        <v>204</v>
      </c>
      <c r="D62" s="216" t="s">
        <v>339</v>
      </c>
      <c r="E62" s="216" t="s">
        <v>340</v>
      </c>
      <c r="F62" s="216">
        <v>1</v>
      </c>
      <c r="G62" s="216">
        <v>1</v>
      </c>
      <c r="H62" s="216">
        <v>1</v>
      </c>
    </row>
    <row r="63" spans="1:8">
      <c r="A63" s="216" t="s">
        <v>90</v>
      </c>
      <c r="B63" s="216" t="s">
        <v>330</v>
      </c>
      <c r="C63" s="216" t="s">
        <v>204</v>
      </c>
      <c r="D63" s="216" t="s">
        <v>319</v>
      </c>
      <c r="E63" s="216" t="s">
        <v>320</v>
      </c>
      <c r="F63" s="216">
        <v>1</v>
      </c>
      <c r="G63" s="216">
        <v>1</v>
      </c>
      <c r="H63" s="216">
        <v>1</v>
      </c>
    </row>
    <row r="64" spans="1:8">
      <c r="A64" s="216" t="s">
        <v>90</v>
      </c>
      <c r="B64" s="216" t="s">
        <v>330</v>
      </c>
      <c r="C64" s="216" t="s">
        <v>204</v>
      </c>
      <c r="D64" s="216" t="s">
        <v>221</v>
      </c>
      <c r="E64" s="216" t="s">
        <v>222</v>
      </c>
      <c r="F64" s="216">
        <v>1</v>
      </c>
      <c r="G64" s="216">
        <v>1</v>
      </c>
      <c r="H64" s="216">
        <v>1</v>
      </c>
    </row>
    <row r="65" spans="1:8">
      <c r="A65" s="216" t="s">
        <v>90</v>
      </c>
      <c r="B65" s="216" t="s">
        <v>330</v>
      </c>
      <c r="C65" s="216" t="s">
        <v>204</v>
      </c>
      <c r="D65" s="216" t="s">
        <v>347</v>
      </c>
      <c r="E65" s="216" t="s">
        <v>348</v>
      </c>
      <c r="F65" s="216">
        <v>1</v>
      </c>
      <c r="G65" s="216">
        <v>1</v>
      </c>
      <c r="H65" s="216">
        <v>1</v>
      </c>
    </row>
    <row r="66" spans="1:8">
      <c r="A66" s="216" t="s">
        <v>90</v>
      </c>
      <c r="B66" s="216" t="s">
        <v>330</v>
      </c>
      <c r="C66" s="216" t="s">
        <v>204</v>
      </c>
      <c r="D66" s="216" t="s">
        <v>249</v>
      </c>
      <c r="E66" s="216" t="s">
        <v>351</v>
      </c>
      <c r="F66" s="216">
        <v>1</v>
      </c>
      <c r="G66" s="216">
        <v>1</v>
      </c>
      <c r="H66" s="216">
        <v>1</v>
      </c>
    </row>
    <row r="67" spans="1:8">
      <c r="A67" s="216" t="s">
        <v>90</v>
      </c>
      <c r="B67" s="216" t="s">
        <v>330</v>
      </c>
      <c r="C67" s="216" t="s">
        <v>204</v>
      </c>
      <c r="D67" s="216" t="s">
        <v>354</v>
      </c>
      <c r="E67" s="216" t="s">
        <v>355</v>
      </c>
      <c r="F67" s="216">
        <v>1</v>
      </c>
      <c r="G67" s="216">
        <v>1</v>
      </c>
      <c r="H67" s="216">
        <v>1</v>
      </c>
    </row>
    <row r="68" spans="1:8">
      <c r="A68" s="216" t="s">
        <v>90</v>
      </c>
      <c r="B68" s="216" t="s">
        <v>330</v>
      </c>
      <c r="C68" s="216" t="s">
        <v>204</v>
      </c>
      <c r="D68" s="216" t="s">
        <v>209</v>
      </c>
      <c r="E68" s="216" t="s">
        <v>358</v>
      </c>
      <c r="F68" s="216">
        <v>1</v>
      </c>
      <c r="G68" s="216">
        <v>1</v>
      </c>
      <c r="H68" s="216">
        <v>1</v>
      </c>
    </row>
    <row r="69" spans="1:8">
      <c r="A69" s="216" t="s">
        <v>90</v>
      </c>
      <c r="B69" s="216" t="s">
        <v>330</v>
      </c>
      <c r="C69" s="216" t="s">
        <v>204</v>
      </c>
      <c r="D69" s="216" t="s">
        <v>361</v>
      </c>
      <c r="E69" s="216" t="s">
        <v>362</v>
      </c>
      <c r="F69" s="216">
        <v>1</v>
      </c>
      <c r="G69" s="216">
        <v>1</v>
      </c>
      <c r="H69" s="216">
        <v>1</v>
      </c>
    </row>
    <row r="70" spans="1:8">
      <c r="A70" s="216" t="s">
        <v>90</v>
      </c>
      <c r="B70" s="216" t="s">
        <v>330</v>
      </c>
      <c r="C70" s="216" t="s">
        <v>204</v>
      </c>
      <c r="D70" s="216" t="s">
        <v>365</v>
      </c>
      <c r="E70" s="216" t="s">
        <v>366</v>
      </c>
      <c r="F70" s="216">
        <v>1</v>
      </c>
      <c r="G70" s="216">
        <v>1</v>
      </c>
      <c r="H70" s="216">
        <v>1</v>
      </c>
    </row>
    <row r="71" spans="1:8">
      <c r="A71" s="216" t="s">
        <v>90</v>
      </c>
      <c r="B71" s="216" t="s">
        <v>330</v>
      </c>
      <c r="C71" s="216" t="s">
        <v>204</v>
      </c>
      <c r="D71" s="216" t="s">
        <v>369</v>
      </c>
      <c r="E71" s="216" t="s">
        <v>370</v>
      </c>
      <c r="F71" s="216">
        <v>1</v>
      </c>
      <c r="G71" s="216">
        <v>1</v>
      </c>
      <c r="H71" s="216">
        <v>1</v>
      </c>
    </row>
    <row r="72" spans="1:8">
      <c r="A72" s="216" t="s">
        <v>90</v>
      </c>
      <c r="B72" s="216" t="s">
        <v>330</v>
      </c>
      <c r="C72" s="216" t="s">
        <v>204</v>
      </c>
      <c r="D72" s="216" t="s">
        <v>373</v>
      </c>
      <c r="E72" s="216" t="s">
        <v>374</v>
      </c>
      <c r="F72" s="216">
        <v>1</v>
      </c>
      <c r="G72" s="216">
        <v>1</v>
      </c>
      <c r="H72" s="216">
        <v>1</v>
      </c>
    </row>
    <row r="73" spans="1:8">
      <c r="A73" s="216" t="s">
        <v>90</v>
      </c>
      <c r="B73" s="216" t="s">
        <v>330</v>
      </c>
      <c r="C73" s="216" t="s">
        <v>204</v>
      </c>
      <c r="D73" s="216" t="s">
        <v>377</v>
      </c>
      <c r="E73" s="216" t="s">
        <v>378</v>
      </c>
      <c r="F73" s="216">
        <v>1</v>
      </c>
      <c r="G73" s="216">
        <v>1</v>
      </c>
      <c r="H73" s="216">
        <v>1</v>
      </c>
    </row>
    <row r="74" spans="1:8">
      <c r="A74" s="216" t="s">
        <v>90</v>
      </c>
      <c r="B74" s="216" t="s">
        <v>330</v>
      </c>
      <c r="C74" s="216" t="s">
        <v>204</v>
      </c>
      <c r="D74" s="216" t="s">
        <v>381</v>
      </c>
      <c r="E74" s="216" t="s">
        <v>382</v>
      </c>
      <c r="F74" s="216">
        <v>1</v>
      </c>
      <c r="G74" s="216">
        <v>1</v>
      </c>
      <c r="H74" s="216">
        <v>1</v>
      </c>
    </row>
    <row r="75" spans="1:8">
      <c r="A75" s="216" t="s">
        <v>90</v>
      </c>
      <c r="B75" s="216" t="s">
        <v>330</v>
      </c>
      <c r="C75" s="216" t="s">
        <v>204</v>
      </c>
      <c r="D75" s="216" t="s">
        <v>385</v>
      </c>
      <c r="E75" s="216" t="s">
        <v>386</v>
      </c>
      <c r="F75" s="216">
        <v>1</v>
      </c>
      <c r="G75" s="216">
        <v>1</v>
      </c>
      <c r="H75" s="216">
        <v>1</v>
      </c>
    </row>
    <row r="76" spans="1:8">
      <c r="A76" s="216" t="s">
        <v>90</v>
      </c>
      <c r="B76" s="216" t="s">
        <v>330</v>
      </c>
      <c r="C76" s="216" t="s">
        <v>204</v>
      </c>
      <c r="D76" s="216" t="s">
        <v>389</v>
      </c>
      <c r="E76" s="216" t="s">
        <v>390</v>
      </c>
      <c r="F76" s="216">
        <v>1</v>
      </c>
      <c r="G76" s="216">
        <v>1</v>
      </c>
      <c r="H76" s="216">
        <v>1</v>
      </c>
    </row>
    <row r="77" spans="1:8">
      <c r="A77" s="216" t="s">
        <v>90</v>
      </c>
      <c r="B77" s="216" t="s">
        <v>330</v>
      </c>
      <c r="C77" s="216" t="s">
        <v>204</v>
      </c>
      <c r="D77" s="216" t="s">
        <v>393</v>
      </c>
      <c r="E77" s="216" t="s">
        <v>394</v>
      </c>
      <c r="F77" s="216">
        <v>1</v>
      </c>
      <c r="G77" s="216">
        <v>1</v>
      </c>
      <c r="H77" s="216">
        <v>1</v>
      </c>
    </row>
    <row r="78" spans="1:8">
      <c r="A78" s="216" t="s">
        <v>90</v>
      </c>
      <c r="B78" s="216" t="s">
        <v>330</v>
      </c>
      <c r="C78" s="216" t="s">
        <v>204</v>
      </c>
      <c r="D78" s="216" t="s">
        <v>272</v>
      </c>
      <c r="E78" s="216" t="s">
        <v>273</v>
      </c>
      <c r="F78" s="216">
        <v>1</v>
      </c>
      <c r="G78" s="216">
        <v>1</v>
      </c>
      <c r="H78" s="216">
        <v>1</v>
      </c>
    </row>
    <row r="79" spans="1:8">
      <c r="A79" s="216" t="s">
        <v>90</v>
      </c>
      <c r="B79" s="216" t="s">
        <v>330</v>
      </c>
      <c r="C79" s="216" t="s">
        <v>204</v>
      </c>
      <c r="D79" s="216" t="s">
        <v>399</v>
      </c>
      <c r="E79" s="216" t="s">
        <v>400</v>
      </c>
      <c r="F79" s="216">
        <v>1</v>
      </c>
      <c r="G79" s="216">
        <v>1</v>
      </c>
      <c r="H79" s="216">
        <v>1</v>
      </c>
    </row>
    <row r="80" spans="1:8">
      <c r="A80" s="216" t="s">
        <v>90</v>
      </c>
      <c r="B80" s="216" t="s">
        <v>330</v>
      </c>
      <c r="C80" s="216" t="s">
        <v>204</v>
      </c>
      <c r="D80" s="216" t="s">
        <v>403</v>
      </c>
      <c r="E80" s="216" t="s">
        <v>404</v>
      </c>
      <c r="F80" s="216">
        <v>1</v>
      </c>
      <c r="G80" s="216">
        <v>1</v>
      </c>
      <c r="H80" s="216">
        <v>1</v>
      </c>
    </row>
    <row r="81" spans="1:8">
      <c r="A81" s="216" t="s">
        <v>90</v>
      </c>
      <c r="B81" s="216" t="s">
        <v>330</v>
      </c>
      <c r="C81" s="216" t="s">
        <v>204</v>
      </c>
      <c r="D81" s="216" t="s">
        <v>407</v>
      </c>
      <c r="E81" s="216" t="s">
        <v>408</v>
      </c>
      <c r="F81" s="216">
        <v>1</v>
      </c>
      <c r="G81" s="216">
        <v>1</v>
      </c>
      <c r="H81" s="216">
        <v>1</v>
      </c>
    </row>
    <row r="82" spans="1:8">
      <c r="A82" s="216" t="s">
        <v>90</v>
      </c>
      <c r="B82" s="216" t="s">
        <v>330</v>
      </c>
      <c r="C82" s="216" t="s">
        <v>204</v>
      </c>
      <c r="D82" s="216" t="s">
        <v>411</v>
      </c>
      <c r="E82" s="216" t="s">
        <v>412</v>
      </c>
      <c r="F82" s="216">
        <v>1</v>
      </c>
      <c r="G82" s="216">
        <v>1</v>
      </c>
      <c r="H82" s="216">
        <v>1</v>
      </c>
    </row>
    <row r="83" spans="1:8">
      <c r="A83" s="216" t="s">
        <v>90</v>
      </c>
      <c r="B83" s="216" t="s">
        <v>330</v>
      </c>
      <c r="C83" s="216" t="s">
        <v>204</v>
      </c>
      <c r="D83" s="216" t="s">
        <v>415</v>
      </c>
      <c r="E83" s="216" t="s">
        <v>416</v>
      </c>
      <c r="F83" s="216">
        <v>1</v>
      </c>
      <c r="G83" s="216">
        <v>1</v>
      </c>
      <c r="H83" s="216">
        <v>1</v>
      </c>
    </row>
    <row r="84" spans="1:8">
      <c r="A84" s="216" t="s">
        <v>153</v>
      </c>
      <c r="B84" s="216" t="s">
        <v>419</v>
      </c>
      <c r="C84" s="216" t="s">
        <v>204</v>
      </c>
      <c r="D84" s="216" t="s">
        <v>420</v>
      </c>
      <c r="E84" s="216" t="s">
        <v>571</v>
      </c>
      <c r="F84" s="216">
        <v>1</v>
      </c>
      <c r="G84" s="216">
        <v>1</v>
      </c>
      <c r="H84" s="216">
        <v>1</v>
      </c>
    </row>
    <row r="85" spans="1:8">
      <c r="A85" s="216" t="s">
        <v>145</v>
      </c>
      <c r="B85" s="216" t="s">
        <v>423</v>
      </c>
      <c r="C85" s="216" t="s">
        <v>424</v>
      </c>
      <c r="D85" s="216" t="s">
        <v>369</v>
      </c>
      <c r="E85" s="216" t="s">
        <v>370</v>
      </c>
      <c r="F85" s="216">
        <v>1</v>
      </c>
      <c r="G85" s="216">
        <v>1</v>
      </c>
      <c r="H85" s="216">
        <v>1</v>
      </c>
    </row>
    <row r="86" spans="1:8">
      <c r="A86" s="216" t="s">
        <v>161</v>
      </c>
      <c r="B86" s="216" t="s">
        <v>427</v>
      </c>
      <c r="C86" s="216" t="s">
        <v>428</v>
      </c>
      <c r="D86" s="216" t="s">
        <v>277</v>
      </c>
      <c r="E86" s="216" t="s">
        <v>429</v>
      </c>
      <c r="F86" s="216">
        <v>1</v>
      </c>
      <c r="G86" s="216">
        <v>1</v>
      </c>
      <c r="H86" s="216">
        <v>1</v>
      </c>
    </row>
    <row r="87" spans="1:8">
      <c r="A87" s="216" t="s">
        <v>137</v>
      </c>
      <c r="B87" s="216" t="s">
        <v>432</v>
      </c>
      <c r="C87" s="216" t="s">
        <v>428</v>
      </c>
      <c r="D87" s="216" t="s">
        <v>277</v>
      </c>
      <c r="E87" s="216" t="s">
        <v>429</v>
      </c>
      <c r="F87" s="216">
        <v>1</v>
      </c>
      <c r="G87" s="216">
        <v>1</v>
      </c>
      <c r="H87" s="216">
        <v>1</v>
      </c>
    </row>
    <row r="88" spans="1:8">
      <c r="A88" s="216" t="s">
        <v>129</v>
      </c>
      <c r="B88" s="216" t="s">
        <v>435</v>
      </c>
      <c r="C88" s="216" t="s">
        <v>204</v>
      </c>
      <c r="D88" s="216" t="s">
        <v>237</v>
      </c>
      <c r="E88" s="216" t="s">
        <v>238</v>
      </c>
      <c r="F88" s="216">
        <v>1</v>
      </c>
      <c r="G88" s="216">
        <v>1</v>
      </c>
      <c r="H88" s="216">
        <v>1</v>
      </c>
    </row>
    <row r="89" spans="1:8">
      <c r="A89" s="216" t="s">
        <v>129</v>
      </c>
      <c r="B89" s="216" t="s">
        <v>438</v>
      </c>
      <c r="C89" s="216" t="s">
        <v>439</v>
      </c>
      <c r="D89" s="216" t="s">
        <v>237</v>
      </c>
      <c r="E89" s="216" t="s">
        <v>238</v>
      </c>
      <c r="F89" s="216">
        <v>1</v>
      </c>
      <c r="G89" s="216">
        <v>1</v>
      </c>
      <c r="H89" s="216">
        <v>1</v>
      </c>
    </row>
    <row r="90" spans="1:8">
      <c r="A90" s="216" t="s">
        <v>133</v>
      </c>
      <c r="B90" s="216" t="s">
        <v>442</v>
      </c>
      <c r="C90" s="216" t="s">
        <v>204</v>
      </c>
      <c r="D90" s="216" t="s">
        <v>237</v>
      </c>
      <c r="E90" s="216" t="s">
        <v>238</v>
      </c>
      <c r="F90" s="216">
        <v>1</v>
      </c>
      <c r="G90" s="216">
        <v>1</v>
      </c>
      <c r="H90" s="216">
        <v>1</v>
      </c>
    </row>
    <row r="91" spans="1:8">
      <c r="A91" s="216" t="s">
        <v>133</v>
      </c>
      <c r="B91" s="216" t="s">
        <v>445</v>
      </c>
      <c r="C91" s="216" t="s">
        <v>439</v>
      </c>
      <c r="D91" s="216" t="s">
        <v>237</v>
      </c>
      <c r="E91" s="216" t="s">
        <v>238</v>
      </c>
      <c r="F91" s="216">
        <v>1</v>
      </c>
      <c r="G91" s="216">
        <v>1</v>
      </c>
      <c r="H91" s="216">
        <v>1</v>
      </c>
    </row>
    <row r="92" spans="1:8">
      <c r="A92" s="216" t="s">
        <v>149</v>
      </c>
      <c r="B92" s="216" t="s">
        <v>448</v>
      </c>
      <c r="C92" s="216" t="s">
        <v>204</v>
      </c>
      <c r="D92" s="216" t="s">
        <v>449</v>
      </c>
      <c r="E92" s="216" t="s">
        <v>450</v>
      </c>
      <c r="F92" s="216">
        <v>1</v>
      </c>
      <c r="G92" s="216">
        <v>1</v>
      </c>
      <c r="H92" s="216">
        <v>1</v>
      </c>
    </row>
    <row r="93" spans="1:8">
      <c r="A93" s="216" t="s">
        <v>149</v>
      </c>
      <c r="B93" s="216" t="s">
        <v>453</v>
      </c>
      <c r="C93" s="216" t="s">
        <v>454</v>
      </c>
      <c r="D93" s="216" t="s">
        <v>449</v>
      </c>
      <c r="E93" s="216" t="s">
        <v>450</v>
      </c>
      <c r="F93" s="216">
        <v>1</v>
      </c>
      <c r="G93" s="216">
        <v>1</v>
      </c>
      <c r="H93" s="216">
        <v>1</v>
      </c>
    </row>
    <row r="94" spans="1:8">
      <c r="A94" s="216" t="s">
        <v>157</v>
      </c>
      <c r="B94" s="216" t="s">
        <v>457</v>
      </c>
      <c r="C94" s="216" t="s">
        <v>204</v>
      </c>
      <c r="D94" s="216" t="s">
        <v>237</v>
      </c>
      <c r="E94" s="216" t="s">
        <v>238</v>
      </c>
      <c r="F94" s="216">
        <v>1</v>
      </c>
      <c r="G94" s="216">
        <v>1</v>
      </c>
      <c r="H94" s="216">
        <v>1</v>
      </c>
    </row>
    <row r="95" spans="1:8">
      <c r="A95" s="1324" t="s">
        <v>126</v>
      </c>
      <c r="B95" s="1146" t="s">
        <v>323</v>
      </c>
      <c r="C95" s="1146" t="s">
        <v>204</v>
      </c>
      <c r="D95" s="1324" t="s">
        <v>326</v>
      </c>
      <c r="E95" s="1146" t="s">
        <v>327</v>
      </c>
      <c r="F95" s="1146">
        <v>1</v>
      </c>
      <c r="G95" s="1146">
        <v>1</v>
      </c>
      <c r="H95" s="1146">
        <v>1</v>
      </c>
    </row>
  </sheetData>
  <mergeCells count="2">
    <mergeCell ref="A3:I3"/>
    <mergeCell ref="A27:G27"/>
  </mergeCells>
  <hyperlinks>
    <hyperlink ref="E1" location="PaymentESG" display="ESG Grouping (Wagetype)"/>
    <hyperlink ref="G1" location="CAPESG" display="ESG for CAP"/>
    <hyperlink ref="I1" location="WSRULEESG" display="ESG for WSRule"/>
    <hyperlink ref="H1" location="'Absence Quotas'!C1" display="ESG for Time Quotas"/>
    <hyperlink ref="F25" location="PaymentPSG" display="PSG Grouping (Wagetype)"/>
    <hyperlink ref="G25" location="WSRULEPSG" display="PSG Grouping (WSRule)"/>
    <hyperlink ref="H25" location="PHCALENDARPSG" display="PSG Grouping PH Calendar"/>
  </hyperlinks>
  <pageMargins left="0.7" right="0.7" top="0.75" bottom="0.75" header="0.3" footer="0.3"/>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G4" sqref="G4"/>
    </sheetView>
  </sheetViews>
  <sheetFormatPr defaultColWidth="9" defaultRowHeight="14.4"/>
  <cols>
    <col min="1" max="1" width="16.3333333333333" style="216" customWidth="1"/>
    <col min="2" max="2" width="21.6666666666667" style="216" customWidth="1"/>
    <col min="3" max="3" width="16.4420289855072" style="216" customWidth="1"/>
    <col min="4" max="4" width="10.7753623188406" style="216" customWidth="1"/>
    <col min="5" max="5" width="20.4420289855072" style="216" customWidth="1"/>
    <col min="6" max="6" width="28.6666666666667" style="216" customWidth="1"/>
    <col min="7" max="7" width="36.7753623188406" style="216" customWidth="1"/>
    <col min="8" max="8" width="18.3333333333333" style="216" customWidth="1"/>
    <col min="9" max="9" width="17.4420289855072" style="216" customWidth="1"/>
    <col min="10" max="10" width="20.7753623188406" style="216" customWidth="1"/>
    <col min="11" max="16384" width="8.88405797101449" style="216"/>
  </cols>
  <sheetData>
    <row r="1" ht="26.3" spans="1:12">
      <c r="A1" s="1107" t="s">
        <v>572</v>
      </c>
      <c r="B1" s="1107" t="s">
        <v>573</v>
      </c>
      <c r="C1" s="1107" t="s">
        <v>574</v>
      </c>
      <c r="D1" s="1107" t="s">
        <v>575</v>
      </c>
      <c r="E1" s="1118" t="s">
        <v>576</v>
      </c>
      <c r="F1" s="1107" t="s">
        <v>577</v>
      </c>
      <c r="G1" s="1107" t="s">
        <v>578</v>
      </c>
      <c r="H1" s="1107" t="s">
        <v>579</v>
      </c>
      <c r="I1" s="1112" t="s">
        <v>580</v>
      </c>
      <c r="J1" s="1112" t="s">
        <v>581</v>
      </c>
      <c r="K1" s="1112" t="s">
        <v>582</v>
      </c>
      <c r="L1" s="1112" t="s">
        <v>583</v>
      </c>
    </row>
    <row r="2" spans="1:12">
      <c r="A2" s="137" t="s">
        <v>508</v>
      </c>
      <c r="B2" s="137" t="s">
        <v>509</v>
      </c>
      <c r="C2" s="1108"/>
      <c r="D2" s="1108"/>
      <c r="E2" s="1108"/>
      <c r="F2" s="1108"/>
      <c r="G2" s="1108"/>
      <c r="H2" s="1108"/>
      <c r="I2" s="1120"/>
      <c r="J2" s="1120"/>
      <c r="K2" s="1120"/>
      <c r="L2" s="1120"/>
    </row>
    <row r="3" spans="1:12">
      <c r="A3" s="516" t="s">
        <v>584</v>
      </c>
      <c r="B3" s="161"/>
      <c r="C3" s="1109" t="s">
        <v>585</v>
      </c>
      <c r="D3" s="1110"/>
      <c r="E3" s="1114"/>
      <c r="F3" s="1110"/>
      <c r="G3" s="1114"/>
      <c r="H3" s="1110"/>
      <c r="I3" s="516" t="s">
        <v>586</v>
      </c>
      <c r="J3" s="160"/>
      <c r="K3" s="160"/>
      <c r="L3" s="161"/>
    </row>
    <row r="4" ht="43.2" spans="1:12">
      <c r="A4" s="508" t="s">
        <v>587</v>
      </c>
      <c r="B4" s="1325" t="s">
        <v>588</v>
      </c>
      <c r="C4" s="1111" t="s">
        <v>589</v>
      </c>
      <c r="D4" s="162" t="s">
        <v>590</v>
      </c>
      <c r="E4" s="162" t="s">
        <v>591</v>
      </c>
      <c r="F4" s="162" t="s">
        <v>592</v>
      </c>
      <c r="G4" s="1119" t="s">
        <v>593</v>
      </c>
      <c r="H4" s="1119" t="s">
        <v>594</v>
      </c>
      <c r="I4" s="508">
        <v>34</v>
      </c>
      <c r="J4" s="162" t="s">
        <v>595</v>
      </c>
      <c r="K4" s="1326" t="s">
        <v>596</v>
      </c>
      <c r="L4" s="162" t="s">
        <v>596</v>
      </c>
    </row>
    <row r="5" ht="28.8" spans="1:12">
      <c r="A5" s="508" t="s">
        <v>597</v>
      </c>
      <c r="B5" s="1325" t="s">
        <v>598</v>
      </c>
      <c r="C5" s="1111" t="s">
        <v>599</v>
      </c>
      <c r="D5" s="162" t="s">
        <v>590</v>
      </c>
      <c r="E5" s="1065" t="s">
        <v>600</v>
      </c>
      <c r="F5" s="1065" t="s">
        <v>601</v>
      </c>
      <c r="G5" s="1119" t="s">
        <v>602</v>
      </c>
      <c r="H5" s="1119" t="s">
        <v>594</v>
      </c>
      <c r="I5" s="508">
        <v>34</v>
      </c>
      <c r="J5" s="162" t="s">
        <v>595</v>
      </c>
      <c r="K5" s="1326" t="s">
        <v>603</v>
      </c>
      <c r="L5" s="162" t="s">
        <v>596</v>
      </c>
    </row>
    <row r="6" ht="28.8" spans="1:12">
      <c r="A6" s="508" t="s">
        <v>604</v>
      </c>
      <c r="B6" s="162" t="s">
        <v>605</v>
      </c>
      <c r="C6" s="1111" t="s">
        <v>606</v>
      </c>
      <c r="D6" s="162" t="s">
        <v>590</v>
      </c>
      <c r="E6" s="162" t="s">
        <v>591</v>
      </c>
      <c r="F6" s="162" t="s">
        <v>607</v>
      </c>
      <c r="G6" s="162"/>
      <c r="H6" s="162"/>
      <c r="I6" s="508">
        <v>34</v>
      </c>
      <c r="J6" s="162" t="s">
        <v>595</v>
      </c>
      <c r="K6" s="1326" t="s">
        <v>608</v>
      </c>
      <c r="L6" s="162" t="s">
        <v>596</v>
      </c>
    </row>
    <row r="7" spans="1:12">
      <c r="A7" s="508" t="s">
        <v>609</v>
      </c>
      <c r="B7" s="162" t="s">
        <v>610</v>
      </c>
      <c r="C7" s="162"/>
      <c r="D7" s="162"/>
      <c r="E7" s="162"/>
      <c r="F7" s="162"/>
      <c r="G7" s="162"/>
      <c r="H7" s="162"/>
      <c r="I7" s="1122" t="s">
        <v>596</v>
      </c>
      <c r="J7" s="162" t="s">
        <v>611</v>
      </c>
      <c r="K7" s="1326" t="s">
        <v>608</v>
      </c>
      <c r="L7" s="162" t="s">
        <v>596</v>
      </c>
    </row>
    <row r="8" spans="1:12">
      <c r="A8" s="132"/>
      <c r="B8" s="132"/>
      <c r="C8" s="132"/>
      <c r="D8" s="132"/>
      <c r="E8" s="132"/>
      <c r="F8" s="132"/>
      <c r="G8" s="132"/>
      <c r="H8" s="132"/>
      <c r="I8" s="132"/>
      <c r="J8" s="132"/>
      <c r="K8" s="132"/>
      <c r="L8" s="132"/>
    </row>
    <row r="9" spans="1:12">
      <c r="A9" s="132"/>
      <c r="B9" s="132"/>
      <c r="C9" s="132"/>
      <c r="D9" s="132"/>
      <c r="E9" s="132"/>
      <c r="F9" s="132"/>
      <c r="G9" s="132"/>
      <c r="H9" s="132"/>
      <c r="I9" s="132"/>
      <c r="J9" s="132"/>
      <c r="K9" s="132"/>
      <c r="L9" s="132"/>
    </row>
    <row r="10" spans="1:12">
      <c r="A10" s="1112" t="s">
        <v>580</v>
      </c>
      <c r="B10" s="1112" t="s">
        <v>581</v>
      </c>
      <c r="C10" s="1112" t="s">
        <v>583</v>
      </c>
      <c r="D10" s="132"/>
      <c r="E10" s="132"/>
      <c r="F10" s="132"/>
      <c r="G10" s="132"/>
      <c r="H10" s="132"/>
      <c r="I10" s="132"/>
      <c r="J10" s="132"/>
      <c r="K10" s="132"/>
      <c r="L10" s="132"/>
    </row>
    <row r="11" spans="1:12">
      <c r="A11" s="1113"/>
      <c r="B11" s="1114" t="s">
        <v>586</v>
      </c>
      <c r="C11" s="1113"/>
      <c r="D11" s="132"/>
      <c r="E11" s="132"/>
      <c r="F11" s="132"/>
      <c r="G11" s="132"/>
      <c r="H11" s="132"/>
      <c r="I11" s="132"/>
      <c r="J11" s="132"/>
      <c r="K11" s="132"/>
      <c r="L11" s="132"/>
    </row>
    <row r="12" spans="1:12">
      <c r="A12" s="508">
        <v>34</v>
      </c>
      <c r="B12" s="162" t="s">
        <v>595</v>
      </c>
      <c r="C12" s="162" t="s">
        <v>596</v>
      </c>
      <c r="D12" s="132"/>
      <c r="E12" s="132"/>
      <c r="F12" s="132"/>
      <c r="G12" s="132"/>
      <c r="H12" s="132"/>
      <c r="I12" s="132"/>
      <c r="J12" s="132"/>
      <c r="K12" s="132"/>
      <c r="L12" s="132"/>
    </row>
    <row r="16" spans="1:1">
      <c r="A16" s="1115" t="s">
        <v>612</v>
      </c>
    </row>
    <row r="21" spans="1:1">
      <c r="A21" s="1116"/>
    </row>
    <row r="22" spans="2:2">
      <c r="B22" s="1117"/>
    </row>
    <row r="23" spans="2:2">
      <c r="B23" s="1117"/>
    </row>
  </sheetData>
  <mergeCells count="2">
    <mergeCell ref="A3:B3"/>
    <mergeCell ref="I3:L3"/>
  </mergeCells>
  <pageMargins left="0.7" right="0.7" top="0.75" bottom="0.75" header="0.3" footer="0.3"/>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396"/>
  <sheetViews>
    <sheetView workbookViewId="0">
      <pane xSplit="6" ySplit="5" topLeftCell="G79" activePane="bottomRight" state="frozen"/>
      <selection/>
      <selection pane="topRight"/>
      <selection pane="bottomLeft"/>
      <selection pane="bottomRight" activeCell="A81" sqref="A81"/>
    </sheetView>
  </sheetViews>
  <sheetFormatPr defaultColWidth="9.10869565217391" defaultRowHeight="15"/>
  <cols>
    <col min="1" max="1" width="24.1086956521739" style="879" customWidth="1"/>
    <col min="2" max="2" width="15.5579710144928" style="880" customWidth="1"/>
    <col min="3" max="3" width="11.8840579710145" style="440" customWidth="1"/>
    <col min="4" max="4" width="4.33333333333333" style="440" customWidth="1"/>
    <col min="5" max="5" width="12.8840579710145" style="440" customWidth="1"/>
    <col min="6" max="6" width="16.5579710144928" style="132" customWidth="1"/>
    <col min="7" max="7" width="10.3333333333333" style="880" customWidth="1"/>
    <col min="8" max="8" width="69.6666666666667" style="880" customWidth="1"/>
    <col min="9" max="9" width="64.7753623188406" style="880" customWidth="1"/>
    <col min="10" max="10" width="80.7753623188406" style="881" customWidth="1"/>
    <col min="11" max="11" width="63.5579710144928" style="880" customWidth="1"/>
    <col min="12" max="12" width="9.33333333333333" style="882" customWidth="1"/>
    <col min="13" max="13" width="12" style="882" customWidth="1"/>
    <col min="14" max="14" width="15.4420289855072" style="882" customWidth="1"/>
    <col min="15" max="15" width="13.3333333333333" style="882" hidden="1" customWidth="1"/>
    <col min="16" max="16" width="12" style="882" customWidth="1"/>
    <col min="17" max="17" width="12.4420289855072" style="882" customWidth="1"/>
    <col min="18" max="18" width="13.1086956521739" style="882" customWidth="1"/>
    <col min="19" max="19" width="18.1086956521739" style="883" customWidth="1"/>
    <col min="20" max="21" width="14.4420289855072" style="882" customWidth="1"/>
    <col min="22" max="22" width="18.1086956521739" style="884" customWidth="1"/>
    <col min="23" max="25" width="13.1086956521739" style="882" customWidth="1"/>
    <col min="26" max="26" width="16.4420289855072" style="882" customWidth="1"/>
    <col min="27" max="28" width="15.4420289855072" style="882" hidden="1" customWidth="1"/>
    <col min="29" max="29" width="11.4420289855072" style="882" customWidth="1"/>
    <col min="30" max="31" width="18.1086956521739" style="882" customWidth="1"/>
    <col min="32" max="32" width="18.1086956521739" style="883" customWidth="1"/>
    <col min="33" max="33" width="18.2173913043478" style="882" customWidth="1"/>
    <col min="34" max="257" width="9.10869565217391" style="163"/>
    <col min="258" max="258" width="10.3333333333333" style="163" customWidth="1"/>
    <col min="259" max="259" width="17.6666666666667" style="163" customWidth="1"/>
    <col min="260" max="261" width="11.8840579710145" style="163" customWidth="1"/>
    <col min="262" max="262" width="18.6666666666667" style="163" customWidth="1"/>
    <col min="263" max="265" width="9.10869565217391" style="163" hidden="1" customWidth="1"/>
    <col min="266" max="266" width="93.7753623188406" style="163" customWidth="1"/>
    <col min="267" max="268" width="9.10869565217391" style="163" hidden="1" customWidth="1"/>
    <col min="269" max="269" width="9.33333333333333" style="163" customWidth="1"/>
    <col min="270" max="270" width="12" style="163" customWidth="1"/>
    <col min="271" max="271" width="15.4420289855072" style="163" customWidth="1"/>
    <col min="272" max="272" width="9.10869565217391" style="163" hidden="1" customWidth="1"/>
    <col min="273" max="273" width="12" style="163" customWidth="1"/>
    <col min="274" max="274" width="9.10869565217391" style="163" hidden="1" customWidth="1"/>
    <col min="275" max="275" width="12.4420289855072" style="163" customWidth="1"/>
    <col min="276" max="276" width="13.1086956521739" style="163" customWidth="1"/>
    <col min="277" max="277" width="18.1086956521739" style="163" customWidth="1"/>
    <col min="278" max="278" width="16.4420289855072" style="163" customWidth="1"/>
    <col min="279" max="279" width="18.1086956521739" style="163" customWidth="1"/>
    <col min="280" max="282" width="13.1086956521739" style="163" customWidth="1"/>
    <col min="283" max="283" width="16.4420289855072" style="163" customWidth="1"/>
    <col min="284" max="285" width="15.4420289855072" style="163" customWidth="1"/>
    <col min="286" max="286" width="11.4420289855072" style="163" customWidth="1"/>
    <col min="287" max="288" width="18.1086956521739" style="163" customWidth="1"/>
    <col min="289" max="289" width="20.1086956521739" style="163" customWidth="1"/>
    <col min="290" max="513" width="9.10869565217391" style="163"/>
    <col min="514" max="514" width="10.3333333333333" style="163" customWidth="1"/>
    <col min="515" max="515" width="17.6666666666667" style="163" customWidth="1"/>
    <col min="516" max="517" width="11.8840579710145" style="163" customWidth="1"/>
    <col min="518" max="518" width="18.6666666666667" style="163" customWidth="1"/>
    <col min="519" max="521" width="9.10869565217391" style="163" hidden="1" customWidth="1"/>
    <col min="522" max="522" width="93.7753623188406" style="163" customWidth="1"/>
    <col min="523" max="524" width="9.10869565217391" style="163" hidden="1" customWidth="1"/>
    <col min="525" max="525" width="9.33333333333333" style="163" customWidth="1"/>
    <col min="526" max="526" width="12" style="163" customWidth="1"/>
    <col min="527" max="527" width="15.4420289855072" style="163" customWidth="1"/>
    <col min="528" max="528" width="9.10869565217391" style="163" hidden="1" customWidth="1"/>
    <col min="529" max="529" width="12" style="163" customWidth="1"/>
    <col min="530" max="530" width="9.10869565217391" style="163" hidden="1" customWidth="1"/>
    <col min="531" max="531" width="12.4420289855072" style="163" customWidth="1"/>
    <col min="532" max="532" width="13.1086956521739" style="163" customWidth="1"/>
    <col min="533" max="533" width="18.1086956521739" style="163" customWidth="1"/>
    <col min="534" max="534" width="16.4420289855072" style="163" customWidth="1"/>
    <col min="535" max="535" width="18.1086956521739" style="163" customWidth="1"/>
    <col min="536" max="538" width="13.1086956521739" style="163" customWidth="1"/>
    <col min="539" max="539" width="16.4420289855072" style="163" customWidth="1"/>
    <col min="540" max="541" width="15.4420289855072" style="163" customWidth="1"/>
    <col min="542" max="542" width="11.4420289855072" style="163" customWidth="1"/>
    <col min="543" max="544" width="18.1086956521739" style="163" customWidth="1"/>
    <col min="545" max="545" width="20.1086956521739" style="163" customWidth="1"/>
    <col min="546" max="769" width="9.10869565217391" style="163"/>
    <col min="770" max="770" width="10.3333333333333" style="163" customWidth="1"/>
    <col min="771" max="771" width="17.6666666666667" style="163" customWidth="1"/>
    <col min="772" max="773" width="11.8840579710145" style="163" customWidth="1"/>
    <col min="774" max="774" width="18.6666666666667" style="163" customWidth="1"/>
    <col min="775" max="777" width="9.10869565217391" style="163" hidden="1" customWidth="1"/>
    <col min="778" max="778" width="93.7753623188406" style="163" customWidth="1"/>
    <col min="779" max="780" width="9.10869565217391" style="163" hidden="1" customWidth="1"/>
    <col min="781" max="781" width="9.33333333333333" style="163" customWidth="1"/>
    <col min="782" max="782" width="12" style="163" customWidth="1"/>
    <col min="783" max="783" width="15.4420289855072" style="163" customWidth="1"/>
    <col min="784" max="784" width="9.10869565217391" style="163" hidden="1" customWidth="1"/>
    <col min="785" max="785" width="12" style="163" customWidth="1"/>
    <col min="786" max="786" width="9.10869565217391" style="163" hidden="1" customWidth="1"/>
    <col min="787" max="787" width="12.4420289855072" style="163" customWidth="1"/>
    <col min="788" max="788" width="13.1086956521739" style="163" customWidth="1"/>
    <col min="789" max="789" width="18.1086956521739" style="163" customWidth="1"/>
    <col min="790" max="790" width="16.4420289855072" style="163" customWidth="1"/>
    <col min="791" max="791" width="18.1086956521739" style="163" customWidth="1"/>
    <col min="792" max="794" width="13.1086956521739" style="163" customWidth="1"/>
    <col min="795" max="795" width="16.4420289855072" style="163" customWidth="1"/>
    <col min="796" max="797" width="15.4420289855072" style="163" customWidth="1"/>
    <col min="798" max="798" width="11.4420289855072" style="163" customWidth="1"/>
    <col min="799" max="800" width="18.1086956521739" style="163" customWidth="1"/>
    <col min="801" max="801" width="20.1086956521739" style="163" customWidth="1"/>
    <col min="802" max="1025" width="9.10869565217391" style="163"/>
    <col min="1026" max="1026" width="10.3333333333333" style="163" customWidth="1"/>
    <col min="1027" max="1027" width="17.6666666666667" style="163" customWidth="1"/>
    <col min="1028" max="1029" width="11.8840579710145" style="163" customWidth="1"/>
    <col min="1030" max="1030" width="18.6666666666667" style="163" customWidth="1"/>
    <col min="1031" max="1033" width="9.10869565217391" style="163" hidden="1" customWidth="1"/>
    <col min="1034" max="1034" width="93.7753623188406" style="163" customWidth="1"/>
    <col min="1035" max="1036" width="9.10869565217391" style="163" hidden="1" customWidth="1"/>
    <col min="1037" max="1037" width="9.33333333333333" style="163" customWidth="1"/>
    <col min="1038" max="1038" width="12" style="163" customWidth="1"/>
    <col min="1039" max="1039" width="15.4420289855072" style="163" customWidth="1"/>
    <col min="1040" max="1040" width="9.10869565217391" style="163" hidden="1" customWidth="1"/>
    <col min="1041" max="1041" width="12" style="163" customWidth="1"/>
    <col min="1042" max="1042" width="9.10869565217391" style="163" hidden="1" customWidth="1"/>
    <col min="1043" max="1043" width="12.4420289855072" style="163" customWidth="1"/>
    <col min="1044" max="1044" width="13.1086956521739" style="163" customWidth="1"/>
    <col min="1045" max="1045" width="18.1086956521739" style="163" customWidth="1"/>
    <col min="1046" max="1046" width="16.4420289855072" style="163" customWidth="1"/>
    <col min="1047" max="1047" width="18.1086956521739" style="163" customWidth="1"/>
    <col min="1048" max="1050" width="13.1086956521739" style="163" customWidth="1"/>
    <col min="1051" max="1051" width="16.4420289855072" style="163" customWidth="1"/>
    <col min="1052" max="1053" width="15.4420289855072" style="163" customWidth="1"/>
    <col min="1054" max="1054" width="11.4420289855072" style="163" customWidth="1"/>
    <col min="1055" max="1056" width="18.1086956521739" style="163" customWidth="1"/>
    <col min="1057" max="1057" width="20.1086956521739" style="163" customWidth="1"/>
    <col min="1058" max="1281" width="9.10869565217391" style="163"/>
    <col min="1282" max="1282" width="10.3333333333333" style="163" customWidth="1"/>
    <col min="1283" max="1283" width="17.6666666666667" style="163" customWidth="1"/>
    <col min="1284" max="1285" width="11.8840579710145" style="163" customWidth="1"/>
    <col min="1286" max="1286" width="18.6666666666667" style="163" customWidth="1"/>
    <col min="1287" max="1289" width="9.10869565217391" style="163" hidden="1" customWidth="1"/>
    <col min="1290" max="1290" width="93.7753623188406" style="163" customWidth="1"/>
    <col min="1291" max="1292" width="9.10869565217391" style="163" hidden="1" customWidth="1"/>
    <col min="1293" max="1293" width="9.33333333333333" style="163" customWidth="1"/>
    <col min="1294" max="1294" width="12" style="163" customWidth="1"/>
    <col min="1295" max="1295" width="15.4420289855072" style="163" customWidth="1"/>
    <col min="1296" max="1296" width="9.10869565217391" style="163" hidden="1" customWidth="1"/>
    <col min="1297" max="1297" width="12" style="163" customWidth="1"/>
    <col min="1298" max="1298" width="9.10869565217391" style="163" hidden="1" customWidth="1"/>
    <col min="1299" max="1299" width="12.4420289855072" style="163" customWidth="1"/>
    <col min="1300" max="1300" width="13.1086956521739" style="163" customWidth="1"/>
    <col min="1301" max="1301" width="18.1086956521739" style="163" customWidth="1"/>
    <col min="1302" max="1302" width="16.4420289855072" style="163" customWidth="1"/>
    <col min="1303" max="1303" width="18.1086956521739" style="163" customWidth="1"/>
    <col min="1304" max="1306" width="13.1086956521739" style="163" customWidth="1"/>
    <col min="1307" max="1307" width="16.4420289855072" style="163" customWidth="1"/>
    <col min="1308" max="1309" width="15.4420289855072" style="163" customWidth="1"/>
    <col min="1310" max="1310" width="11.4420289855072" style="163" customWidth="1"/>
    <col min="1311" max="1312" width="18.1086956521739" style="163" customWidth="1"/>
    <col min="1313" max="1313" width="20.1086956521739" style="163" customWidth="1"/>
    <col min="1314" max="1537" width="9.10869565217391" style="163"/>
    <col min="1538" max="1538" width="10.3333333333333" style="163" customWidth="1"/>
    <col min="1539" max="1539" width="17.6666666666667" style="163" customWidth="1"/>
    <col min="1540" max="1541" width="11.8840579710145" style="163" customWidth="1"/>
    <col min="1542" max="1542" width="18.6666666666667" style="163" customWidth="1"/>
    <col min="1543" max="1545" width="9.10869565217391" style="163" hidden="1" customWidth="1"/>
    <col min="1546" max="1546" width="93.7753623188406" style="163" customWidth="1"/>
    <col min="1547" max="1548" width="9.10869565217391" style="163" hidden="1" customWidth="1"/>
    <col min="1549" max="1549" width="9.33333333333333" style="163" customWidth="1"/>
    <col min="1550" max="1550" width="12" style="163" customWidth="1"/>
    <col min="1551" max="1551" width="15.4420289855072" style="163" customWidth="1"/>
    <col min="1552" max="1552" width="9.10869565217391" style="163" hidden="1" customWidth="1"/>
    <col min="1553" max="1553" width="12" style="163" customWidth="1"/>
    <col min="1554" max="1554" width="9.10869565217391" style="163" hidden="1" customWidth="1"/>
    <col min="1555" max="1555" width="12.4420289855072" style="163" customWidth="1"/>
    <col min="1556" max="1556" width="13.1086956521739" style="163" customWidth="1"/>
    <col min="1557" max="1557" width="18.1086956521739" style="163" customWidth="1"/>
    <col min="1558" max="1558" width="16.4420289855072" style="163" customWidth="1"/>
    <col min="1559" max="1559" width="18.1086956521739" style="163" customWidth="1"/>
    <col min="1560" max="1562" width="13.1086956521739" style="163" customWidth="1"/>
    <col min="1563" max="1563" width="16.4420289855072" style="163" customWidth="1"/>
    <col min="1564" max="1565" width="15.4420289855072" style="163" customWidth="1"/>
    <col min="1566" max="1566" width="11.4420289855072" style="163" customWidth="1"/>
    <col min="1567" max="1568" width="18.1086956521739" style="163" customWidth="1"/>
    <col min="1569" max="1569" width="20.1086956521739" style="163" customWidth="1"/>
    <col min="1570" max="1793" width="9.10869565217391" style="163"/>
    <col min="1794" max="1794" width="10.3333333333333" style="163" customWidth="1"/>
    <col min="1795" max="1795" width="17.6666666666667" style="163" customWidth="1"/>
    <col min="1796" max="1797" width="11.8840579710145" style="163" customWidth="1"/>
    <col min="1798" max="1798" width="18.6666666666667" style="163" customWidth="1"/>
    <col min="1799" max="1801" width="9.10869565217391" style="163" hidden="1" customWidth="1"/>
    <col min="1802" max="1802" width="93.7753623188406" style="163" customWidth="1"/>
    <col min="1803" max="1804" width="9.10869565217391" style="163" hidden="1" customWidth="1"/>
    <col min="1805" max="1805" width="9.33333333333333" style="163" customWidth="1"/>
    <col min="1806" max="1806" width="12" style="163" customWidth="1"/>
    <col min="1807" max="1807" width="15.4420289855072" style="163" customWidth="1"/>
    <col min="1808" max="1808" width="9.10869565217391" style="163" hidden="1" customWidth="1"/>
    <col min="1809" max="1809" width="12" style="163" customWidth="1"/>
    <col min="1810" max="1810" width="9.10869565217391" style="163" hidden="1" customWidth="1"/>
    <col min="1811" max="1811" width="12.4420289855072" style="163" customWidth="1"/>
    <col min="1812" max="1812" width="13.1086956521739" style="163" customWidth="1"/>
    <col min="1813" max="1813" width="18.1086956521739" style="163" customWidth="1"/>
    <col min="1814" max="1814" width="16.4420289855072" style="163" customWidth="1"/>
    <col min="1815" max="1815" width="18.1086956521739" style="163" customWidth="1"/>
    <col min="1816" max="1818" width="13.1086956521739" style="163" customWidth="1"/>
    <col min="1819" max="1819" width="16.4420289855072" style="163" customWidth="1"/>
    <col min="1820" max="1821" width="15.4420289855072" style="163" customWidth="1"/>
    <col min="1822" max="1822" width="11.4420289855072" style="163" customWidth="1"/>
    <col min="1823" max="1824" width="18.1086956521739" style="163" customWidth="1"/>
    <col min="1825" max="1825" width="20.1086956521739" style="163" customWidth="1"/>
    <col min="1826" max="2049" width="9.10869565217391" style="163"/>
    <col min="2050" max="2050" width="10.3333333333333" style="163" customWidth="1"/>
    <col min="2051" max="2051" width="17.6666666666667" style="163" customWidth="1"/>
    <col min="2052" max="2053" width="11.8840579710145" style="163" customWidth="1"/>
    <col min="2054" max="2054" width="18.6666666666667" style="163" customWidth="1"/>
    <col min="2055" max="2057" width="9.10869565217391" style="163" hidden="1" customWidth="1"/>
    <col min="2058" max="2058" width="93.7753623188406" style="163" customWidth="1"/>
    <col min="2059" max="2060" width="9.10869565217391" style="163" hidden="1" customWidth="1"/>
    <col min="2061" max="2061" width="9.33333333333333" style="163" customWidth="1"/>
    <col min="2062" max="2062" width="12" style="163" customWidth="1"/>
    <col min="2063" max="2063" width="15.4420289855072" style="163" customWidth="1"/>
    <col min="2064" max="2064" width="9.10869565217391" style="163" hidden="1" customWidth="1"/>
    <col min="2065" max="2065" width="12" style="163" customWidth="1"/>
    <col min="2066" max="2066" width="9.10869565217391" style="163" hidden="1" customWidth="1"/>
    <col min="2067" max="2067" width="12.4420289855072" style="163" customWidth="1"/>
    <col min="2068" max="2068" width="13.1086956521739" style="163" customWidth="1"/>
    <col min="2069" max="2069" width="18.1086956521739" style="163" customWidth="1"/>
    <col min="2070" max="2070" width="16.4420289855072" style="163" customWidth="1"/>
    <col min="2071" max="2071" width="18.1086956521739" style="163" customWidth="1"/>
    <col min="2072" max="2074" width="13.1086956521739" style="163" customWidth="1"/>
    <col min="2075" max="2075" width="16.4420289855072" style="163" customWidth="1"/>
    <col min="2076" max="2077" width="15.4420289855072" style="163" customWidth="1"/>
    <col min="2078" max="2078" width="11.4420289855072" style="163" customWidth="1"/>
    <col min="2079" max="2080" width="18.1086956521739" style="163" customWidth="1"/>
    <col min="2081" max="2081" width="20.1086956521739" style="163" customWidth="1"/>
    <col min="2082" max="2305" width="9.10869565217391" style="163"/>
    <col min="2306" max="2306" width="10.3333333333333" style="163" customWidth="1"/>
    <col min="2307" max="2307" width="17.6666666666667" style="163" customWidth="1"/>
    <col min="2308" max="2309" width="11.8840579710145" style="163" customWidth="1"/>
    <col min="2310" max="2310" width="18.6666666666667" style="163" customWidth="1"/>
    <col min="2311" max="2313" width="9.10869565217391" style="163" hidden="1" customWidth="1"/>
    <col min="2314" max="2314" width="93.7753623188406" style="163" customWidth="1"/>
    <col min="2315" max="2316" width="9.10869565217391" style="163" hidden="1" customWidth="1"/>
    <col min="2317" max="2317" width="9.33333333333333" style="163" customWidth="1"/>
    <col min="2318" max="2318" width="12" style="163" customWidth="1"/>
    <col min="2319" max="2319" width="15.4420289855072" style="163" customWidth="1"/>
    <col min="2320" max="2320" width="9.10869565217391" style="163" hidden="1" customWidth="1"/>
    <col min="2321" max="2321" width="12" style="163" customWidth="1"/>
    <col min="2322" max="2322" width="9.10869565217391" style="163" hidden="1" customWidth="1"/>
    <col min="2323" max="2323" width="12.4420289855072" style="163" customWidth="1"/>
    <col min="2324" max="2324" width="13.1086956521739" style="163" customWidth="1"/>
    <col min="2325" max="2325" width="18.1086956521739" style="163" customWidth="1"/>
    <col min="2326" max="2326" width="16.4420289855072" style="163" customWidth="1"/>
    <col min="2327" max="2327" width="18.1086956521739" style="163" customWidth="1"/>
    <col min="2328" max="2330" width="13.1086956521739" style="163" customWidth="1"/>
    <col min="2331" max="2331" width="16.4420289855072" style="163" customWidth="1"/>
    <col min="2332" max="2333" width="15.4420289855072" style="163" customWidth="1"/>
    <col min="2334" max="2334" width="11.4420289855072" style="163" customWidth="1"/>
    <col min="2335" max="2336" width="18.1086956521739" style="163" customWidth="1"/>
    <col min="2337" max="2337" width="20.1086956521739" style="163" customWidth="1"/>
    <col min="2338" max="2561" width="9.10869565217391" style="163"/>
    <col min="2562" max="2562" width="10.3333333333333" style="163" customWidth="1"/>
    <col min="2563" max="2563" width="17.6666666666667" style="163" customWidth="1"/>
    <col min="2564" max="2565" width="11.8840579710145" style="163" customWidth="1"/>
    <col min="2566" max="2566" width="18.6666666666667" style="163" customWidth="1"/>
    <col min="2567" max="2569" width="9.10869565217391" style="163" hidden="1" customWidth="1"/>
    <col min="2570" max="2570" width="93.7753623188406" style="163" customWidth="1"/>
    <col min="2571" max="2572" width="9.10869565217391" style="163" hidden="1" customWidth="1"/>
    <col min="2573" max="2573" width="9.33333333333333" style="163" customWidth="1"/>
    <col min="2574" max="2574" width="12" style="163" customWidth="1"/>
    <col min="2575" max="2575" width="15.4420289855072" style="163" customWidth="1"/>
    <col min="2576" max="2576" width="9.10869565217391" style="163" hidden="1" customWidth="1"/>
    <col min="2577" max="2577" width="12" style="163" customWidth="1"/>
    <col min="2578" max="2578" width="9.10869565217391" style="163" hidden="1" customWidth="1"/>
    <col min="2579" max="2579" width="12.4420289855072" style="163" customWidth="1"/>
    <col min="2580" max="2580" width="13.1086956521739" style="163" customWidth="1"/>
    <col min="2581" max="2581" width="18.1086956521739" style="163" customWidth="1"/>
    <col min="2582" max="2582" width="16.4420289855072" style="163" customWidth="1"/>
    <col min="2583" max="2583" width="18.1086956521739" style="163" customWidth="1"/>
    <col min="2584" max="2586" width="13.1086956521739" style="163" customWidth="1"/>
    <col min="2587" max="2587" width="16.4420289855072" style="163" customWidth="1"/>
    <col min="2588" max="2589" width="15.4420289855072" style="163" customWidth="1"/>
    <col min="2590" max="2590" width="11.4420289855072" style="163" customWidth="1"/>
    <col min="2591" max="2592" width="18.1086956521739" style="163" customWidth="1"/>
    <col min="2593" max="2593" width="20.1086956521739" style="163" customWidth="1"/>
    <col min="2594" max="2817" width="9.10869565217391" style="163"/>
    <col min="2818" max="2818" width="10.3333333333333" style="163" customWidth="1"/>
    <col min="2819" max="2819" width="17.6666666666667" style="163" customWidth="1"/>
    <col min="2820" max="2821" width="11.8840579710145" style="163" customWidth="1"/>
    <col min="2822" max="2822" width="18.6666666666667" style="163" customWidth="1"/>
    <col min="2823" max="2825" width="9.10869565217391" style="163" hidden="1" customWidth="1"/>
    <col min="2826" max="2826" width="93.7753623188406" style="163" customWidth="1"/>
    <col min="2827" max="2828" width="9.10869565217391" style="163" hidden="1" customWidth="1"/>
    <col min="2829" max="2829" width="9.33333333333333" style="163" customWidth="1"/>
    <col min="2830" max="2830" width="12" style="163" customWidth="1"/>
    <col min="2831" max="2831" width="15.4420289855072" style="163" customWidth="1"/>
    <col min="2832" max="2832" width="9.10869565217391" style="163" hidden="1" customWidth="1"/>
    <col min="2833" max="2833" width="12" style="163" customWidth="1"/>
    <col min="2834" max="2834" width="9.10869565217391" style="163" hidden="1" customWidth="1"/>
    <col min="2835" max="2835" width="12.4420289855072" style="163" customWidth="1"/>
    <col min="2836" max="2836" width="13.1086956521739" style="163" customWidth="1"/>
    <col min="2837" max="2837" width="18.1086956521739" style="163" customWidth="1"/>
    <col min="2838" max="2838" width="16.4420289855072" style="163" customWidth="1"/>
    <col min="2839" max="2839" width="18.1086956521739" style="163" customWidth="1"/>
    <col min="2840" max="2842" width="13.1086956521739" style="163" customWidth="1"/>
    <col min="2843" max="2843" width="16.4420289855072" style="163" customWidth="1"/>
    <col min="2844" max="2845" width="15.4420289855072" style="163" customWidth="1"/>
    <col min="2846" max="2846" width="11.4420289855072" style="163" customWidth="1"/>
    <col min="2847" max="2848" width="18.1086956521739" style="163" customWidth="1"/>
    <col min="2849" max="2849" width="20.1086956521739" style="163" customWidth="1"/>
    <col min="2850" max="3073" width="9.10869565217391" style="163"/>
    <col min="3074" max="3074" width="10.3333333333333" style="163" customWidth="1"/>
    <col min="3075" max="3075" width="17.6666666666667" style="163" customWidth="1"/>
    <col min="3076" max="3077" width="11.8840579710145" style="163" customWidth="1"/>
    <col min="3078" max="3078" width="18.6666666666667" style="163" customWidth="1"/>
    <col min="3079" max="3081" width="9.10869565217391" style="163" hidden="1" customWidth="1"/>
    <col min="3082" max="3082" width="93.7753623188406" style="163" customWidth="1"/>
    <col min="3083" max="3084" width="9.10869565217391" style="163" hidden="1" customWidth="1"/>
    <col min="3085" max="3085" width="9.33333333333333" style="163" customWidth="1"/>
    <col min="3086" max="3086" width="12" style="163" customWidth="1"/>
    <col min="3087" max="3087" width="15.4420289855072" style="163" customWidth="1"/>
    <col min="3088" max="3088" width="9.10869565217391" style="163" hidden="1" customWidth="1"/>
    <col min="3089" max="3089" width="12" style="163" customWidth="1"/>
    <col min="3090" max="3090" width="9.10869565217391" style="163" hidden="1" customWidth="1"/>
    <col min="3091" max="3091" width="12.4420289855072" style="163" customWidth="1"/>
    <col min="3092" max="3092" width="13.1086956521739" style="163" customWidth="1"/>
    <col min="3093" max="3093" width="18.1086956521739" style="163" customWidth="1"/>
    <col min="3094" max="3094" width="16.4420289855072" style="163" customWidth="1"/>
    <col min="3095" max="3095" width="18.1086956521739" style="163" customWidth="1"/>
    <col min="3096" max="3098" width="13.1086956521739" style="163" customWidth="1"/>
    <col min="3099" max="3099" width="16.4420289855072" style="163" customWidth="1"/>
    <col min="3100" max="3101" width="15.4420289855072" style="163" customWidth="1"/>
    <col min="3102" max="3102" width="11.4420289855072" style="163" customWidth="1"/>
    <col min="3103" max="3104" width="18.1086956521739" style="163" customWidth="1"/>
    <col min="3105" max="3105" width="20.1086956521739" style="163" customWidth="1"/>
    <col min="3106" max="3329" width="9.10869565217391" style="163"/>
    <col min="3330" max="3330" width="10.3333333333333" style="163" customWidth="1"/>
    <col min="3331" max="3331" width="17.6666666666667" style="163" customWidth="1"/>
    <col min="3332" max="3333" width="11.8840579710145" style="163" customWidth="1"/>
    <col min="3334" max="3334" width="18.6666666666667" style="163" customWidth="1"/>
    <col min="3335" max="3337" width="9.10869565217391" style="163" hidden="1" customWidth="1"/>
    <col min="3338" max="3338" width="93.7753623188406" style="163" customWidth="1"/>
    <col min="3339" max="3340" width="9.10869565217391" style="163" hidden="1" customWidth="1"/>
    <col min="3341" max="3341" width="9.33333333333333" style="163" customWidth="1"/>
    <col min="3342" max="3342" width="12" style="163" customWidth="1"/>
    <col min="3343" max="3343" width="15.4420289855072" style="163" customWidth="1"/>
    <col min="3344" max="3344" width="9.10869565217391" style="163" hidden="1" customWidth="1"/>
    <col min="3345" max="3345" width="12" style="163" customWidth="1"/>
    <col min="3346" max="3346" width="9.10869565217391" style="163" hidden="1" customWidth="1"/>
    <col min="3347" max="3347" width="12.4420289855072" style="163" customWidth="1"/>
    <col min="3348" max="3348" width="13.1086956521739" style="163" customWidth="1"/>
    <col min="3349" max="3349" width="18.1086956521739" style="163" customWidth="1"/>
    <col min="3350" max="3350" width="16.4420289855072" style="163" customWidth="1"/>
    <col min="3351" max="3351" width="18.1086956521739" style="163" customWidth="1"/>
    <col min="3352" max="3354" width="13.1086956521739" style="163" customWidth="1"/>
    <col min="3355" max="3355" width="16.4420289855072" style="163" customWidth="1"/>
    <col min="3356" max="3357" width="15.4420289855072" style="163" customWidth="1"/>
    <col min="3358" max="3358" width="11.4420289855072" style="163" customWidth="1"/>
    <col min="3359" max="3360" width="18.1086956521739" style="163" customWidth="1"/>
    <col min="3361" max="3361" width="20.1086956521739" style="163" customWidth="1"/>
    <col min="3362" max="3585" width="9.10869565217391" style="163"/>
    <col min="3586" max="3586" width="10.3333333333333" style="163" customWidth="1"/>
    <col min="3587" max="3587" width="17.6666666666667" style="163" customWidth="1"/>
    <col min="3588" max="3589" width="11.8840579710145" style="163" customWidth="1"/>
    <col min="3590" max="3590" width="18.6666666666667" style="163" customWidth="1"/>
    <col min="3591" max="3593" width="9.10869565217391" style="163" hidden="1" customWidth="1"/>
    <col min="3594" max="3594" width="93.7753623188406" style="163" customWidth="1"/>
    <col min="3595" max="3596" width="9.10869565217391" style="163" hidden="1" customWidth="1"/>
    <col min="3597" max="3597" width="9.33333333333333" style="163" customWidth="1"/>
    <col min="3598" max="3598" width="12" style="163" customWidth="1"/>
    <col min="3599" max="3599" width="15.4420289855072" style="163" customWidth="1"/>
    <col min="3600" max="3600" width="9.10869565217391" style="163" hidden="1" customWidth="1"/>
    <col min="3601" max="3601" width="12" style="163" customWidth="1"/>
    <col min="3602" max="3602" width="9.10869565217391" style="163" hidden="1" customWidth="1"/>
    <col min="3603" max="3603" width="12.4420289855072" style="163" customWidth="1"/>
    <col min="3604" max="3604" width="13.1086956521739" style="163" customWidth="1"/>
    <col min="3605" max="3605" width="18.1086956521739" style="163" customWidth="1"/>
    <col min="3606" max="3606" width="16.4420289855072" style="163" customWidth="1"/>
    <col min="3607" max="3607" width="18.1086956521739" style="163" customWidth="1"/>
    <col min="3608" max="3610" width="13.1086956521739" style="163" customWidth="1"/>
    <col min="3611" max="3611" width="16.4420289855072" style="163" customWidth="1"/>
    <col min="3612" max="3613" width="15.4420289855072" style="163" customWidth="1"/>
    <col min="3614" max="3614" width="11.4420289855072" style="163" customWidth="1"/>
    <col min="3615" max="3616" width="18.1086956521739" style="163" customWidth="1"/>
    <col min="3617" max="3617" width="20.1086956521739" style="163" customWidth="1"/>
    <col min="3618" max="3841" width="9.10869565217391" style="163"/>
    <col min="3842" max="3842" width="10.3333333333333" style="163" customWidth="1"/>
    <col min="3843" max="3843" width="17.6666666666667" style="163" customWidth="1"/>
    <col min="3844" max="3845" width="11.8840579710145" style="163" customWidth="1"/>
    <col min="3846" max="3846" width="18.6666666666667" style="163" customWidth="1"/>
    <col min="3847" max="3849" width="9.10869565217391" style="163" hidden="1" customWidth="1"/>
    <col min="3850" max="3850" width="93.7753623188406" style="163" customWidth="1"/>
    <col min="3851" max="3852" width="9.10869565217391" style="163" hidden="1" customWidth="1"/>
    <col min="3853" max="3853" width="9.33333333333333" style="163" customWidth="1"/>
    <col min="3854" max="3854" width="12" style="163" customWidth="1"/>
    <col min="3855" max="3855" width="15.4420289855072" style="163" customWidth="1"/>
    <col min="3856" max="3856" width="9.10869565217391" style="163" hidden="1" customWidth="1"/>
    <col min="3857" max="3857" width="12" style="163" customWidth="1"/>
    <col min="3858" max="3858" width="9.10869565217391" style="163" hidden="1" customWidth="1"/>
    <col min="3859" max="3859" width="12.4420289855072" style="163" customWidth="1"/>
    <col min="3860" max="3860" width="13.1086956521739" style="163" customWidth="1"/>
    <col min="3861" max="3861" width="18.1086956521739" style="163" customWidth="1"/>
    <col min="3862" max="3862" width="16.4420289855072" style="163" customWidth="1"/>
    <col min="3863" max="3863" width="18.1086956521739" style="163" customWidth="1"/>
    <col min="3864" max="3866" width="13.1086956521739" style="163" customWidth="1"/>
    <col min="3867" max="3867" width="16.4420289855072" style="163" customWidth="1"/>
    <col min="3868" max="3869" width="15.4420289855072" style="163" customWidth="1"/>
    <col min="3870" max="3870" width="11.4420289855072" style="163" customWidth="1"/>
    <col min="3871" max="3872" width="18.1086956521739" style="163" customWidth="1"/>
    <col min="3873" max="3873" width="20.1086956521739" style="163" customWidth="1"/>
    <col min="3874" max="4097" width="9.10869565217391" style="163"/>
    <col min="4098" max="4098" width="10.3333333333333" style="163" customWidth="1"/>
    <col min="4099" max="4099" width="17.6666666666667" style="163" customWidth="1"/>
    <col min="4100" max="4101" width="11.8840579710145" style="163" customWidth="1"/>
    <col min="4102" max="4102" width="18.6666666666667" style="163" customWidth="1"/>
    <col min="4103" max="4105" width="9.10869565217391" style="163" hidden="1" customWidth="1"/>
    <col min="4106" max="4106" width="93.7753623188406" style="163" customWidth="1"/>
    <col min="4107" max="4108" width="9.10869565217391" style="163" hidden="1" customWidth="1"/>
    <col min="4109" max="4109" width="9.33333333333333" style="163" customWidth="1"/>
    <col min="4110" max="4110" width="12" style="163" customWidth="1"/>
    <col min="4111" max="4111" width="15.4420289855072" style="163" customWidth="1"/>
    <col min="4112" max="4112" width="9.10869565217391" style="163" hidden="1" customWidth="1"/>
    <col min="4113" max="4113" width="12" style="163" customWidth="1"/>
    <col min="4114" max="4114" width="9.10869565217391" style="163" hidden="1" customWidth="1"/>
    <col min="4115" max="4115" width="12.4420289855072" style="163" customWidth="1"/>
    <col min="4116" max="4116" width="13.1086956521739" style="163" customWidth="1"/>
    <col min="4117" max="4117" width="18.1086956521739" style="163" customWidth="1"/>
    <col min="4118" max="4118" width="16.4420289855072" style="163" customWidth="1"/>
    <col min="4119" max="4119" width="18.1086956521739" style="163" customWidth="1"/>
    <col min="4120" max="4122" width="13.1086956521739" style="163" customWidth="1"/>
    <col min="4123" max="4123" width="16.4420289855072" style="163" customWidth="1"/>
    <col min="4124" max="4125" width="15.4420289855072" style="163" customWidth="1"/>
    <col min="4126" max="4126" width="11.4420289855072" style="163" customWidth="1"/>
    <col min="4127" max="4128" width="18.1086956521739" style="163" customWidth="1"/>
    <col min="4129" max="4129" width="20.1086956521739" style="163" customWidth="1"/>
    <col min="4130" max="4353" width="9.10869565217391" style="163"/>
    <col min="4354" max="4354" width="10.3333333333333" style="163" customWidth="1"/>
    <col min="4355" max="4355" width="17.6666666666667" style="163" customWidth="1"/>
    <col min="4356" max="4357" width="11.8840579710145" style="163" customWidth="1"/>
    <col min="4358" max="4358" width="18.6666666666667" style="163" customWidth="1"/>
    <col min="4359" max="4361" width="9.10869565217391" style="163" hidden="1" customWidth="1"/>
    <col min="4362" max="4362" width="93.7753623188406" style="163" customWidth="1"/>
    <col min="4363" max="4364" width="9.10869565217391" style="163" hidden="1" customWidth="1"/>
    <col min="4365" max="4365" width="9.33333333333333" style="163" customWidth="1"/>
    <col min="4366" max="4366" width="12" style="163" customWidth="1"/>
    <col min="4367" max="4367" width="15.4420289855072" style="163" customWidth="1"/>
    <col min="4368" max="4368" width="9.10869565217391" style="163" hidden="1" customWidth="1"/>
    <col min="4369" max="4369" width="12" style="163" customWidth="1"/>
    <col min="4370" max="4370" width="9.10869565217391" style="163" hidden="1" customWidth="1"/>
    <col min="4371" max="4371" width="12.4420289855072" style="163" customWidth="1"/>
    <col min="4372" max="4372" width="13.1086956521739" style="163" customWidth="1"/>
    <col min="4373" max="4373" width="18.1086956521739" style="163" customWidth="1"/>
    <col min="4374" max="4374" width="16.4420289855072" style="163" customWidth="1"/>
    <col min="4375" max="4375" width="18.1086956521739" style="163" customWidth="1"/>
    <col min="4376" max="4378" width="13.1086956521739" style="163" customWidth="1"/>
    <col min="4379" max="4379" width="16.4420289855072" style="163" customWidth="1"/>
    <col min="4380" max="4381" width="15.4420289855072" style="163" customWidth="1"/>
    <col min="4382" max="4382" width="11.4420289855072" style="163" customWidth="1"/>
    <col min="4383" max="4384" width="18.1086956521739" style="163" customWidth="1"/>
    <col min="4385" max="4385" width="20.1086956521739" style="163" customWidth="1"/>
    <col min="4386" max="4609" width="9.10869565217391" style="163"/>
    <col min="4610" max="4610" width="10.3333333333333" style="163" customWidth="1"/>
    <col min="4611" max="4611" width="17.6666666666667" style="163" customWidth="1"/>
    <col min="4612" max="4613" width="11.8840579710145" style="163" customWidth="1"/>
    <col min="4614" max="4614" width="18.6666666666667" style="163" customWidth="1"/>
    <col min="4615" max="4617" width="9.10869565217391" style="163" hidden="1" customWidth="1"/>
    <col min="4618" max="4618" width="93.7753623188406" style="163" customWidth="1"/>
    <col min="4619" max="4620" width="9.10869565217391" style="163" hidden="1" customWidth="1"/>
    <col min="4621" max="4621" width="9.33333333333333" style="163" customWidth="1"/>
    <col min="4622" max="4622" width="12" style="163" customWidth="1"/>
    <col min="4623" max="4623" width="15.4420289855072" style="163" customWidth="1"/>
    <col min="4624" max="4624" width="9.10869565217391" style="163" hidden="1" customWidth="1"/>
    <col min="4625" max="4625" width="12" style="163" customWidth="1"/>
    <col min="4626" max="4626" width="9.10869565217391" style="163" hidden="1" customWidth="1"/>
    <col min="4627" max="4627" width="12.4420289855072" style="163" customWidth="1"/>
    <col min="4628" max="4628" width="13.1086956521739" style="163" customWidth="1"/>
    <col min="4629" max="4629" width="18.1086956521739" style="163" customWidth="1"/>
    <col min="4630" max="4630" width="16.4420289855072" style="163" customWidth="1"/>
    <col min="4631" max="4631" width="18.1086956521739" style="163" customWidth="1"/>
    <col min="4632" max="4634" width="13.1086956521739" style="163" customWidth="1"/>
    <col min="4635" max="4635" width="16.4420289855072" style="163" customWidth="1"/>
    <col min="4636" max="4637" width="15.4420289855072" style="163" customWidth="1"/>
    <col min="4638" max="4638" width="11.4420289855072" style="163" customWidth="1"/>
    <col min="4639" max="4640" width="18.1086956521739" style="163" customWidth="1"/>
    <col min="4641" max="4641" width="20.1086956521739" style="163" customWidth="1"/>
    <col min="4642" max="4865" width="9.10869565217391" style="163"/>
    <col min="4866" max="4866" width="10.3333333333333" style="163" customWidth="1"/>
    <col min="4867" max="4867" width="17.6666666666667" style="163" customWidth="1"/>
    <col min="4868" max="4869" width="11.8840579710145" style="163" customWidth="1"/>
    <col min="4870" max="4870" width="18.6666666666667" style="163" customWidth="1"/>
    <col min="4871" max="4873" width="9.10869565217391" style="163" hidden="1" customWidth="1"/>
    <col min="4874" max="4874" width="93.7753623188406" style="163" customWidth="1"/>
    <col min="4875" max="4876" width="9.10869565217391" style="163" hidden="1" customWidth="1"/>
    <col min="4877" max="4877" width="9.33333333333333" style="163" customWidth="1"/>
    <col min="4878" max="4878" width="12" style="163" customWidth="1"/>
    <col min="4879" max="4879" width="15.4420289855072" style="163" customWidth="1"/>
    <col min="4880" max="4880" width="9.10869565217391" style="163" hidden="1" customWidth="1"/>
    <col min="4881" max="4881" width="12" style="163" customWidth="1"/>
    <col min="4882" max="4882" width="9.10869565217391" style="163" hidden="1" customWidth="1"/>
    <col min="4883" max="4883" width="12.4420289855072" style="163" customWidth="1"/>
    <col min="4884" max="4884" width="13.1086956521739" style="163" customWidth="1"/>
    <col min="4885" max="4885" width="18.1086956521739" style="163" customWidth="1"/>
    <col min="4886" max="4886" width="16.4420289855072" style="163" customWidth="1"/>
    <col min="4887" max="4887" width="18.1086956521739" style="163" customWidth="1"/>
    <col min="4888" max="4890" width="13.1086956521739" style="163" customWidth="1"/>
    <col min="4891" max="4891" width="16.4420289855072" style="163" customWidth="1"/>
    <col min="4892" max="4893" width="15.4420289855072" style="163" customWidth="1"/>
    <col min="4894" max="4894" width="11.4420289855072" style="163" customWidth="1"/>
    <col min="4895" max="4896" width="18.1086956521739" style="163" customWidth="1"/>
    <col min="4897" max="4897" width="20.1086956521739" style="163" customWidth="1"/>
    <col min="4898" max="5121" width="9.10869565217391" style="163"/>
    <col min="5122" max="5122" width="10.3333333333333" style="163" customWidth="1"/>
    <col min="5123" max="5123" width="17.6666666666667" style="163" customWidth="1"/>
    <col min="5124" max="5125" width="11.8840579710145" style="163" customWidth="1"/>
    <col min="5126" max="5126" width="18.6666666666667" style="163" customWidth="1"/>
    <col min="5127" max="5129" width="9.10869565217391" style="163" hidden="1" customWidth="1"/>
    <col min="5130" max="5130" width="93.7753623188406" style="163" customWidth="1"/>
    <col min="5131" max="5132" width="9.10869565217391" style="163" hidden="1" customWidth="1"/>
    <col min="5133" max="5133" width="9.33333333333333" style="163" customWidth="1"/>
    <col min="5134" max="5134" width="12" style="163" customWidth="1"/>
    <col min="5135" max="5135" width="15.4420289855072" style="163" customWidth="1"/>
    <col min="5136" max="5136" width="9.10869565217391" style="163" hidden="1" customWidth="1"/>
    <col min="5137" max="5137" width="12" style="163" customWidth="1"/>
    <col min="5138" max="5138" width="9.10869565217391" style="163" hidden="1" customWidth="1"/>
    <col min="5139" max="5139" width="12.4420289855072" style="163" customWidth="1"/>
    <col min="5140" max="5140" width="13.1086956521739" style="163" customWidth="1"/>
    <col min="5141" max="5141" width="18.1086956521739" style="163" customWidth="1"/>
    <col min="5142" max="5142" width="16.4420289855072" style="163" customWidth="1"/>
    <col min="5143" max="5143" width="18.1086956521739" style="163" customWidth="1"/>
    <col min="5144" max="5146" width="13.1086956521739" style="163" customWidth="1"/>
    <col min="5147" max="5147" width="16.4420289855072" style="163" customWidth="1"/>
    <col min="5148" max="5149" width="15.4420289855072" style="163" customWidth="1"/>
    <col min="5150" max="5150" width="11.4420289855072" style="163" customWidth="1"/>
    <col min="5151" max="5152" width="18.1086956521739" style="163" customWidth="1"/>
    <col min="5153" max="5153" width="20.1086956521739" style="163" customWidth="1"/>
    <col min="5154" max="5377" width="9.10869565217391" style="163"/>
    <col min="5378" max="5378" width="10.3333333333333" style="163" customWidth="1"/>
    <col min="5379" max="5379" width="17.6666666666667" style="163" customWidth="1"/>
    <col min="5380" max="5381" width="11.8840579710145" style="163" customWidth="1"/>
    <col min="5382" max="5382" width="18.6666666666667" style="163" customWidth="1"/>
    <col min="5383" max="5385" width="9.10869565217391" style="163" hidden="1" customWidth="1"/>
    <col min="5386" max="5386" width="93.7753623188406" style="163" customWidth="1"/>
    <col min="5387" max="5388" width="9.10869565217391" style="163" hidden="1" customWidth="1"/>
    <col min="5389" max="5389" width="9.33333333333333" style="163" customWidth="1"/>
    <col min="5390" max="5390" width="12" style="163" customWidth="1"/>
    <col min="5391" max="5391" width="15.4420289855072" style="163" customWidth="1"/>
    <col min="5392" max="5392" width="9.10869565217391" style="163" hidden="1" customWidth="1"/>
    <col min="5393" max="5393" width="12" style="163" customWidth="1"/>
    <col min="5394" max="5394" width="9.10869565217391" style="163" hidden="1" customWidth="1"/>
    <col min="5395" max="5395" width="12.4420289855072" style="163" customWidth="1"/>
    <col min="5396" max="5396" width="13.1086956521739" style="163" customWidth="1"/>
    <col min="5397" max="5397" width="18.1086956521739" style="163" customWidth="1"/>
    <col min="5398" max="5398" width="16.4420289855072" style="163" customWidth="1"/>
    <col min="5399" max="5399" width="18.1086956521739" style="163" customWidth="1"/>
    <col min="5400" max="5402" width="13.1086956521739" style="163" customWidth="1"/>
    <col min="5403" max="5403" width="16.4420289855072" style="163" customWidth="1"/>
    <col min="5404" max="5405" width="15.4420289855072" style="163" customWidth="1"/>
    <col min="5406" max="5406" width="11.4420289855072" style="163" customWidth="1"/>
    <col min="5407" max="5408" width="18.1086956521739" style="163" customWidth="1"/>
    <col min="5409" max="5409" width="20.1086956521739" style="163" customWidth="1"/>
    <col min="5410" max="5633" width="9.10869565217391" style="163"/>
    <col min="5634" max="5634" width="10.3333333333333" style="163" customWidth="1"/>
    <col min="5635" max="5635" width="17.6666666666667" style="163" customWidth="1"/>
    <col min="5636" max="5637" width="11.8840579710145" style="163" customWidth="1"/>
    <col min="5638" max="5638" width="18.6666666666667" style="163" customWidth="1"/>
    <col min="5639" max="5641" width="9.10869565217391" style="163" hidden="1" customWidth="1"/>
    <col min="5642" max="5642" width="93.7753623188406" style="163" customWidth="1"/>
    <col min="5643" max="5644" width="9.10869565217391" style="163" hidden="1" customWidth="1"/>
    <col min="5645" max="5645" width="9.33333333333333" style="163" customWidth="1"/>
    <col min="5646" max="5646" width="12" style="163" customWidth="1"/>
    <col min="5647" max="5647" width="15.4420289855072" style="163" customWidth="1"/>
    <col min="5648" max="5648" width="9.10869565217391" style="163" hidden="1" customWidth="1"/>
    <col min="5649" max="5649" width="12" style="163" customWidth="1"/>
    <col min="5650" max="5650" width="9.10869565217391" style="163" hidden="1" customWidth="1"/>
    <col min="5651" max="5651" width="12.4420289855072" style="163" customWidth="1"/>
    <col min="5652" max="5652" width="13.1086956521739" style="163" customWidth="1"/>
    <col min="5653" max="5653" width="18.1086956521739" style="163" customWidth="1"/>
    <col min="5654" max="5654" width="16.4420289855072" style="163" customWidth="1"/>
    <col min="5655" max="5655" width="18.1086956521739" style="163" customWidth="1"/>
    <col min="5656" max="5658" width="13.1086956521739" style="163" customWidth="1"/>
    <col min="5659" max="5659" width="16.4420289855072" style="163" customWidth="1"/>
    <col min="5660" max="5661" width="15.4420289855072" style="163" customWidth="1"/>
    <col min="5662" max="5662" width="11.4420289855072" style="163" customWidth="1"/>
    <col min="5663" max="5664" width="18.1086956521739" style="163" customWidth="1"/>
    <col min="5665" max="5665" width="20.1086956521739" style="163" customWidth="1"/>
    <col min="5666" max="5889" width="9.10869565217391" style="163"/>
    <col min="5890" max="5890" width="10.3333333333333" style="163" customWidth="1"/>
    <col min="5891" max="5891" width="17.6666666666667" style="163" customWidth="1"/>
    <col min="5892" max="5893" width="11.8840579710145" style="163" customWidth="1"/>
    <col min="5894" max="5894" width="18.6666666666667" style="163" customWidth="1"/>
    <col min="5895" max="5897" width="9.10869565217391" style="163" hidden="1" customWidth="1"/>
    <col min="5898" max="5898" width="93.7753623188406" style="163" customWidth="1"/>
    <col min="5899" max="5900" width="9.10869565217391" style="163" hidden="1" customWidth="1"/>
    <col min="5901" max="5901" width="9.33333333333333" style="163" customWidth="1"/>
    <col min="5902" max="5902" width="12" style="163" customWidth="1"/>
    <col min="5903" max="5903" width="15.4420289855072" style="163" customWidth="1"/>
    <col min="5904" max="5904" width="9.10869565217391" style="163" hidden="1" customWidth="1"/>
    <col min="5905" max="5905" width="12" style="163" customWidth="1"/>
    <col min="5906" max="5906" width="9.10869565217391" style="163" hidden="1" customWidth="1"/>
    <col min="5907" max="5907" width="12.4420289855072" style="163" customWidth="1"/>
    <col min="5908" max="5908" width="13.1086956521739" style="163" customWidth="1"/>
    <col min="5909" max="5909" width="18.1086956521739" style="163" customWidth="1"/>
    <col min="5910" max="5910" width="16.4420289855072" style="163" customWidth="1"/>
    <col min="5911" max="5911" width="18.1086956521739" style="163" customWidth="1"/>
    <col min="5912" max="5914" width="13.1086956521739" style="163" customWidth="1"/>
    <col min="5915" max="5915" width="16.4420289855072" style="163" customWidth="1"/>
    <col min="5916" max="5917" width="15.4420289855072" style="163" customWidth="1"/>
    <col min="5918" max="5918" width="11.4420289855072" style="163" customWidth="1"/>
    <col min="5919" max="5920" width="18.1086956521739" style="163" customWidth="1"/>
    <col min="5921" max="5921" width="20.1086956521739" style="163" customWidth="1"/>
    <col min="5922" max="6145" width="9.10869565217391" style="163"/>
    <col min="6146" max="6146" width="10.3333333333333" style="163" customWidth="1"/>
    <col min="6147" max="6147" width="17.6666666666667" style="163" customWidth="1"/>
    <col min="6148" max="6149" width="11.8840579710145" style="163" customWidth="1"/>
    <col min="6150" max="6150" width="18.6666666666667" style="163" customWidth="1"/>
    <col min="6151" max="6153" width="9.10869565217391" style="163" hidden="1" customWidth="1"/>
    <col min="6154" max="6154" width="93.7753623188406" style="163" customWidth="1"/>
    <col min="6155" max="6156" width="9.10869565217391" style="163" hidden="1" customWidth="1"/>
    <col min="6157" max="6157" width="9.33333333333333" style="163" customWidth="1"/>
    <col min="6158" max="6158" width="12" style="163" customWidth="1"/>
    <col min="6159" max="6159" width="15.4420289855072" style="163" customWidth="1"/>
    <col min="6160" max="6160" width="9.10869565217391" style="163" hidden="1" customWidth="1"/>
    <col min="6161" max="6161" width="12" style="163" customWidth="1"/>
    <col min="6162" max="6162" width="9.10869565217391" style="163" hidden="1" customWidth="1"/>
    <col min="6163" max="6163" width="12.4420289855072" style="163" customWidth="1"/>
    <col min="6164" max="6164" width="13.1086956521739" style="163" customWidth="1"/>
    <col min="6165" max="6165" width="18.1086956521739" style="163" customWidth="1"/>
    <col min="6166" max="6166" width="16.4420289855072" style="163" customWidth="1"/>
    <col min="6167" max="6167" width="18.1086956521739" style="163" customWidth="1"/>
    <col min="6168" max="6170" width="13.1086956521739" style="163" customWidth="1"/>
    <col min="6171" max="6171" width="16.4420289855072" style="163" customWidth="1"/>
    <col min="6172" max="6173" width="15.4420289855072" style="163" customWidth="1"/>
    <col min="6174" max="6174" width="11.4420289855072" style="163" customWidth="1"/>
    <col min="6175" max="6176" width="18.1086956521739" style="163" customWidth="1"/>
    <col min="6177" max="6177" width="20.1086956521739" style="163" customWidth="1"/>
    <col min="6178" max="6401" width="9.10869565217391" style="163"/>
    <col min="6402" max="6402" width="10.3333333333333" style="163" customWidth="1"/>
    <col min="6403" max="6403" width="17.6666666666667" style="163" customWidth="1"/>
    <col min="6404" max="6405" width="11.8840579710145" style="163" customWidth="1"/>
    <col min="6406" max="6406" width="18.6666666666667" style="163" customWidth="1"/>
    <col min="6407" max="6409" width="9.10869565217391" style="163" hidden="1" customWidth="1"/>
    <col min="6410" max="6410" width="93.7753623188406" style="163" customWidth="1"/>
    <col min="6411" max="6412" width="9.10869565217391" style="163" hidden="1" customWidth="1"/>
    <col min="6413" max="6413" width="9.33333333333333" style="163" customWidth="1"/>
    <col min="6414" max="6414" width="12" style="163" customWidth="1"/>
    <col min="6415" max="6415" width="15.4420289855072" style="163" customWidth="1"/>
    <col min="6416" max="6416" width="9.10869565217391" style="163" hidden="1" customWidth="1"/>
    <col min="6417" max="6417" width="12" style="163" customWidth="1"/>
    <col min="6418" max="6418" width="9.10869565217391" style="163" hidden="1" customWidth="1"/>
    <col min="6419" max="6419" width="12.4420289855072" style="163" customWidth="1"/>
    <col min="6420" max="6420" width="13.1086956521739" style="163" customWidth="1"/>
    <col min="6421" max="6421" width="18.1086956521739" style="163" customWidth="1"/>
    <col min="6422" max="6422" width="16.4420289855072" style="163" customWidth="1"/>
    <col min="6423" max="6423" width="18.1086956521739" style="163" customWidth="1"/>
    <col min="6424" max="6426" width="13.1086956521739" style="163" customWidth="1"/>
    <col min="6427" max="6427" width="16.4420289855072" style="163" customWidth="1"/>
    <col min="6428" max="6429" width="15.4420289855072" style="163" customWidth="1"/>
    <col min="6430" max="6430" width="11.4420289855072" style="163" customWidth="1"/>
    <col min="6431" max="6432" width="18.1086956521739" style="163" customWidth="1"/>
    <col min="6433" max="6433" width="20.1086956521739" style="163" customWidth="1"/>
    <col min="6434" max="6657" width="9.10869565217391" style="163"/>
    <col min="6658" max="6658" width="10.3333333333333" style="163" customWidth="1"/>
    <col min="6659" max="6659" width="17.6666666666667" style="163" customWidth="1"/>
    <col min="6660" max="6661" width="11.8840579710145" style="163" customWidth="1"/>
    <col min="6662" max="6662" width="18.6666666666667" style="163" customWidth="1"/>
    <col min="6663" max="6665" width="9.10869565217391" style="163" hidden="1" customWidth="1"/>
    <col min="6666" max="6666" width="93.7753623188406" style="163" customWidth="1"/>
    <col min="6667" max="6668" width="9.10869565217391" style="163" hidden="1" customWidth="1"/>
    <col min="6669" max="6669" width="9.33333333333333" style="163" customWidth="1"/>
    <col min="6670" max="6670" width="12" style="163" customWidth="1"/>
    <col min="6671" max="6671" width="15.4420289855072" style="163" customWidth="1"/>
    <col min="6672" max="6672" width="9.10869565217391" style="163" hidden="1" customWidth="1"/>
    <col min="6673" max="6673" width="12" style="163" customWidth="1"/>
    <col min="6674" max="6674" width="9.10869565217391" style="163" hidden="1" customWidth="1"/>
    <col min="6675" max="6675" width="12.4420289855072" style="163" customWidth="1"/>
    <col min="6676" max="6676" width="13.1086956521739" style="163" customWidth="1"/>
    <col min="6677" max="6677" width="18.1086956521739" style="163" customWidth="1"/>
    <col min="6678" max="6678" width="16.4420289855072" style="163" customWidth="1"/>
    <col min="6679" max="6679" width="18.1086956521739" style="163" customWidth="1"/>
    <col min="6680" max="6682" width="13.1086956521739" style="163" customWidth="1"/>
    <col min="6683" max="6683" width="16.4420289855072" style="163" customWidth="1"/>
    <col min="6684" max="6685" width="15.4420289855072" style="163" customWidth="1"/>
    <col min="6686" max="6686" width="11.4420289855072" style="163" customWidth="1"/>
    <col min="6687" max="6688" width="18.1086956521739" style="163" customWidth="1"/>
    <col min="6689" max="6689" width="20.1086956521739" style="163" customWidth="1"/>
    <col min="6690" max="6913" width="9.10869565217391" style="163"/>
    <col min="6914" max="6914" width="10.3333333333333" style="163" customWidth="1"/>
    <col min="6915" max="6915" width="17.6666666666667" style="163" customWidth="1"/>
    <col min="6916" max="6917" width="11.8840579710145" style="163" customWidth="1"/>
    <col min="6918" max="6918" width="18.6666666666667" style="163" customWidth="1"/>
    <col min="6919" max="6921" width="9.10869565217391" style="163" hidden="1" customWidth="1"/>
    <col min="6922" max="6922" width="93.7753623188406" style="163" customWidth="1"/>
    <col min="6923" max="6924" width="9.10869565217391" style="163" hidden="1" customWidth="1"/>
    <col min="6925" max="6925" width="9.33333333333333" style="163" customWidth="1"/>
    <col min="6926" max="6926" width="12" style="163" customWidth="1"/>
    <col min="6927" max="6927" width="15.4420289855072" style="163" customWidth="1"/>
    <col min="6928" max="6928" width="9.10869565217391" style="163" hidden="1" customWidth="1"/>
    <col min="6929" max="6929" width="12" style="163" customWidth="1"/>
    <col min="6930" max="6930" width="9.10869565217391" style="163" hidden="1" customWidth="1"/>
    <col min="6931" max="6931" width="12.4420289855072" style="163" customWidth="1"/>
    <col min="6932" max="6932" width="13.1086956521739" style="163" customWidth="1"/>
    <col min="6933" max="6933" width="18.1086956521739" style="163" customWidth="1"/>
    <col min="6934" max="6934" width="16.4420289855072" style="163" customWidth="1"/>
    <col min="6935" max="6935" width="18.1086956521739" style="163" customWidth="1"/>
    <col min="6936" max="6938" width="13.1086956521739" style="163" customWidth="1"/>
    <col min="6939" max="6939" width="16.4420289855072" style="163" customWidth="1"/>
    <col min="6940" max="6941" width="15.4420289855072" style="163" customWidth="1"/>
    <col min="6942" max="6942" width="11.4420289855072" style="163" customWidth="1"/>
    <col min="6943" max="6944" width="18.1086956521739" style="163" customWidth="1"/>
    <col min="6945" max="6945" width="20.1086956521739" style="163" customWidth="1"/>
    <col min="6946" max="7169" width="9.10869565217391" style="163"/>
    <col min="7170" max="7170" width="10.3333333333333" style="163" customWidth="1"/>
    <col min="7171" max="7171" width="17.6666666666667" style="163" customWidth="1"/>
    <col min="7172" max="7173" width="11.8840579710145" style="163" customWidth="1"/>
    <col min="7174" max="7174" width="18.6666666666667" style="163" customWidth="1"/>
    <col min="7175" max="7177" width="9.10869565217391" style="163" hidden="1" customWidth="1"/>
    <col min="7178" max="7178" width="93.7753623188406" style="163" customWidth="1"/>
    <col min="7179" max="7180" width="9.10869565217391" style="163" hidden="1" customWidth="1"/>
    <col min="7181" max="7181" width="9.33333333333333" style="163" customWidth="1"/>
    <col min="7182" max="7182" width="12" style="163" customWidth="1"/>
    <col min="7183" max="7183" width="15.4420289855072" style="163" customWidth="1"/>
    <col min="7184" max="7184" width="9.10869565217391" style="163" hidden="1" customWidth="1"/>
    <col min="7185" max="7185" width="12" style="163" customWidth="1"/>
    <col min="7186" max="7186" width="9.10869565217391" style="163" hidden="1" customWidth="1"/>
    <col min="7187" max="7187" width="12.4420289855072" style="163" customWidth="1"/>
    <col min="7188" max="7188" width="13.1086956521739" style="163" customWidth="1"/>
    <col min="7189" max="7189" width="18.1086956521739" style="163" customWidth="1"/>
    <col min="7190" max="7190" width="16.4420289855072" style="163" customWidth="1"/>
    <col min="7191" max="7191" width="18.1086956521739" style="163" customWidth="1"/>
    <col min="7192" max="7194" width="13.1086956521739" style="163" customWidth="1"/>
    <col min="7195" max="7195" width="16.4420289855072" style="163" customWidth="1"/>
    <col min="7196" max="7197" width="15.4420289855072" style="163" customWidth="1"/>
    <col min="7198" max="7198" width="11.4420289855072" style="163" customWidth="1"/>
    <col min="7199" max="7200" width="18.1086956521739" style="163" customWidth="1"/>
    <col min="7201" max="7201" width="20.1086956521739" style="163" customWidth="1"/>
    <col min="7202" max="7425" width="9.10869565217391" style="163"/>
    <col min="7426" max="7426" width="10.3333333333333" style="163" customWidth="1"/>
    <col min="7427" max="7427" width="17.6666666666667" style="163" customWidth="1"/>
    <col min="7428" max="7429" width="11.8840579710145" style="163" customWidth="1"/>
    <col min="7430" max="7430" width="18.6666666666667" style="163" customWidth="1"/>
    <col min="7431" max="7433" width="9.10869565217391" style="163" hidden="1" customWidth="1"/>
    <col min="7434" max="7434" width="93.7753623188406" style="163" customWidth="1"/>
    <col min="7435" max="7436" width="9.10869565217391" style="163" hidden="1" customWidth="1"/>
    <col min="7437" max="7437" width="9.33333333333333" style="163" customWidth="1"/>
    <col min="7438" max="7438" width="12" style="163" customWidth="1"/>
    <col min="7439" max="7439" width="15.4420289855072" style="163" customWidth="1"/>
    <col min="7440" max="7440" width="9.10869565217391" style="163" hidden="1" customWidth="1"/>
    <col min="7441" max="7441" width="12" style="163" customWidth="1"/>
    <col min="7442" max="7442" width="9.10869565217391" style="163" hidden="1" customWidth="1"/>
    <col min="7443" max="7443" width="12.4420289855072" style="163" customWidth="1"/>
    <col min="7444" max="7444" width="13.1086956521739" style="163" customWidth="1"/>
    <col min="7445" max="7445" width="18.1086956521739" style="163" customWidth="1"/>
    <col min="7446" max="7446" width="16.4420289855072" style="163" customWidth="1"/>
    <col min="7447" max="7447" width="18.1086956521739" style="163" customWidth="1"/>
    <col min="7448" max="7450" width="13.1086956521739" style="163" customWidth="1"/>
    <col min="7451" max="7451" width="16.4420289855072" style="163" customWidth="1"/>
    <col min="7452" max="7453" width="15.4420289855072" style="163" customWidth="1"/>
    <col min="7454" max="7454" width="11.4420289855072" style="163" customWidth="1"/>
    <col min="7455" max="7456" width="18.1086956521739" style="163" customWidth="1"/>
    <col min="7457" max="7457" width="20.1086956521739" style="163" customWidth="1"/>
    <col min="7458" max="7681" width="9.10869565217391" style="163"/>
    <col min="7682" max="7682" width="10.3333333333333" style="163" customWidth="1"/>
    <col min="7683" max="7683" width="17.6666666666667" style="163" customWidth="1"/>
    <col min="7684" max="7685" width="11.8840579710145" style="163" customWidth="1"/>
    <col min="7686" max="7686" width="18.6666666666667" style="163" customWidth="1"/>
    <col min="7687" max="7689" width="9.10869565217391" style="163" hidden="1" customWidth="1"/>
    <col min="7690" max="7690" width="93.7753623188406" style="163" customWidth="1"/>
    <col min="7691" max="7692" width="9.10869565217391" style="163" hidden="1" customWidth="1"/>
    <col min="7693" max="7693" width="9.33333333333333" style="163" customWidth="1"/>
    <col min="7694" max="7694" width="12" style="163" customWidth="1"/>
    <col min="7695" max="7695" width="15.4420289855072" style="163" customWidth="1"/>
    <col min="7696" max="7696" width="9.10869565217391" style="163" hidden="1" customWidth="1"/>
    <col min="7697" max="7697" width="12" style="163" customWidth="1"/>
    <col min="7698" max="7698" width="9.10869565217391" style="163" hidden="1" customWidth="1"/>
    <col min="7699" max="7699" width="12.4420289855072" style="163" customWidth="1"/>
    <col min="7700" max="7700" width="13.1086956521739" style="163" customWidth="1"/>
    <col min="7701" max="7701" width="18.1086956521739" style="163" customWidth="1"/>
    <col min="7702" max="7702" width="16.4420289855072" style="163" customWidth="1"/>
    <col min="7703" max="7703" width="18.1086956521739" style="163" customWidth="1"/>
    <col min="7704" max="7706" width="13.1086956521739" style="163" customWidth="1"/>
    <col min="7707" max="7707" width="16.4420289855072" style="163" customWidth="1"/>
    <col min="7708" max="7709" width="15.4420289855072" style="163" customWidth="1"/>
    <col min="7710" max="7710" width="11.4420289855072" style="163" customWidth="1"/>
    <col min="7711" max="7712" width="18.1086956521739" style="163" customWidth="1"/>
    <col min="7713" max="7713" width="20.1086956521739" style="163" customWidth="1"/>
    <col min="7714" max="7937" width="9.10869565217391" style="163"/>
    <col min="7938" max="7938" width="10.3333333333333" style="163" customWidth="1"/>
    <col min="7939" max="7939" width="17.6666666666667" style="163" customWidth="1"/>
    <col min="7940" max="7941" width="11.8840579710145" style="163" customWidth="1"/>
    <col min="7942" max="7942" width="18.6666666666667" style="163" customWidth="1"/>
    <col min="7943" max="7945" width="9.10869565217391" style="163" hidden="1" customWidth="1"/>
    <col min="7946" max="7946" width="93.7753623188406" style="163" customWidth="1"/>
    <col min="7947" max="7948" width="9.10869565217391" style="163" hidden="1" customWidth="1"/>
    <col min="7949" max="7949" width="9.33333333333333" style="163" customWidth="1"/>
    <col min="7950" max="7950" width="12" style="163" customWidth="1"/>
    <col min="7951" max="7951" width="15.4420289855072" style="163" customWidth="1"/>
    <col min="7952" max="7952" width="9.10869565217391" style="163" hidden="1" customWidth="1"/>
    <col min="7953" max="7953" width="12" style="163" customWidth="1"/>
    <col min="7954" max="7954" width="9.10869565217391" style="163" hidden="1" customWidth="1"/>
    <col min="7955" max="7955" width="12.4420289855072" style="163" customWidth="1"/>
    <col min="7956" max="7956" width="13.1086956521739" style="163" customWidth="1"/>
    <col min="7957" max="7957" width="18.1086956521739" style="163" customWidth="1"/>
    <col min="7958" max="7958" width="16.4420289855072" style="163" customWidth="1"/>
    <col min="7959" max="7959" width="18.1086956521739" style="163" customWidth="1"/>
    <col min="7960" max="7962" width="13.1086956521739" style="163" customWidth="1"/>
    <col min="7963" max="7963" width="16.4420289855072" style="163" customWidth="1"/>
    <col min="7964" max="7965" width="15.4420289855072" style="163" customWidth="1"/>
    <col min="7966" max="7966" width="11.4420289855072" style="163" customWidth="1"/>
    <col min="7967" max="7968" width="18.1086956521739" style="163" customWidth="1"/>
    <col min="7969" max="7969" width="20.1086956521739" style="163" customWidth="1"/>
    <col min="7970" max="8193" width="9.10869565217391" style="163"/>
    <col min="8194" max="8194" width="10.3333333333333" style="163" customWidth="1"/>
    <col min="8195" max="8195" width="17.6666666666667" style="163" customWidth="1"/>
    <col min="8196" max="8197" width="11.8840579710145" style="163" customWidth="1"/>
    <col min="8198" max="8198" width="18.6666666666667" style="163" customWidth="1"/>
    <col min="8199" max="8201" width="9.10869565217391" style="163" hidden="1" customWidth="1"/>
    <col min="8202" max="8202" width="93.7753623188406" style="163" customWidth="1"/>
    <col min="8203" max="8204" width="9.10869565217391" style="163" hidden="1" customWidth="1"/>
    <col min="8205" max="8205" width="9.33333333333333" style="163" customWidth="1"/>
    <col min="8206" max="8206" width="12" style="163" customWidth="1"/>
    <col min="8207" max="8207" width="15.4420289855072" style="163" customWidth="1"/>
    <col min="8208" max="8208" width="9.10869565217391" style="163" hidden="1" customWidth="1"/>
    <col min="8209" max="8209" width="12" style="163" customWidth="1"/>
    <col min="8210" max="8210" width="9.10869565217391" style="163" hidden="1" customWidth="1"/>
    <col min="8211" max="8211" width="12.4420289855072" style="163" customWidth="1"/>
    <col min="8212" max="8212" width="13.1086956521739" style="163" customWidth="1"/>
    <col min="8213" max="8213" width="18.1086956521739" style="163" customWidth="1"/>
    <col min="8214" max="8214" width="16.4420289855072" style="163" customWidth="1"/>
    <col min="8215" max="8215" width="18.1086956521739" style="163" customWidth="1"/>
    <col min="8216" max="8218" width="13.1086956521739" style="163" customWidth="1"/>
    <col min="8219" max="8219" width="16.4420289855072" style="163" customWidth="1"/>
    <col min="8220" max="8221" width="15.4420289855072" style="163" customWidth="1"/>
    <col min="8222" max="8222" width="11.4420289855072" style="163" customWidth="1"/>
    <col min="8223" max="8224" width="18.1086956521739" style="163" customWidth="1"/>
    <col min="8225" max="8225" width="20.1086956521739" style="163" customWidth="1"/>
    <col min="8226" max="8449" width="9.10869565217391" style="163"/>
    <col min="8450" max="8450" width="10.3333333333333" style="163" customWidth="1"/>
    <col min="8451" max="8451" width="17.6666666666667" style="163" customWidth="1"/>
    <col min="8452" max="8453" width="11.8840579710145" style="163" customWidth="1"/>
    <col min="8454" max="8454" width="18.6666666666667" style="163" customWidth="1"/>
    <col min="8455" max="8457" width="9.10869565217391" style="163" hidden="1" customWidth="1"/>
    <col min="8458" max="8458" width="93.7753623188406" style="163" customWidth="1"/>
    <col min="8459" max="8460" width="9.10869565217391" style="163" hidden="1" customWidth="1"/>
    <col min="8461" max="8461" width="9.33333333333333" style="163" customWidth="1"/>
    <col min="8462" max="8462" width="12" style="163" customWidth="1"/>
    <col min="8463" max="8463" width="15.4420289855072" style="163" customWidth="1"/>
    <col min="8464" max="8464" width="9.10869565217391" style="163" hidden="1" customWidth="1"/>
    <col min="8465" max="8465" width="12" style="163" customWidth="1"/>
    <col min="8466" max="8466" width="9.10869565217391" style="163" hidden="1" customWidth="1"/>
    <col min="8467" max="8467" width="12.4420289855072" style="163" customWidth="1"/>
    <col min="8468" max="8468" width="13.1086956521739" style="163" customWidth="1"/>
    <col min="8469" max="8469" width="18.1086956521739" style="163" customWidth="1"/>
    <col min="8470" max="8470" width="16.4420289855072" style="163" customWidth="1"/>
    <col min="8471" max="8471" width="18.1086956521739" style="163" customWidth="1"/>
    <col min="8472" max="8474" width="13.1086956521739" style="163" customWidth="1"/>
    <col min="8475" max="8475" width="16.4420289855072" style="163" customWidth="1"/>
    <col min="8476" max="8477" width="15.4420289855072" style="163" customWidth="1"/>
    <col min="8478" max="8478" width="11.4420289855072" style="163" customWidth="1"/>
    <col min="8479" max="8480" width="18.1086956521739" style="163" customWidth="1"/>
    <col min="8481" max="8481" width="20.1086956521739" style="163" customWidth="1"/>
    <col min="8482" max="8705" width="9.10869565217391" style="163"/>
    <col min="8706" max="8706" width="10.3333333333333" style="163" customWidth="1"/>
    <col min="8707" max="8707" width="17.6666666666667" style="163" customWidth="1"/>
    <col min="8708" max="8709" width="11.8840579710145" style="163" customWidth="1"/>
    <col min="8710" max="8710" width="18.6666666666667" style="163" customWidth="1"/>
    <col min="8711" max="8713" width="9.10869565217391" style="163" hidden="1" customWidth="1"/>
    <col min="8714" max="8714" width="93.7753623188406" style="163" customWidth="1"/>
    <col min="8715" max="8716" width="9.10869565217391" style="163" hidden="1" customWidth="1"/>
    <col min="8717" max="8717" width="9.33333333333333" style="163" customWidth="1"/>
    <col min="8718" max="8718" width="12" style="163" customWidth="1"/>
    <col min="8719" max="8719" width="15.4420289855072" style="163" customWidth="1"/>
    <col min="8720" max="8720" width="9.10869565217391" style="163" hidden="1" customWidth="1"/>
    <col min="8721" max="8721" width="12" style="163" customWidth="1"/>
    <col min="8722" max="8722" width="9.10869565217391" style="163" hidden="1" customWidth="1"/>
    <col min="8723" max="8723" width="12.4420289855072" style="163" customWidth="1"/>
    <col min="8724" max="8724" width="13.1086956521739" style="163" customWidth="1"/>
    <col min="8725" max="8725" width="18.1086956521739" style="163" customWidth="1"/>
    <col min="8726" max="8726" width="16.4420289855072" style="163" customWidth="1"/>
    <col min="8727" max="8727" width="18.1086956521739" style="163" customWidth="1"/>
    <col min="8728" max="8730" width="13.1086956521739" style="163" customWidth="1"/>
    <col min="8731" max="8731" width="16.4420289855072" style="163" customWidth="1"/>
    <col min="8732" max="8733" width="15.4420289855072" style="163" customWidth="1"/>
    <col min="8734" max="8734" width="11.4420289855072" style="163" customWidth="1"/>
    <col min="8735" max="8736" width="18.1086956521739" style="163" customWidth="1"/>
    <col min="8737" max="8737" width="20.1086956521739" style="163" customWidth="1"/>
    <col min="8738" max="8961" width="9.10869565217391" style="163"/>
    <col min="8962" max="8962" width="10.3333333333333" style="163" customWidth="1"/>
    <col min="8963" max="8963" width="17.6666666666667" style="163" customWidth="1"/>
    <col min="8964" max="8965" width="11.8840579710145" style="163" customWidth="1"/>
    <col min="8966" max="8966" width="18.6666666666667" style="163" customWidth="1"/>
    <col min="8967" max="8969" width="9.10869565217391" style="163" hidden="1" customWidth="1"/>
    <col min="8970" max="8970" width="93.7753623188406" style="163" customWidth="1"/>
    <col min="8971" max="8972" width="9.10869565217391" style="163" hidden="1" customWidth="1"/>
    <col min="8973" max="8973" width="9.33333333333333" style="163" customWidth="1"/>
    <col min="8974" max="8974" width="12" style="163" customWidth="1"/>
    <col min="8975" max="8975" width="15.4420289855072" style="163" customWidth="1"/>
    <col min="8976" max="8976" width="9.10869565217391" style="163" hidden="1" customWidth="1"/>
    <col min="8977" max="8977" width="12" style="163" customWidth="1"/>
    <col min="8978" max="8978" width="9.10869565217391" style="163" hidden="1" customWidth="1"/>
    <col min="8979" max="8979" width="12.4420289855072" style="163" customWidth="1"/>
    <col min="8980" max="8980" width="13.1086956521739" style="163" customWidth="1"/>
    <col min="8981" max="8981" width="18.1086956521739" style="163" customWidth="1"/>
    <col min="8982" max="8982" width="16.4420289855072" style="163" customWidth="1"/>
    <col min="8983" max="8983" width="18.1086956521739" style="163" customWidth="1"/>
    <col min="8984" max="8986" width="13.1086956521739" style="163" customWidth="1"/>
    <col min="8987" max="8987" width="16.4420289855072" style="163" customWidth="1"/>
    <col min="8988" max="8989" width="15.4420289855072" style="163" customWidth="1"/>
    <col min="8990" max="8990" width="11.4420289855072" style="163" customWidth="1"/>
    <col min="8991" max="8992" width="18.1086956521739" style="163" customWidth="1"/>
    <col min="8993" max="8993" width="20.1086956521739" style="163" customWidth="1"/>
    <col min="8994" max="9217" width="9.10869565217391" style="163"/>
    <col min="9218" max="9218" width="10.3333333333333" style="163" customWidth="1"/>
    <col min="9219" max="9219" width="17.6666666666667" style="163" customWidth="1"/>
    <col min="9220" max="9221" width="11.8840579710145" style="163" customWidth="1"/>
    <col min="9222" max="9222" width="18.6666666666667" style="163" customWidth="1"/>
    <col min="9223" max="9225" width="9.10869565217391" style="163" hidden="1" customWidth="1"/>
    <col min="9226" max="9226" width="93.7753623188406" style="163" customWidth="1"/>
    <col min="9227" max="9228" width="9.10869565217391" style="163" hidden="1" customWidth="1"/>
    <col min="9229" max="9229" width="9.33333333333333" style="163" customWidth="1"/>
    <col min="9230" max="9230" width="12" style="163" customWidth="1"/>
    <col min="9231" max="9231" width="15.4420289855072" style="163" customWidth="1"/>
    <col min="9232" max="9232" width="9.10869565217391" style="163" hidden="1" customWidth="1"/>
    <col min="9233" max="9233" width="12" style="163" customWidth="1"/>
    <col min="9234" max="9234" width="9.10869565217391" style="163" hidden="1" customWidth="1"/>
    <col min="9235" max="9235" width="12.4420289855072" style="163" customWidth="1"/>
    <col min="9236" max="9236" width="13.1086956521739" style="163" customWidth="1"/>
    <col min="9237" max="9237" width="18.1086956521739" style="163" customWidth="1"/>
    <col min="9238" max="9238" width="16.4420289855072" style="163" customWidth="1"/>
    <col min="9239" max="9239" width="18.1086956521739" style="163" customWidth="1"/>
    <col min="9240" max="9242" width="13.1086956521739" style="163" customWidth="1"/>
    <col min="9243" max="9243" width="16.4420289855072" style="163" customWidth="1"/>
    <col min="9244" max="9245" width="15.4420289855072" style="163" customWidth="1"/>
    <col min="9246" max="9246" width="11.4420289855072" style="163" customWidth="1"/>
    <col min="9247" max="9248" width="18.1086956521739" style="163" customWidth="1"/>
    <col min="9249" max="9249" width="20.1086956521739" style="163" customWidth="1"/>
    <col min="9250" max="9473" width="9.10869565217391" style="163"/>
    <col min="9474" max="9474" width="10.3333333333333" style="163" customWidth="1"/>
    <col min="9475" max="9475" width="17.6666666666667" style="163" customWidth="1"/>
    <col min="9476" max="9477" width="11.8840579710145" style="163" customWidth="1"/>
    <col min="9478" max="9478" width="18.6666666666667" style="163" customWidth="1"/>
    <col min="9479" max="9481" width="9.10869565217391" style="163" hidden="1" customWidth="1"/>
    <col min="9482" max="9482" width="93.7753623188406" style="163" customWidth="1"/>
    <col min="9483" max="9484" width="9.10869565217391" style="163" hidden="1" customWidth="1"/>
    <col min="9485" max="9485" width="9.33333333333333" style="163" customWidth="1"/>
    <col min="9486" max="9486" width="12" style="163" customWidth="1"/>
    <col min="9487" max="9487" width="15.4420289855072" style="163" customWidth="1"/>
    <col min="9488" max="9488" width="9.10869565217391" style="163" hidden="1" customWidth="1"/>
    <col min="9489" max="9489" width="12" style="163" customWidth="1"/>
    <col min="9490" max="9490" width="9.10869565217391" style="163" hidden="1" customWidth="1"/>
    <col min="9491" max="9491" width="12.4420289855072" style="163" customWidth="1"/>
    <col min="9492" max="9492" width="13.1086956521739" style="163" customWidth="1"/>
    <col min="9493" max="9493" width="18.1086956521739" style="163" customWidth="1"/>
    <col min="9494" max="9494" width="16.4420289855072" style="163" customWidth="1"/>
    <col min="9495" max="9495" width="18.1086956521739" style="163" customWidth="1"/>
    <col min="9496" max="9498" width="13.1086956521739" style="163" customWidth="1"/>
    <col min="9499" max="9499" width="16.4420289855072" style="163" customWidth="1"/>
    <col min="9500" max="9501" width="15.4420289855072" style="163" customWidth="1"/>
    <col min="9502" max="9502" width="11.4420289855072" style="163" customWidth="1"/>
    <col min="9503" max="9504" width="18.1086956521739" style="163" customWidth="1"/>
    <col min="9505" max="9505" width="20.1086956521739" style="163" customWidth="1"/>
    <col min="9506" max="9729" width="9.10869565217391" style="163"/>
    <col min="9730" max="9730" width="10.3333333333333" style="163" customWidth="1"/>
    <col min="9731" max="9731" width="17.6666666666667" style="163" customWidth="1"/>
    <col min="9732" max="9733" width="11.8840579710145" style="163" customWidth="1"/>
    <col min="9734" max="9734" width="18.6666666666667" style="163" customWidth="1"/>
    <col min="9735" max="9737" width="9.10869565217391" style="163" hidden="1" customWidth="1"/>
    <col min="9738" max="9738" width="93.7753623188406" style="163" customWidth="1"/>
    <col min="9739" max="9740" width="9.10869565217391" style="163" hidden="1" customWidth="1"/>
    <col min="9741" max="9741" width="9.33333333333333" style="163" customWidth="1"/>
    <col min="9742" max="9742" width="12" style="163" customWidth="1"/>
    <col min="9743" max="9743" width="15.4420289855072" style="163" customWidth="1"/>
    <col min="9744" max="9744" width="9.10869565217391" style="163" hidden="1" customWidth="1"/>
    <col min="9745" max="9745" width="12" style="163" customWidth="1"/>
    <col min="9746" max="9746" width="9.10869565217391" style="163" hidden="1" customWidth="1"/>
    <col min="9747" max="9747" width="12.4420289855072" style="163" customWidth="1"/>
    <col min="9748" max="9748" width="13.1086956521739" style="163" customWidth="1"/>
    <col min="9749" max="9749" width="18.1086956521739" style="163" customWidth="1"/>
    <col min="9750" max="9750" width="16.4420289855072" style="163" customWidth="1"/>
    <col min="9751" max="9751" width="18.1086956521739" style="163" customWidth="1"/>
    <col min="9752" max="9754" width="13.1086956521739" style="163" customWidth="1"/>
    <col min="9755" max="9755" width="16.4420289855072" style="163" customWidth="1"/>
    <col min="9756" max="9757" width="15.4420289855072" style="163" customWidth="1"/>
    <col min="9758" max="9758" width="11.4420289855072" style="163" customWidth="1"/>
    <col min="9759" max="9760" width="18.1086956521739" style="163" customWidth="1"/>
    <col min="9761" max="9761" width="20.1086956521739" style="163" customWidth="1"/>
    <col min="9762" max="9985" width="9.10869565217391" style="163"/>
    <col min="9986" max="9986" width="10.3333333333333" style="163" customWidth="1"/>
    <col min="9987" max="9987" width="17.6666666666667" style="163" customWidth="1"/>
    <col min="9988" max="9989" width="11.8840579710145" style="163" customWidth="1"/>
    <col min="9990" max="9990" width="18.6666666666667" style="163" customWidth="1"/>
    <col min="9991" max="9993" width="9.10869565217391" style="163" hidden="1" customWidth="1"/>
    <col min="9994" max="9994" width="93.7753623188406" style="163" customWidth="1"/>
    <col min="9995" max="9996" width="9.10869565217391" style="163" hidden="1" customWidth="1"/>
    <col min="9997" max="9997" width="9.33333333333333" style="163" customWidth="1"/>
    <col min="9998" max="9998" width="12" style="163" customWidth="1"/>
    <col min="9999" max="9999" width="15.4420289855072" style="163" customWidth="1"/>
    <col min="10000" max="10000" width="9.10869565217391" style="163" hidden="1" customWidth="1"/>
    <col min="10001" max="10001" width="12" style="163" customWidth="1"/>
    <col min="10002" max="10002" width="9.10869565217391" style="163" hidden="1" customWidth="1"/>
    <col min="10003" max="10003" width="12.4420289855072" style="163" customWidth="1"/>
    <col min="10004" max="10004" width="13.1086956521739" style="163" customWidth="1"/>
    <col min="10005" max="10005" width="18.1086956521739" style="163" customWidth="1"/>
    <col min="10006" max="10006" width="16.4420289855072" style="163" customWidth="1"/>
    <col min="10007" max="10007" width="18.1086956521739" style="163" customWidth="1"/>
    <col min="10008" max="10010" width="13.1086956521739" style="163" customWidth="1"/>
    <col min="10011" max="10011" width="16.4420289855072" style="163" customWidth="1"/>
    <col min="10012" max="10013" width="15.4420289855072" style="163" customWidth="1"/>
    <col min="10014" max="10014" width="11.4420289855072" style="163" customWidth="1"/>
    <col min="10015" max="10016" width="18.1086956521739" style="163" customWidth="1"/>
    <col min="10017" max="10017" width="20.1086956521739" style="163" customWidth="1"/>
    <col min="10018" max="10241" width="9.10869565217391" style="163"/>
    <col min="10242" max="10242" width="10.3333333333333" style="163" customWidth="1"/>
    <col min="10243" max="10243" width="17.6666666666667" style="163" customWidth="1"/>
    <col min="10244" max="10245" width="11.8840579710145" style="163" customWidth="1"/>
    <col min="10246" max="10246" width="18.6666666666667" style="163" customWidth="1"/>
    <col min="10247" max="10249" width="9.10869565217391" style="163" hidden="1" customWidth="1"/>
    <col min="10250" max="10250" width="93.7753623188406" style="163" customWidth="1"/>
    <col min="10251" max="10252" width="9.10869565217391" style="163" hidden="1" customWidth="1"/>
    <col min="10253" max="10253" width="9.33333333333333" style="163" customWidth="1"/>
    <col min="10254" max="10254" width="12" style="163" customWidth="1"/>
    <col min="10255" max="10255" width="15.4420289855072" style="163" customWidth="1"/>
    <col min="10256" max="10256" width="9.10869565217391" style="163" hidden="1" customWidth="1"/>
    <col min="10257" max="10257" width="12" style="163" customWidth="1"/>
    <col min="10258" max="10258" width="9.10869565217391" style="163" hidden="1" customWidth="1"/>
    <col min="10259" max="10259" width="12.4420289855072" style="163" customWidth="1"/>
    <col min="10260" max="10260" width="13.1086956521739" style="163" customWidth="1"/>
    <col min="10261" max="10261" width="18.1086956521739" style="163" customWidth="1"/>
    <col min="10262" max="10262" width="16.4420289855072" style="163" customWidth="1"/>
    <col min="10263" max="10263" width="18.1086956521739" style="163" customWidth="1"/>
    <col min="10264" max="10266" width="13.1086956521739" style="163" customWidth="1"/>
    <col min="10267" max="10267" width="16.4420289855072" style="163" customWidth="1"/>
    <col min="10268" max="10269" width="15.4420289855072" style="163" customWidth="1"/>
    <col min="10270" max="10270" width="11.4420289855072" style="163" customWidth="1"/>
    <col min="10271" max="10272" width="18.1086956521739" style="163" customWidth="1"/>
    <col min="10273" max="10273" width="20.1086956521739" style="163" customWidth="1"/>
    <col min="10274" max="10497" width="9.10869565217391" style="163"/>
    <col min="10498" max="10498" width="10.3333333333333" style="163" customWidth="1"/>
    <col min="10499" max="10499" width="17.6666666666667" style="163" customWidth="1"/>
    <col min="10500" max="10501" width="11.8840579710145" style="163" customWidth="1"/>
    <col min="10502" max="10502" width="18.6666666666667" style="163" customWidth="1"/>
    <col min="10503" max="10505" width="9.10869565217391" style="163" hidden="1" customWidth="1"/>
    <col min="10506" max="10506" width="93.7753623188406" style="163" customWidth="1"/>
    <col min="10507" max="10508" width="9.10869565217391" style="163" hidden="1" customWidth="1"/>
    <col min="10509" max="10509" width="9.33333333333333" style="163" customWidth="1"/>
    <col min="10510" max="10510" width="12" style="163" customWidth="1"/>
    <col min="10511" max="10511" width="15.4420289855072" style="163" customWidth="1"/>
    <col min="10512" max="10512" width="9.10869565217391" style="163" hidden="1" customWidth="1"/>
    <col min="10513" max="10513" width="12" style="163" customWidth="1"/>
    <col min="10514" max="10514" width="9.10869565217391" style="163" hidden="1" customWidth="1"/>
    <col min="10515" max="10515" width="12.4420289855072" style="163" customWidth="1"/>
    <col min="10516" max="10516" width="13.1086956521739" style="163" customWidth="1"/>
    <col min="10517" max="10517" width="18.1086956521739" style="163" customWidth="1"/>
    <col min="10518" max="10518" width="16.4420289855072" style="163" customWidth="1"/>
    <col min="10519" max="10519" width="18.1086956521739" style="163" customWidth="1"/>
    <col min="10520" max="10522" width="13.1086956521739" style="163" customWidth="1"/>
    <col min="10523" max="10523" width="16.4420289855072" style="163" customWidth="1"/>
    <col min="10524" max="10525" width="15.4420289855072" style="163" customWidth="1"/>
    <col min="10526" max="10526" width="11.4420289855072" style="163" customWidth="1"/>
    <col min="10527" max="10528" width="18.1086956521739" style="163" customWidth="1"/>
    <col min="10529" max="10529" width="20.1086956521739" style="163" customWidth="1"/>
    <col min="10530" max="10753" width="9.10869565217391" style="163"/>
    <col min="10754" max="10754" width="10.3333333333333" style="163" customWidth="1"/>
    <col min="10755" max="10755" width="17.6666666666667" style="163" customWidth="1"/>
    <col min="10756" max="10757" width="11.8840579710145" style="163" customWidth="1"/>
    <col min="10758" max="10758" width="18.6666666666667" style="163" customWidth="1"/>
    <col min="10759" max="10761" width="9.10869565217391" style="163" hidden="1" customWidth="1"/>
    <col min="10762" max="10762" width="93.7753623188406" style="163" customWidth="1"/>
    <col min="10763" max="10764" width="9.10869565217391" style="163" hidden="1" customWidth="1"/>
    <col min="10765" max="10765" width="9.33333333333333" style="163" customWidth="1"/>
    <col min="10766" max="10766" width="12" style="163" customWidth="1"/>
    <col min="10767" max="10767" width="15.4420289855072" style="163" customWidth="1"/>
    <col min="10768" max="10768" width="9.10869565217391" style="163" hidden="1" customWidth="1"/>
    <col min="10769" max="10769" width="12" style="163" customWidth="1"/>
    <col min="10770" max="10770" width="9.10869565217391" style="163" hidden="1" customWidth="1"/>
    <col min="10771" max="10771" width="12.4420289855072" style="163" customWidth="1"/>
    <col min="10772" max="10772" width="13.1086956521739" style="163" customWidth="1"/>
    <col min="10773" max="10773" width="18.1086956521739" style="163" customWidth="1"/>
    <col min="10774" max="10774" width="16.4420289855072" style="163" customWidth="1"/>
    <col min="10775" max="10775" width="18.1086956521739" style="163" customWidth="1"/>
    <col min="10776" max="10778" width="13.1086956521739" style="163" customWidth="1"/>
    <col min="10779" max="10779" width="16.4420289855072" style="163" customWidth="1"/>
    <col min="10780" max="10781" width="15.4420289855072" style="163" customWidth="1"/>
    <col min="10782" max="10782" width="11.4420289855072" style="163" customWidth="1"/>
    <col min="10783" max="10784" width="18.1086956521739" style="163" customWidth="1"/>
    <col min="10785" max="10785" width="20.1086956521739" style="163" customWidth="1"/>
    <col min="10786" max="11009" width="9.10869565217391" style="163"/>
    <col min="11010" max="11010" width="10.3333333333333" style="163" customWidth="1"/>
    <col min="11011" max="11011" width="17.6666666666667" style="163" customWidth="1"/>
    <col min="11012" max="11013" width="11.8840579710145" style="163" customWidth="1"/>
    <col min="11014" max="11014" width="18.6666666666667" style="163" customWidth="1"/>
    <col min="11015" max="11017" width="9.10869565217391" style="163" hidden="1" customWidth="1"/>
    <col min="11018" max="11018" width="93.7753623188406" style="163" customWidth="1"/>
    <col min="11019" max="11020" width="9.10869565217391" style="163" hidden="1" customWidth="1"/>
    <col min="11021" max="11021" width="9.33333333333333" style="163" customWidth="1"/>
    <col min="11022" max="11022" width="12" style="163" customWidth="1"/>
    <col min="11023" max="11023" width="15.4420289855072" style="163" customWidth="1"/>
    <col min="11024" max="11024" width="9.10869565217391" style="163" hidden="1" customWidth="1"/>
    <col min="11025" max="11025" width="12" style="163" customWidth="1"/>
    <col min="11026" max="11026" width="9.10869565217391" style="163" hidden="1" customWidth="1"/>
    <col min="11027" max="11027" width="12.4420289855072" style="163" customWidth="1"/>
    <col min="11028" max="11028" width="13.1086956521739" style="163" customWidth="1"/>
    <col min="11029" max="11029" width="18.1086956521739" style="163" customWidth="1"/>
    <col min="11030" max="11030" width="16.4420289855072" style="163" customWidth="1"/>
    <col min="11031" max="11031" width="18.1086956521739" style="163" customWidth="1"/>
    <col min="11032" max="11034" width="13.1086956521739" style="163" customWidth="1"/>
    <col min="11035" max="11035" width="16.4420289855072" style="163" customWidth="1"/>
    <col min="11036" max="11037" width="15.4420289855072" style="163" customWidth="1"/>
    <col min="11038" max="11038" width="11.4420289855072" style="163" customWidth="1"/>
    <col min="11039" max="11040" width="18.1086956521739" style="163" customWidth="1"/>
    <col min="11041" max="11041" width="20.1086956521739" style="163" customWidth="1"/>
    <col min="11042" max="11265" width="9.10869565217391" style="163"/>
    <col min="11266" max="11266" width="10.3333333333333" style="163" customWidth="1"/>
    <col min="11267" max="11267" width="17.6666666666667" style="163" customWidth="1"/>
    <col min="11268" max="11269" width="11.8840579710145" style="163" customWidth="1"/>
    <col min="11270" max="11270" width="18.6666666666667" style="163" customWidth="1"/>
    <col min="11271" max="11273" width="9.10869565217391" style="163" hidden="1" customWidth="1"/>
    <col min="11274" max="11274" width="93.7753623188406" style="163" customWidth="1"/>
    <col min="11275" max="11276" width="9.10869565217391" style="163" hidden="1" customWidth="1"/>
    <col min="11277" max="11277" width="9.33333333333333" style="163" customWidth="1"/>
    <col min="11278" max="11278" width="12" style="163" customWidth="1"/>
    <col min="11279" max="11279" width="15.4420289855072" style="163" customWidth="1"/>
    <col min="11280" max="11280" width="9.10869565217391" style="163" hidden="1" customWidth="1"/>
    <col min="11281" max="11281" width="12" style="163" customWidth="1"/>
    <col min="11282" max="11282" width="9.10869565217391" style="163" hidden="1" customWidth="1"/>
    <col min="11283" max="11283" width="12.4420289855072" style="163" customWidth="1"/>
    <col min="11284" max="11284" width="13.1086956521739" style="163" customWidth="1"/>
    <col min="11285" max="11285" width="18.1086956521739" style="163" customWidth="1"/>
    <col min="11286" max="11286" width="16.4420289855072" style="163" customWidth="1"/>
    <col min="11287" max="11287" width="18.1086956521739" style="163" customWidth="1"/>
    <col min="11288" max="11290" width="13.1086956521739" style="163" customWidth="1"/>
    <col min="11291" max="11291" width="16.4420289855072" style="163" customWidth="1"/>
    <col min="11292" max="11293" width="15.4420289855072" style="163" customWidth="1"/>
    <col min="11294" max="11294" width="11.4420289855072" style="163" customWidth="1"/>
    <col min="11295" max="11296" width="18.1086956521739" style="163" customWidth="1"/>
    <col min="11297" max="11297" width="20.1086956521739" style="163" customWidth="1"/>
    <col min="11298" max="11521" width="9.10869565217391" style="163"/>
    <col min="11522" max="11522" width="10.3333333333333" style="163" customWidth="1"/>
    <col min="11523" max="11523" width="17.6666666666667" style="163" customWidth="1"/>
    <col min="11524" max="11525" width="11.8840579710145" style="163" customWidth="1"/>
    <col min="11526" max="11526" width="18.6666666666667" style="163" customWidth="1"/>
    <col min="11527" max="11529" width="9.10869565217391" style="163" hidden="1" customWidth="1"/>
    <col min="11530" max="11530" width="93.7753623188406" style="163" customWidth="1"/>
    <col min="11531" max="11532" width="9.10869565217391" style="163" hidden="1" customWidth="1"/>
    <col min="11533" max="11533" width="9.33333333333333" style="163" customWidth="1"/>
    <col min="11534" max="11534" width="12" style="163" customWidth="1"/>
    <col min="11535" max="11535" width="15.4420289855072" style="163" customWidth="1"/>
    <col min="11536" max="11536" width="9.10869565217391" style="163" hidden="1" customWidth="1"/>
    <col min="11537" max="11537" width="12" style="163" customWidth="1"/>
    <col min="11538" max="11538" width="9.10869565217391" style="163" hidden="1" customWidth="1"/>
    <col min="11539" max="11539" width="12.4420289855072" style="163" customWidth="1"/>
    <col min="11540" max="11540" width="13.1086956521739" style="163" customWidth="1"/>
    <col min="11541" max="11541" width="18.1086956521739" style="163" customWidth="1"/>
    <col min="11542" max="11542" width="16.4420289855072" style="163" customWidth="1"/>
    <col min="11543" max="11543" width="18.1086956521739" style="163" customWidth="1"/>
    <col min="11544" max="11546" width="13.1086956521739" style="163" customWidth="1"/>
    <col min="11547" max="11547" width="16.4420289855072" style="163" customWidth="1"/>
    <col min="11548" max="11549" width="15.4420289855072" style="163" customWidth="1"/>
    <col min="11550" max="11550" width="11.4420289855072" style="163" customWidth="1"/>
    <col min="11551" max="11552" width="18.1086956521739" style="163" customWidth="1"/>
    <col min="11553" max="11553" width="20.1086956521739" style="163" customWidth="1"/>
    <col min="11554" max="11777" width="9.10869565217391" style="163"/>
    <col min="11778" max="11778" width="10.3333333333333" style="163" customWidth="1"/>
    <col min="11779" max="11779" width="17.6666666666667" style="163" customWidth="1"/>
    <col min="11780" max="11781" width="11.8840579710145" style="163" customWidth="1"/>
    <col min="11782" max="11782" width="18.6666666666667" style="163" customWidth="1"/>
    <col min="11783" max="11785" width="9.10869565217391" style="163" hidden="1" customWidth="1"/>
    <col min="11786" max="11786" width="93.7753623188406" style="163" customWidth="1"/>
    <col min="11787" max="11788" width="9.10869565217391" style="163" hidden="1" customWidth="1"/>
    <col min="11789" max="11789" width="9.33333333333333" style="163" customWidth="1"/>
    <col min="11790" max="11790" width="12" style="163" customWidth="1"/>
    <col min="11791" max="11791" width="15.4420289855072" style="163" customWidth="1"/>
    <col min="11792" max="11792" width="9.10869565217391" style="163" hidden="1" customWidth="1"/>
    <col min="11793" max="11793" width="12" style="163" customWidth="1"/>
    <col min="11794" max="11794" width="9.10869565217391" style="163" hidden="1" customWidth="1"/>
    <col min="11795" max="11795" width="12.4420289855072" style="163" customWidth="1"/>
    <col min="11796" max="11796" width="13.1086956521739" style="163" customWidth="1"/>
    <col min="11797" max="11797" width="18.1086956521739" style="163" customWidth="1"/>
    <col min="11798" max="11798" width="16.4420289855072" style="163" customWidth="1"/>
    <col min="11799" max="11799" width="18.1086956521739" style="163" customWidth="1"/>
    <col min="11800" max="11802" width="13.1086956521739" style="163" customWidth="1"/>
    <col min="11803" max="11803" width="16.4420289855072" style="163" customWidth="1"/>
    <col min="11804" max="11805" width="15.4420289855072" style="163" customWidth="1"/>
    <col min="11806" max="11806" width="11.4420289855072" style="163" customWidth="1"/>
    <col min="11807" max="11808" width="18.1086956521739" style="163" customWidth="1"/>
    <col min="11809" max="11809" width="20.1086956521739" style="163" customWidth="1"/>
    <col min="11810" max="12033" width="9.10869565217391" style="163"/>
    <col min="12034" max="12034" width="10.3333333333333" style="163" customWidth="1"/>
    <col min="12035" max="12035" width="17.6666666666667" style="163" customWidth="1"/>
    <col min="12036" max="12037" width="11.8840579710145" style="163" customWidth="1"/>
    <col min="12038" max="12038" width="18.6666666666667" style="163" customWidth="1"/>
    <col min="12039" max="12041" width="9.10869565217391" style="163" hidden="1" customWidth="1"/>
    <col min="12042" max="12042" width="93.7753623188406" style="163" customWidth="1"/>
    <col min="12043" max="12044" width="9.10869565217391" style="163" hidden="1" customWidth="1"/>
    <col min="12045" max="12045" width="9.33333333333333" style="163" customWidth="1"/>
    <col min="12046" max="12046" width="12" style="163" customWidth="1"/>
    <col min="12047" max="12047" width="15.4420289855072" style="163" customWidth="1"/>
    <col min="12048" max="12048" width="9.10869565217391" style="163" hidden="1" customWidth="1"/>
    <col min="12049" max="12049" width="12" style="163" customWidth="1"/>
    <col min="12050" max="12050" width="9.10869565217391" style="163" hidden="1" customWidth="1"/>
    <col min="12051" max="12051" width="12.4420289855072" style="163" customWidth="1"/>
    <col min="12052" max="12052" width="13.1086956521739" style="163" customWidth="1"/>
    <col min="12053" max="12053" width="18.1086956521739" style="163" customWidth="1"/>
    <col min="12054" max="12054" width="16.4420289855072" style="163" customWidth="1"/>
    <col min="12055" max="12055" width="18.1086956521739" style="163" customWidth="1"/>
    <col min="12056" max="12058" width="13.1086956521739" style="163" customWidth="1"/>
    <col min="12059" max="12059" width="16.4420289855072" style="163" customWidth="1"/>
    <col min="12060" max="12061" width="15.4420289855072" style="163" customWidth="1"/>
    <col min="12062" max="12062" width="11.4420289855072" style="163" customWidth="1"/>
    <col min="12063" max="12064" width="18.1086956521739" style="163" customWidth="1"/>
    <col min="12065" max="12065" width="20.1086956521739" style="163" customWidth="1"/>
    <col min="12066" max="12289" width="9.10869565217391" style="163"/>
    <col min="12290" max="12290" width="10.3333333333333" style="163" customWidth="1"/>
    <col min="12291" max="12291" width="17.6666666666667" style="163" customWidth="1"/>
    <col min="12292" max="12293" width="11.8840579710145" style="163" customWidth="1"/>
    <col min="12294" max="12294" width="18.6666666666667" style="163" customWidth="1"/>
    <col min="12295" max="12297" width="9.10869565217391" style="163" hidden="1" customWidth="1"/>
    <col min="12298" max="12298" width="93.7753623188406" style="163" customWidth="1"/>
    <col min="12299" max="12300" width="9.10869565217391" style="163" hidden="1" customWidth="1"/>
    <col min="12301" max="12301" width="9.33333333333333" style="163" customWidth="1"/>
    <col min="12302" max="12302" width="12" style="163" customWidth="1"/>
    <col min="12303" max="12303" width="15.4420289855072" style="163" customWidth="1"/>
    <col min="12304" max="12304" width="9.10869565217391" style="163" hidden="1" customWidth="1"/>
    <col min="12305" max="12305" width="12" style="163" customWidth="1"/>
    <col min="12306" max="12306" width="9.10869565217391" style="163" hidden="1" customWidth="1"/>
    <col min="12307" max="12307" width="12.4420289855072" style="163" customWidth="1"/>
    <col min="12308" max="12308" width="13.1086956521739" style="163" customWidth="1"/>
    <col min="12309" max="12309" width="18.1086956521739" style="163" customWidth="1"/>
    <col min="12310" max="12310" width="16.4420289855072" style="163" customWidth="1"/>
    <col min="12311" max="12311" width="18.1086956521739" style="163" customWidth="1"/>
    <col min="12312" max="12314" width="13.1086956521739" style="163" customWidth="1"/>
    <col min="12315" max="12315" width="16.4420289855072" style="163" customWidth="1"/>
    <col min="12316" max="12317" width="15.4420289855072" style="163" customWidth="1"/>
    <col min="12318" max="12318" width="11.4420289855072" style="163" customWidth="1"/>
    <col min="12319" max="12320" width="18.1086956521739" style="163" customWidth="1"/>
    <col min="12321" max="12321" width="20.1086956521739" style="163" customWidth="1"/>
    <col min="12322" max="12545" width="9.10869565217391" style="163"/>
    <col min="12546" max="12546" width="10.3333333333333" style="163" customWidth="1"/>
    <col min="12547" max="12547" width="17.6666666666667" style="163" customWidth="1"/>
    <col min="12548" max="12549" width="11.8840579710145" style="163" customWidth="1"/>
    <col min="12550" max="12550" width="18.6666666666667" style="163" customWidth="1"/>
    <col min="12551" max="12553" width="9.10869565217391" style="163" hidden="1" customWidth="1"/>
    <col min="12554" max="12554" width="93.7753623188406" style="163" customWidth="1"/>
    <col min="12555" max="12556" width="9.10869565217391" style="163" hidden="1" customWidth="1"/>
    <col min="12557" max="12557" width="9.33333333333333" style="163" customWidth="1"/>
    <col min="12558" max="12558" width="12" style="163" customWidth="1"/>
    <col min="12559" max="12559" width="15.4420289855072" style="163" customWidth="1"/>
    <col min="12560" max="12560" width="9.10869565217391" style="163" hidden="1" customWidth="1"/>
    <col min="12561" max="12561" width="12" style="163" customWidth="1"/>
    <col min="12562" max="12562" width="9.10869565217391" style="163" hidden="1" customWidth="1"/>
    <col min="12563" max="12563" width="12.4420289855072" style="163" customWidth="1"/>
    <col min="12564" max="12564" width="13.1086956521739" style="163" customWidth="1"/>
    <col min="12565" max="12565" width="18.1086956521739" style="163" customWidth="1"/>
    <col min="12566" max="12566" width="16.4420289855072" style="163" customWidth="1"/>
    <col min="12567" max="12567" width="18.1086956521739" style="163" customWidth="1"/>
    <col min="12568" max="12570" width="13.1086956521739" style="163" customWidth="1"/>
    <col min="12571" max="12571" width="16.4420289855072" style="163" customWidth="1"/>
    <col min="12572" max="12573" width="15.4420289855072" style="163" customWidth="1"/>
    <col min="12574" max="12574" width="11.4420289855072" style="163" customWidth="1"/>
    <col min="12575" max="12576" width="18.1086956521739" style="163" customWidth="1"/>
    <col min="12577" max="12577" width="20.1086956521739" style="163" customWidth="1"/>
    <col min="12578" max="12801" width="9.10869565217391" style="163"/>
    <col min="12802" max="12802" width="10.3333333333333" style="163" customWidth="1"/>
    <col min="12803" max="12803" width="17.6666666666667" style="163" customWidth="1"/>
    <col min="12804" max="12805" width="11.8840579710145" style="163" customWidth="1"/>
    <col min="12806" max="12806" width="18.6666666666667" style="163" customWidth="1"/>
    <col min="12807" max="12809" width="9.10869565217391" style="163" hidden="1" customWidth="1"/>
    <col min="12810" max="12810" width="93.7753623188406" style="163" customWidth="1"/>
    <col min="12811" max="12812" width="9.10869565217391" style="163" hidden="1" customWidth="1"/>
    <col min="12813" max="12813" width="9.33333333333333" style="163" customWidth="1"/>
    <col min="12814" max="12814" width="12" style="163" customWidth="1"/>
    <col min="12815" max="12815" width="15.4420289855072" style="163" customWidth="1"/>
    <col min="12816" max="12816" width="9.10869565217391" style="163" hidden="1" customWidth="1"/>
    <col min="12817" max="12817" width="12" style="163" customWidth="1"/>
    <col min="12818" max="12818" width="9.10869565217391" style="163" hidden="1" customWidth="1"/>
    <col min="12819" max="12819" width="12.4420289855072" style="163" customWidth="1"/>
    <col min="12820" max="12820" width="13.1086956521739" style="163" customWidth="1"/>
    <col min="12821" max="12821" width="18.1086956521739" style="163" customWidth="1"/>
    <col min="12822" max="12822" width="16.4420289855072" style="163" customWidth="1"/>
    <col min="12823" max="12823" width="18.1086956521739" style="163" customWidth="1"/>
    <col min="12824" max="12826" width="13.1086956521739" style="163" customWidth="1"/>
    <col min="12827" max="12827" width="16.4420289855072" style="163" customWidth="1"/>
    <col min="12828" max="12829" width="15.4420289855072" style="163" customWidth="1"/>
    <col min="12830" max="12830" width="11.4420289855072" style="163" customWidth="1"/>
    <col min="12831" max="12832" width="18.1086956521739" style="163" customWidth="1"/>
    <col min="12833" max="12833" width="20.1086956521739" style="163" customWidth="1"/>
    <col min="12834" max="13057" width="9.10869565217391" style="163"/>
    <col min="13058" max="13058" width="10.3333333333333" style="163" customWidth="1"/>
    <col min="13059" max="13059" width="17.6666666666667" style="163" customWidth="1"/>
    <col min="13060" max="13061" width="11.8840579710145" style="163" customWidth="1"/>
    <col min="13062" max="13062" width="18.6666666666667" style="163" customWidth="1"/>
    <col min="13063" max="13065" width="9.10869565217391" style="163" hidden="1" customWidth="1"/>
    <col min="13066" max="13066" width="93.7753623188406" style="163" customWidth="1"/>
    <col min="13067" max="13068" width="9.10869565217391" style="163" hidden="1" customWidth="1"/>
    <col min="13069" max="13069" width="9.33333333333333" style="163" customWidth="1"/>
    <col min="13070" max="13070" width="12" style="163" customWidth="1"/>
    <col min="13071" max="13071" width="15.4420289855072" style="163" customWidth="1"/>
    <col min="13072" max="13072" width="9.10869565217391" style="163" hidden="1" customWidth="1"/>
    <col min="13073" max="13073" width="12" style="163" customWidth="1"/>
    <col min="13074" max="13074" width="9.10869565217391" style="163" hidden="1" customWidth="1"/>
    <col min="13075" max="13075" width="12.4420289855072" style="163" customWidth="1"/>
    <col min="13076" max="13076" width="13.1086956521739" style="163" customWidth="1"/>
    <col min="13077" max="13077" width="18.1086956521739" style="163" customWidth="1"/>
    <col min="13078" max="13078" width="16.4420289855072" style="163" customWidth="1"/>
    <col min="13079" max="13079" width="18.1086956521739" style="163" customWidth="1"/>
    <col min="13080" max="13082" width="13.1086956521739" style="163" customWidth="1"/>
    <col min="13083" max="13083" width="16.4420289855072" style="163" customWidth="1"/>
    <col min="13084" max="13085" width="15.4420289855072" style="163" customWidth="1"/>
    <col min="13086" max="13086" width="11.4420289855072" style="163" customWidth="1"/>
    <col min="13087" max="13088" width="18.1086956521739" style="163" customWidth="1"/>
    <col min="13089" max="13089" width="20.1086956521739" style="163" customWidth="1"/>
    <col min="13090" max="13313" width="9.10869565217391" style="163"/>
    <col min="13314" max="13314" width="10.3333333333333" style="163" customWidth="1"/>
    <col min="13315" max="13315" width="17.6666666666667" style="163" customWidth="1"/>
    <col min="13316" max="13317" width="11.8840579710145" style="163" customWidth="1"/>
    <col min="13318" max="13318" width="18.6666666666667" style="163" customWidth="1"/>
    <col min="13319" max="13321" width="9.10869565217391" style="163" hidden="1" customWidth="1"/>
    <col min="13322" max="13322" width="93.7753623188406" style="163" customWidth="1"/>
    <col min="13323" max="13324" width="9.10869565217391" style="163" hidden="1" customWidth="1"/>
    <col min="13325" max="13325" width="9.33333333333333" style="163" customWidth="1"/>
    <col min="13326" max="13326" width="12" style="163" customWidth="1"/>
    <col min="13327" max="13327" width="15.4420289855072" style="163" customWidth="1"/>
    <col min="13328" max="13328" width="9.10869565217391" style="163" hidden="1" customWidth="1"/>
    <col min="13329" max="13329" width="12" style="163" customWidth="1"/>
    <col min="13330" max="13330" width="9.10869565217391" style="163" hidden="1" customWidth="1"/>
    <col min="13331" max="13331" width="12.4420289855072" style="163" customWidth="1"/>
    <col min="13332" max="13332" width="13.1086956521739" style="163" customWidth="1"/>
    <col min="13333" max="13333" width="18.1086956521739" style="163" customWidth="1"/>
    <col min="13334" max="13334" width="16.4420289855072" style="163" customWidth="1"/>
    <col min="13335" max="13335" width="18.1086956521739" style="163" customWidth="1"/>
    <col min="13336" max="13338" width="13.1086956521739" style="163" customWidth="1"/>
    <col min="13339" max="13339" width="16.4420289855072" style="163" customWidth="1"/>
    <col min="13340" max="13341" width="15.4420289855072" style="163" customWidth="1"/>
    <col min="13342" max="13342" width="11.4420289855072" style="163" customWidth="1"/>
    <col min="13343" max="13344" width="18.1086956521739" style="163" customWidth="1"/>
    <col min="13345" max="13345" width="20.1086956521739" style="163" customWidth="1"/>
    <col min="13346" max="13569" width="9.10869565217391" style="163"/>
    <col min="13570" max="13570" width="10.3333333333333" style="163" customWidth="1"/>
    <col min="13571" max="13571" width="17.6666666666667" style="163" customWidth="1"/>
    <col min="13572" max="13573" width="11.8840579710145" style="163" customWidth="1"/>
    <col min="13574" max="13574" width="18.6666666666667" style="163" customWidth="1"/>
    <col min="13575" max="13577" width="9.10869565217391" style="163" hidden="1" customWidth="1"/>
    <col min="13578" max="13578" width="93.7753623188406" style="163" customWidth="1"/>
    <col min="13579" max="13580" width="9.10869565217391" style="163" hidden="1" customWidth="1"/>
    <col min="13581" max="13581" width="9.33333333333333" style="163" customWidth="1"/>
    <col min="13582" max="13582" width="12" style="163" customWidth="1"/>
    <col min="13583" max="13583" width="15.4420289855072" style="163" customWidth="1"/>
    <col min="13584" max="13584" width="9.10869565217391" style="163" hidden="1" customWidth="1"/>
    <col min="13585" max="13585" width="12" style="163" customWidth="1"/>
    <col min="13586" max="13586" width="9.10869565217391" style="163" hidden="1" customWidth="1"/>
    <col min="13587" max="13587" width="12.4420289855072" style="163" customWidth="1"/>
    <col min="13588" max="13588" width="13.1086956521739" style="163" customWidth="1"/>
    <col min="13589" max="13589" width="18.1086956521739" style="163" customWidth="1"/>
    <col min="13590" max="13590" width="16.4420289855072" style="163" customWidth="1"/>
    <col min="13591" max="13591" width="18.1086956521739" style="163" customWidth="1"/>
    <col min="13592" max="13594" width="13.1086956521739" style="163" customWidth="1"/>
    <col min="13595" max="13595" width="16.4420289855072" style="163" customWidth="1"/>
    <col min="13596" max="13597" width="15.4420289855072" style="163" customWidth="1"/>
    <col min="13598" max="13598" width="11.4420289855072" style="163" customWidth="1"/>
    <col min="13599" max="13600" width="18.1086956521739" style="163" customWidth="1"/>
    <col min="13601" max="13601" width="20.1086956521739" style="163" customWidth="1"/>
    <col min="13602" max="13825" width="9.10869565217391" style="163"/>
    <col min="13826" max="13826" width="10.3333333333333" style="163" customWidth="1"/>
    <col min="13827" max="13827" width="17.6666666666667" style="163" customWidth="1"/>
    <col min="13828" max="13829" width="11.8840579710145" style="163" customWidth="1"/>
    <col min="13830" max="13830" width="18.6666666666667" style="163" customWidth="1"/>
    <col min="13831" max="13833" width="9.10869565217391" style="163" hidden="1" customWidth="1"/>
    <col min="13834" max="13834" width="93.7753623188406" style="163" customWidth="1"/>
    <col min="13835" max="13836" width="9.10869565217391" style="163" hidden="1" customWidth="1"/>
    <col min="13837" max="13837" width="9.33333333333333" style="163" customWidth="1"/>
    <col min="13838" max="13838" width="12" style="163" customWidth="1"/>
    <col min="13839" max="13839" width="15.4420289855072" style="163" customWidth="1"/>
    <col min="13840" max="13840" width="9.10869565217391" style="163" hidden="1" customWidth="1"/>
    <col min="13841" max="13841" width="12" style="163" customWidth="1"/>
    <col min="13842" max="13842" width="9.10869565217391" style="163" hidden="1" customWidth="1"/>
    <col min="13843" max="13843" width="12.4420289855072" style="163" customWidth="1"/>
    <col min="13844" max="13844" width="13.1086956521739" style="163" customWidth="1"/>
    <col min="13845" max="13845" width="18.1086956521739" style="163" customWidth="1"/>
    <col min="13846" max="13846" width="16.4420289855072" style="163" customWidth="1"/>
    <col min="13847" max="13847" width="18.1086956521739" style="163" customWidth="1"/>
    <col min="13848" max="13850" width="13.1086956521739" style="163" customWidth="1"/>
    <col min="13851" max="13851" width="16.4420289855072" style="163" customWidth="1"/>
    <col min="13852" max="13853" width="15.4420289855072" style="163" customWidth="1"/>
    <col min="13854" max="13854" width="11.4420289855072" style="163" customWidth="1"/>
    <col min="13855" max="13856" width="18.1086956521739" style="163" customWidth="1"/>
    <col min="13857" max="13857" width="20.1086956521739" style="163" customWidth="1"/>
    <col min="13858" max="14081" width="9.10869565217391" style="163"/>
    <col min="14082" max="14082" width="10.3333333333333" style="163" customWidth="1"/>
    <col min="14083" max="14083" width="17.6666666666667" style="163" customWidth="1"/>
    <col min="14084" max="14085" width="11.8840579710145" style="163" customWidth="1"/>
    <col min="14086" max="14086" width="18.6666666666667" style="163" customWidth="1"/>
    <col min="14087" max="14089" width="9.10869565217391" style="163" hidden="1" customWidth="1"/>
    <col min="14090" max="14090" width="93.7753623188406" style="163" customWidth="1"/>
    <col min="14091" max="14092" width="9.10869565217391" style="163" hidden="1" customWidth="1"/>
    <col min="14093" max="14093" width="9.33333333333333" style="163" customWidth="1"/>
    <col min="14094" max="14094" width="12" style="163" customWidth="1"/>
    <col min="14095" max="14095" width="15.4420289855072" style="163" customWidth="1"/>
    <col min="14096" max="14096" width="9.10869565217391" style="163" hidden="1" customWidth="1"/>
    <col min="14097" max="14097" width="12" style="163" customWidth="1"/>
    <col min="14098" max="14098" width="9.10869565217391" style="163" hidden="1" customWidth="1"/>
    <col min="14099" max="14099" width="12.4420289855072" style="163" customWidth="1"/>
    <col min="14100" max="14100" width="13.1086956521739" style="163" customWidth="1"/>
    <col min="14101" max="14101" width="18.1086956521739" style="163" customWidth="1"/>
    <col min="14102" max="14102" width="16.4420289855072" style="163" customWidth="1"/>
    <col min="14103" max="14103" width="18.1086956521739" style="163" customWidth="1"/>
    <col min="14104" max="14106" width="13.1086956521739" style="163" customWidth="1"/>
    <col min="14107" max="14107" width="16.4420289855072" style="163" customWidth="1"/>
    <col min="14108" max="14109" width="15.4420289855072" style="163" customWidth="1"/>
    <col min="14110" max="14110" width="11.4420289855072" style="163" customWidth="1"/>
    <col min="14111" max="14112" width="18.1086956521739" style="163" customWidth="1"/>
    <col min="14113" max="14113" width="20.1086956521739" style="163" customWidth="1"/>
    <col min="14114" max="14337" width="9.10869565217391" style="163"/>
    <col min="14338" max="14338" width="10.3333333333333" style="163" customWidth="1"/>
    <col min="14339" max="14339" width="17.6666666666667" style="163" customWidth="1"/>
    <col min="14340" max="14341" width="11.8840579710145" style="163" customWidth="1"/>
    <col min="14342" max="14342" width="18.6666666666667" style="163" customWidth="1"/>
    <col min="14343" max="14345" width="9.10869565217391" style="163" hidden="1" customWidth="1"/>
    <col min="14346" max="14346" width="93.7753623188406" style="163" customWidth="1"/>
    <col min="14347" max="14348" width="9.10869565217391" style="163" hidden="1" customWidth="1"/>
    <col min="14349" max="14349" width="9.33333333333333" style="163" customWidth="1"/>
    <col min="14350" max="14350" width="12" style="163" customWidth="1"/>
    <col min="14351" max="14351" width="15.4420289855072" style="163" customWidth="1"/>
    <col min="14352" max="14352" width="9.10869565217391" style="163" hidden="1" customWidth="1"/>
    <col min="14353" max="14353" width="12" style="163" customWidth="1"/>
    <col min="14354" max="14354" width="9.10869565217391" style="163" hidden="1" customWidth="1"/>
    <col min="14355" max="14355" width="12.4420289855072" style="163" customWidth="1"/>
    <col min="14356" max="14356" width="13.1086956521739" style="163" customWidth="1"/>
    <col min="14357" max="14357" width="18.1086956521739" style="163" customWidth="1"/>
    <col min="14358" max="14358" width="16.4420289855072" style="163" customWidth="1"/>
    <col min="14359" max="14359" width="18.1086956521739" style="163" customWidth="1"/>
    <col min="14360" max="14362" width="13.1086956521739" style="163" customWidth="1"/>
    <col min="14363" max="14363" width="16.4420289855072" style="163" customWidth="1"/>
    <col min="14364" max="14365" width="15.4420289855072" style="163" customWidth="1"/>
    <col min="14366" max="14366" width="11.4420289855072" style="163" customWidth="1"/>
    <col min="14367" max="14368" width="18.1086956521739" style="163" customWidth="1"/>
    <col min="14369" max="14369" width="20.1086956521739" style="163" customWidth="1"/>
    <col min="14370" max="14593" width="9.10869565217391" style="163"/>
    <col min="14594" max="14594" width="10.3333333333333" style="163" customWidth="1"/>
    <col min="14595" max="14595" width="17.6666666666667" style="163" customWidth="1"/>
    <col min="14596" max="14597" width="11.8840579710145" style="163" customWidth="1"/>
    <col min="14598" max="14598" width="18.6666666666667" style="163" customWidth="1"/>
    <col min="14599" max="14601" width="9.10869565217391" style="163" hidden="1" customWidth="1"/>
    <col min="14602" max="14602" width="93.7753623188406" style="163" customWidth="1"/>
    <col min="14603" max="14604" width="9.10869565217391" style="163" hidden="1" customWidth="1"/>
    <col min="14605" max="14605" width="9.33333333333333" style="163" customWidth="1"/>
    <col min="14606" max="14606" width="12" style="163" customWidth="1"/>
    <col min="14607" max="14607" width="15.4420289855072" style="163" customWidth="1"/>
    <col min="14608" max="14608" width="9.10869565217391" style="163" hidden="1" customWidth="1"/>
    <col min="14609" max="14609" width="12" style="163" customWidth="1"/>
    <col min="14610" max="14610" width="9.10869565217391" style="163" hidden="1" customWidth="1"/>
    <col min="14611" max="14611" width="12.4420289855072" style="163" customWidth="1"/>
    <col min="14612" max="14612" width="13.1086956521739" style="163" customWidth="1"/>
    <col min="14613" max="14613" width="18.1086956521739" style="163" customWidth="1"/>
    <col min="14614" max="14614" width="16.4420289855072" style="163" customWidth="1"/>
    <col min="14615" max="14615" width="18.1086956521739" style="163" customWidth="1"/>
    <col min="14616" max="14618" width="13.1086956521739" style="163" customWidth="1"/>
    <col min="14619" max="14619" width="16.4420289855072" style="163" customWidth="1"/>
    <col min="14620" max="14621" width="15.4420289855072" style="163" customWidth="1"/>
    <col min="14622" max="14622" width="11.4420289855072" style="163" customWidth="1"/>
    <col min="14623" max="14624" width="18.1086956521739" style="163" customWidth="1"/>
    <col min="14625" max="14625" width="20.1086956521739" style="163" customWidth="1"/>
    <col min="14626" max="14849" width="9.10869565217391" style="163"/>
    <col min="14850" max="14850" width="10.3333333333333" style="163" customWidth="1"/>
    <col min="14851" max="14851" width="17.6666666666667" style="163" customWidth="1"/>
    <col min="14852" max="14853" width="11.8840579710145" style="163" customWidth="1"/>
    <col min="14854" max="14854" width="18.6666666666667" style="163" customWidth="1"/>
    <col min="14855" max="14857" width="9.10869565217391" style="163" hidden="1" customWidth="1"/>
    <col min="14858" max="14858" width="93.7753623188406" style="163" customWidth="1"/>
    <col min="14859" max="14860" width="9.10869565217391" style="163" hidden="1" customWidth="1"/>
    <col min="14861" max="14861" width="9.33333333333333" style="163" customWidth="1"/>
    <col min="14862" max="14862" width="12" style="163" customWidth="1"/>
    <col min="14863" max="14863" width="15.4420289855072" style="163" customWidth="1"/>
    <col min="14864" max="14864" width="9.10869565217391" style="163" hidden="1" customWidth="1"/>
    <col min="14865" max="14865" width="12" style="163" customWidth="1"/>
    <col min="14866" max="14866" width="9.10869565217391" style="163" hidden="1" customWidth="1"/>
    <col min="14867" max="14867" width="12.4420289855072" style="163" customWidth="1"/>
    <col min="14868" max="14868" width="13.1086956521739" style="163" customWidth="1"/>
    <col min="14869" max="14869" width="18.1086956521739" style="163" customWidth="1"/>
    <col min="14870" max="14870" width="16.4420289855072" style="163" customWidth="1"/>
    <col min="14871" max="14871" width="18.1086956521739" style="163" customWidth="1"/>
    <col min="14872" max="14874" width="13.1086956521739" style="163" customWidth="1"/>
    <col min="14875" max="14875" width="16.4420289855072" style="163" customWidth="1"/>
    <col min="14876" max="14877" width="15.4420289855072" style="163" customWidth="1"/>
    <col min="14878" max="14878" width="11.4420289855072" style="163" customWidth="1"/>
    <col min="14879" max="14880" width="18.1086956521739" style="163" customWidth="1"/>
    <col min="14881" max="14881" width="20.1086956521739" style="163" customWidth="1"/>
    <col min="14882" max="15105" width="9.10869565217391" style="163"/>
    <col min="15106" max="15106" width="10.3333333333333" style="163" customWidth="1"/>
    <col min="15107" max="15107" width="17.6666666666667" style="163" customWidth="1"/>
    <col min="15108" max="15109" width="11.8840579710145" style="163" customWidth="1"/>
    <col min="15110" max="15110" width="18.6666666666667" style="163" customWidth="1"/>
    <col min="15111" max="15113" width="9.10869565217391" style="163" hidden="1" customWidth="1"/>
    <col min="15114" max="15114" width="93.7753623188406" style="163" customWidth="1"/>
    <col min="15115" max="15116" width="9.10869565217391" style="163" hidden="1" customWidth="1"/>
    <col min="15117" max="15117" width="9.33333333333333" style="163" customWidth="1"/>
    <col min="15118" max="15118" width="12" style="163" customWidth="1"/>
    <col min="15119" max="15119" width="15.4420289855072" style="163" customWidth="1"/>
    <col min="15120" max="15120" width="9.10869565217391" style="163" hidden="1" customWidth="1"/>
    <col min="15121" max="15121" width="12" style="163" customWidth="1"/>
    <col min="15122" max="15122" width="9.10869565217391" style="163" hidden="1" customWidth="1"/>
    <col min="15123" max="15123" width="12.4420289855072" style="163" customWidth="1"/>
    <col min="15124" max="15124" width="13.1086956521739" style="163" customWidth="1"/>
    <col min="15125" max="15125" width="18.1086956521739" style="163" customWidth="1"/>
    <col min="15126" max="15126" width="16.4420289855072" style="163" customWidth="1"/>
    <col min="15127" max="15127" width="18.1086956521739" style="163" customWidth="1"/>
    <col min="15128" max="15130" width="13.1086956521739" style="163" customWidth="1"/>
    <col min="15131" max="15131" width="16.4420289855072" style="163" customWidth="1"/>
    <col min="15132" max="15133" width="15.4420289855072" style="163" customWidth="1"/>
    <col min="15134" max="15134" width="11.4420289855072" style="163" customWidth="1"/>
    <col min="15135" max="15136" width="18.1086956521739" style="163" customWidth="1"/>
    <col min="15137" max="15137" width="20.1086956521739" style="163" customWidth="1"/>
    <col min="15138" max="15361" width="9.10869565217391" style="163"/>
    <col min="15362" max="15362" width="10.3333333333333" style="163" customWidth="1"/>
    <col min="15363" max="15363" width="17.6666666666667" style="163" customWidth="1"/>
    <col min="15364" max="15365" width="11.8840579710145" style="163" customWidth="1"/>
    <col min="15366" max="15366" width="18.6666666666667" style="163" customWidth="1"/>
    <col min="15367" max="15369" width="9.10869565217391" style="163" hidden="1" customWidth="1"/>
    <col min="15370" max="15370" width="93.7753623188406" style="163" customWidth="1"/>
    <col min="15371" max="15372" width="9.10869565217391" style="163" hidden="1" customWidth="1"/>
    <col min="15373" max="15373" width="9.33333333333333" style="163" customWidth="1"/>
    <col min="15374" max="15374" width="12" style="163" customWidth="1"/>
    <col min="15375" max="15375" width="15.4420289855072" style="163" customWidth="1"/>
    <col min="15376" max="15376" width="9.10869565217391" style="163" hidden="1" customWidth="1"/>
    <col min="15377" max="15377" width="12" style="163" customWidth="1"/>
    <col min="15378" max="15378" width="9.10869565217391" style="163" hidden="1" customWidth="1"/>
    <col min="15379" max="15379" width="12.4420289855072" style="163" customWidth="1"/>
    <col min="15380" max="15380" width="13.1086956521739" style="163" customWidth="1"/>
    <col min="15381" max="15381" width="18.1086956521739" style="163" customWidth="1"/>
    <col min="15382" max="15382" width="16.4420289855072" style="163" customWidth="1"/>
    <col min="15383" max="15383" width="18.1086956521739" style="163" customWidth="1"/>
    <col min="15384" max="15386" width="13.1086956521739" style="163" customWidth="1"/>
    <col min="15387" max="15387" width="16.4420289855072" style="163" customWidth="1"/>
    <col min="15388" max="15389" width="15.4420289855072" style="163" customWidth="1"/>
    <col min="15390" max="15390" width="11.4420289855072" style="163" customWidth="1"/>
    <col min="15391" max="15392" width="18.1086956521739" style="163" customWidth="1"/>
    <col min="15393" max="15393" width="20.1086956521739" style="163" customWidth="1"/>
    <col min="15394" max="15617" width="9.10869565217391" style="163"/>
    <col min="15618" max="15618" width="10.3333333333333" style="163" customWidth="1"/>
    <col min="15619" max="15619" width="17.6666666666667" style="163" customWidth="1"/>
    <col min="15620" max="15621" width="11.8840579710145" style="163" customWidth="1"/>
    <col min="15622" max="15622" width="18.6666666666667" style="163" customWidth="1"/>
    <col min="15623" max="15625" width="9.10869565217391" style="163" hidden="1" customWidth="1"/>
    <col min="15626" max="15626" width="93.7753623188406" style="163" customWidth="1"/>
    <col min="15627" max="15628" width="9.10869565217391" style="163" hidden="1" customWidth="1"/>
    <col min="15629" max="15629" width="9.33333333333333" style="163" customWidth="1"/>
    <col min="15630" max="15630" width="12" style="163" customWidth="1"/>
    <col min="15631" max="15631" width="15.4420289855072" style="163" customWidth="1"/>
    <col min="15632" max="15632" width="9.10869565217391" style="163" hidden="1" customWidth="1"/>
    <col min="15633" max="15633" width="12" style="163" customWidth="1"/>
    <col min="15634" max="15634" width="9.10869565217391" style="163" hidden="1" customWidth="1"/>
    <col min="15635" max="15635" width="12.4420289855072" style="163" customWidth="1"/>
    <col min="15636" max="15636" width="13.1086956521739" style="163" customWidth="1"/>
    <col min="15637" max="15637" width="18.1086956521739" style="163" customWidth="1"/>
    <col min="15638" max="15638" width="16.4420289855072" style="163" customWidth="1"/>
    <col min="15639" max="15639" width="18.1086956521739" style="163" customWidth="1"/>
    <col min="15640" max="15642" width="13.1086956521739" style="163" customWidth="1"/>
    <col min="15643" max="15643" width="16.4420289855072" style="163" customWidth="1"/>
    <col min="15644" max="15645" width="15.4420289855072" style="163" customWidth="1"/>
    <col min="15646" max="15646" width="11.4420289855072" style="163" customWidth="1"/>
    <col min="15647" max="15648" width="18.1086956521739" style="163" customWidth="1"/>
    <col min="15649" max="15649" width="20.1086956521739" style="163" customWidth="1"/>
    <col min="15650" max="15873" width="9.10869565217391" style="163"/>
    <col min="15874" max="15874" width="10.3333333333333" style="163" customWidth="1"/>
    <col min="15875" max="15875" width="17.6666666666667" style="163" customWidth="1"/>
    <col min="15876" max="15877" width="11.8840579710145" style="163" customWidth="1"/>
    <col min="15878" max="15878" width="18.6666666666667" style="163" customWidth="1"/>
    <col min="15879" max="15881" width="9.10869565217391" style="163" hidden="1" customWidth="1"/>
    <col min="15882" max="15882" width="93.7753623188406" style="163" customWidth="1"/>
    <col min="15883" max="15884" width="9.10869565217391" style="163" hidden="1" customWidth="1"/>
    <col min="15885" max="15885" width="9.33333333333333" style="163" customWidth="1"/>
    <col min="15886" max="15886" width="12" style="163" customWidth="1"/>
    <col min="15887" max="15887" width="15.4420289855072" style="163" customWidth="1"/>
    <col min="15888" max="15888" width="9.10869565217391" style="163" hidden="1" customWidth="1"/>
    <col min="15889" max="15889" width="12" style="163" customWidth="1"/>
    <col min="15890" max="15890" width="9.10869565217391" style="163" hidden="1" customWidth="1"/>
    <col min="15891" max="15891" width="12.4420289855072" style="163" customWidth="1"/>
    <col min="15892" max="15892" width="13.1086956521739" style="163" customWidth="1"/>
    <col min="15893" max="15893" width="18.1086956521739" style="163" customWidth="1"/>
    <col min="15894" max="15894" width="16.4420289855072" style="163" customWidth="1"/>
    <col min="15895" max="15895" width="18.1086956521739" style="163" customWidth="1"/>
    <col min="15896" max="15898" width="13.1086956521739" style="163" customWidth="1"/>
    <col min="15899" max="15899" width="16.4420289855072" style="163" customWidth="1"/>
    <col min="15900" max="15901" width="15.4420289855072" style="163" customWidth="1"/>
    <col min="15902" max="15902" width="11.4420289855072" style="163" customWidth="1"/>
    <col min="15903" max="15904" width="18.1086956521739" style="163" customWidth="1"/>
    <col min="15905" max="15905" width="20.1086956521739" style="163" customWidth="1"/>
    <col min="15906" max="16129" width="9.10869565217391" style="163"/>
    <col min="16130" max="16130" width="10.3333333333333" style="163" customWidth="1"/>
    <col min="16131" max="16131" width="17.6666666666667" style="163" customWidth="1"/>
    <col min="16132" max="16133" width="11.8840579710145" style="163" customWidth="1"/>
    <col min="16134" max="16134" width="18.6666666666667" style="163" customWidth="1"/>
    <col min="16135" max="16137" width="9.10869565217391" style="163" hidden="1" customWidth="1"/>
    <col min="16138" max="16138" width="93.7753623188406" style="163" customWidth="1"/>
    <col min="16139" max="16140" width="9.10869565217391" style="163" hidden="1" customWidth="1"/>
    <col min="16141" max="16141" width="9.33333333333333" style="163" customWidth="1"/>
    <col min="16142" max="16142" width="12" style="163" customWidth="1"/>
    <col min="16143" max="16143" width="15.4420289855072" style="163" customWidth="1"/>
    <col min="16144" max="16144" width="9.10869565217391" style="163" hidden="1" customWidth="1"/>
    <col min="16145" max="16145" width="12" style="163" customWidth="1"/>
    <col min="16146" max="16146" width="9.10869565217391" style="163" hidden="1" customWidth="1"/>
    <col min="16147" max="16147" width="12.4420289855072" style="163" customWidth="1"/>
    <col min="16148" max="16148" width="13.1086956521739" style="163" customWidth="1"/>
    <col min="16149" max="16149" width="18.1086956521739" style="163" customWidth="1"/>
    <col min="16150" max="16150" width="16.4420289855072" style="163" customWidth="1"/>
    <col min="16151" max="16151" width="18.1086956521739" style="163" customWidth="1"/>
    <col min="16152" max="16154" width="13.1086956521739" style="163" customWidth="1"/>
    <col min="16155" max="16155" width="16.4420289855072" style="163" customWidth="1"/>
    <col min="16156" max="16157" width="15.4420289855072" style="163" customWidth="1"/>
    <col min="16158" max="16158" width="11.4420289855072" style="163" customWidth="1"/>
    <col min="16159" max="16160" width="18.1086956521739" style="163" customWidth="1"/>
    <col min="16161" max="16161" width="20.1086956521739" style="163" customWidth="1"/>
    <col min="16162" max="16384" width="9.10869565217391" style="163"/>
  </cols>
  <sheetData>
    <row r="1" s="853" customFormat="1" ht="12.75" customHeight="1" spans="1:33">
      <c r="A1" s="885"/>
      <c r="C1" s="886"/>
      <c r="D1" s="886"/>
      <c r="E1" s="886"/>
      <c r="J1" s="942"/>
      <c r="L1" s="885" t="s">
        <v>613</v>
      </c>
      <c r="M1" s="885" t="s">
        <v>614</v>
      </c>
      <c r="N1" s="885" t="s">
        <v>615</v>
      </c>
      <c r="O1" s="885" t="s">
        <v>616</v>
      </c>
      <c r="P1" s="885" t="s">
        <v>617</v>
      </c>
      <c r="Q1" s="885" t="s">
        <v>618</v>
      </c>
      <c r="R1" s="885" t="s">
        <v>619</v>
      </c>
      <c r="S1" s="866" t="s">
        <v>620</v>
      </c>
      <c r="T1" s="885"/>
      <c r="U1" s="885"/>
      <c r="W1" s="885"/>
      <c r="X1" s="885"/>
      <c r="Y1" s="885"/>
      <c r="Z1" s="885"/>
      <c r="AA1" s="885"/>
      <c r="AB1" s="885"/>
      <c r="AC1" s="885"/>
      <c r="AD1" s="885"/>
      <c r="AE1" s="885"/>
      <c r="AF1" s="866"/>
      <c r="AG1" s="885"/>
    </row>
    <row r="2" s="854" customFormat="1" ht="30.6" customHeight="1" spans="1:33">
      <c r="A2" s="887" t="s">
        <v>621</v>
      </c>
      <c r="B2" s="888" t="s">
        <v>622</v>
      </c>
      <c r="C2" s="889" t="s">
        <v>623</v>
      </c>
      <c r="D2" s="889"/>
      <c r="E2" s="889" t="s">
        <v>624</v>
      </c>
      <c r="F2" s="887" t="s">
        <v>625</v>
      </c>
      <c r="G2" s="910" t="s">
        <v>626</v>
      </c>
      <c r="H2" s="888" t="s">
        <v>627</v>
      </c>
      <c r="I2" s="888" t="s">
        <v>628</v>
      </c>
      <c r="J2" s="888" t="s">
        <v>629</v>
      </c>
      <c r="K2" s="888" t="s">
        <v>630</v>
      </c>
      <c r="L2" s="888" t="s">
        <v>631</v>
      </c>
      <c r="M2" s="889" t="s">
        <v>632</v>
      </c>
      <c r="N2" s="889" t="s">
        <v>633</v>
      </c>
      <c r="O2" s="889" t="s">
        <v>634</v>
      </c>
      <c r="P2" s="889" t="s">
        <v>635</v>
      </c>
      <c r="Q2" s="889" t="s">
        <v>636</v>
      </c>
      <c r="R2" s="889" t="s">
        <v>637</v>
      </c>
      <c r="S2" s="969" t="s">
        <v>638</v>
      </c>
      <c r="T2" s="889" t="s">
        <v>68</v>
      </c>
      <c r="U2" s="889" t="s">
        <v>639</v>
      </c>
      <c r="V2" s="975" t="s">
        <v>640</v>
      </c>
      <c r="W2" s="889" t="s">
        <v>641</v>
      </c>
      <c r="X2" s="889" t="s">
        <v>642</v>
      </c>
      <c r="Y2" s="888" t="s">
        <v>643</v>
      </c>
      <c r="Z2" s="889" t="s">
        <v>644</v>
      </c>
      <c r="AA2" s="983" t="s">
        <v>645</v>
      </c>
      <c r="AB2" s="983" t="s">
        <v>646</v>
      </c>
      <c r="AC2" s="888" t="s">
        <v>647</v>
      </c>
      <c r="AD2" s="888" t="s">
        <v>648</v>
      </c>
      <c r="AE2" s="991" t="s">
        <v>649</v>
      </c>
      <c r="AF2" s="992" t="s">
        <v>650</v>
      </c>
      <c r="AG2" s="889" t="s">
        <v>651</v>
      </c>
    </row>
    <row r="3" s="855" customFormat="1" ht="13.5" customHeight="1" spans="1:33">
      <c r="A3" s="890" t="s">
        <v>73</v>
      </c>
      <c r="B3" s="504" t="s">
        <v>77</v>
      </c>
      <c r="C3" s="137" t="s">
        <v>652</v>
      </c>
      <c r="D3" s="137"/>
      <c r="E3" s="137"/>
      <c r="F3" s="137" t="s">
        <v>653</v>
      </c>
      <c r="G3" s="504"/>
      <c r="H3" s="911"/>
      <c r="I3" s="911"/>
      <c r="J3" s="943"/>
      <c r="K3" s="911"/>
      <c r="L3" s="449"/>
      <c r="M3" s="449"/>
      <c r="N3" s="449"/>
      <c r="O3" s="449"/>
      <c r="P3" s="449"/>
      <c r="Q3" s="137"/>
      <c r="R3" s="137"/>
      <c r="S3" s="970"/>
      <c r="T3" s="137"/>
      <c r="U3" s="137"/>
      <c r="V3" s="449"/>
      <c r="W3" s="137"/>
      <c r="X3" s="137"/>
      <c r="Y3" s="137"/>
      <c r="Z3" s="137"/>
      <c r="AA3" s="137"/>
      <c r="AB3" s="137"/>
      <c r="AC3" s="137"/>
      <c r="AD3" s="137"/>
      <c r="AE3" s="993"/>
      <c r="AF3" s="970"/>
      <c r="AG3" s="137"/>
    </row>
    <row r="4" s="856" customFormat="1" ht="37.05" customHeight="1" spans="1:33">
      <c r="A4" s="891"/>
      <c r="B4" s="892" t="s">
        <v>654</v>
      </c>
      <c r="C4" s="893"/>
      <c r="D4" s="894"/>
      <c r="E4" s="894"/>
      <c r="F4" s="891"/>
      <c r="G4" s="891"/>
      <c r="H4" s="912"/>
      <c r="I4" s="912"/>
      <c r="J4" s="944"/>
      <c r="K4" s="912"/>
      <c r="L4" s="945" t="s">
        <v>655</v>
      </c>
      <c r="M4" s="963"/>
      <c r="N4" s="963"/>
      <c r="O4" s="963"/>
      <c r="P4" s="963"/>
      <c r="Q4" s="892" t="s">
        <v>656</v>
      </c>
      <c r="R4" s="893"/>
      <c r="S4" s="971" t="s">
        <v>657</v>
      </c>
      <c r="T4" s="972"/>
      <c r="U4" s="972"/>
      <c r="V4" s="976" t="s">
        <v>658</v>
      </c>
      <c r="W4" s="977"/>
      <c r="X4" s="978" t="s">
        <v>659</v>
      </c>
      <c r="Y4" s="984" t="s">
        <v>660</v>
      </c>
      <c r="Z4" s="984" t="s">
        <v>661</v>
      </c>
      <c r="AA4" s="985" t="s">
        <v>662</v>
      </c>
      <c r="AB4" s="972" t="s">
        <v>663</v>
      </c>
      <c r="AC4" s="891" t="s">
        <v>664</v>
      </c>
      <c r="AD4" s="891" t="s">
        <v>665</v>
      </c>
      <c r="AE4" s="994" t="s">
        <v>666</v>
      </c>
      <c r="AF4" s="971" t="s">
        <v>665</v>
      </c>
      <c r="AG4" s="972" t="s">
        <v>667</v>
      </c>
    </row>
    <row r="5" s="857" customFormat="1" ht="15.6" customHeight="1" spans="1:33">
      <c r="A5" s="895" t="s">
        <v>668</v>
      </c>
      <c r="B5" s="896"/>
      <c r="C5" s="897"/>
      <c r="D5" s="897"/>
      <c r="E5" s="897"/>
      <c r="F5" s="913"/>
      <c r="G5" s="913"/>
      <c r="H5" s="896"/>
      <c r="I5" s="896"/>
      <c r="J5" s="946"/>
      <c r="K5" s="896"/>
      <c r="L5" s="896"/>
      <c r="M5" s="964"/>
      <c r="N5" s="964"/>
      <c r="O5" s="964"/>
      <c r="P5" s="964"/>
      <c r="Q5" s="896"/>
      <c r="R5" s="897"/>
      <c r="S5" s="913"/>
      <c r="T5" s="913"/>
      <c r="U5" s="913"/>
      <c r="V5" s="979"/>
      <c r="W5" s="980"/>
      <c r="X5" s="980"/>
      <c r="Y5" s="980"/>
      <c r="Z5" s="913"/>
      <c r="AA5" s="913"/>
      <c r="AB5" s="913"/>
      <c r="AC5" s="913"/>
      <c r="AD5" s="913"/>
      <c r="AE5" s="913"/>
      <c r="AF5" s="971"/>
      <c r="AG5" s="913"/>
    </row>
    <row r="6" s="858" customFormat="1" ht="28.8" spans="1:33">
      <c r="A6" s="811">
        <v>1101</v>
      </c>
      <c r="B6" s="898" t="s">
        <v>669</v>
      </c>
      <c r="C6" s="811"/>
      <c r="D6" s="811"/>
      <c r="E6" s="811">
        <v>1</v>
      </c>
      <c r="F6" s="810" t="s">
        <v>670</v>
      </c>
      <c r="G6" s="898" t="s">
        <v>671</v>
      </c>
      <c r="H6" s="914" t="s">
        <v>672</v>
      </c>
      <c r="I6" s="914" t="s">
        <v>672</v>
      </c>
      <c r="J6" s="914" t="s">
        <v>672</v>
      </c>
      <c r="K6" s="914" t="s">
        <v>672</v>
      </c>
      <c r="L6" s="947" t="s">
        <v>521</v>
      </c>
      <c r="M6" s="947"/>
      <c r="N6" s="947"/>
      <c r="O6" s="947"/>
      <c r="P6" s="947"/>
      <c r="Q6" s="947" t="s">
        <v>521</v>
      </c>
      <c r="R6" s="947"/>
      <c r="S6" s="947"/>
      <c r="T6" s="973" t="s">
        <v>87</v>
      </c>
      <c r="U6" s="973"/>
      <c r="V6" s="947"/>
      <c r="W6" s="947" t="s">
        <v>521</v>
      </c>
      <c r="X6" s="947"/>
      <c r="Y6" s="947"/>
      <c r="Z6" s="947" t="s">
        <v>521</v>
      </c>
      <c r="AA6" s="808" t="s">
        <v>521</v>
      </c>
      <c r="AB6" s="973"/>
      <c r="AC6" s="947"/>
      <c r="AD6" s="947"/>
      <c r="AE6" s="947"/>
      <c r="AF6" s="947"/>
      <c r="AG6" s="1327" t="s">
        <v>596</v>
      </c>
    </row>
    <row r="7" s="858" customFormat="1" ht="55.1" spans="1:33">
      <c r="A7" s="811">
        <v>1102</v>
      </c>
      <c r="B7" s="898" t="s">
        <v>673</v>
      </c>
      <c r="C7" s="811"/>
      <c r="D7" s="811"/>
      <c r="E7" s="811">
        <v>1</v>
      </c>
      <c r="F7" s="915" t="s">
        <v>674</v>
      </c>
      <c r="G7" s="898"/>
      <c r="H7" s="914" t="s">
        <v>675</v>
      </c>
      <c r="I7" s="914" t="s">
        <v>675</v>
      </c>
      <c r="J7" s="914" t="s">
        <v>675</v>
      </c>
      <c r="K7" s="914" t="s">
        <v>675</v>
      </c>
      <c r="L7" s="947"/>
      <c r="M7" s="947"/>
      <c r="N7" s="947"/>
      <c r="O7" s="947"/>
      <c r="P7" s="947"/>
      <c r="Q7" s="947" t="s">
        <v>521</v>
      </c>
      <c r="R7" s="947"/>
      <c r="S7" s="947"/>
      <c r="T7" s="947" t="s">
        <v>87</v>
      </c>
      <c r="U7" s="947"/>
      <c r="V7" s="947"/>
      <c r="W7" s="947" t="s">
        <v>521</v>
      </c>
      <c r="X7" s="947"/>
      <c r="Y7" s="947"/>
      <c r="Z7" s="947" t="s">
        <v>521</v>
      </c>
      <c r="AA7" s="808" t="s">
        <v>521</v>
      </c>
      <c r="AB7" s="973"/>
      <c r="AC7" s="947"/>
      <c r="AD7" s="947"/>
      <c r="AE7" s="947"/>
      <c r="AF7" s="947"/>
      <c r="AG7" s="1327" t="s">
        <v>596</v>
      </c>
    </row>
    <row r="8" s="858" customFormat="1" ht="55.1" spans="1:33">
      <c r="A8" s="811">
        <v>1103</v>
      </c>
      <c r="B8" s="898" t="s">
        <v>676</v>
      </c>
      <c r="C8" s="811"/>
      <c r="D8" s="811"/>
      <c r="E8" s="811">
        <v>1</v>
      </c>
      <c r="F8" s="915" t="s">
        <v>677</v>
      </c>
      <c r="G8" s="898"/>
      <c r="H8" s="914" t="s">
        <v>678</v>
      </c>
      <c r="I8" s="914" t="s">
        <v>678</v>
      </c>
      <c r="J8" s="914" t="s">
        <v>678</v>
      </c>
      <c r="K8" s="914" t="s">
        <v>678</v>
      </c>
      <c r="L8" s="947"/>
      <c r="M8" s="947"/>
      <c r="N8" s="947"/>
      <c r="O8" s="947"/>
      <c r="P8" s="947"/>
      <c r="Q8" s="947" t="s">
        <v>521</v>
      </c>
      <c r="R8" s="947"/>
      <c r="S8" s="947"/>
      <c r="T8" s="947" t="s">
        <v>87</v>
      </c>
      <c r="U8" s="947"/>
      <c r="V8" s="947"/>
      <c r="W8" s="947" t="s">
        <v>521</v>
      </c>
      <c r="X8" s="947"/>
      <c r="Y8" s="947"/>
      <c r="Z8" s="947" t="s">
        <v>521</v>
      </c>
      <c r="AA8" s="808"/>
      <c r="AB8" s="973"/>
      <c r="AC8" s="947"/>
      <c r="AD8" s="947"/>
      <c r="AE8" s="947"/>
      <c r="AF8" s="947"/>
      <c r="AG8" s="1327" t="s">
        <v>596</v>
      </c>
    </row>
    <row r="9" s="858" customFormat="1" ht="28.8" spans="1:33">
      <c r="A9" s="811">
        <v>1104</v>
      </c>
      <c r="B9" s="899" t="s">
        <v>679</v>
      </c>
      <c r="C9" s="811"/>
      <c r="D9" s="811"/>
      <c r="E9" s="811">
        <v>1</v>
      </c>
      <c r="F9" s="810" t="s">
        <v>680</v>
      </c>
      <c r="G9" s="898"/>
      <c r="H9" s="916" t="s">
        <v>681</v>
      </c>
      <c r="I9" s="916" t="s">
        <v>681</v>
      </c>
      <c r="J9" s="916" t="s">
        <v>681</v>
      </c>
      <c r="K9" s="916" t="s">
        <v>681</v>
      </c>
      <c r="L9" s="947"/>
      <c r="M9" s="947"/>
      <c r="N9" s="947"/>
      <c r="O9" s="947"/>
      <c r="P9" s="947"/>
      <c r="Q9" s="947" t="s">
        <v>521</v>
      </c>
      <c r="R9" s="947"/>
      <c r="S9" s="947"/>
      <c r="T9" s="973" t="s">
        <v>87</v>
      </c>
      <c r="U9" s="973"/>
      <c r="V9" s="947"/>
      <c r="W9" s="947"/>
      <c r="X9" s="947"/>
      <c r="Y9" s="947"/>
      <c r="Z9" s="947"/>
      <c r="AA9" s="808"/>
      <c r="AB9" s="973"/>
      <c r="AC9" s="947"/>
      <c r="AD9" s="947"/>
      <c r="AE9" s="947"/>
      <c r="AF9" s="947"/>
      <c r="AG9" s="1327" t="s">
        <v>682</v>
      </c>
    </row>
    <row r="10" s="859" customFormat="1" ht="43.2" spans="1:33">
      <c r="A10" s="822" t="s">
        <v>683</v>
      </c>
      <c r="B10" s="900" t="s">
        <v>684</v>
      </c>
      <c r="C10" s="822"/>
      <c r="D10" s="822"/>
      <c r="E10" s="822"/>
      <c r="F10" s="917" t="s">
        <v>685</v>
      </c>
      <c r="G10" s="821"/>
      <c r="H10" s="918" t="s">
        <v>686</v>
      </c>
      <c r="I10" s="821" t="s">
        <v>687</v>
      </c>
      <c r="J10" s="918" t="s">
        <v>687</v>
      </c>
      <c r="K10" s="918" t="s">
        <v>687</v>
      </c>
      <c r="L10" s="948"/>
      <c r="M10" s="965" t="s">
        <v>521</v>
      </c>
      <c r="N10" s="948"/>
      <c r="O10" s="948"/>
      <c r="P10" s="808"/>
      <c r="Q10" s="948"/>
      <c r="R10" s="808" t="s">
        <v>521</v>
      </c>
      <c r="T10" s="811" t="s">
        <v>87</v>
      </c>
      <c r="U10" s="811"/>
      <c r="V10" s="948"/>
      <c r="W10" s="947"/>
      <c r="X10" s="947"/>
      <c r="Y10" s="947"/>
      <c r="Z10" s="947"/>
      <c r="AA10" s="808"/>
      <c r="AB10" s="947"/>
      <c r="AC10" s="948"/>
      <c r="AD10" s="948"/>
      <c r="AE10" s="948"/>
      <c r="AF10" s="948"/>
      <c r="AG10" s="948"/>
    </row>
    <row r="11" s="860" customFormat="1" ht="201.6" spans="1:33">
      <c r="A11" s="811">
        <v>3612</v>
      </c>
      <c r="B11" s="809" t="s">
        <v>688</v>
      </c>
      <c r="C11" s="811" t="s">
        <v>689</v>
      </c>
      <c r="D11" s="811"/>
      <c r="E11" s="811">
        <v>1</v>
      </c>
      <c r="F11" s="919" t="s">
        <v>690</v>
      </c>
      <c r="G11" s="898"/>
      <c r="H11" s="916" t="s">
        <v>691</v>
      </c>
      <c r="I11" s="916" t="s">
        <v>692</v>
      </c>
      <c r="J11" s="916" t="s">
        <v>687</v>
      </c>
      <c r="K11" s="916" t="s">
        <v>687</v>
      </c>
      <c r="L11" s="947"/>
      <c r="N11" s="947"/>
      <c r="Q11" s="947" t="s">
        <v>521</v>
      </c>
      <c r="T11" s="811" t="s">
        <v>87</v>
      </c>
      <c r="U11" s="811"/>
      <c r="V11" s="1328" t="s">
        <v>693</v>
      </c>
      <c r="W11" s="947"/>
      <c r="X11" s="947"/>
      <c r="Y11" s="947"/>
      <c r="Z11" s="947"/>
      <c r="AA11" s="808"/>
      <c r="AB11" s="947"/>
      <c r="AC11" s="808"/>
      <c r="AG11" s="811"/>
    </row>
    <row r="12" s="860" customFormat="1" ht="28.8" spans="1:33">
      <c r="A12" s="811">
        <v>3613</v>
      </c>
      <c r="B12" s="809" t="s">
        <v>694</v>
      </c>
      <c r="C12" s="811" t="s">
        <v>689</v>
      </c>
      <c r="D12" s="811"/>
      <c r="E12" s="811">
        <v>1</v>
      </c>
      <c r="F12" s="919" t="s">
        <v>695</v>
      </c>
      <c r="G12" s="898"/>
      <c r="H12" s="916" t="s">
        <v>696</v>
      </c>
      <c r="I12" s="916" t="s">
        <v>696</v>
      </c>
      <c r="J12" s="916" t="s">
        <v>696</v>
      </c>
      <c r="K12" s="916" t="s">
        <v>696</v>
      </c>
      <c r="L12" s="947"/>
      <c r="N12" s="947" t="s">
        <v>521</v>
      </c>
      <c r="Q12" s="947" t="s">
        <v>521</v>
      </c>
      <c r="T12" s="811" t="s">
        <v>87</v>
      </c>
      <c r="U12" s="811"/>
      <c r="V12" s="1328" t="s">
        <v>693</v>
      </c>
      <c r="W12" s="947" t="s">
        <v>521</v>
      </c>
      <c r="X12" s="947"/>
      <c r="Y12" s="947"/>
      <c r="Z12" s="947"/>
      <c r="AA12" s="808"/>
      <c r="AB12" s="947"/>
      <c r="AC12" s="808" t="s">
        <v>521</v>
      </c>
      <c r="AG12" s="1329" t="s">
        <v>697</v>
      </c>
    </row>
    <row r="13" s="860" customFormat="1" ht="14.4" spans="1:33">
      <c r="A13" s="811">
        <v>3614</v>
      </c>
      <c r="B13" s="809" t="s">
        <v>698</v>
      </c>
      <c r="C13" s="811" t="s">
        <v>699</v>
      </c>
      <c r="D13" s="811"/>
      <c r="E13" s="811">
        <v>1</v>
      </c>
      <c r="F13" s="919" t="s">
        <v>700</v>
      </c>
      <c r="G13" s="898"/>
      <c r="H13" s="916" t="s">
        <v>696</v>
      </c>
      <c r="I13" s="916" t="s">
        <v>696</v>
      </c>
      <c r="J13" s="916" t="s">
        <v>696</v>
      </c>
      <c r="K13" s="916" t="s">
        <v>696</v>
      </c>
      <c r="L13" s="947"/>
      <c r="N13" s="947" t="s">
        <v>521</v>
      </c>
      <c r="Q13" s="947" t="s">
        <v>521</v>
      </c>
      <c r="T13" s="811" t="s">
        <v>87</v>
      </c>
      <c r="U13" s="811"/>
      <c r="V13" s="1328" t="s">
        <v>693</v>
      </c>
      <c r="W13" s="947" t="s">
        <v>521</v>
      </c>
      <c r="X13" s="947"/>
      <c r="Y13" s="947"/>
      <c r="Z13" s="947" t="s">
        <v>521</v>
      </c>
      <c r="AA13" s="808"/>
      <c r="AB13" s="947"/>
      <c r="AC13" s="808"/>
      <c r="AG13" s="1329" t="s">
        <v>682</v>
      </c>
    </row>
    <row r="14" s="811" customFormat="1" ht="28.8" spans="1:33">
      <c r="A14" s="808">
        <v>3601</v>
      </c>
      <c r="B14" s="809" t="s">
        <v>701</v>
      </c>
      <c r="C14" s="808" t="s">
        <v>702</v>
      </c>
      <c r="E14" s="811">
        <v>1</v>
      </c>
      <c r="F14" s="920" t="s">
        <v>703</v>
      </c>
      <c r="G14" s="898"/>
      <c r="H14" s="1330" t="s">
        <v>704</v>
      </c>
      <c r="I14" s="916" t="s">
        <v>705</v>
      </c>
      <c r="J14" s="914" t="s">
        <v>706</v>
      </c>
      <c r="K14" s="916" t="s">
        <v>706</v>
      </c>
      <c r="N14" s="947"/>
      <c r="Q14" s="947" t="s">
        <v>521</v>
      </c>
      <c r="T14" s="811" t="s">
        <v>87</v>
      </c>
      <c r="W14" s="947" t="s">
        <v>521</v>
      </c>
      <c r="X14" s="947"/>
      <c r="Y14" s="947"/>
      <c r="Z14" s="947"/>
      <c r="AA14" s="947"/>
      <c r="AB14" s="947"/>
      <c r="AC14" s="811" t="s">
        <v>521</v>
      </c>
      <c r="AG14" s="1329" t="s">
        <v>603</v>
      </c>
    </row>
    <row r="15" s="811" customFormat="1" ht="14.4" spans="1:33">
      <c r="A15" s="808">
        <v>3691</v>
      </c>
      <c r="B15" s="809" t="s">
        <v>707</v>
      </c>
      <c r="C15" s="808" t="s">
        <v>708</v>
      </c>
      <c r="E15" s="811">
        <v>1</v>
      </c>
      <c r="F15" s="920" t="s">
        <v>709</v>
      </c>
      <c r="G15" s="898"/>
      <c r="H15" s="922"/>
      <c r="I15" s="916" t="s">
        <v>705</v>
      </c>
      <c r="J15" s="914" t="s">
        <v>706</v>
      </c>
      <c r="K15" s="916" t="s">
        <v>706</v>
      </c>
      <c r="N15" s="947" t="s">
        <v>521</v>
      </c>
      <c r="Q15" s="947" t="s">
        <v>521</v>
      </c>
      <c r="T15" s="811" t="s">
        <v>87</v>
      </c>
      <c r="W15" s="947" t="s">
        <v>521</v>
      </c>
      <c r="X15" s="947"/>
      <c r="Y15" s="947"/>
      <c r="Z15" s="947" t="s">
        <v>521</v>
      </c>
      <c r="AA15" s="947"/>
      <c r="AB15" s="947"/>
      <c r="AG15" s="1329" t="s">
        <v>603</v>
      </c>
    </row>
    <row r="16" s="811" customFormat="1" ht="14.4" spans="1:28">
      <c r="A16" s="808">
        <v>3690</v>
      </c>
      <c r="B16" s="809" t="s">
        <v>710</v>
      </c>
      <c r="C16" s="808"/>
      <c r="E16" s="811">
        <v>1</v>
      </c>
      <c r="F16" s="898" t="s">
        <v>711</v>
      </c>
      <c r="G16" s="898"/>
      <c r="H16" s="922"/>
      <c r="I16" s="916"/>
      <c r="J16" s="1331" t="s">
        <v>712</v>
      </c>
      <c r="K16" s="1331" t="s">
        <v>712</v>
      </c>
      <c r="N16" s="947" t="s">
        <v>521</v>
      </c>
      <c r="Q16" s="947" t="s">
        <v>521</v>
      </c>
      <c r="T16" s="811" t="s">
        <v>87</v>
      </c>
      <c r="W16" s="947"/>
      <c r="X16" s="947"/>
      <c r="Y16" s="947"/>
      <c r="Z16" s="947"/>
      <c r="AA16" s="947"/>
      <c r="AB16" s="947"/>
    </row>
    <row r="17" s="861" customFormat="1" ht="14.4" spans="1:28">
      <c r="A17" s="901" t="s">
        <v>713</v>
      </c>
      <c r="B17" s="902" t="s">
        <v>714</v>
      </c>
      <c r="C17" s="901"/>
      <c r="E17" s="861">
        <v>1</v>
      </c>
      <c r="F17" s="923" t="s">
        <v>715</v>
      </c>
      <c r="G17" s="924"/>
      <c r="H17" s="922"/>
      <c r="I17" s="1332" t="s">
        <v>712</v>
      </c>
      <c r="J17" s="949"/>
      <c r="K17" s="1332" t="s">
        <v>712</v>
      </c>
      <c r="N17" s="966"/>
      <c r="Q17" s="966" t="s">
        <v>521</v>
      </c>
      <c r="T17" s="861" t="s">
        <v>87</v>
      </c>
      <c r="W17" s="966"/>
      <c r="X17" s="966"/>
      <c r="Y17" s="966"/>
      <c r="Z17" s="966"/>
      <c r="AA17" s="966"/>
      <c r="AB17" s="966"/>
    </row>
    <row r="18" s="861" customFormat="1" ht="14.4" spans="1:28">
      <c r="A18" s="901" t="s">
        <v>716</v>
      </c>
      <c r="B18" s="902" t="s">
        <v>717</v>
      </c>
      <c r="C18" s="901"/>
      <c r="E18" s="861">
        <v>1</v>
      </c>
      <c r="F18" s="923" t="s">
        <v>718</v>
      </c>
      <c r="G18" s="924"/>
      <c r="H18" s="922"/>
      <c r="I18" s="1332" t="s">
        <v>712</v>
      </c>
      <c r="J18" s="949"/>
      <c r="K18" s="1332" t="s">
        <v>712</v>
      </c>
      <c r="N18" s="966"/>
      <c r="Q18" s="966" t="s">
        <v>521</v>
      </c>
      <c r="T18" s="861" t="s">
        <v>87</v>
      </c>
      <c r="W18" s="966"/>
      <c r="X18" s="966"/>
      <c r="Y18" s="966"/>
      <c r="Z18" s="966"/>
      <c r="AA18" s="966"/>
      <c r="AB18" s="966"/>
    </row>
    <row r="19" s="861" customFormat="1" ht="14.4" spans="1:28">
      <c r="A19" s="901" t="s">
        <v>719</v>
      </c>
      <c r="B19" s="902" t="s">
        <v>720</v>
      </c>
      <c r="C19" s="901"/>
      <c r="E19" s="861">
        <v>1</v>
      </c>
      <c r="F19" s="923" t="s">
        <v>721</v>
      </c>
      <c r="G19" s="924"/>
      <c r="H19" s="922"/>
      <c r="I19" s="1332" t="s">
        <v>712</v>
      </c>
      <c r="J19" s="949"/>
      <c r="K19" s="1332" t="s">
        <v>712</v>
      </c>
      <c r="N19" s="966"/>
      <c r="Q19" s="966" t="s">
        <v>521</v>
      </c>
      <c r="T19" s="861" t="s">
        <v>87</v>
      </c>
      <c r="W19" s="966"/>
      <c r="X19" s="966"/>
      <c r="Y19" s="966"/>
      <c r="Z19" s="966"/>
      <c r="AA19" s="966"/>
      <c r="AB19" s="966"/>
    </row>
    <row r="20" s="861" customFormat="1" ht="14.4" spans="1:28">
      <c r="A20" s="901" t="s">
        <v>722</v>
      </c>
      <c r="B20" s="902" t="s">
        <v>723</v>
      </c>
      <c r="C20" s="901"/>
      <c r="E20" s="861">
        <v>1</v>
      </c>
      <c r="F20" s="923" t="s">
        <v>724</v>
      </c>
      <c r="G20" s="924"/>
      <c r="H20" s="922"/>
      <c r="I20" s="1332" t="s">
        <v>712</v>
      </c>
      <c r="J20" s="949"/>
      <c r="K20" s="1332" t="s">
        <v>712</v>
      </c>
      <c r="N20" s="966"/>
      <c r="Q20" s="966" t="s">
        <v>521</v>
      </c>
      <c r="T20" s="861" t="s">
        <v>87</v>
      </c>
      <c r="W20" s="966"/>
      <c r="X20" s="966"/>
      <c r="Y20" s="966"/>
      <c r="Z20" s="966"/>
      <c r="AA20" s="966"/>
      <c r="AB20" s="966"/>
    </row>
    <row r="21" s="861" customFormat="1" ht="14.4" spans="1:28">
      <c r="A21" s="901" t="s">
        <v>725</v>
      </c>
      <c r="B21" s="902" t="s">
        <v>726</v>
      </c>
      <c r="C21" s="901"/>
      <c r="E21" s="861">
        <v>1</v>
      </c>
      <c r="F21" s="923" t="s">
        <v>727</v>
      </c>
      <c r="G21" s="924"/>
      <c r="H21" s="922"/>
      <c r="I21" s="1332" t="s">
        <v>712</v>
      </c>
      <c r="J21" s="949"/>
      <c r="K21" s="1332" t="s">
        <v>712</v>
      </c>
      <c r="N21" s="966"/>
      <c r="Q21" s="966" t="s">
        <v>521</v>
      </c>
      <c r="T21" s="861" t="s">
        <v>87</v>
      </c>
      <c r="W21" s="966"/>
      <c r="X21" s="966"/>
      <c r="Y21" s="966"/>
      <c r="Z21" s="966"/>
      <c r="AA21" s="966"/>
      <c r="AB21" s="966"/>
    </row>
    <row r="22" s="861" customFormat="1" ht="14.4" spans="1:28">
      <c r="A22" s="901" t="s">
        <v>728</v>
      </c>
      <c r="B22" s="902" t="s">
        <v>729</v>
      </c>
      <c r="C22" s="901"/>
      <c r="E22" s="861">
        <v>1</v>
      </c>
      <c r="F22" s="923" t="s">
        <v>730</v>
      </c>
      <c r="G22" s="924"/>
      <c r="H22" s="922"/>
      <c r="I22" s="1332" t="s">
        <v>712</v>
      </c>
      <c r="J22" s="949"/>
      <c r="K22" s="1332" t="s">
        <v>712</v>
      </c>
      <c r="N22" s="966"/>
      <c r="Q22" s="966" t="s">
        <v>521</v>
      </c>
      <c r="T22" s="861" t="s">
        <v>87</v>
      </c>
      <c r="W22" s="966"/>
      <c r="X22" s="966"/>
      <c r="Y22" s="966"/>
      <c r="Z22" s="966"/>
      <c r="AA22" s="966"/>
      <c r="AB22" s="966"/>
    </row>
    <row r="23" s="861" customFormat="1" ht="14.4" spans="1:28">
      <c r="A23" s="901" t="s">
        <v>731</v>
      </c>
      <c r="B23" s="902" t="s">
        <v>732</v>
      </c>
      <c r="C23" s="901"/>
      <c r="E23" s="861">
        <v>1</v>
      </c>
      <c r="F23" s="923" t="s">
        <v>733</v>
      </c>
      <c r="G23" s="924"/>
      <c r="H23" s="922"/>
      <c r="I23" s="1332" t="s">
        <v>712</v>
      </c>
      <c r="J23" s="949"/>
      <c r="K23" s="1332" t="s">
        <v>712</v>
      </c>
      <c r="N23" s="966"/>
      <c r="Q23" s="966" t="s">
        <v>521</v>
      </c>
      <c r="T23" s="861" t="s">
        <v>87</v>
      </c>
      <c r="W23" s="966"/>
      <c r="X23" s="966"/>
      <c r="Y23" s="966"/>
      <c r="Z23" s="966"/>
      <c r="AA23" s="966"/>
      <c r="AB23" s="966"/>
    </row>
    <row r="24" s="861" customFormat="1" ht="14.4" spans="1:28">
      <c r="A24" s="901" t="s">
        <v>734</v>
      </c>
      <c r="B24" s="902" t="s">
        <v>735</v>
      </c>
      <c r="C24" s="901"/>
      <c r="E24" s="861">
        <v>1</v>
      </c>
      <c r="F24" s="923" t="s">
        <v>736</v>
      </c>
      <c r="G24" s="924"/>
      <c r="H24" s="922"/>
      <c r="I24" s="1332" t="s">
        <v>712</v>
      </c>
      <c r="J24" s="949"/>
      <c r="K24" s="1332" t="s">
        <v>712</v>
      </c>
      <c r="N24" s="966"/>
      <c r="Q24" s="966" t="s">
        <v>521</v>
      </c>
      <c r="T24" s="861" t="s">
        <v>87</v>
      </c>
      <c r="W24" s="966"/>
      <c r="X24" s="966"/>
      <c r="Y24" s="966"/>
      <c r="Z24" s="966"/>
      <c r="AA24" s="966"/>
      <c r="AB24" s="966"/>
    </row>
    <row r="25" s="861" customFormat="1" ht="14.4" spans="1:28">
      <c r="A25" s="901" t="s">
        <v>737</v>
      </c>
      <c r="B25" s="902" t="s">
        <v>738</v>
      </c>
      <c r="C25" s="901"/>
      <c r="E25" s="861">
        <v>1</v>
      </c>
      <c r="F25" s="923" t="s">
        <v>739</v>
      </c>
      <c r="G25" s="924"/>
      <c r="H25" s="922"/>
      <c r="I25" s="1332" t="s">
        <v>712</v>
      </c>
      <c r="J25" s="949"/>
      <c r="K25" s="1332" t="s">
        <v>712</v>
      </c>
      <c r="N25" s="966"/>
      <c r="Q25" s="966" t="s">
        <v>521</v>
      </c>
      <c r="T25" s="861" t="s">
        <v>87</v>
      </c>
      <c r="W25" s="966"/>
      <c r="X25" s="966"/>
      <c r="Y25" s="966"/>
      <c r="Z25" s="966"/>
      <c r="AA25" s="966"/>
      <c r="AB25" s="966"/>
    </row>
    <row r="26" s="861" customFormat="1" ht="14.4" spans="1:28">
      <c r="A26" s="901" t="s">
        <v>740</v>
      </c>
      <c r="B26" s="902" t="s">
        <v>741</v>
      </c>
      <c r="C26" s="901"/>
      <c r="E26" s="861">
        <v>1</v>
      </c>
      <c r="F26" s="923" t="s">
        <v>742</v>
      </c>
      <c r="G26" s="924"/>
      <c r="H26" s="922"/>
      <c r="I26" s="1332" t="s">
        <v>712</v>
      </c>
      <c r="J26" s="949"/>
      <c r="K26" s="1332" t="s">
        <v>712</v>
      </c>
      <c r="N26" s="966"/>
      <c r="Q26" s="966" t="s">
        <v>521</v>
      </c>
      <c r="T26" s="861" t="s">
        <v>87</v>
      </c>
      <c r="W26" s="966"/>
      <c r="X26" s="966"/>
      <c r="Y26" s="966"/>
      <c r="Z26" s="966"/>
      <c r="AA26" s="966"/>
      <c r="AB26" s="966"/>
    </row>
    <row r="27" s="861" customFormat="1" ht="14.4" spans="1:28">
      <c r="A27" s="901" t="s">
        <v>743</v>
      </c>
      <c r="B27" s="902" t="s">
        <v>744</v>
      </c>
      <c r="C27" s="901"/>
      <c r="E27" s="861">
        <v>1</v>
      </c>
      <c r="F27" s="923" t="s">
        <v>745</v>
      </c>
      <c r="G27" s="924"/>
      <c r="H27" s="922"/>
      <c r="I27" s="1332" t="s">
        <v>712</v>
      </c>
      <c r="J27" s="949"/>
      <c r="K27" s="1332" t="s">
        <v>712</v>
      </c>
      <c r="N27" s="966"/>
      <c r="Q27" s="966" t="s">
        <v>521</v>
      </c>
      <c r="T27" s="861" t="s">
        <v>87</v>
      </c>
      <c r="W27" s="966"/>
      <c r="X27" s="966"/>
      <c r="Y27" s="966"/>
      <c r="Z27" s="966"/>
      <c r="AA27" s="966"/>
      <c r="AB27" s="966"/>
    </row>
    <row r="28" s="861" customFormat="1" ht="14.4" spans="1:28">
      <c r="A28" s="901" t="s">
        <v>746</v>
      </c>
      <c r="B28" s="902" t="s">
        <v>747</v>
      </c>
      <c r="C28" s="901"/>
      <c r="E28" s="861">
        <v>1</v>
      </c>
      <c r="F28" s="923" t="s">
        <v>748</v>
      </c>
      <c r="G28" s="924"/>
      <c r="H28" s="922"/>
      <c r="I28" s="1332" t="s">
        <v>712</v>
      </c>
      <c r="J28" s="949"/>
      <c r="K28" s="1332" t="s">
        <v>712</v>
      </c>
      <c r="N28" s="966"/>
      <c r="Q28" s="966" t="s">
        <v>521</v>
      </c>
      <c r="T28" s="861" t="s">
        <v>87</v>
      </c>
      <c r="W28" s="966"/>
      <c r="X28" s="966"/>
      <c r="Y28" s="966"/>
      <c r="Z28" s="966"/>
      <c r="AA28" s="966"/>
      <c r="AB28" s="966"/>
    </row>
    <row r="29" s="811" customFormat="1" ht="16.2" customHeight="1" spans="1:28">
      <c r="A29" s="808">
        <v>3600</v>
      </c>
      <c r="B29" s="809" t="s">
        <v>749</v>
      </c>
      <c r="C29" s="808" t="s">
        <v>702</v>
      </c>
      <c r="E29" s="811">
        <v>1</v>
      </c>
      <c r="F29" s="810" t="s">
        <v>750</v>
      </c>
      <c r="G29" s="898"/>
      <c r="H29" s="925"/>
      <c r="I29" s="916" t="s">
        <v>705</v>
      </c>
      <c r="J29" s="914" t="s">
        <v>706</v>
      </c>
      <c r="K29" s="916" t="s">
        <v>706</v>
      </c>
      <c r="N29" s="947" t="s">
        <v>521</v>
      </c>
      <c r="Q29" s="947" t="s">
        <v>521</v>
      </c>
      <c r="T29" s="811" t="s">
        <v>87</v>
      </c>
      <c r="W29" s="947"/>
      <c r="X29" s="947"/>
      <c r="Y29" s="947"/>
      <c r="Z29" s="947"/>
      <c r="AA29" s="947"/>
      <c r="AB29" s="947"/>
    </row>
    <row r="30" s="811" customFormat="1" ht="14.4" spans="1:28">
      <c r="A30" s="808">
        <v>3602</v>
      </c>
      <c r="B30" s="809" t="s">
        <v>751</v>
      </c>
      <c r="C30" s="808">
        <v>3602</v>
      </c>
      <c r="E30" s="811">
        <v>1</v>
      </c>
      <c r="F30" s="810" t="s">
        <v>752</v>
      </c>
      <c r="G30" s="898"/>
      <c r="H30" s="1333" t="s">
        <v>753</v>
      </c>
      <c r="I30" s="1333" t="s">
        <v>687</v>
      </c>
      <c r="J30" s="1333" t="s">
        <v>687</v>
      </c>
      <c r="K30" s="1333" t="s">
        <v>687</v>
      </c>
      <c r="M30" s="947" t="s">
        <v>521</v>
      </c>
      <c r="Q30" s="947" t="s">
        <v>521</v>
      </c>
      <c r="T30" s="811" t="s">
        <v>87</v>
      </c>
      <c r="W30" s="947"/>
      <c r="X30" s="947"/>
      <c r="Y30" s="947"/>
      <c r="Z30" s="947"/>
      <c r="AA30" s="947"/>
      <c r="AB30" s="947"/>
    </row>
    <row r="31" s="811" customFormat="1" ht="28.8" spans="1:28">
      <c r="A31" s="808">
        <v>3810</v>
      </c>
      <c r="B31" s="809" t="s">
        <v>754</v>
      </c>
      <c r="C31" s="808"/>
      <c r="E31" s="811">
        <v>1</v>
      </c>
      <c r="F31" s="810" t="s">
        <v>755</v>
      </c>
      <c r="G31" s="898" t="s">
        <v>756</v>
      </c>
      <c r="H31" s="1330" t="s">
        <v>757</v>
      </c>
      <c r="I31" s="1334" t="s">
        <v>692</v>
      </c>
      <c r="J31" s="951" t="s">
        <v>687</v>
      </c>
      <c r="K31" s="952" t="s">
        <v>687</v>
      </c>
      <c r="N31" s="947"/>
      <c r="Q31" s="947"/>
      <c r="T31" s="811" t="s">
        <v>87</v>
      </c>
      <c r="W31" s="947"/>
      <c r="X31" s="947"/>
      <c r="Y31" s="947"/>
      <c r="Z31" s="947"/>
      <c r="AA31" s="947"/>
      <c r="AB31" s="947"/>
    </row>
    <row r="32" s="811" customFormat="1" ht="43.2" spans="1:28">
      <c r="A32" s="808">
        <v>3811</v>
      </c>
      <c r="B32" s="809" t="s">
        <v>758</v>
      </c>
      <c r="C32" s="808"/>
      <c r="E32" s="811">
        <v>1</v>
      </c>
      <c r="F32" s="810" t="s">
        <v>759</v>
      </c>
      <c r="H32" s="922"/>
      <c r="I32" s="953"/>
      <c r="J32" s="954"/>
      <c r="K32" s="955"/>
      <c r="N32" s="947"/>
      <c r="Q32" s="947"/>
      <c r="T32" s="811" t="s">
        <v>87</v>
      </c>
      <c r="W32" s="947"/>
      <c r="X32" s="947"/>
      <c r="Y32" s="947"/>
      <c r="Z32" s="947"/>
      <c r="AA32" s="947"/>
      <c r="AB32" s="947"/>
    </row>
    <row r="33" s="811" customFormat="1" ht="50.4" customHeight="1" spans="1:33">
      <c r="A33" s="811">
        <v>3812</v>
      </c>
      <c r="B33" s="809" t="s">
        <v>760</v>
      </c>
      <c r="E33" s="811">
        <v>1</v>
      </c>
      <c r="F33" s="810" t="s">
        <v>761</v>
      </c>
      <c r="H33" s="922"/>
      <c r="I33" s="953"/>
      <c r="J33" s="954"/>
      <c r="K33" s="955"/>
      <c r="N33" s="947" t="s">
        <v>521</v>
      </c>
      <c r="Q33" s="947" t="s">
        <v>521</v>
      </c>
      <c r="T33" s="811" t="s">
        <v>87</v>
      </c>
      <c r="W33" s="947" t="s">
        <v>521</v>
      </c>
      <c r="X33" s="947"/>
      <c r="Y33" s="947"/>
      <c r="Z33" s="947" t="s">
        <v>521</v>
      </c>
      <c r="AA33" s="947"/>
      <c r="AB33" s="973"/>
      <c r="AG33" s="1329" t="s">
        <v>603</v>
      </c>
    </row>
    <row r="34" s="811" customFormat="1" ht="54.6" customHeight="1" spans="1:33">
      <c r="A34" s="811">
        <v>3814</v>
      </c>
      <c r="B34" s="809" t="s">
        <v>762</v>
      </c>
      <c r="E34" s="811">
        <v>1</v>
      </c>
      <c r="F34" s="810" t="s">
        <v>763</v>
      </c>
      <c r="G34" s="898"/>
      <c r="H34" s="925"/>
      <c r="I34" s="956"/>
      <c r="J34" s="957"/>
      <c r="K34" s="958"/>
      <c r="N34" s="947" t="s">
        <v>521</v>
      </c>
      <c r="Q34" s="947" t="s">
        <v>521</v>
      </c>
      <c r="T34" s="811" t="s">
        <v>87</v>
      </c>
      <c r="W34" s="947" t="s">
        <v>521</v>
      </c>
      <c r="X34" s="947"/>
      <c r="Y34" s="947"/>
      <c r="Z34" s="947"/>
      <c r="AA34" s="947"/>
      <c r="AB34" s="973"/>
      <c r="AC34" s="811" t="s">
        <v>521</v>
      </c>
      <c r="AG34" s="1329" t="s">
        <v>603</v>
      </c>
    </row>
    <row r="35" s="811" customFormat="1" ht="54.6" customHeight="1" spans="1:33">
      <c r="A35" s="811">
        <v>3815</v>
      </c>
      <c r="B35" s="809" t="s">
        <v>764</v>
      </c>
      <c r="E35" s="811">
        <v>1</v>
      </c>
      <c r="F35" s="810" t="s">
        <v>765</v>
      </c>
      <c r="G35" s="898"/>
      <c r="H35" s="810" t="s">
        <v>753</v>
      </c>
      <c r="I35" s="956"/>
      <c r="J35" s="957"/>
      <c r="K35" s="958"/>
      <c r="M35" s="947" t="s">
        <v>521</v>
      </c>
      <c r="Q35" s="947" t="s">
        <v>521</v>
      </c>
      <c r="T35" s="811" t="s">
        <v>87</v>
      </c>
      <c r="W35" s="947"/>
      <c r="X35" s="947"/>
      <c r="Y35" s="947"/>
      <c r="Z35" s="947"/>
      <c r="AA35" s="947"/>
      <c r="AB35" s="973"/>
      <c r="AG35" s="1329" t="s">
        <v>603</v>
      </c>
    </row>
    <row r="36" s="862" customFormat="1" ht="28.8" spans="1:28">
      <c r="A36" s="862">
        <v>9401</v>
      </c>
      <c r="B36" s="903" t="s">
        <v>766</v>
      </c>
      <c r="F36" s="926" t="s">
        <v>767</v>
      </c>
      <c r="G36" s="927"/>
      <c r="H36" s="1335" t="s">
        <v>757</v>
      </c>
      <c r="I36" s="929"/>
      <c r="J36" s="929"/>
      <c r="K36" s="927"/>
      <c r="N36" s="967" t="s">
        <v>521</v>
      </c>
      <c r="Q36" s="967" t="s">
        <v>521</v>
      </c>
      <c r="T36" s="862" t="s">
        <v>87</v>
      </c>
      <c r="W36" s="967"/>
      <c r="X36" s="967"/>
      <c r="Y36" s="967"/>
      <c r="Z36" s="967"/>
      <c r="AA36" s="967"/>
      <c r="AB36" s="986"/>
    </row>
    <row r="37" s="862" customFormat="1" ht="28.8" spans="1:28">
      <c r="A37" s="862">
        <v>9402</v>
      </c>
      <c r="B37" s="903" t="s">
        <v>768</v>
      </c>
      <c r="F37" s="903" t="s">
        <v>768</v>
      </c>
      <c r="G37" s="927"/>
      <c r="H37" s="929" t="s">
        <v>769</v>
      </c>
      <c r="I37" s="929"/>
      <c r="J37" s="929"/>
      <c r="K37" s="927"/>
      <c r="N37" s="967" t="s">
        <v>521</v>
      </c>
      <c r="Q37" s="967" t="s">
        <v>521</v>
      </c>
      <c r="T37" s="862" t="s">
        <v>87</v>
      </c>
      <c r="W37" s="967"/>
      <c r="X37" s="967"/>
      <c r="Y37" s="967"/>
      <c r="Z37" s="967"/>
      <c r="AA37" s="967"/>
      <c r="AB37" s="986"/>
    </row>
    <row r="38" s="811" customFormat="1" ht="54.6" customHeight="1" spans="1:33">
      <c r="A38" s="811" t="s">
        <v>770</v>
      </c>
      <c r="B38" s="809" t="s">
        <v>771</v>
      </c>
      <c r="E38" s="811">
        <v>1</v>
      </c>
      <c r="F38" s="810" t="s">
        <v>772</v>
      </c>
      <c r="G38" s="898"/>
      <c r="H38" s="1330" t="s">
        <v>773</v>
      </c>
      <c r="I38" s="959" t="s">
        <v>687</v>
      </c>
      <c r="J38" s="951" t="s">
        <v>687</v>
      </c>
      <c r="K38" s="952" t="s">
        <v>687</v>
      </c>
      <c r="N38" s="947"/>
      <c r="Q38" s="947" t="s">
        <v>521</v>
      </c>
      <c r="T38" s="811" t="s">
        <v>87</v>
      </c>
      <c r="W38" s="947"/>
      <c r="X38" s="947" t="s">
        <v>521</v>
      </c>
      <c r="Y38" s="947"/>
      <c r="Z38" s="947"/>
      <c r="AA38" s="947"/>
      <c r="AB38" s="973"/>
      <c r="AG38" s="1329" t="s">
        <v>603</v>
      </c>
    </row>
    <row r="39" s="811" customFormat="1" ht="54.6" customHeight="1" spans="1:33">
      <c r="A39" s="811" t="s">
        <v>774</v>
      </c>
      <c r="B39" s="809" t="s">
        <v>775</v>
      </c>
      <c r="E39" s="811">
        <v>1</v>
      </c>
      <c r="F39" s="810" t="s">
        <v>776</v>
      </c>
      <c r="G39" s="898"/>
      <c r="H39" s="922"/>
      <c r="I39" s="960"/>
      <c r="J39" s="954"/>
      <c r="K39" s="955"/>
      <c r="N39" s="947"/>
      <c r="Q39" s="947" t="s">
        <v>521</v>
      </c>
      <c r="T39" s="811" t="s">
        <v>87</v>
      </c>
      <c r="W39" s="947"/>
      <c r="X39" s="947"/>
      <c r="Y39" s="947"/>
      <c r="Z39" s="947"/>
      <c r="AA39" s="947"/>
      <c r="AB39" s="973"/>
      <c r="AG39" s="1329" t="s">
        <v>603</v>
      </c>
    </row>
    <row r="40" s="811" customFormat="1" ht="54.6" customHeight="1" spans="1:33">
      <c r="A40" s="811" t="s">
        <v>777</v>
      </c>
      <c r="B40" s="809" t="s">
        <v>778</v>
      </c>
      <c r="E40" s="811">
        <v>1</v>
      </c>
      <c r="F40" s="810" t="s">
        <v>779</v>
      </c>
      <c r="G40" s="898" t="s">
        <v>756</v>
      </c>
      <c r="H40" s="922"/>
      <c r="I40" s="960"/>
      <c r="J40" s="954"/>
      <c r="K40" s="955"/>
      <c r="M40" s="947" t="s">
        <v>521</v>
      </c>
      <c r="N40" s="947"/>
      <c r="Q40" s="947" t="s">
        <v>521</v>
      </c>
      <c r="T40" s="811" t="s">
        <v>87</v>
      </c>
      <c r="W40" s="947"/>
      <c r="X40" s="947"/>
      <c r="Y40" s="947"/>
      <c r="Z40" s="947"/>
      <c r="AA40" s="947"/>
      <c r="AB40" s="973"/>
      <c r="AG40" s="1329" t="s">
        <v>603</v>
      </c>
    </row>
    <row r="41" s="811" customFormat="1" ht="54.6" customHeight="1" spans="1:33">
      <c r="A41" s="811" t="s">
        <v>780</v>
      </c>
      <c r="B41" s="809" t="s">
        <v>781</v>
      </c>
      <c r="E41" s="811">
        <v>1</v>
      </c>
      <c r="F41" s="810" t="s">
        <v>782</v>
      </c>
      <c r="G41" s="898"/>
      <c r="H41" s="922"/>
      <c r="I41" s="960"/>
      <c r="J41" s="954"/>
      <c r="K41" s="955"/>
      <c r="N41" s="947" t="s">
        <v>521</v>
      </c>
      <c r="Q41" s="947" t="s">
        <v>521</v>
      </c>
      <c r="T41" s="811" t="s">
        <v>87</v>
      </c>
      <c r="W41" s="947"/>
      <c r="X41" s="947"/>
      <c r="Y41" s="947"/>
      <c r="Z41" s="947" t="s">
        <v>521</v>
      </c>
      <c r="AA41" s="947"/>
      <c r="AB41" s="973"/>
      <c r="AG41" s="1329" t="s">
        <v>603</v>
      </c>
    </row>
    <row r="42" s="811" customFormat="1" ht="54.6" customHeight="1" spans="1:33">
      <c r="A42" s="811" t="s">
        <v>783</v>
      </c>
      <c r="B42" s="809" t="s">
        <v>784</v>
      </c>
      <c r="E42" s="811">
        <v>1</v>
      </c>
      <c r="F42" s="920" t="s">
        <v>785</v>
      </c>
      <c r="G42" s="898"/>
      <c r="H42" s="925"/>
      <c r="I42" s="961"/>
      <c r="J42" s="957"/>
      <c r="K42" s="958"/>
      <c r="N42" s="947" t="s">
        <v>521</v>
      </c>
      <c r="Q42" s="947" t="s">
        <v>521</v>
      </c>
      <c r="T42" s="811" t="s">
        <v>87</v>
      </c>
      <c r="W42" s="947"/>
      <c r="X42" s="947"/>
      <c r="Y42" s="947"/>
      <c r="Z42" s="947" t="s">
        <v>521</v>
      </c>
      <c r="AA42" s="947"/>
      <c r="AB42" s="973"/>
      <c r="AG42" s="1329" t="s">
        <v>603</v>
      </c>
    </row>
    <row r="43" s="863" customFormat="1" ht="28.8" spans="1:28">
      <c r="A43" s="863">
        <v>9800</v>
      </c>
      <c r="B43" s="904" t="s">
        <v>786</v>
      </c>
      <c r="F43" s="904" t="s">
        <v>787</v>
      </c>
      <c r="G43" s="930"/>
      <c r="H43" s="930" t="s">
        <v>788</v>
      </c>
      <c r="I43" s="930"/>
      <c r="J43" s="930"/>
      <c r="K43" s="930"/>
      <c r="N43" s="968"/>
      <c r="Q43" s="968"/>
      <c r="T43" s="863" t="s">
        <v>87</v>
      </c>
      <c r="W43" s="968"/>
      <c r="X43" s="968"/>
      <c r="Y43" s="968"/>
      <c r="Z43" s="968"/>
      <c r="AA43" s="968"/>
      <c r="AB43" s="987"/>
    </row>
    <row r="44" s="811" customFormat="1" ht="28.8" spans="1:33">
      <c r="A44" s="811">
        <v>3635</v>
      </c>
      <c r="B44" s="809" t="s">
        <v>789</v>
      </c>
      <c r="E44" s="811">
        <v>1</v>
      </c>
      <c r="F44" s="931" t="s">
        <v>790</v>
      </c>
      <c r="G44" s="898"/>
      <c r="H44" s="916" t="s">
        <v>706</v>
      </c>
      <c r="I44" s="916" t="s">
        <v>706</v>
      </c>
      <c r="J44" s="916" t="s">
        <v>706</v>
      </c>
      <c r="K44" s="916" t="s">
        <v>706</v>
      </c>
      <c r="N44" s="947" t="s">
        <v>521</v>
      </c>
      <c r="Q44" s="947" t="s">
        <v>521</v>
      </c>
      <c r="T44" s="811" t="s">
        <v>87</v>
      </c>
      <c r="W44" s="947" t="s">
        <v>521</v>
      </c>
      <c r="X44" s="973"/>
      <c r="Y44" s="947"/>
      <c r="Z44" s="947" t="s">
        <v>521</v>
      </c>
      <c r="AA44" s="947" t="s">
        <v>521</v>
      </c>
      <c r="AB44" s="947"/>
      <c r="AG44" s="1329" t="s">
        <v>603</v>
      </c>
    </row>
    <row r="45" s="811" customFormat="1" ht="28.8" spans="1:33">
      <c r="A45" s="811">
        <v>3636</v>
      </c>
      <c r="B45" s="809" t="s">
        <v>791</v>
      </c>
      <c r="E45" s="811">
        <v>1</v>
      </c>
      <c r="F45" s="932" t="s">
        <v>792</v>
      </c>
      <c r="G45" s="898"/>
      <c r="H45" s="916" t="s">
        <v>793</v>
      </c>
      <c r="I45" s="916" t="s">
        <v>793</v>
      </c>
      <c r="J45" s="916" t="s">
        <v>793</v>
      </c>
      <c r="K45" s="916" t="s">
        <v>793</v>
      </c>
      <c r="N45" s="947" t="s">
        <v>521</v>
      </c>
      <c r="Q45" s="947" t="s">
        <v>521</v>
      </c>
      <c r="T45" s="811" t="s">
        <v>87</v>
      </c>
      <c r="W45" s="947" t="s">
        <v>521</v>
      </c>
      <c r="X45" s="973"/>
      <c r="Y45" s="947"/>
      <c r="Z45" s="947" t="s">
        <v>521</v>
      </c>
      <c r="AA45" s="947" t="s">
        <v>521</v>
      </c>
      <c r="AB45" s="947"/>
      <c r="AG45" s="1329" t="s">
        <v>603</v>
      </c>
    </row>
    <row r="46" s="811" customFormat="1" ht="28.8" spans="1:33">
      <c r="A46" s="811">
        <v>3637</v>
      </c>
      <c r="B46" s="905" t="s">
        <v>794</v>
      </c>
      <c r="E46" s="811">
        <v>1</v>
      </c>
      <c r="F46" s="933" t="s">
        <v>795</v>
      </c>
      <c r="G46" s="898"/>
      <c r="H46" s="916" t="s">
        <v>793</v>
      </c>
      <c r="I46" s="916" t="s">
        <v>793</v>
      </c>
      <c r="J46" s="916" t="s">
        <v>793</v>
      </c>
      <c r="K46" s="916" t="s">
        <v>793</v>
      </c>
      <c r="N46" s="947" t="s">
        <v>521</v>
      </c>
      <c r="Q46" s="947" t="s">
        <v>521</v>
      </c>
      <c r="T46" s="811" t="s">
        <v>87</v>
      </c>
      <c r="W46" s="947" t="s">
        <v>521</v>
      </c>
      <c r="X46" s="973"/>
      <c r="Y46" s="947" t="s">
        <v>521</v>
      </c>
      <c r="Z46" s="947"/>
      <c r="AA46" s="947" t="s">
        <v>521</v>
      </c>
      <c r="AB46" s="947"/>
      <c r="AG46" s="1329" t="s">
        <v>603</v>
      </c>
    </row>
    <row r="47" s="811" customFormat="1" ht="39.75" customHeight="1" spans="1:33">
      <c r="A47" s="811">
        <v>3012</v>
      </c>
      <c r="B47" s="809" t="s">
        <v>796</v>
      </c>
      <c r="E47" s="811">
        <v>1</v>
      </c>
      <c r="F47" s="810" t="s">
        <v>797</v>
      </c>
      <c r="G47" s="898"/>
      <c r="H47" s="916" t="s">
        <v>798</v>
      </c>
      <c r="I47" s="916" t="s">
        <v>798</v>
      </c>
      <c r="J47" s="916" t="s">
        <v>798</v>
      </c>
      <c r="K47" s="916" t="s">
        <v>798</v>
      </c>
      <c r="N47" s="947" t="s">
        <v>521</v>
      </c>
      <c r="Q47" s="947" t="s">
        <v>521</v>
      </c>
      <c r="T47" s="811" t="s">
        <v>87</v>
      </c>
      <c r="W47" s="811" t="s">
        <v>521</v>
      </c>
      <c r="Z47" s="811" t="s">
        <v>521</v>
      </c>
      <c r="AA47" s="811" t="s">
        <v>521</v>
      </c>
      <c r="AG47" s="1336" t="s">
        <v>603</v>
      </c>
    </row>
    <row r="48" s="811" customFormat="1" ht="39.75" customHeight="1" spans="1:33">
      <c r="A48" s="811">
        <v>3013</v>
      </c>
      <c r="B48" s="809" t="s">
        <v>799</v>
      </c>
      <c r="E48" s="811">
        <v>1</v>
      </c>
      <c r="F48" s="810" t="s">
        <v>800</v>
      </c>
      <c r="G48" s="898"/>
      <c r="H48" s="916" t="s">
        <v>798</v>
      </c>
      <c r="I48" s="916" t="s">
        <v>798</v>
      </c>
      <c r="J48" s="916" t="s">
        <v>798</v>
      </c>
      <c r="K48" s="916" t="s">
        <v>798</v>
      </c>
      <c r="N48" s="947" t="s">
        <v>521</v>
      </c>
      <c r="Q48" s="947" t="s">
        <v>521</v>
      </c>
      <c r="T48" s="811" t="s">
        <v>87</v>
      </c>
      <c r="W48" s="811" t="s">
        <v>521</v>
      </c>
      <c r="Y48" s="811" t="s">
        <v>521</v>
      </c>
      <c r="AA48" s="811" t="s">
        <v>521</v>
      </c>
      <c r="AG48" s="1336" t="s">
        <v>603</v>
      </c>
    </row>
    <row r="49" s="811" customFormat="1" ht="132" customHeight="1" spans="1:33">
      <c r="A49" s="811">
        <v>3008</v>
      </c>
      <c r="B49" s="809" t="s">
        <v>801</v>
      </c>
      <c r="E49" s="811">
        <v>1</v>
      </c>
      <c r="F49" s="932" t="s">
        <v>802</v>
      </c>
      <c r="G49" s="898"/>
      <c r="H49" s="916" t="s">
        <v>803</v>
      </c>
      <c r="I49" s="1331" t="s">
        <v>804</v>
      </c>
      <c r="J49" s="1331" t="s">
        <v>804</v>
      </c>
      <c r="K49" s="1331" t="s">
        <v>804</v>
      </c>
      <c r="M49" s="808"/>
      <c r="N49" s="947" t="s">
        <v>521</v>
      </c>
      <c r="Q49" s="947" t="s">
        <v>521</v>
      </c>
      <c r="T49" s="808" t="s">
        <v>805</v>
      </c>
      <c r="U49" s="808"/>
      <c r="V49" s="811">
        <v>1</v>
      </c>
      <c r="W49" s="808" t="s">
        <v>521</v>
      </c>
      <c r="X49" s="808"/>
      <c r="Y49" s="808"/>
      <c r="Z49" s="811" t="s">
        <v>521</v>
      </c>
      <c r="AA49" s="811" t="s">
        <v>521</v>
      </c>
      <c r="AC49" s="947"/>
      <c r="AG49" s="1336" t="s">
        <v>603</v>
      </c>
    </row>
    <row r="50" s="811" customFormat="1" ht="39.45" spans="1:33">
      <c r="A50" s="811">
        <v>3020</v>
      </c>
      <c r="B50" s="809" t="s">
        <v>806</v>
      </c>
      <c r="E50" s="811">
        <v>1</v>
      </c>
      <c r="F50" s="931" t="s">
        <v>807</v>
      </c>
      <c r="G50" s="898"/>
      <c r="H50" s="1337" t="s">
        <v>808</v>
      </c>
      <c r="I50" s="898" t="s">
        <v>809</v>
      </c>
      <c r="J50" s="898" t="s">
        <v>809</v>
      </c>
      <c r="K50" s="898" t="s">
        <v>809</v>
      </c>
      <c r="M50" s="808" t="s">
        <v>521</v>
      </c>
      <c r="N50" s="947"/>
      <c r="Q50" s="947" t="s">
        <v>521</v>
      </c>
      <c r="T50" s="808" t="s">
        <v>805</v>
      </c>
      <c r="U50" s="808"/>
      <c r="W50" s="808" t="s">
        <v>521</v>
      </c>
      <c r="X50" s="808"/>
      <c r="Y50" s="808"/>
      <c r="Z50" s="811" t="s">
        <v>521</v>
      </c>
      <c r="AA50" s="811" t="s">
        <v>521</v>
      </c>
      <c r="AC50" s="947"/>
      <c r="AG50" s="1336" t="s">
        <v>603</v>
      </c>
    </row>
    <row r="51" s="811" customFormat="1" ht="28.8" spans="1:33">
      <c r="A51" s="811">
        <v>3022</v>
      </c>
      <c r="B51" s="809" t="s">
        <v>810</v>
      </c>
      <c r="C51" s="811">
        <v>3022</v>
      </c>
      <c r="E51" s="811">
        <v>1</v>
      </c>
      <c r="F51" s="932" t="s">
        <v>811</v>
      </c>
      <c r="G51" s="898"/>
      <c r="H51" s="1338" t="s">
        <v>809</v>
      </c>
      <c r="I51" s="916" t="s">
        <v>812</v>
      </c>
      <c r="J51" s="1338" t="s">
        <v>809</v>
      </c>
      <c r="K51" s="1338" t="s">
        <v>809</v>
      </c>
      <c r="M51" s="808" t="s">
        <v>521</v>
      </c>
      <c r="N51" s="947"/>
      <c r="Q51" s="947" t="s">
        <v>521</v>
      </c>
      <c r="T51" s="808" t="s">
        <v>805</v>
      </c>
      <c r="U51" s="808"/>
      <c r="W51" s="808" t="s">
        <v>521</v>
      </c>
      <c r="X51" s="808"/>
      <c r="Y51" s="808"/>
      <c r="Z51" s="808" t="s">
        <v>521</v>
      </c>
      <c r="AA51" s="811" t="s">
        <v>521</v>
      </c>
      <c r="AB51" s="808"/>
      <c r="AC51" s="947"/>
      <c r="AG51" s="1336" t="s">
        <v>603</v>
      </c>
    </row>
    <row r="52" s="811" customFormat="1" ht="14.4" spans="1:33">
      <c r="A52" s="811">
        <v>3029</v>
      </c>
      <c r="B52" s="809" t="s">
        <v>813</v>
      </c>
      <c r="C52" s="811">
        <v>3029</v>
      </c>
      <c r="E52" s="811">
        <v>1</v>
      </c>
      <c r="F52" s="932" t="s">
        <v>814</v>
      </c>
      <c r="G52" s="898"/>
      <c r="H52" s="1338" t="s">
        <v>809</v>
      </c>
      <c r="I52" s="916" t="s">
        <v>815</v>
      </c>
      <c r="J52" s="1338" t="s">
        <v>809</v>
      </c>
      <c r="K52" s="1338" t="s">
        <v>809</v>
      </c>
      <c r="M52" s="808" t="s">
        <v>521</v>
      </c>
      <c r="N52" s="947"/>
      <c r="Q52" s="947" t="s">
        <v>521</v>
      </c>
      <c r="T52" s="808" t="s">
        <v>805</v>
      </c>
      <c r="U52" s="808"/>
      <c r="W52" s="808" t="s">
        <v>521</v>
      </c>
      <c r="X52" s="808"/>
      <c r="Y52" s="808"/>
      <c r="Z52" s="808" t="s">
        <v>521</v>
      </c>
      <c r="AA52" s="811" t="s">
        <v>521</v>
      </c>
      <c r="AB52" s="808"/>
      <c r="AC52" s="947"/>
      <c r="AG52" s="1336" t="s">
        <v>603</v>
      </c>
    </row>
    <row r="53" s="811" customFormat="1" ht="43.2" spans="1:33">
      <c r="A53" s="811">
        <v>3023</v>
      </c>
      <c r="B53" s="905" t="s">
        <v>816</v>
      </c>
      <c r="E53" s="811">
        <v>1</v>
      </c>
      <c r="F53" s="932" t="s">
        <v>817</v>
      </c>
      <c r="G53" s="898"/>
      <c r="H53" s="916" t="s">
        <v>818</v>
      </c>
      <c r="I53" s="898" t="s">
        <v>809</v>
      </c>
      <c r="J53" s="898" t="s">
        <v>809</v>
      </c>
      <c r="K53" s="1338" t="s">
        <v>809</v>
      </c>
      <c r="M53" s="808"/>
      <c r="N53" s="808" t="s">
        <v>521</v>
      </c>
      <c r="Q53" s="947"/>
      <c r="R53" s="811" t="s">
        <v>521</v>
      </c>
      <c r="T53" s="808" t="s">
        <v>805</v>
      </c>
      <c r="U53" s="808"/>
      <c r="W53" s="808" t="s">
        <v>521</v>
      </c>
      <c r="X53" s="808"/>
      <c r="Y53" s="808"/>
      <c r="Z53" s="808" t="s">
        <v>521</v>
      </c>
      <c r="AA53" s="811" t="s">
        <v>521</v>
      </c>
      <c r="AB53" s="808"/>
      <c r="AC53" s="947"/>
      <c r="AG53" s="1336" t="s">
        <v>603</v>
      </c>
    </row>
    <row r="54" s="811" customFormat="1" ht="28.8" spans="1:33">
      <c r="A54" s="811">
        <v>3025</v>
      </c>
      <c r="B54" s="905" t="s">
        <v>819</v>
      </c>
      <c r="E54" s="811">
        <v>1</v>
      </c>
      <c r="F54" s="932" t="s">
        <v>820</v>
      </c>
      <c r="G54" s="898"/>
      <c r="H54" s="1339" t="s">
        <v>821</v>
      </c>
      <c r="I54" s="898"/>
      <c r="J54" s="898"/>
      <c r="K54" s="898"/>
      <c r="M54" s="808" t="s">
        <v>521</v>
      </c>
      <c r="N54" s="808"/>
      <c r="Q54" s="947" t="s">
        <v>521</v>
      </c>
      <c r="T54" s="808" t="s">
        <v>87</v>
      </c>
      <c r="U54" s="808"/>
      <c r="W54" s="808"/>
      <c r="X54" s="808"/>
      <c r="Y54" s="808"/>
      <c r="Z54" s="808"/>
      <c r="AB54" s="808"/>
      <c r="AC54" s="947"/>
      <c r="AG54" s="1336" t="s">
        <v>603</v>
      </c>
    </row>
    <row r="55" s="811" customFormat="1" ht="28.8" spans="1:33">
      <c r="A55" s="811">
        <v>3026</v>
      </c>
      <c r="B55" s="905" t="s">
        <v>822</v>
      </c>
      <c r="E55" s="811">
        <v>1</v>
      </c>
      <c r="F55" s="932" t="s">
        <v>823</v>
      </c>
      <c r="G55" s="898"/>
      <c r="H55" s="935"/>
      <c r="I55" s="898"/>
      <c r="J55" s="898"/>
      <c r="K55" s="898"/>
      <c r="M55" s="808" t="s">
        <v>521</v>
      </c>
      <c r="N55" s="808"/>
      <c r="Q55" s="947" t="s">
        <v>521</v>
      </c>
      <c r="T55" s="808" t="s">
        <v>87</v>
      </c>
      <c r="U55" s="808"/>
      <c r="W55" s="808"/>
      <c r="X55" s="808"/>
      <c r="Y55" s="808"/>
      <c r="Z55" s="808"/>
      <c r="AB55" s="808"/>
      <c r="AC55" s="947"/>
      <c r="AG55" s="1336" t="s">
        <v>603</v>
      </c>
    </row>
    <row r="56" s="811" customFormat="1" ht="59.55" customHeight="1" spans="1:33">
      <c r="A56" s="811">
        <v>3024</v>
      </c>
      <c r="B56" s="809" t="s">
        <v>824</v>
      </c>
      <c r="E56" s="811">
        <v>1</v>
      </c>
      <c r="F56" s="932" t="s">
        <v>825</v>
      </c>
      <c r="G56" s="898"/>
      <c r="H56" s="935"/>
      <c r="I56" s="898" t="s">
        <v>809</v>
      </c>
      <c r="J56" s="898" t="s">
        <v>809</v>
      </c>
      <c r="K56" s="898" t="s">
        <v>809</v>
      </c>
      <c r="M56" s="808" t="s">
        <v>521</v>
      </c>
      <c r="N56" s="808"/>
      <c r="Q56" s="947"/>
      <c r="R56" s="811" t="s">
        <v>521</v>
      </c>
      <c r="T56" s="808" t="s">
        <v>805</v>
      </c>
      <c r="U56" s="808"/>
      <c r="W56" s="808" t="s">
        <v>521</v>
      </c>
      <c r="X56" s="808"/>
      <c r="Y56" s="808"/>
      <c r="Z56" s="808" t="s">
        <v>521</v>
      </c>
      <c r="AA56" s="811" t="s">
        <v>521</v>
      </c>
      <c r="AB56" s="808"/>
      <c r="AC56" s="947"/>
      <c r="AG56" s="1336" t="s">
        <v>603</v>
      </c>
    </row>
    <row r="57" s="811" customFormat="1" ht="59.55" customHeight="1" spans="1:33">
      <c r="A57" s="811">
        <v>3090</v>
      </c>
      <c r="B57" s="809" t="s">
        <v>826</v>
      </c>
      <c r="E57" s="811">
        <v>1</v>
      </c>
      <c r="F57" s="932" t="s">
        <v>827</v>
      </c>
      <c r="G57" s="898"/>
      <c r="H57" s="898" t="s">
        <v>809</v>
      </c>
      <c r="I57" s="898" t="s">
        <v>809</v>
      </c>
      <c r="J57" s="898" t="s">
        <v>809</v>
      </c>
      <c r="K57" s="898" t="s">
        <v>809</v>
      </c>
      <c r="M57" s="808"/>
      <c r="N57" s="808" t="s">
        <v>521</v>
      </c>
      <c r="Q57" s="947"/>
      <c r="T57" s="808" t="s">
        <v>805</v>
      </c>
      <c r="U57" s="808"/>
      <c r="W57" s="808" t="s">
        <v>521</v>
      </c>
      <c r="X57" s="808"/>
      <c r="Y57" s="808"/>
      <c r="Z57" s="808" t="s">
        <v>521</v>
      </c>
      <c r="AA57" s="811" t="s">
        <v>521</v>
      </c>
      <c r="AB57" s="808"/>
      <c r="AC57" s="947"/>
      <c r="AG57" s="1336" t="s">
        <v>603</v>
      </c>
    </row>
    <row r="58" s="811" customFormat="1" ht="28.8" spans="1:33">
      <c r="A58" s="822">
        <v>3606</v>
      </c>
      <c r="B58" s="823" t="s">
        <v>828</v>
      </c>
      <c r="C58" s="822">
        <v>3606</v>
      </c>
      <c r="E58" s="811">
        <v>1</v>
      </c>
      <c r="F58" s="810" t="s">
        <v>829</v>
      </c>
      <c r="G58" s="898"/>
      <c r="H58" s="1337" t="s">
        <v>830</v>
      </c>
      <c r="I58" s="941" t="s">
        <v>687</v>
      </c>
      <c r="J58" s="941" t="s">
        <v>687</v>
      </c>
      <c r="K58" s="941" t="s">
        <v>687</v>
      </c>
      <c r="N58" s="811" t="s">
        <v>521</v>
      </c>
      <c r="Q58" s="947" t="s">
        <v>521</v>
      </c>
      <c r="T58" s="811" t="s">
        <v>87</v>
      </c>
      <c r="W58" s="947"/>
      <c r="X58" s="973"/>
      <c r="Y58" s="947"/>
      <c r="Z58" s="988"/>
      <c r="AA58" s="808"/>
      <c r="AB58" s="947"/>
      <c r="AC58" s="947"/>
      <c r="AG58" s="1336" t="s">
        <v>603</v>
      </c>
    </row>
    <row r="59" s="811" customFormat="1" ht="28.8" spans="1:33">
      <c r="A59" s="822">
        <v>3608</v>
      </c>
      <c r="B59" s="823" t="s">
        <v>831</v>
      </c>
      <c r="C59" s="822">
        <v>3608</v>
      </c>
      <c r="E59" s="811">
        <v>1</v>
      </c>
      <c r="F59" s="810" t="s">
        <v>832</v>
      </c>
      <c r="G59" s="898"/>
      <c r="H59" s="1337" t="s">
        <v>830</v>
      </c>
      <c r="I59" s="941" t="s">
        <v>798</v>
      </c>
      <c r="J59" s="941" t="s">
        <v>798</v>
      </c>
      <c r="K59" s="941" t="s">
        <v>798</v>
      </c>
      <c r="N59" s="811" t="s">
        <v>521</v>
      </c>
      <c r="Q59" s="947" t="s">
        <v>521</v>
      </c>
      <c r="T59" s="811" t="s">
        <v>87</v>
      </c>
      <c r="W59" s="947"/>
      <c r="X59" s="973" t="s">
        <v>521</v>
      </c>
      <c r="Y59" s="947"/>
      <c r="Z59" s="988"/>
      <c r="AA59" s="808"/>
      <c r="AB59" s="947"/>
      <c r="AC59" s="947"/>
      <c r="AG59" s="1336" t="s">
        <v>603</v>
      </c>
    </row>
    <row r="60" s="811" customFormat="1" ht="28.8" spans="1:33">
      <c r="A60" s="822">
        <v>3609</v>
      </c>
      <c r="B60" s="823" t="s">
        <v>833</v>
      </c>
      <c r="C60" s="822">
        <v>3609</v>
      </c>
      <c r="E60" s="811">
        <v>1</v>
      </c>
      <c r="F60" s="810" t="s">
        <v>834</v>
      </c>
      <c r="G60" s="898"/>
      <c r="H60" s="1337" t="s">
        <v>830</v>
      </c>
      <c r="I60" s="941" t="s">
        <v>798</v>
      </c>
      <c r="J60" s="941" t="s">
        <v>798</v>
      </c>
      <c r="K60" s="941" t="s">
        <v>798</v>
      </c>
      <c r="N60" s="811" t="s">
        <v>521</v>
      </c>
      <c r="Q60" s="947" t="s">
        <v>521</v>
      </c>
      <c r="T60" s="811" t="s">
        <v>87</v>
      </c>
      <c r="W60" s="947"/>
      <c r="X60" s="973" t="s">
        <v>521</v>
      </c>
      <c r="Y60" s="947"/>
      <c r="Z60" s="988"/>
      <c r="AA60" s="808"/>
      <c r="AB60" s="947"/>
      <c r="AC60" s="947"/>
      <c r="AG60" s="1336" t="s">
        <v>603</v>
      </c>
    </row>
    <row r="61" s="811" customFormat="1" ht="28.8" spans="1:33">
      <c r="A61" s="822">
        <v>3607</v>
      </c>
      <c r="B61" s="823" t="s">
        <v>835</v>
      </c>
      <c r="C61" s="822">
        <v>3607</v>
      </c>
      <c r="E61" s="811">
        <v>1</v>
      </c>
      <c r="F61" s="810" t="s">
        <v>836</v>
      </c>
      <c r="G61" s="898"/>
      <c r="H61" s="1337" t="s">
        <v>837</v>
      </c>
      <c r="I61" s="941" t="s">
        <v>798</v>
      </c>
      <c r="J61" s="941" t="s">
        <v>798</v>
      </c>
      <c r="K61" s="941" t="s">
        <v>798</v>
      </c>
      <c r="N61" s="811" t="s">
        <v>521</v>
      </c>
      <c r="Q61" s="947" t="s">
        <v>521</v>
      </c>
      <c r="T61" s="811" t="s">
        <v>87</v>
      </c>
      <c r="W61" s="973" t="s">
        <v>521</v>
      </c>
      <c r="X61" s="973"/>
      <c r="Y61" s="947"/>
      <c r="Z61" s="988" t="s">
        <v>521</v>
      </c>
      <c r="AA61" s="808"/>
      <c r="AB61" s="947"/>
      <c r="AC61" s="947"/>
      <c r="AG61" s="1336" t="s">
        <v>603</v>
      </c>
    </row>
    <row r="62" s="864" customFormat="1" ht="28.8" spans="1:33">
      <c r="A62" s="906" t="s">
        <v>838</v>
      </c>
      <c r="B62" s="907" t="s">
        <v>839</v>
      </c>
      <c r="C62" s="906" t="s">
        <v>838</v>
      </c>
      <c r="E62" s="864">
        <v>1</v>
      </c>
      <c r="F62" s="936" t="s">
        <v>840</v>
      </c>
      <c r="G62" s="937"/>
      <c r="H62" s="1340" t="s">
        <v>837</v>
      </c>
      <c r="I62" s="937"/>
      <c r="J62" s="962" t="s">
        <v>798</v>
      </c>
      <c r="K62" s="937"/>
      <c r="N62" s="864" t="s">
        <v>521</v>
      </c>
      <c r="Q62" s="974" t="s">
        <v>521</v>
      </c>
      <c r="T62" s="864" t="s">
        <v>87</v>
      </c>
      <c r="W62" s="974"/>
      <c r="X62" s="981"/>
      <c r="Y62" s="974"/>
      <c r="Z62" s="989"/>
      <c r="AA62" s="990"/>
      <c r="AB62" s="974"/>
      <c r="AC62" s="974"/>
      <c r="AG62" s="1341" t="s">
        <v>603</v>
      </c>
    </row>
    <row r="63" s="865" customFormat="1" ht="23.8" spans="1:33">
      <c r="A63" s="908">
        <v>3618</v>
      </c>
      <c r="B63" s="909" t="s">
        <v>841</v>
      </c>
      <c r="C63" s="908">
        <v>3618</v>
      </c>
      <c r="D63" s="811"/>
      <c r="E63" s="811">
        <v>1</v>
      </c>
      <c r="F63" s="939" t="s">
        <v>842</v>
      </c>
      <c r="G63" s="940"/>
      <c r="H63" s="941" t="s">
        <v>798</v>
      </c>
      <c r="I63" s="941" t="s">
        <v>798</v>
      </c>
      <c r="J63" s="941" t="s">
        <v>798</v>
      </c>
      <c r="K63" s="941" t="s">
        <v>798</v>
      </c>
      <c r="M63" s="811"/>
      <c r="N63" s="811" t="s">
        <v>521</v>
      </c>
      <c r="Q63" s="947" t="s">
        <v>521</v>
      </c>
      <c r="T63" s="865" t="s">
        <v>87</v>
      </c>
      <c r="W63" s="982"/>
      <c r="X63" s="982" t="s">
        <v>521</v>
      </c>
      <c r="Y63" s="982"/>
      <c r="Z63" s="982"/>
      <c r="AA63" s="808"/>
      <c r="AB63" s="982"/>
      <c r="AC63" s="982"/>
      <c r="AG63" s="1336" t="s">
        <v>603</v>
      </c>
    </row>
    <row r="64" s="811" customFormat="1" ht="43.2" spans="1:33">
      <c r="A64" s="808" t="s">
        <v>843</v>
      </c>
      <c r="B64" s="809" t="s">
        <v>844</v>
      </c>
      <c r="C64" s="808" t="s">
        <v>843</v>
      </c>
      <c r="E64" s="811">
        <v>1</v>
      </c>
      <c r="F64" s="810" t="s">
        <v>845</v>
      </c>
      <c r="G64" s="898"/>
      <c r="H64" s="898" t="s">
        <v>846</v>
      </c>
      <c r="I64" s="941" t="s">
        <v>798</v>
      </c>
      <c r="J64" s="941" t="s">
        <v>798</v>
      </c>
      <c r="K64" s="941" t="s">
        <v>798</v>
      </c>
      <c r="P64" s="811" t="s">
        <v>521</v>
      </c>
      <c r="Q64" s="947"/>
      <c r="R64" s="808" t="s">
        <v>521</v>
      </c>
      <c r="T64" s="808" t="s">
        <v>87</v>
      </c>
      <c r="U64" s="808"/>
      <c r="W64" s="808" t="s">
        <v>521</v>
      </c>
      <c r="X64" s="808"/>
      <c r="Y64" s="808"/>
      <c r="Z64" s="808" t="s">
        <v>521</v>
      </c>
      <c r="AA64" s="808" t="s">
        <v>521</v>
      </c>
      <c r="AB64" s="808"/>
      <c r="AC64" s="947"/>
      <c r="AG64" s="1336" t="s">
        <v>603</v>
      </c>
    </row>
    <row r="65" s="811" customFormat="1" ht="144" spans="1:33">
      <c r="A65" s="808">
        <v>3645</v>
      </c>
      <c r="B65" s="809" t="s">
        <v>847</v>
      </c>
      <c r="C65" s="808" t="s">
        <v>848</v>
      </c>
      <c r="E65" s="811">
        <v>1</v>
      </c>
      <c r="F65" s="810" t="s">
        <v>849</v>
      </c>
      <c r="G65" s="898" t="s">
        <v>850</v>
      </c>
      <c r="H65" s="898" t="s">
        <v>851</v>
      </c>
      <c r="I65" s="898" t="s">
        <v>706</v>
      </c>
      <c r="J65" s="1011" t="s">
        <v>706</v>
      </c>
      <c r="K65" s="898" t="s">
        <v>706</v>
      </c>
      <c r="M65" s="808"/>
      <c r="N65" s="811" t="s">
        <v>521</v>
      </c>
      <c r="Q65" s="973" t="s">
        <v>521</v>
      </c>
      <c r="T65" s="808" t="s">
        <v>805</v>
      </c>
      <c r="U65" s="808"/>
      <c r="W65" s="808" t="s">
        <v>521</v>
      </c>
      <c r="X65" s="808"/>
      <c r="Y65" s="808"/>
      <c r="Z65" s="808" t="s">
        <v>521</v>
      </c>
      <c r="AA65" s="808" t="s">
        <v>521</v>
      </c>
      <c r="AB65" s="808"/>
      <c r="AC65" s="947"/>
      <c r="AG65" s="1336" t="s">
        <v>603</v>
      </c>
    </row>
    <row r="66" s="811" customFormat="1" ht="43.2" spans="1:33">
      <c r="A66" s="808">
        <v>3620</v>
      </c>
      <c r="B66" s="809" t="s">
        <v>852</v>
      </c>
      <c r="C66" s="808"/>
      <c r="E66" s="811">
        <v>1</v>
      </c>
      <c r="F66" s="810" t="s">
        <v>853</v>
      </c>
      <c r="G66" s="898" t="s">
        <v>850</v>
      </c>
      <c r="H66" s="898" t="s">
        <v>706</v>
      </c>
      <c r="I66" s="898" t="s">
        <v>706</v>
      </c>
      <c r="J66" s="898" t="s">
        <v>706</v>
      </c>
      <c r="K66" s="898" t="s">
        <v>706</v>
      </c>
      <c r="M66" s="808"/>
      <c r="N66" s="811" t="s">
        <v>521</v>
      </c>
      <c r="Q66" s="973" t="s">
        <v>521</v>
      </c>
      <c r="T66" s="808" t="s">
        <v>805</v>
      </c>
      <c r="U66" s="808"/>
      <c r="W66" s="808" t="s">
        <v>521</v>
      </c>
      <c r="X66" s="808"/>
      <c r="Y66" s="808"/>
      <c r="Z66" s="808"/>
      <c r="AA66" s="808" t="s">
        <v>521</v>
      </c>
      <c r="AB66" s="808"/>
      <c r="AC66" s="947"/>
      <c r="AG66" s="1336" t="s">
        <v>603</v>
      </c>
    </row>
    <row r="67" s="811" customFormat="1" ht="14.4" spans="1:29">
      <c r="A67" s="808" t="s">
        <v>854</v>
      </c>
      <c r="B67" s="809" t="s">
        <v>855</v>
      </c>
      <c r="E67" s="811">
        <v>1</v>
      </c>
      <c r="F67" s="810" t="s">
        <v>856</v>
      </c>
      <c r="G67" s="898"/>
      <c r="H67" s="821" t="s">
        <v>798</v>
      </c>
      <c r="I67" s="821" t="s">
        <v>798</v>
      </c>
      <c r="J67" s="821" t="s">
        <v>798</v>
      </c>
      <c r="K67" s="821" t="s">
        <v>798</v>
      </c>
      <c r="M67" s="808" t="s">
        <v>521</v>
      </c>
      <c r="N67" s="947"/>
      <c r="Q67" s="947"/>
      <c r="W67" s="947"/>
      <c r="X67" s="947"/>
      <c r="Y67" s="947"/>
      <c r="AA67" s="808"/>
      <c r="AC67" s="947"/>
    </row>
    <row r="68" s="811" customFormat="1" ht="14.4" spans="1:29">
      <c r="A68" s="808" t="s">
        <v>857</v>
      </c>
      <c r="B68" s="809" t="s">
        <v>858</v>
      </c>
      <c r="E68" s="811">
        <v>1</v>
      </c>
      <c r="F68" s="810" t="s">
        <v>859</v>
      </c>
      <c r="G68" s="898"/>
      <c r="H68" s="821" t="s">
        <v>798</v>
      </c>
      <c r="I68" s="821" t="s">
        <v>798</v>
      </c>
      <c r="J68" s="821" t="s">
        <v>798</v>
      </c>
      <c r="K68" s="821" t="s">
        <v>798</v>
      </c>
      <c r="M68" s="808" t="s">
        <v>521</v>
      </c>
      <c r="N68" s="947"/>
      <c r="Q68" s="947"/>
      <c r="W68" s="947"/>
      <c r="X68" s="947"/>
      <c r="Y68" s="947"/>
      <c r="AA68" s="808"/>
      <c r="AC68" s="947"/>
    </row>
    <row r="69" s="811" customFormat="1" ht="28.8" spans="1:33">
      <c r="A69" s="965">
        <v>3610</v>
      </c>
      <c r="B69" s="809" t="s">
        <v>860</v>
      </c>
      <c r="C69" s="811">
        <v>3610</v>
      </c>
      <c r="E69" s="811">
        <v>1</v>
      </c>
      <c r="F69" s="810" t="s">
        <v>861</v>
      </c>
      <c r="G69" s="898"/>
      <c r="H69" s="916" t="s">
        <v>862</v>
      </c>
      <c r="I69" s="916" t="s">
        <v>862</v>
      </c>
      <c r="J69" s="916" t="s">
        <v>862</v>
      </c>
      <c r="K69" s="916" t="s">
        <v>862</v>
      </c>
      <c r="N69" s="973" t="s">
        <v>521</v>
      </c>
      <c r="Q69" s="973" t="s">
        <v>521</v>
      </c>
      <c r="T69" s="808" t="s">
        <v>805</v>
      </c>
      <c r="U69" s="808"/>
      <c r="W69" s="973" t="s">
        <v>521</v>
      </c>
      <c r="X69" s="973"/>
      <c r="Y69" s="973"/>
      <c r="Z69" s="973" t="s">
        <v>521</v>
      </c>
      <c r="AA69" s="1036" t="s">
        <v>521</v>
      </c>
      <c r="AB69" s="973"/>
      <c r="AC69" s="947"/>
      <c r="AG69" s="1336" t="s">
        <v>603</v>
      </c>
    </row>
    <row r="70" s="811" customFormat="1" ht="28.8" spans="1:33">
      <c r="A70" s="965">
        <v>3640</v>
      </c>
      <c r="B70" s="809" t="s">
        <v>863</v>
      </c>
      <c r="E70" s="811">
        <v>1</v>
      </c>
      <c r="F70" s="810" t="s">
        <v>864</v>
      </c>
      <c r="G70" s="898"/>
      <c r="H70" s="916" t="s">
        <v>706</v>
      </c>
      <c r="I70" s="916" t="s">
        <v>862</v>
      </c>
      <c r="J70" s="916" t="s">
        <v>706</v>
      </c>
      <c r="K70" s="916" t="s">
        <v>706</v>
      </c>
      <c r="N70" s="973" t="s">
        <v>521</v>
      </c>
      <c r="Q70" s="973" t="s">
        <v>521</v>
      </c>
      <c r="T70" s="808" t="s">
        <v>805</v>
      </c>
      <c r="U70" s="808"/>
      <c r="W70" s="973" t="s">
        <v>521</v>
      </c>
      <c r="X70" s="973"/>
      <c r="Y70" s="973"/>
      <c r="Z70" s="973" t="s">
        <v>521</v>
      </c>
      <c r="AA70" s="1036" t="s">
        <v>521</v>
      </c>
      <c r="AB70" s="973"/>
      <c r="AC70" s="947"/>
      <c r="AG70" s="1336" t="s">
        <v>603</v>
      </c>
    </row>
    <row r="71" s="811" customFormat="1" ht="57.6" spans="1:33">
      <c r="A71" s="965">
        <v>3641</v>
      </c>
      <c r="B71" s="809" t="s">
        <v>865</v>
      </c>
      <c r="C71" s="811">
        <v>3610</v>
      </c>
      <c r="E71" s="811">
        <v>1</v>
      </c>
      <c r="F71" s="810" t="s">
        <v>866</v>
      </c>
      <c r="G71" s="898"/>
      <c r="H71" s="916" t="s">
        <v>867</v>
      </c>
      <c r="I71" s="916" t="s">
        <v>867</v>
      </c>
      <c r="J71" s="916" t="s">
        <v>867</v>
      </c>
      <c r="K71" s="916" t="s">
        <v>867</v>
      </c>
      <c r="N71" s="973" t="s">
        <v>521</v>
      </c>
      <c r="Q71" s="973"/>
      <c r="R71" s="811" t="s">
        <v>521</v>
      </c>
      <c r="T71" s="808" t="s">
        <v>805</v>
      </c>
      <c r="U71" s="808"/>
      <c r="W71" s="973" t="s">
        <v>521</v>
      </c>
      <c r="X71" s="973"/>
      <c r="Y71" s="973"/>
      <c r="Z71" s="973" t="s">
        <v>521</v>
      </c>
      <c r="AA71" s="1036" t="s">
        <v>521</v>
      </c>
      <c r="AB71" s="973"/>
      <c r="AC71" s="947"/>
      <c r="AG71" s="1336" t="s">
        <v>603</v>
      </c>
    </row>
    <row r="72" s="811" customFormat="1" ht="28.8" spans="1:33">
      <c r="A72" s="965">
        <v>3650</v>
      </c>
      <c r="B72" s="809" t="s">
        <v>868</v>
      </c>
      <c r="E72" s="811">
        <v>1</v>
      </c>
      <c r="F72" s="810" t="s">
        <v>869</v>
      </c>
      <c r="G72" s="898"/>
      <c r="H72" s="898" t="s">
        <v>870</v>
      </c>
      <c r="I72" s="898" t="s">
        <v>870</v>
      </c>
      <c r="J72" s="898" t="s">
        <v>870</v>
      </c>
      <c r="K72" s="898" t="s">
        <v>870</v>
      </c>
      <c r="N72" s="973" t="s">
        <v>521</v>
      </c>
      <c r="Q72" s="973" t="s">
        <v>521</v>
      </c>
      <c r="T72" s="808" t="s">
        <v>805</v>
      </c>
      <c r="U72" s="808"/>
      <c r="W72" s="973" t="s">
        <v>521</v>
      </c>
      <c r="X72" s="973"/>
      <c r="Y72" s="973"/>
      <c r="Z72" s="973" t="s">
        <v>521</v>
      </c>
      <c r="AA72" s="1036" t="s">
        <v>521</v>
      </c>
      <c r="AB72" s="973"/>
      <c r="AC72" s="947"/>
      <c r="AG72" s="1336" t="s">
        <v>603</v>
      </c>
    </row>
    <row r="73" s="811" customFormat="1" ht="14.4" spans="1:33">
      <c r="A73" s="965">
        <v>3611</v>
      </c>
      <c r="B73" s="809" t="s">
        <v>871</v>
      </c>
      <c r="C73" s="811">
        <v>3611</v>
      </c>
      <c r="E73" s="811">
        <v>1</v>
      </c>
      <c r="F73" s="810" t="s">
        <v>872</v>
      </c>
      <c r="G73" s="898"/>
      <c r="H73" s="916" t="s">
        <v>873</v>
      </c>
      <c r="I73" s="916" t="s">
        <v>873</v>
      </c>
      <c r="J73" s="916" t="s">
        <v>873</v>
      </c>
      <c r="K73" s="916" t="s">
        <v>873</v>
      </c>
      <c r="N73" s="973" t="s">
        <v>521</v>
      </c>
      <c r="Q73" s="973" t="s">
        <v>521</v>
      </c>
      <c r="T73" s="808" t="s">
        <v>87</v>
      </c>
      <c r="U73" s="808"/>
      <c r="W73" s="973"/>
      <c r="X73" s="973"/>
      <c r="Y73" s="973"/>
      <c r="Z73" s="973" t="s">
        <v>521</v>
      </c>
      <c r="AA73" s="808"/>
      <c r="AB73" s="973"/>
      <c r="AC73" s="947"/>
      <c r="AG73" s="995"/>
    </row>
    <row r="74" s="811" customFormat="1" ht="14.4" spans="1:29">
      <c r="A74" s="965">
        <v>4100</v>
      </c>
      <c r="B74" s="822" t="s">
        <v>874</v>
      </c>
      <c r="E74" s="811">
        <v>1</v>
      </c>
      <c r="F74" s="810" t="s">
        <v>875</v>
      </c>
      <c r="G74" s="898"/>
      <c r="H74" s="898" t="s">
        <v>706</v>
      </c>
      <c r="I74" s="898" t="s">
        <v>706</v>
      </c>
      <c r="J74" s="898" t="s">
        <v>706</v>
      </c>
      <c r="K74" s="898" t="s">
        <v>706</v>
      </c>
      <c r="N74" s="973" t="s">
        <v>521</v>
      </c>
      <c r="Q74" s="947" t="s">
        <v>521</v>
      </c>
      <c r="T74" s="808" t="s">
        <v>87</v>
      </c>
      <c r="U74" s="808"/>
      <c r="W74" s="947" t="s">
        <v>521</v>
      </c>
      <c r="X74" s="947"/>
      <c r="Y74" s="947"/>
      <c r="Z74" s="973" t="s">
        <v>521</v>
      </c>
      <c r="AA74" s="808"/>
      <c r="AB74" s="973"/>
      <c r="AC74" s="947"/>
    </row>
    <row r="75" s="811" customFormat="1" ht="14.4" spans="1:29">
      <c r="A75" s="965">
        <v>3630</v>
      </c>
      <c r="B75" s="822" t="s">
        <v>876</v>
      </c>
      <c r="C75" s="811">
        <v>3630</v>
      </c>
      <c r="E75" s="811">
        <v>1</v>
      </c>
      <c r="F75" s="810" t="s">
        <v>877</v>
      </c>
      <c r="G75" s="898"/>
      <c r="H75" s="898" t="s">
        <v>706</v>
      </c>
      <c r="I75" s="898" t="s">
        <v>706</v>
      </c>
      <c r="J75" s="898" t="s">
        <v>706</v>
      </c>
      <c r="K75" s="898" t="s">
        <v>706</v>
      </c>
      <c r="N75" s="973" t="s">
        <v>521</v>
      </c>
      <c r="Q75" s="947" t="s">
        <v>521</v>
      </c>
      <c r="T75" s="808" t="s">
        <v>87</v>
      </c>
      <c r="U75" s="808"/>
      <c r="W75" s="947"/>
      <c r="X75" s="947" t="s">
        <v>521</v>
      </c>
      <c r="Y75" s="947"/>
      <c r="Z75" s="973"/>
      <c r="AA75" s="808"/>
      <c r="AB75" s="973"/>
      <c r="AC75" s="947"/>
    </row>
    <row r="76" s="811" customFormat="1" ht="28.8" spans="1:29">
      <c r="A76" s="965">
        <v>3631</v>
      </c>
      <c r="B76" s="822" t="s">
        <v>878</v>
      </c>
      <c r="C76" s="811">
        <v>3630</v>
      </c>
      <c r="E76" s="811">
        <v>1</v>
      </c>
      <c r="F76" s="810" t="s">
        <v>879</v>
      </c>
      <c r="G76" s="898"/>
      <c r="H76" s="898" t="s">
        <v>706</v>
      </c>
      <c r="I76" s="898" t="s">
        <v>706</v>
      </c>
      <c r="J76" s="898" t="s">
        <v>706</v>
      </c>
      <c r="K76" s="898" t="s">
        <v>706</v>
      </c>
      <c r="M76" s="811" t="s">
        <v>521</v>
      </c>
      <c r="N76" s="973"/>
      <c r="Q76" s="947" t="s">
        <v>521</v>
      </c>
      <c r="T76" s="808" t="s">
        <v>87</v>
      </c>
      <c r="U76" s="808"/>
      <c r="W76" s="947"/>
      <c r="X76" s="947"/>
      <c r="Y76" s="947"/>
      <c r="Z76" s="973" t="s">
        <v>521</v>
      </c>
      <c r="AA76" s="808"/>
      <c r="AB76" s="973"/>
      <c r="AC76" s="947"/>
    </row>
    <row r="77" s="811" customFormat="1" ht="28.8" spans="1:33">
      <c r="A77" s="811">
        <v>5005</v>
      </c>
      <c r="B77" s="997" t="s">
        <v>880</v>
      </c>
      <c r="C77" s="811">
        <v>5005</v>
      </c>
      <c r="E77" s="811">
        <v>1</v>
      </c>
      <c r="F77" s="810" t="s">
        <v>881</v>
      </c>
      <c r="G77" s="898"/>
      <c r="H77" s="898" t="s">
        <v>882</v>
      </c>
      <c r="I77" s="898" t="s">
        <v>882</v>
      </c>
      <c r="J77" s="898" t="s">
        <v>882</v>
      </c>
      <c r="K77" s="898" t="s">
        <v>882</v>
      </c>
      <c r="M77" s="973" t="s">
        <v>521</v>
      </c>
      <c r="N77" s="947"/>
      <c r="Q77" s="947" t="s">
        <v>521</v>
      </c>
      <c r="T77" s="808" t="s">
        <v>805</v>
      </c>
      <c r="U77" s="808"/>
      <c r="W77" s="973" t="s">
        <v>521</v>
      </c>
      <c r="X77" s="973"/>
      <c r="Y77" s="947"/>
      <c r="AA77" s="808"/>
      <c r="AC77" s="947"/>
      <c r="AG77" s="1336" t="s">
        <v>603</v>
      </c>
    </row>
    <row r="78" s="811" customFormat="1" ht="129.6" spans="1:33">
      <c r="A78" s="822" t="s">
        <v>883</v>
      </c>
      <c r="B78" s="822" t="s">
        <v>884</v>
      </c>
      <c r="C78" s="808" t="s">
        <v>883</v>
      </c>
      <c r="E78" s="811">
        <v>1</v>
      </c>
      <c r="F78" s="810" t="s">
        <v>885</v>
      </c>
      <c r="G78" s="898"/>
      <c r="H78" s="916" t="s">
        <v>886</v>
      </c>
      <c r="I78" s="916" t="s">
        <v>886</v>
      </c>
      <c r="J78" s="916" t="s">
        <v>886</v>
      </c>
      <c r="K78" s="916" t="s">
        <v>886</v>
      </c>
      <c r="M78" s="973"/>
      <c r="N78" s="973"/>
      <c r="Q78" s="947"/>
      <c r="T78" s="808" t="s">
        <v>805</v>
      </c>
      <c r="U78" s="808"/>
      <c r="W78" s="973" t="s">
        <v>521</v>
      </c>
      <c r="X78" s="973"/>
      <c r="Y78" s="973"/>
      <c r="AA78" s="808"/>
      <c r="AC78" s="947"/>
      <c r="AD78" s="973" t="s">
        <v>521</v>
      </c>
      <c r="AE78" s="973"/>
      <c r="AG78" s="1336" t="s">
        <v>603</v>
      </c>
    </row>
    <row r="79" s="811" customFormat="1" ht="19.95" customHeight="1" spans="1:29">
      <c r="A79" s="811">
        <v>5300</v>
      </c>
      <c r="B79" s="997" t="s">
        <v>887</v>
      </c>
      <c r="C79" s="811">
        <v>3010</v>
      </c>
      <c r="E79" s="811">
        <v>1</v>
      </c>
      <c r="F79" s="810" t="s">
        <v>888</v>
      </c>
      <c r="G79" s="898"/>
      <c r="H79" s="916" t="s">
        <v>889</v>
      </c>
      <c r="I79" s="916" t="s">
        <v>889</v>
      </c>
      <c r="J79" s="916" t="s">
        <v>889</v>
      </c>
      <c r="K79" s="916" t="s">
        <v>889</v>
      </c>
      <c r="M79" s="808" t="s">
        <v>521</v>
      </c>
      <c r="N79" s="973"/>
      <c r="Q79" s="947" t="s">
        <v>521</v>
      </c>
      <c r="T79" s="808" t="s">
        <v>87</v>
      </c>
      <c r="U79" s="808"/>
      <c r="W79" s="947"/>
      <c r="X79" s="947"/>
      <c r="Y79" s="947"/>
      <c r="AA79" s="808"/>
      <c r="AC79" s="947"/>
    </row>
    <row r="80" s="811" customFormat="1" ht="42" customHeight="1" spans="1:33">
      <c r="A80" s="811">
        <v>3692</v>
      </c>
      <c r="B80" s="821" t="s">
        <v>890</v>
      </c>
      <c r="E80" s="811">
        <v>1</v>
      </c>
      <c r="F80" s="820" t="s">
        <v>891</v>
      </c>
      <c r="G80" s="898"/>
      <c r="H80" s="916" t="s">
        <v>793</v>
      </c>
      <c r="I80" s="916" t="s">
        <v>793</v>
      </c>
      <c r="J80" s="916" t="s">
        <v>793</v>
      </c>
      <c r="K80" s="916" t="s">
        <v>793</v>
      </c>
      <c r="M80" s="808"/>
      <c r="N80" s="973" t="s">
        <v>521</v>
      </c>
      <c r="Q80" s="947" t="s">
        <v>521</v>
      </c>
      <c r="T80" s="808" t="s">
        <v>87</v>
      </c>
      <c r="U80" s="808"/>
      <c r="W80" s="947"/>
      <c r="X80" s="947" t="s">
        <v>521</v>
      </c>
      <c r="Y80" s="947"/>
      <c r="AA80" s="808"/>
      <c r="AC80" s="947"/>
      <c r="AG80" s="1336" t="s">
        <v>603</v>
      </c>
    </row>
    <row r="81" s="811" customFormat="1" ht="28.8" spans="1:33">
      <c r="A81" s="811">
        <v>3603</v>
      </c>
      <c r="B81" s="821" t="s">
        <v>892</v>
      </c>
      <c r="F81" s="820" t="s">
        <v>893</v>
      </c>
      <c r="G81" s="898"/>
      <c r="H81" s="916" t="s">
        <v>894</v>
      </c>
      <c r="I81" s="916" t="s">
        <v>894</v>
      </c>
      <c r="J81" s="916" t="s">
        <v>894</v>
      </c>
      <c r="K81" s="916" t="s">
        <v>894</v>
      </c>
      <c r="M81" s="808"/>
      <c r="N81" s="973" t="s">
        <v>521</v>
      </c>
      <c r="Q81" s="947" t="s">
        <v>521</v>
      </c>
      <c r="T81" s="808" t="s">
        <v>87</v>
      </c>
      <c r="U81" s="808"/>
      <c r="W81" s="947"/>
      <c r="X81" s="947" t="s">
        <v>521</v>
      </c>
      <c r="Y81" s="947"/>
      <c r="AA81" s="808"/>
      <c r="AC81" s="947"/>
      <c r="AG81" s="995"/>
    </row>
    <row r="82" s="811" customFormat="1" ht="72.45" customHeight="1" spans="1:33">
      <c r="A82" s="811">
        <v>7700</v>
      </c>
      <c r="B82" s="821" t="s">
        <v>895</v>
      </c>
      <c r="E82" s="811">
        <v>1</v>
      </c>
      <c r="F82" s="820" t="s">
        <v>896</v>
      </c>
      <c r="G82" s="898"/>
      <c r="H82" s="898" t="s">
        <v>897</v>
      </c>
      <c r="I82" s="898" t="s">
        <v>809</v>
      </c>
      <c r="J82" s="898" t="s">
        <v>809</v>
      </c>
      <c r="K82" s="898" t="s">
        <v>809</v>
      </c>
      <c r="M82" s="808"/>
      <c r="N82" s="973" t="s">
        <v>521</v>
      </c>
      <c r="Q82" s="947" t="s">
        <v>521</v>
      </c>
      <c r="T82" s="808" t="s">
        <v>87</v>
      </c>
      <c r="U82" s="808"/>
      <c r="V82" s="811">
        <v>1</v>
      </c>
      <c r="W82" s="947"/>
      <c r="X82" s="947" t="s">
        <v>521</v>
      </c>
      <c r="Y82" s="947"/>
      <c r="AA82" s="808"/>
      <c r="AC82" s="947"/>
      <c r="AG82" s="1336" t="s">
        <v>603</v>
      </c>
    </row>
    <row r="83" s="811" customFormat="1" ht="72.45" customHeight="1" spans="1:33">
      <c r="A83" s="811">
        <v>7701</v>
      </c>
      <c r="B83" s="821" t="s">
        <v>898</v>
      </c>
      <c r="E83" s="811">
        <v>1</v>
      </c>
      <c r="F83" s="820" t="s">
        <v>899</v>
      </c>
      <c r="G83" s="898"/>
      <c r="H83" s="898" t="s">
        <v>900</v>
      </c>
      <c r="I83" s="898" t="s">
        <v>809</v>
      </c>
      <c r="J83" s="898" t="s">
        <v>809</v>
      </c>
      <c r="K83" s="898" t="s">
        <v>809</v>
      </c>
      <c r="M83" s="808"/>
      <c r="N83" s="973" t="s">
        <v>521</v>
      </c>
      <c r="Q83" s="947" t="s">
        <v>521</v>
      </c>
      <c r="T83" s="808" t="s">
        <v>87</v>
      </c>
      <c r="U83" s="808"/>
      <c r="V83" s="811">
        <v>1</v>
      </c>
      <c r="W83" s="947"/>
      <c r="X83" s="947"/>
      <c r="Y83" s="947"/>
      <c r="AA83" s="808"/>
      <c r="AC83" s="947"/>
      <c r="AG83" s="1336" t="s">
        <v>603</v>
      </c>
    </row>
    <row r="84" s="811" customFormat="1" ht="28.8" spans="1:33">
      <c r="A84" s="965">
        <v>7652</v>
      </c>
      <c r="B84" s="809" t="s">
        <v>901</v>
      </c>
      <c r="E84" s="811">
        <v>1</v>
      </c>
      <c r="F84" s="810" t="s">
        <v>902</v>
      </c>
      <c r="G84" s="898"/>
      <c r="H84" s="898" t="s">
        <v>706</v>
      </c>
      <c r="I84" s="898" t="s">
        <v>706</v>
      </c>
      <c r="J84" s="898" t="s">
        <v>706</v>
      </c>
      <c r="K84" s="898" t="s">
        <v>706</v>
      </c>
      <c r="N84" s="973" t="s">
        <v>521</v>
      </c>
      <c r="Q84" s="973" t="s">
        <v>521</v>
      </c>
      <c r="T84" s="808" t="s">
        <v>805</v>
      </c>
      <c r="U84" s="808"/>
      <c r="W84" s="973"/>
      <c r="X84" s="973"/>
      <c r="Y84" s="973" t="s">
        <v>521</v>
      </c>
      <c r="Z84" s="973"/>
      <c r="AA84" s="1036" t="s">
        <v>521</v>
      </c>
      <c r="AB84" s="973"/>
      <c r="AC84" s="947"/>
      <c r="AG84" s="1336" t="s">
        <v>603</v>
      </c>
    </row>
    <row r="85" s="862" customFormat="1" ht="28.8" spans="1:33">
      <c r="A85" s="998">
        <v>3652</v>
      </c>
      <c r="B85" s="903" t="s">
        <v>903</v>
      </c>
      <c r="E85" s="862">
        <v>1</v>
      </c>
      <c r="F85" s="926" t="s">
        <v>904</v>
      </c>
      <c r="G85" s="927"/>
      <c r="H85" s="927" t="s">
        <v>706</v>
      </c>
      <c r="I85" s="927" t="s">
        <v>706</v>
      </c>
      <c r="J85" s="927" t="s">
        <v>706</v>
      </c>
      <c r="K85" s="927" t="s">
        <v>706</v>
      </c>
      <c r="N85" s="986" t="s">
        <v>521</v>
      </c>
      <c r="Q85" s="986" t="s">
        <v>521</v>
      </c>
      <c r="T85" s="816" t="s">
        <v>87</v>
      </c>
      <c r="U85" s="816"/>
      <c r="W85" s="986"/>
      <c r="X85" s="986"/>
      <c r="Y85" s="986"/>
      <c r="Z85" s="986"/>
      <c r="AA85" s="1037" t="s">
        <v>521</v>
      </c>
      <c r="AB85" s="986"/>
      <c r="AC85" s="967"/>
      <c r="AG85" s="1342" t="s">
        <v>603</v>
      </c>
    </row>
    <row r="86" s="811" customFormat="1" ht="42" customHeight="1" spans="1:33">
      <c r="A86" s="811">
        <v>3651</v>
      </c>
      <c r="B86" s="821" t="s">
        <v>905</v>
      </c>
      <c r="E86" s="811">
        <v>1</v>
      </c>
      <c r="F86" s="820" t="s">
        <v>906</v>
      </c>
      <c r="G86" s="898"/>
      <c r="H86" s="916" t="s">
        <v>907</v>
      </c>
      <c r="I86" s="916" t="s">
        <v>907</v>
      </c>
      <c r="J86" s="916" t="s">
        <v>907</v>
      </c>
      <c r="K86" s="916" t="s">
        <v>907</v>
      </c>
      <c r="M86" s="808"/>
      <c r="N86" s="973" t="s">
        <v>521</v>
      </c>
      <c r="Q86" s="947" t="s">
        <v>521</v>
      </c>
      <c r="T86" s="808" t="s">
        <v>87</v>
      </c>
      <c r="U86" s="808"/>
      <c r="W86" s="947"/>
      <c r="X86" s="947" t="s">
        <v>521</v>
      </c>
      <c r="Y86" s="947"/>
      <c r="AA86" s="808"/>
      <c r="AC86" s="947"/>
      <c r="AG86" s="1336" t="s">
        <v>603</v>
      </c>
    </row>
    <row r="87" s="811" customFormat="1" ht="70.75" spans="1:29">
      <c r="A87" s="965">
        <v>8400</v>
      </c>
      <c r="B87" s="822" t="s">
        <v>908</v>
      </c>
      <c r="E87" s="811">
        <v>1</v>
      </c>
      <c r="F87" s="810" t="s">
        <v>909</v>
      </c>
      <c r="G87" s="1010"/>
      <c r="H87" s="1010" t="s">
        <v>910</v>
      </c>
      <c r="I87" s="1010" t="s">
        <v>911</v>
      </c>
      <c r="J87" s="1010" t="s">
        <v>911</v>
      </c>
      <c r="K87" s="1010" t="s">
        <v>912</v>
      </c>
      <c r="N87" s="947"/>
      <c r="Q87" s="947"/>
      <c r="W87" s="947"/>
      <c r="X87" s="947"/>
      <c r="Y87" s="947"/>
      <c r="AA87" s="808"/>
      <c r="AC87" s="947"/>
    </row>
    <row r="88" s="811" customFormat="1" ht="28.8" spans="1:33">
      <c r="A88" s="811">
        <v>8401</v>
      </c>
      <c r="B88" s="809" t="s">
        <v>913</v>
      </c>
      <c r="C88" s="811">
        <v>8401</v>
      </c>
      <c r="E88" s="811">
        <v>1</v>
      </c>
      <c r="F88" s="810" t="s">
        <v>914</v>
      </c>
      <c r="G88" s="898"/>
      <c r="H88" s="1011" t="s">
        <v>915</v>
      </c>
      <c r="I88" s="1011" t="s">
        <v>915</v>
      </c>
      <c r="J88" s="1011" t="s">
        <v>915</v>
      </c>
      <c r="K88" s="898"/>
      <c r="N88" s="947" t="s">
        <v>521</v>
      </c>
      <c r="Q88" s="947" t="s">
        <v>521</v>
      </c>
      <c r="T88" s="808" t="s">
        <v>805</v>
      </c>
      <c r="U88" s="808"/>
      <c r="W88" s="947" t="s">
        <v>521</v>
      </c>
      <c r="X88" s="947"/>
      <c r="Y88" s="947"/>
      <c r="AA88" s="808"/>
      <c r="AB88" s="973"/>
      <c r="AC88" s="973"/>
      <c r="AG88" s="1336" t="s">
        <v>603</v>
      </c>
    </row>
    <row r="89" s="811" customFormat="1" ht="28.8" spans="1:33">
      <c r="A89" s="811" t="s">
        <v>916</v>
      </c>
      <c r="B89" s="809" t="s">
        <v>917</v>
      </c>
      <c r="C89" s="811" t="s">
        <v>916</v>
      </c>
      <c r="E89" s="811">
        <v>1</v>
      </c>
      <c r="F89" s="810" t="s">
        <v>918</v>
      </c>
      <c r="G89" s="898" t="s">
        <v>850</v>
      </c>
      <c r="H89" s="1330" t="s">
        <v>919</v>
      </c>
      <c r="I89" s="898"/>
      <c r="J89" s="1011"/>
      <c r="K89" s="898"/>
      <c r="N89" s="947" t="s">
        <v>521</v>
      </c>
      <c r="Q89" s="947" t="s">
        <v>521</v>
      </c>
      <c r="T89" s="808" t="s">
        <v>805</v>
      </c>
      <c r="U89" s="808"/>
      <c r="W89" s="947"/>
      <c r="X89" s="947"/>
      <c r="Y89" s="947"/>
      <c r="AA89" s="808"/>
      <c r="AB89" s="973"/>
      <c r="AC89" s="973"/>
      <c r="AG89" s="1336" t="s">
        <v>603</v>
      </c>
    </row>
    <row r="90" s="811" customFormat="1" ht="28.8" spans="1:33">
      <c r="A90" s="811" t="s">
        <v>920</v>
      </c>
      <c r="B90" s="809" t="s">
        <v>921</v>
      </c>
      <c r="C90" s="811" t="s">
        <v>916</v>
      </c>
      <c r="E90" s="811">
        <v>1</v>
      </c>
      <c r="F90" s="810" t="s">
        <v>922</v>
      </c>
      <c r="G90" s="898" t="s">
        <v>850</v>
      </c>
      <c r="H90" s="922"/>
      <c r="I90" s="898"/>
      <c r="J90" s="1011"/>
      <c r="K90" s="898"/>
      <c r="N90" s="947" t="s">
        <v>521</v>
      </c>
      <c r="Q90" s="947" t="s">
        <v>521</v>
      </c>
      <c r="T90" s="808" t="s">
        <v>805</v>
      </c>
      <c r="U90" s="808"/>
      <c r="W90" s="947"/>
      <c r="X90" s="947"/>
      <c r="Y90" s="947"/>
      <c r="AA90" s="808"/>
      <c r="AB90" s="973"/>
      <c r="AC90" s="973"/>
      <c r="AG90" s="1336" t="s">
        <v>603</v>
      </c>
    </row>
    <row r="91" s="866" customFormat="1" ht="14.4" spans="1:33">
      <c r="A91" s="866" t="s">
        <v>923</v>
      </c>
      <c r="B91" s="999" t="s">
        <v>924</v>
      </c>
      <c r="C91" s="866" t="s">
        <v>923</v>
      </c>
      <c r="E91" s="866">
        <v>1</v>
      </c>
      <c r="F91" s="1012" t="s">
        <v>925</v>
      </c>
      <c r="G91" s="1013"/>
      <c r="H91" s="922"/>
      <c r="I91" s="1013"/>
      <c r="J91" s="1023"/>
      <c r="K91" s="1013"/>
      <c r="N91" s="1029" t="s">
        <v>521</v>
      </c>
      <c r="Q91" s="1029" t="s">
        <v>521</v>
      </c>
      <c r="T91" s="1033" t="s">
        <v>805</v>
      </c>
      <c r="U91" s="1033"/>
      <c r="W91" s="1029"/>
      <c r="X91" s="1029"/>
      <c r="Y91" s="1029"/>
      <c r="AA91" s="1033"/>
      <c r="AB91" s="1038"/>
      <c r="AC91" s="1038"/>
      <c r="AG91" s="1343" t="s">
        <v>603</v>
      </c>
    </row>
    <row r="92" s="866" customFormat="1" ht="28.8" spans="1:33">
      <c r="A92" s="866" t="s">
        <v>926</v>
      </c>
      <c r="B92" s="999" t="s">
        <v>927</v>
      </c>
      <c r="C92" s="866" t="s">
        <v>926</v>
      </c>
      <c r="E92" s="866">
        <v>1</v>
      </c>
      <c r="F92" s="1012" t="s">
        <v>928</v>
      </c>
      <c r="G92" s="1013"/>
      <c r="H92" s="925"/>
      <c r="I92" s="1013"/>
      <c r="J92" s="1023"/>
      <c r="K92" s="1013"/>
      <c r="N92" s="1029" t="s">
        <v>521</v>
      </c>
      <c r="Q92" s="1029" t="s">
        <v>521</v>
      </c>
      <c r="T92" s="1033" t="s">
        <v>805</v>
      </c>
      <c r="U92" s="1033"/>
      <c r="W92" s="1029"/>
      <c r="X92" s="1029"/>
      <c r="Y92" s="1029"/>
      <c r="AA92" s="1033"/>
      <c r="AB92" s="1038"/>
      <c r="AC92" s="1038"/>
      <c r="AG92" s="1343" t="s">
        <v>603</v>
      </c>
    </row>
    <row r="93" s="866" customFormat="1" ht="28.8" spans="1:33">
      <c r="A93" s="866" t="s">
        <v>929</v>
      </c>
      <c r="B93" s="999" t="s">
        <v>930</v>
      </c>
      <c r="C93" s="866" t="s">
        <v>929</v>
      </c>
      <c r="E93" s="866">
        <v>1</v>
      </c>
      <c r="F93" s="1012" t="s">
        <v>931</v>
      </c>
      <c r="G93" s="1013"/>
      <c r="H93" s="922"/>
      <c r="I93" s="1013"/>
      <c r="J93" s="1023"/>
      <c r="K93" s="1013"/>
      <c r="N93" s="1029" t="s">
        <v>521</v>
      </c>
      <c r="Q93" s="1029" t="s">
        <v>521</v>
      </c>
      <c r="T93" s="1033" t="s">
        <v>805</v>
      </c>
      <c r="U93" s="1033"/>
      <c r="W93" s="1029"/>
      <c r="X93" s="1029"/>
      <c r="Y93" s="1029"/>
      <c r="AA93" s="1033"/>
      <c r="AB93" s="1038"/>
      <c r="AC93" s="1038"/>
      <c r="AG93" s="1343" t="s">
        <v>603</v>
      </c>
    </row>
    <row r="94" s="866" customFormat="1" ht="28.8" spans="1:33">
      <c r="A94" s="866" t="s">
        <v>932</v>
      </c>
      <c r="B94" s="999" t="s">
        <v>933</v>
      </c>
      <c r="C94" s="866" t="s">
        <v>932</v>
      </c>
      <c r="E94" s="866">
        <v>1</v>
      </c>
      <c r="F94" s="1012" t="s">
        <v>934</v>
      </c>
      <c r="G94" s="1013"/>
      <c r="H94" s="922"/>
      <c r="I94" s="1013"/>
      <c r="J94" s="1023"/>
      <c r="K94" s="1013"/>
      <c r="N94" s="1029" t="s">
        <v>521</v>
      </c>
      <c r="Q94" s="1029" t="s">
        <v>521</v>
      </c>
      <c r="T94" s="1033" t="s">
        <v>805</v>
      </c>
      <c r="U94" s="1033"/>
      <c r="W94" s="1029"/>
      <c r="X94" s="1029"/>
      <c r="Y94" s="1029"/>
      <c r="AA94" s="1033"/>
      <c r="AB94" s="1038"/>
      <c r="AC94" s="1038"/>
      <c r="AG94" s="1343" t="s">
        <v>603</v>
      </c>
    </row>
    <row r="95" s="866" customFormat="1" ht="28.8" spans="1:33">
      <c r="A95" s="866" t="s">
        <v>935</v>
      </c>
      <c r="B95" s="999" t="s">
        <v>936</v>
      </c>
      <c r="C95" s="866" t="s">
        <v>935</v>
      </c>
      <c r="E95" s="866">
        <v>1</v>
      </c>
      <c r="F95" s="1012" t="s">
        <v>937</v>
      </c>
      <c r="G95" s="1013"/>
      <c r="H95" s="922"/>
      <c r="I95" s="1013"/>
      <c r="J95" s="1023"/>
      <c r="K95" s="1013"/>
      <c r="N95" s="1029" t="s">
        <v>521</v>
      </c>
      <c r="Q95" s="1029" t="s">
        <v>521</v>
      </c>
      <c r="T95" s="1033" t="s">
        <v>805</v>
      </c>
      <c r="U95" s="1033"/>
      <c r="W95" s="1029"/>
      <c r="X95" s="1029"/>
      <c r="Y95" s="1029"/>
      <c r="AA95" s="1033"/>
      <c r="AB95" s="1038"/>
      <c r="AC95" s="1038"/>
      <c r="AG95" s="1343" t="s">
        <v>603</v>
      </c>
    </row>
    <row r="96" s="811" customFormat="1" ht="28.8" spans="1:33">
      <c r="A96" s="811" t="s">
        <v>938</v>
      </c>
      <c r="B96" s="809" t="s">
        <v>939</v>
      </c>
      <c r="C96" s="811" t="s">
        <v>938</v>
      </c>
      <c r="E96" s="811">
        <v>1</v>
      </c>
      <c r="F96" s="810" t="s">
        <v>940</v>
      </c>
      <c r="G96" s="898" t="s">
        <v>941</v>
      </c>
      <c r="H96" s="1330" t="s">
        <v>942</v>
      </c>
      <c r="I96" s="898"/>
      <c r="J96" s="1011"/>
      <c r="K96" s="898"/>
      <c r="N96" s="947" t="s">
        <v>521</v>
      </c>
      <c r="Q96" s="947" t="s">
        <v>521</v>
      </c>
      <c r="T96" s="808" t="s">
        <v>805</v>
      </c>
      <c r="U96" s="808"/>
      <c r="W96" s="947"/>
      <c r="X96" s="947"/>
      <c r="Y96" s="947"/>
      <c r="AA96" s="808"/>
      <c r="AB96" s="973"/>
      <c r="AC96" s="973"/>
      <c r="AG96" s="1336" t="s">
        <v>603</v>
      </c>
    </row>
    <row r="97" s="811" customFormat="1" ht="14.4" spans="1:33">
      <c r="A97" s="811" t="s">
        <v>943</v>
      </c>
      <c r="B97" s="809" t="s">
        <v>944</v>
      </c>
      <c r="C97" s="811" t="s">
        <v>943</v>
      </c>
      <c r="E97" s="811">
        <v>1</v>
      </c>
      <c r="F97" s="810" t="s">
        <v>945</v>
      </c>
      <c r="G97" s="898" t="s">
        <v>941</v>
      </c>
      <c r="H97" s="925"/>
      <c r="I97" s="898"/>
      <c r="J97" s="1011"/>
      <c r="K97" s="898"/>
      <c r="N97" s="947" t="s">
        <v>521</v>
      </c>
      <c r="Q97" s="947" t="s">
        <v>521</v>
      </c>
      <c r="T97" s="808" t="s">
        <v>805</v>
      </c>
      <c r="U97" s="808"/>
      <c r="W97" s="947" t="s">
        <v>521</v>
      </c>
      <c r="X97" s="947"/>
      <c r="Y97" s="947"/>
      <c r="Z97" s="811" t="s">
        <v>521</v>
      </c>
      <c r="AA97" s="808"/>
      <c r="AB97" s="973"/>
      <c r="AC97" s="973"/>
      <c r="AG97" s="1336" t="s">
        <v>603</v>
      </c>
    </row>
    <row r="98" s="811" customFormat="1" ht="28.8" spans="1:33">
      <c r="A98" s="811" t="s">
        <v>946</v>
      </c>
      <c r="B98" s="809" t="s">
        <v>947</v>
      </c>
      <c r="C98" s="811" t="s">
        <v>938</v>
      </c>
      <c r="E98" s="811">
        <v>1</v>
      </c>
      <c r="F98" s="920" t="s">
        <v>948</v>
      </c>
      <c r="G98" s="898" t="s">
        <v>850</v>
      </c>
      <c r="H98" s="1330" t="s">
        <v>942</v>
      </c>
      <c r="I98" s="898"/>
      <c r="J98" s="1011"/>
      <c r="K98" s="898"/>
      <c r="N98" s="947" t="s">
        <v>521</v>
      </c>
      <c r="Q98" s="947" t="s">
        <v>521</v>
      </c>
      <c r="T98" s="808" t="s">
        <v>805</v>
      </c>
      <c r="U98" s="808"/>
      <c r="W98" s="947"/>
      <c r="X98" s="988" t="s">
        <v>521</v>
      </c>
      <c r="Y98" s="947"/>
      <c r="AA98" s="808"/>
      <c r="AB98" s="973"/>
      <c r="AC98" s="973"/>
      <c r="AG98" s="1336" t="s">
        <v>603</v>
      </c>
    </row>
    <row r="99" s="811" customFormat="1" ht="28.8" spans="1:33">
      <c r="A99" s="811" t="s">
        <v>949</v>
      </c>
      <c r="B99" s="809" t="s">
        <v>950</v>
      </c>
      <c r="C99" s="811" t="s">
        <v>943</v>
      </c>
      <c r="E99" s="811">
        <v>1</v>
      </c>
      <c r="F99" s="920" t="s">
        <v>951</v>
      </c>
      <c r="G99" s="898" t="s">
        <v>850</v>
      </c>
      <c r="H99" s="925"/>
      <c r="I99" s="898"/>
      <c r="J99" s="1011"/>
      <c r="K99" s="898"/>
      <c r="N99" s="947" t="s">
        <v>521</v>
      </c>
      <c r="Q99" s="947" t="s">
        <v>521</v>
      </c>
      <c r="T99" s="808" t="s">
        <v>805</v>
      </c>
      <c r="U99" s="808"/>
      <c r="W99" s="947" t="s">
        <v>521</v>
      </c>
      <c r="X99" s="947"/>
      <c r="Y99" s="947"/>
      <c r="Z99" s="811" t="s">
        <v>521</v>
      </c>
      <c r="AA99" s="808"/>
      <c r="AB99" s="973"/>
      <c r="AC99" s="973"/>
      <c r="AG99" s="1336" t="s">
        <v>603</v>
      </c>
    </row>
    <row r="100" s="867" customFormat="1" ht="28.8" spans="1:33">
      <c r="A100" s="867" t="s">
        <v>952</v>
      </c>
      <c r="B100" s="1000" t="s">
        <v>953</v>
      </c>
      <c r="C100" s="867" t="s">
        <v>952</v>
      </c>
      <c r="E100" s="867">
        <v>1</v>
      </c>
      <c r="F100" s="1014" t="s">
        <v>954</v>
      </c>
      <c r="G100" s="1015"/>
      <c r="H100" s="1015" t="s">
        <v>955</v>
      </c>
      <c r="I100" s="1015" t="s">
        <v>955</v>
      </c>
      <c r="J100" s="1015" t="s">
        <v>955</v>
      </c>
      <c r="K100" s="1015" t="s">
        <v>955</v>
      </c>
      <c r="N100" s="1030"/>
      <c r="Q100" s="1030"/>
      <c r="T100" s="1034" t="s">
        <v>87</v>
      </c>
      <c r="U100" s="1034"/>
      <c r="W100" s="1030"/>
      <c r="X100" s="1030"/>
      <c r="Y100" s="1030"/>
      <c r="AA100" s="1034"/>
      <c r="AB100" s="1031"/>
      <c r="AC100" s="1031"/>
      <c r="AG100" s="1041"/>
    </row>
    <row r="101" s="867" customFormat="1" ht="57.6" spans="1:33">
      <c r="A101" s="867" t="s">
        <v>956</v>
      </c>
      <c r="B101" s="1000"/>
      <c r="C101" s="867" t="s">
        <v>956</v>
      </c>
      <c r="E101" s="867">
        <v>1</v>
      </c>
      <c r="F101" s="1014" t="s">
        <v>957</v>
      </c>
      <c r="G101" s="1015" t="s">
        <v>850</v>
      </c>
      <c r="H101" s="1015" t="s">
        <v>958</v>
      </c>
      <c r="I101" s="1015"/>
      <c r="J101" s="1024"/>
      <c r="K101" s="1015"/>
      <c r="N101" s="1030"/>
      <c r="Q101" s="1030"/>
      <c r="T101" s="1034" t="s">
        <v>87</v>
      </c>
      <c r="U101" s="1034"/>
      <c r="W101" s="1030"/>
      <c r="X101" s="1030"/>
      <c r="Y101" s="1030"/>
      <c r="AA101" s="1034"/>
      <c r="AB101" s="1031"/>
      <c r="AC101" s="1031"/>
      <c r="AG101" s="1041"/>
    </row>
    <row r="102" s="867" customFormat="1" ht="14.4" spans="1:29">
      <c r="A102" s="1001"/>
      <c r="B102" s="1002"/>
      <c r="C102" s="1001"/>
      <c r="D102" s="1001"/>
      <c r="E102" s="1001"/>
      <c r="F102" s="1014"/>
      <c r="G102" s="1015"/>
      <c r="H102" s="1015"/>
      <c r="I102" s="1015"/>
      <c r="J102" s="1024"/>
      <c r="K102" s="1015"/>
      <c r="N102" s="1031"/>
      <c r="Q102" s="1030"/>
      <c r="T102" s="1034"/>
      <c r="U102" s="1034"/>
      <c r="W102" s="1031"/>
      <c r="X102" s="1031"/>
      <c r="Y102" s="1031"/>
      <c r="Z102" s="1031"/>
      <c r="AC102" s="1030"/>
    </row>
    <row r="103" s="868" customFormat="1" ht="14.4" spans="1:33">
      <c r="A103" s="1003" t="s">
        <v>959</v>
      </c>
      <c r="B103" s="1004"/>
      <c r="C103" s="1005"/>
      <c r="D103" s="1005"/>
      <c r="E103" s="1005"/>
      <c r="F103" s="1005"/>
      <c r="G103" s="1016"/>
      <c r="H103" s="1016"/>
      <c r="I103" s="1016"/>
      <c r="J103" s="1025"/>
      <c r="K103" s="1016"/>
      <c r="L103" s="1026"/>
      <c r="M103" s="1026"/>
      <c r="N103" s="1026"/>
      <c r="O103" s="1026"/>
      <c r="P103" s="1026"/>
      <c r="Q103" s="1026"/>
      <c r="R103" s="1026"/>
      <c r="S103" s="1026"/>
      <c r="T103" s="1026"/>
      <c r="U103" s="1026"/>
      <c r="V103" s="1035"/>
      <c r="W103" s="1026"/>
      <c r="X103" s="1026"/>
      <c r="Y103" s="1026"/>
      <c r="Z103" s="1026"/>
      <c r="AA103" s="1026"/>
      <c r="AB103" s="1026"/>
      <c r="AC103" s="1026"/>
      <c r="AD103" s="1026"/>
      <c r="AE103" s="1026"/>
      <c r="AF103" s="1026"/>
      <c r="AG103" s="1026"/>
    </row>
    <row r="104" s="867" customFormat="1" ht="129.6" spans="1:29">
      <c r="A104" s="1006">
        <v>8500</v>
      </c>
      <c r="B104" s="1007" t="s">
        <v>960</v>
      </c>
      <c r="F104" s="1014" t="s">
        <v>961</v>
      </c>
      <c r="G104" s="1015"/>
      <c r="H104" s="1015" t="s">
        <v>962</v>
      </c>
      <c r="I104" s="1015" t="s">
        <v>809</v>
      </c>
      <c r="J104" s="1015" t="s">
        <v>809</v>
      </c>
      <c r="K104" s="1015" t="s">
        <v>809</v>
      </c>
      <c r="M104" s="1032"/>
      <c r="N104" s="1030" t="s">
        <v>521</v>
      </c>
      <c r="Q104" s="1031" t="s">
        <v>521</v>
      </c>
      <c r="T104" s="867" t="s">
        <v>87</v>
      </c>
      <c r="W104" s="1030"/>
      <c r="X104" s="1030"/>
      <c r="Y104" s="1030"/>
      <c r="AA104" s="1034"/>
      <c r="AC104" s="1030"/>
    </row>
    <row r="105" s="867" customFormat="1" ht="172.8" spans="1:29">
      <c r="A105" s="1006">
        <v>8501</v>
      </c>
      <c r="B105" s="1007" t="s">
        <v>963</v>
      </c>
      <c r="F105" s="1014" t="s">
        <v>964</v>
      </c>
      <c r="G105" s="1015"/>
      <c r="H105" s="1015" t="s">
        <v>965</v>
      </c>
      <c r="I105" s="1015" t="s">
        <v>809</v>
      </c>
      <c r="J105" s="1015" t="s">
        <v>809</v>
      </c>
      <c r="K105" s="1015" t="s">
        <v>809</v>
      </c>
      <c r="M105" s="1032"/>
      <c r="N105" s="1030" t="s">
        <v>521</v>
      </c>
      <c r="Q105" s="1031" t="s">
        <v>521</v>
      </c>
      <c r="T105" s="867" t="s">
        <v>87</v>
      </c>
      <c r="W105" s="1030"/>
      <c r="X105" s="1030"/>
      <c r="Y105" s="1030"/>
      <c r="AA105" s="1034"/>
      <c r="AC105" s="1030"/>
    </row>
    <row r="106" s="867" customFormat="1" ht="28.8" spans="1:29">
      <c r="A106" s="1006">
        <v>8502</v>
      </c>
      <c r="B106" s="1007" t="s">
        <v>966</v>
      </c>
      <c r="F106" s="1014" t="s">
        <v>967</v>
      </c>
      <c r="G106" s="1015"/>
      <c r="H106" s="1015" t="s">
        <v>968</v>
      </c>
      <c r="I106" s="1015" t="s">
        <v>809</v>
      </c>
      <c r="J106" s="1015" t="s">
        <v>809</v>
      </c>
      <c r="K106" s="1015" t="s">
        <v>809</v>
      </c>
      <c r="M106" s="1032"/>
      <c r="N106" s="1030" t="s">
        <v>521</v>
      </c>
      <c r="Q106" s="1031" t="s">
        <v>521</v>
      </c>
      <c r="T106" s="867" t="s">
        <v>87</v>
      </c>
      <c r="W106" s="1030"/>
      <c r="X106" s="1030"/>
      <c r="Y106" s="1030"/>
      <c r="AA106" s="1034"/>
      <c r="AC106" s="1030"/>
    </row>
    <row r="107" s="868" customFormat="1" ht="13.1" spans="1:33">
      <c r="A107" s="1003" t="s">
        <v>969</v>
      </c>
      <c r="B107" s="1004"/>
      <c r="C107" s="1005"/>
      <c r="D107" s="1005"/>
      <c r="E107" s="1005"/>
      <c r="F107" s="1005"/>
      <c r="G107" s="1016"/>
      <c r="H107" s="1016"/>
      <c r="I107" s="1016"/>
      <c r="J107" s="1025"/>
      <c r="K107" s="1016"/>
      <c r="L107" s="1026"/>
      <c r="M107" s="1026"/>
      <c r="N107" s="1026"/>
      <c r="O107" s="1026"/>
      <c r="P107" s="1026"/>
      <c r="Q107" s="1026"/>
      <c r="R107" s="1026"/>
      <c r="S107" s="1026"/>
      <c r="T107" s="1026"/>
      <c r="U107" s="1026"/>
      <c r="V107" s="1035"/>
      <c r="W107" s="1026"/>
      <c r="X107" s="1026"/>
      <c r="Y107" s="1026"/>
      <c r="Z107" s="1026"/>
      <c r="AA107" s="1026"/>
      <c r="AB107" s="1026"/>
      <c r="AC107" s="1026"/>
      <c r="AD107" s="1026"/>
      <c r="AE107" s="1026"/>
      <c r="AF107" s="1026"/>
      <c r="AG107" s="1026"/>
    </row>
    <row r="108" s="809" customFormat="1" ht="28.8" spans="1:32">
      <c r="A108" s="808" t="s">
        <v>970</v>
      </c>
      <c r="B108" s="808" t="s">
        <v>971</v>
      </c>
      <c r="C108" s="808"/>
      <c r="D108" s="808"/>
      <c r="E108" s="808"/>
      <c r="F108" s="808" t="s">
        <v>972</v>
      </c>
      <c r="G108" s="808"/>
      <c r="H108" s="1017" t="s">
        <v>973</v>
      </c>
      <c r="I108" s="1019" t="s">
        <v>974</v>
      </c>
      <c r="J108" s="1019" t="s">
        <v>974</v>
      </c>
      <c r="K108" s="1019" t="s">
        <v>974</v>
      </c>
      <c r="P108" s="808" t="s">
        <v>521</v>
      </c>
      <c r="R108" s="808" t="s">
        <v>521</v>
      </c>
      <c r="S108" s="812">
        <v>1</v>
      </c>
      <c r="T108" s="811" t="s">
        <v>87</v>
      </c>
      <c r="U108" s="811"/>
      <c r="W108" s="947" t="s">
        <v>521</v>
      </c>
      <c r="X108" s="947"/>
      <c r="Y108" s="947"/>
      <c r="Z108" s="947" t="s">
        <v>521</v>
      </c>
      <c r="AA108" s="808"/>
      <c r="AB108" s="947"/>
      <c r="AF108" s="812"/>
    </row>
    <row r="109" s="859" customFormat="1" ht="28.8" spans="1:33">
      <c r="A109" s="822" t="s">
        <v>975</v>
      </c>
      <c r="B109" s="823" t="s">
        <v>976</v>
      </c>
      <c r="C109" s="965"/>
      <c r="D109" s="965"/>
      <c r="E109" s="965"/>
      <c r="F109" s="823" t="s">
        <v>977</v>
      </c>
      <c r="G109" s="821"/>
      <c r="H109" s="1017" t="s">
        <v>978</v>
      </c>
      <c r="I109" s="1019" t="s">
        <v>979</v>
      </c>
      <c r="J109" s="1019" t="s">
        <v>979</v>
      </c>
      <c r="K109" s="1019" t="s">
        <v>979</v>
      </c>
      <c r="L109" s="948"/>
      <c r="M109" s="948"/>
      <c r="N109" s="948"/>
      <c r="O109" s="948"/>
      <c r="P109" s="808" t="s">
        <v>521</v>
      </c>
      <c r="Q109" s="948"/>
      <c r="R109" s="808" t="s">
        <v>521</v>
      </c>
      <c r="S109" s="812">
        <v>1</v>
      </c>
      <c r="T109" s="811" t="s">
        <v>87</v>
      </c>
      <c r="U109" s="811"/>
      <c r="V109" s="948"/>
      <c r="W109" s="947" t="s">
        <v>521</v>
      </c>
      <c r="X109" s="947"/>
      <c r="Y109" s="947"/>
      <c r="Z109" s="947" t="s">
        <v>521</v>
      </c>
      <c r="AA109" s="808"/>
      <c r="AB109" s="947"/>
      <c r="AC109" s="948"/>
      <c r="AD109" s="948"/>
      <c r="AE109" s="948"/>
      <c r="AF109" s="948"/>
      <c r="AG109" s="948"/>
    </row>
    <row r="110" s="859" customFormat="1" ht="28.8" spans="1:33">
      <c r="A110" s="822" t="s">
        <v>980</v>
      </c>
      <c r="B110" s="823" t="s">
        <v>981</v>
      </c>
      <c r="C110" s="965"/>
      <c r="D110" s="965"/>
      <c r="E110" s="965"/>
      <c r="F110" s="823" t="s">
        <v>982</v>
      </c>
      <c r="G110" s="821"/>
      <c r="H110" s="1017" t="s">
        <v>983</v>
      </c>
      <c r="I110" s="1019" t="s">
        <v>984</v>
      </c>
      <c r="J110" s="1019" t="s">
        <v>984</v>
      </c>
      <c r="K110" s="1019" t="s">
        <v>984</v>
      </c>
      <c r="L110" s="948"/>
      <c r="M110" s="948"/>
      <c r="N110" s="948"/>
      <c r="O110" s="948"/>
      <c r="P110" s="808" t="s">
        <v>521</v>
      </c>
      <c r="Q110" s="948"/>
      <c r="R110" s="808" t="s">
        <v>521</v>
      </c>
      <c r="S110" s="812">
        <v>1</v>
      </c>
      <c r="T110" s="811" t="s">
        <v>87</v>
      </c>
      <c r="U110" s="811"/>
      <c r="V110" s="948"/>
      <c r="W110" s="947" t="s">
        <v>521</v>
      </c>
      <c r="X110" s="947"/>
      <c r="Y110" s="947"/>
      <c r="Z110" s="947" t="s">
        <v>521</v>
      </c>
      <c r="AA110" s="808"/>
      <c r="AB110" s="947"/>
      <c r="AC110" s="948"/>
      <c r="AD110" s="948"/>
      <c r="AE110" s="948"/>
      <c r="AF110" s="948"/>
      <c r="AG110" s="948"/>
    </row>
    <row r="111" s="859" customFormat="1" ht="28.8" spans="1:33">
      <c r="A111" s="822">
        <v>2101</v>
      </c>
      <c r="B111" s="823" t="s">
        <v>985</v>
      </c>
      <c r="C111" s="965"/>
      <c r="D111" s="965"/>
      <c r="E111" s="965"/>
      <c r="F111" s="1018" t="s">
        <v>986</v>
      </c>
      <c r="G111" s="821"/>
      <c r="H111" s="1019" t="s">
        <v>987</v>
      </c>
      <c r="I111" s="821" t="s">
        <v>809</v>
      </c>
      <c r="J111" s="821" t="s">
        <v>809</v>
      </c>
      <c r="K111" s="821" t="s">
        <v>809</v>
      </c>
      <c r="L111" s="948"/>
      <c r="M111" s="948"/>
      <c r="N111" s="948"/>
      <c r="O111" s="948"/>
      <c r="P111" s="808" t="s">
        <v>521</v>
      </c>
      <c r="Q111" s="808" t="s">
        <v>521</v>
      </c>
      <c r="R111" s="808" t="s">
        <v>521</v>
      </c>
      <c r="S111" s="948"/>
      <c r="T111" s="811" t="s">
        <v>87</v>
      </c>
      <c r="U111" s="811"/>
      <c r="V111" s="948"/>
      <c r="W111" s="947" t="s">
        <v>521</v>
      </c>
      <c r="X111" s="947"/>
      <c r="Y111" s="947"/>
      <c r="Z111" s="947" t="s">
        <v>521</v>
      </c>
      <c r="AA111" s="808"/>
      <c r="AB111" s="947"/>
      <c r="AC111" s="948"/>
      <c r="AD111" s="948"/>
      <c r="AE111" s="948"/>
      <c r="AF111" s="948"/>
      <c r="AG111" s="948"/>
    </row>
    <row r="112" s="859" customFormat="1" ht="28.8" spans="1:33">
      <c r="A112" s="822">
        <v>2102</v>
      </c>
      <c r="B112" s="823" t="s">
        <v>988</v>
      </c>
      <c r="C112" s="965"/>
      <c r="D112" s="965"/>
      <c r="E112" s="965"/>
      <c r="F112" s="1018" t="s">
        <v>989</v>
      </c>
      <c r="G112" s="821"/>
      <c r="H112" s="1019" t="s">
        <v>987</v>
      </c>
      <c r="I112" s="821" t="s">
        <v>809</v>
      </c>
      <c r="J112" s="821" t="s">
        <v>809</v>
      </c>
      <c r="K112" s="821" t="s">
        <v>809</v>
      </c>
      <c r="L112" s="948"/>
      <c r="M112" s="948"/>
      <c r="N112" s="948"/>
      <c r="O112" s="948"/>
      <c r="P112" s="808" t="s">
        <v>521</v>
      </c>
      <c r="Q112" s="808" t="s">
        <v>521</v>
      </c>
      <c r="R112" s="808" t="s">
        <v>521</v>
      </c>
      <c r="S112" s="948"/>
      <c r="T112" s="811" t="s">
        <v>87</v>
      </c>
      <c r="U112" s="811"/>
      <c r="V112" s="948"/>
      <c r="W112" s="947" t="s">
        <v>521</v>
      </c>
      <c r="X112" s="947"/>
      <c r="Y112" s="947"/>
      <c r="Z112" s="947" t="s">
        <v>521</v>
      </c>
      <c r="AA112" s="808"/>
      <c r="AB112" s="947"/>
      <c r="AC112" s="948"/>
      <c r="AD112" s="948"/>
      <c r="AE112" s="948"/>
      <c r="AF112" s="948"/>
      <c r="AG112" s="948"/>
    </row>
    <row r="113" s="859" customFormat="1" ht="28.8" spans="1:33">
      <c r="A113" s="822">
        <v>2103</v>
      </c>
      <c r="B113" s="823" t="s">
        <v>990</v>
      </c>
      <c r="C113" s="965"/>
      <c r="D113" s="965"/>
      <c r="E113" s="965"/>
      <c r="F113" s="1018" t="s">
        <v>991</v>
      </c>
      <c r="G113" s="821"/>
      <c r="H113" s="1019" t="s">
        <v>992</v>
      </c>
      <c r="I113" s="821" t="s">
        <v>809</v>
      </c>
      <c r="J113" s="821" t="s">
        <v>809</v>
      </c>
      <c r="K113" s="821" t="s">
        <v>809</v>
      </c>
      <c r="L113" s="948"/>
      <c r="M113" s="948"/>
      <c r="N113" s="948"/>
      <c r="O113" s="948"/>
      <c r="P113" s="808" t="s">
        <v>521</v>
      </c>
      <c r="Q113" s="808" t="s">
        <v>521</v>
      </c>
      <c r="R113" s="808" t="s">
        <v>521</v>
      </c>
      <c r="S113" s="948"/>
      <c r="T113" s="811" t="s">
        <v>87</v>
      </c>
      <c r="U113" s="811"/>
      <c r="V113" s="948"/>
      <c r="W113" s="947" t="s">
        <v>521</v>
      </c>
      <c r="X113" s="947"/>
      <c r="Y113" s="947"/>
      <c r="Z113" s="947" t="s">
        <v>521</v>
      </c>
      <c r="AA113" s="808"/>
      <c r="AB113" s="947"/>
      <c r="AC113" s="948"/>
      <c r="AD113" s="948"/>
      <c r="AE113" s="948"/>
      <c r="AF113" s="948"/>
      <c r="AG113" s="948"/>
    </row>
    <row r="114" s="859" customFormat="1" ht="28.8" spans="1:33">
      <c r="A114" s="822">
        <v>2104</v>
      </c>
      <c r="B114" s="823" t="s">
        <v>993</v>
      </c>
      <c r="C114" s="965"/>
      <c r="D114" s="965"/>
      <c r="E114" s="965"/>
      <c r="F114" s="1018" t="s">
        <v>994</v>
      </c>
      <c r="G114" s="821"/>
      <c r="H114" s="1019" t="s">
        <v>995</v>
      </c>
      <c r="I114" s="821" t="s">
        <v>809</v>
      </c>
      <c r="J114" s="821" t="s">
        <v>809</v>
      </c>
      <c r="K114" s="821" t="s">
        <v>809</v>
      </c>
      <c r="L114" s="948"/>
      <c r="M114" s="948"/>
      <c r="N114" s="948"/>
      <c r="O114" s="948"/>
      <c r="P114" s="808" t="s">
        <v>521</v>
      </c>
      <c r="Q114" s="808" t="s">
        <v>521</v>
      </c>
      <c r="R114" s="808" t="s">
        <v>521</v>
      </c>
      <c r="S114" s="948"/>
      <c r="T114" s="811" t="s">
        <v>87</v>
      </c>
      <c r="U114" s="811"/>
      <c r="V114" s="948"/>
      <c r="W114" s="947" t="s">
        <v>521</v>
      </c>
      <c r="X114" s="947"/>
      <c r="Y114" s="947"/>
      <c r="Z114" s="947" t="s">
        <v>521</v>
      </c>
      <c r="AA114" s="808"/>
      <c r="AB114" s="947"/>
      <c r="AC114" s="948"/>
      <c r="AD114" s="948"/>
      <c r="AE114" s="948"/>
      <c r="AF114" s="948"/>
      <c r="AG114" s="948"/>
    </row>
    <row r="115" s="859" customFormat="1" ht="28.8" spans="1:33">
      <c r="A115" s="822">
        <v>2105</v>
      </c>
      <c r="B115" s="823" t="s">
        <v>996</v>
      </c>
      <c r="C115" s="965"/>
      <c r="D115" s="965"/>
      <c r="E115" s="965"/>
      <c r="F115" s="1018" t="s">
        <v>997</v>
      </c>
      <c r="G115" s="821"/>
      <c r="H115" s="1019" t="s">
        <v>998</v>
      </c>
      <c r="I115" s="821" t="s">
        <v>809</v>
      </c>
      <c r="J115" s="821" t="s">
        <v>809</v>
      </c>
      <c r="K115" s="821" t="s">
        <v>809</v>
      </c>
      <c r="L115" s="948"/>
      <c r="M115" s="948"/>
      <c r="N115" s="948"/>
      <c r="O115" s="948"/>
      <c r="P115" s="808" t="s">
        <v>521</v>
      </c>
      <c r="Q115" s="808" t="s">
        <v>521</v>
      </c>
      <c r="R115" s="808" t="s">
        <v>521</v>
      </c>
      <c r="S115" s="948"/>
      <c r="T115" s="811" t="s">
        <v>87</v>
      </c>
      <c r="U115" s="811"/>
      <c r="V115" s="948"/>
      <c r="W115" s="947" t="s">
        <v>521</v>
      </c>
      <c r="X115" s="947"/>
      <c r="Y115" s="947"/>
      <c r="Z115" s="947" t="s">
        <v>521</v>
      </c>
      <c r="AA115" s="808"/>
      <c r="AB115" s="947"/>
      <c r="AC115" s="948"/>
      <c r="AD115" s="948"/>
      <c r="AE115" s="948"/>
      <c r="AF115" s="948"/>
      <c r="AG115" s="948"/>
    </row>
    <row r="116" s="859" customFormat="1" ht="28.8" spans="1:33">
      <c r="A116" s="822">
        <v>2106</v>
      </c>
      <c r="B116" s="823" t="s">
        <v>999</v>
      </c>
      <c r="C116" s="965"/>
      <c r="D116" s="965"/>
      <c r="E116" s="965"/>
      <c r="F116" s="1018" t="s">
        <v>1000</v>
      </c>
      <c r="G116" s="821"/>
      <c r="H116" s="1019" t="s">
        <v>987</v>
      </c>
      <c r="I116" s="821" t="s">
        <v>809</v>
      </c>
      <c r="J116" s="821" t="s">
        <v>809</v>
      </c>
      <c r="K116" s="821" t="s">
        <v>809</v>
      </c>
      <c r="L116" s="948"/>
      <c r="M116" s="948"/>
      <c r="N116" s="948"/>
      <c r="O116" s="948"/>
      <c r="P116" s="808" t="s">
        <v>521</v>
      </c>
      <c r="Q116" s="808" t="s">
        <v>521</v>
      </c>
      <c r="R116" s="808" t="s">
        <v>521</v>
      </c>
      <c r="S116" s="948"/>
      <c r="T116" s="811" t="s">
        <v>87</v>
      </c>
      <c r="U116" s="811"/>
      <c r="V116" s="948"/>
      <c r="W116" s="947" t="s">
        <v>521</v>
      </c>
      <c r="X116" s="947"/>
      <c r="Y116" s="947"/>
      <c r="Z116" s="947" t="s">
        <v>521</v>
      </c>
      <c r="AA116" s="808"/>
      <c r="AB116" s="947"/>
      <c r="AC116" s="948"/>
      <c r="AD116" s="948"/>
      <c r="AE116" s="948"/>
      <c r="AF116" s="948"/>
      <c r="AG116" s="948"/>
    </row>
    <row r="117" s="859" customFormat="1" ht="28.8" spans="1:33">
      <c r="A117" s="822">
        <v>2107</v>
      </c>
      <c r="B117" s="823" t="s">
        <v>1001</v>
      </c>
      <c r="C117" s="965"/>
      <c r="D117" s="965"/>
      <c r="E117" s="965"/>
      <c r="F117" s="1018" t="s">
        <v>1002</v>
      </c>
      <c r="G117" s="821"/>
      <c r="H117" s="1019" t="s">
        <v>987</v>
      </c>
      <c r="I117" s="821" t="s">
        <v>809</v>
      </c>
      <c r="J117" s="821" t="s">
        <v>809</v>
      </c>
      <c r="K117" s="821" t="s">
        <v>809</v>
      </c>
      <c r="L117" s="948"/>
      <c r="M117" s="948"/>
      <c r="N117" s="948"/>
      <c r="O117" s="948"/>
      <c r="P117" s="808" t="s">
        <v>521</v>
      </c>
      <c r="Q117" s="808" t="s">
        <v>521</v>
      </c>
      <c r="R117" s="808" t="s">
        <v>521</v>
      </c>
      <c r="S117" s="948"/>
      <c r="T117" s="811" t="s">
        <v>87</v>
      </c>
      <c r="U117" s="811"/>
      <c r="V117" s="948"/>
      <c r="W117" s="947" t="s">
        <v>521</v>
      </c>
      <c r="X117" s="947"/>
      <c r="Y117" s="947"/>
      <c r="Z117" s="947" t="s">
        <v>521</v>
      </c>
      <c r="AA117" s="808"/>
      <c r="AB117" s="947"/>
      <c r="AC117" s="948"/>
      <c r="AD117" s="948"/>
      <c r="AE117" s="948"/>
      <c r="AF117" s="948"/>
      <c r="AG117" s="948"/>
    </row>
    <row r="118" s="859" customFormat="1" ht="28.8" spans="1:33">
      <c r="A118" s="822">
        <v>2108</v>
      </c>
      <c r="B118" s="823" t="s">
        <v>1003</v>
      </c>
      <c r="C118" s="965"/>
      <c r="D118" s="965"/>
      <c r="E118" s="965"/>
      <c r="F118" s="1018" t="s">
        <v>1004</v>
      </c>
      <c r="G118" s="821"/>
      <c r="H118" s="1019" t="s">
        <v>992</v>
      </c>
      <c r="I118" s="821" t="s">
        <v>809</v>
      </c>
      <c r="J118" s="821" t="s">
        <v>809</v>
      </c>
      <c r="K118" s="821" t="s">
        <v>809</v>
      </c>
      <c r="L118" s="948"/>
      <c r="M118" s="948"/>
      <c r="N118" s="948"/>
      <c r="O118" s="948"/>
      <c r="P118" s="808" t="s">
        <v>521</v>
      </c>
      <c r="Q118" s="808" t="s">
        <v>521</v>
      </c>
      <c r="R118" s="808" t="s">
        <v>521</v>
      </c>
      <c r="S118" s="948"/>
      <c r="T118" s="811" t="s">
        <v>87</v>
      </c>
      <c r="U118" s="811"/>
      <c r="V118" s="948"/>
      <c r="W118" s="947" t="s">
        <v>521</v>
      </c>
      <c r="X118" s="947"/>
      <c r="Y118" s="947"/>
      <c r="Z118" s="947" t="s">
        <v>521</v>
      </c>
      <c r="AA118" s="808"/>
      <c r="AB118" s="947"/>
      <c r="AC118" s="948"/>
      <c r="AD118" s="948"/>
      <c r="AE118" s="948"/>
      <c r="AF118" s="948"/>
      <c r="AG118" s="948"/>
    </row>
    <row r="119" s="859" customFormat="1" ht="28.8" spans="1:33">
      <c r="A119" s="822">
        <v>2109</v>
      </c>
      <c r="B119" s="823" t="s">
        <v>1005</v>
      </c>
      <c r="C119" s="965"/>
      <c r="D119" s="965"/>
      <c r="E119" s="965"/>
      <c r="F119" s="1018" t="s">
        <v>1006</v>
      </c>
      <c r="G119" s="821"/>
      <c r="H119" s="1019" t="s">
        <v>995</v>
      </c>
      <c r="I119" s="821" t="s">
        <v>809</v>
      </c>
      <c r="J119" s="821" t="s">
        <v>809</v>
      </c>
      <c r="K119" s="821" t="s">
        <v>809</v>
      </c>
      <c r="L119" s="948"/>
      <c r="M119" s="948"/>
      <c r="N119" s="948"/>
      <c r="O119" s="948"/>
      <c r="P119" s="808" t="s">
        <v>521</v>
      </c>
      <c r="Q119" s="808" t="s">
        <v>521</v>
      </c>
      <c r="R119" s="808" t="s">
        <v>521</v>
      </c>
      <c r="S119" s="948"/>
      <c r="T119" s="811" t="s">
        <v>87</v>
      </c>
      <c r="U119" s="811"/>
      <c r="V119" s="948"/>
      <c r="W119" s="947" t="s">
        <v>521</v>
      </c>
      <c r="X119" s="947"/>
      <c r="Y119" s="947"/>
      <c r="Z119" s="947" t="s">
        <v>521</v>
      </c>
      <c r="AA119" s="808"/>
      <c r="AB119" s="947"/>
      <c r="AC119" s="948"/>
      <c r="AD119" s="948"/>
      <c r="AE119" s="948"/>
      <c r="AF119" s="948"/>
      <c r="AG119" s="948"/>
    </row>
    <row r="120" s="859" customFormat="1" ht="28.8" spans="1:33">
      <c r="A120" s="822">
        <v>2110</v>
      </c>
      <c r="B120" s="823" t="s">
        <v>1007</v>
      </c>
      <c r="C120" s="965"/>
      <c r="D120" s="965"/>
      <c r="E120" s="965"/>
      <c r="F120" s="1018" t="s">
        <v>1008</v>
      </c>
      <c r="G120" s="821"/>
      <c r="H120" s="1019" t="s">
        <v>998</v>
      </c>
      <c r="I120" s="821" t="s">
        <v>809</v>
      </c>
      <c r="J120" s="821" t="s">
        <v>809</v>
      </c>
      <c r="K120" s="821" t="s">
        <v>809</v>
      </c>
      <c r="L120" s="948"/>
      <c r="M120" s="948"/>
      <c r="N120" s="948"/>
      <c r="O120" s="948"/>
      <c r="P120" s="808" t="s">
        <v>521</v>
      </c>
      <c r="Q120" s="808" t="s">
        <v>521</v>
      </c>
      <c r="R120" s="808" t="s">
        <v>521</v>
      </c>
      <c r="S120" s="948"/>
      <c r="T120" s="811" t="s">
        <v>87</v>
      </c>
      <c r="U120" s="811"/>
      <c r="V120" s="948"/>
      <c r="W120" s="947" t="s">
        <v>521</v>
      </c>
      <c r="X120" s="947"/>
      <c r="Y120" s="947"/>
      <c r="Z120" s="947" t="s">
        <v>521</v>
      </c>
      <c r="AA120" s="808"/>
      <c r="AB120" s="947"/>
      <c r="AC120" s="948"/>
      <c r="AD120" s="948"/>
      <c r="AE120" s="948"/>
      <c r="AF120" s="948"/>
      <c r="AG120" s="948"/>
    </row>
    <row r="121" s="859" customFormat="1" ht="14.4" spans="1:33">
      <c r="A121" s="822" t="s">
        <v>1009</v>
      </c>
      <c r="B121" s="823" t="s">
        <v>1010</v>
      </c>
      <c r="C121" s="965"/>
      <c r="D121" s="965"/>
      <c r="E121" s="965"/>
      <c r="F121" s="1018" t="s">
        <v>1011</v>
      </c>
      <c r="G121" s="821"/>
      <c r="H121" s="821" t="s">
        <v>809</v>
      </c>
      <c r="I121" s="821" t="s">
        <v>809</v>
      </c>
      <c r="J121" s="821" t="s">
        <v>809</v>
      </c>
      <c r="K121" s="821" t="s">
        <v>809</v>
      </c>
      <c r="L121" s="948"/>
      <c r="M121" s="948"/>
      <c r="N121" s="948"/>
      <c r="O121" s="948"/>
      <c r="P121" s="808" t="s">
        <v>521</v>
      </c>
      <c r="Q121" s="965" t="s">
        <v>521</v>
      </c>
      <c r="R121" s="808" t="s">
        <v>521</v>
      </c>
      <c r="S121" s="948"/>
      <c r="T121" s="811" t="s">
        <v>87</v>
      </c>
      <c r="U121" s="811"/>
      <c r="V121" s="948"/>
      <c r="W121" s="947" t="s">
        <v>521</v>
      </c>
      <c r="X121" s="947"/>
      <c r="Y121" s="947"/>
      <c r="Z121" s="947" t="s">
        <v>521</v>
      </c>
      <c r="AA121" s="947" t="s">
        <v>521</v>
      </c>
      <c r="AB121" s="947"/>
      <c r="AC121" s="948"/>
      <c r="AD121" s="948"/>
      <c r="AE121" s="948"/>
      <c r="AF121" s="948"/>
      <c r="AG121" s="948"/>
    </row>
    <row r="122" s="859" customFormat="1" ht="14.4" spans="1:33">
      <c r="A122" s="822" t="s">
        <v>1012</v>
      </c>
      <c r="B122" s="823" t="s">
        <v>1013</v>
      </c>
      <c r="C122" s="965"/>
      <c r="D122" s="965"/>
      <c r="E122" s="965"/>
      <c r="F122" s="1018" t="s">
        <v>1014</v>
      </c>
      <c r="G122" s="821"/>
      <c r="H122" s="821" t="s">
        <v>809</v>
      </c>
      <c r="I122" s="821" t="s">
        <v>809</v>
      </c>
      <c r="J122" s="821" t="s">
        <v>809</v>
      </c>
      <c r="K122" s="821" t="s">
        <v>809</v>
      </c>
      <c r="L122" s="948"/>
      <c r="M122" s="948"/>
      <c r="N122" s="948"/>
      <c r="O122" s="948"/>
      <c r="P122" s="808" t="s">
        <v>521</v>
      </c>
      <c r="Q122" s="965" t="s">
        <v>521</v>
      </c>
      <c r="R122" s="808" t="s">
        <v>521</v>
      </c>
      <c r="S122" s="948"/>
      <c r="T122" s="811" t="s">
        <v>87</v>
      </c>
      <c r="U122" s="811"/>
      <c r="V122" s="948"/>
      <c r="W122" s="947" t="s">
        <v>521</v>
      </c>
      <c r="X122" s="947"/>
      <c r="Y122" s="947"/>
      <c r="Z122" s="947" t="s">
        <v>521</v>
      </c>
      <c r="AA122" s="947" t="s">
        <v>521</v>
      </c>
      <c r="AB122" s="947"/>
      <c r="AC122" s="948"/>
      <c r="AD122" s="948"/>
      <c r="AE122" s="948"/>
      <c r="AF122" s="948"/>
      <c r="AG122" s="948"/>
    </row>
    <row r="123" s="859" customFormat="1" ht="39.45" spans="1:33">
      <c r="A123" s="822" t="s">
        <v>1015</v>
      </c>
      <c r="B123" s="900" t="s">
        <v>1016</v>
      </c>
      <c r="C123" s="822"/>
      <c r="D123" s="822"/>
      <c r="E123" s="822"/>
      <c r="F123" s="939" t="s">
        <v>1017</v>
      </c>
      <c r="G123" s="821"/>
      <c r="H123" s="1344" t="s">
        <v>1018</v>
      </c>
      <c r="I123" s="918" t="s">
        <v>1019</v>
      </c>
      <c r="J123" s="918" t="s">
        <v>1020</v>
      </c>
      <c r="K123" s="918" t="s">
        <v>1019</v>
      </c>
      <c r="L123" s="948"/>
      <c r="M123" s="948"/>
      <c r="N123" s="948"/>
      <c r="O123" s="948"/>
      <c r="P123" s="808" t="s">
        <v>521</v>
      </c>
      <c r="Q123" s="965" t="s">
        <v>521</v>
      </c>
      <c r="R123" s="808" t="s">
        <v>521</v>
      </c>
      <c r="T123" s="811" t="s">
        <v>87</v>
      </c>
      <c r="U123" s="811"/>
      <c r="V123" s="948"/>
      <c r="W123" s="947" t="s">
        <v>521</v>
      </c>
      <c r="X123" s="947"/>
      <c r="Y123" s="947"/>
      <c r="Z123" s="947" t="s">
        <v>521</v>
      </c>
      <c r="AA123" s="808" t="s">
        <v>521</v>
      </c>
      <c r="AB123" s="947"/>
      <c r="AC123" s="948"/>
      <c r="AD123" s="948"/>
      <c r="AE123" s="948"/>
      <c r="AF123" s="948"/>
      <c r="AG123" s="948"/>
    </row>
    <row r="124" s="859" customFormat="1" ht="39.45" spans="1:33">
      <c r="A124" s="822" t="s">
        <v>1021</v>
      </c>
      <c r="B124" s="900" t="s">
        <v>1022</v>
      </c>
      <c r="C124" s="822"/>
      <c r="D124" s="822"/>
      <c r="E124" s="822"/>
      <c r="F124" s="939" t="s">
        <v>1023</v>
      </c>
      <c r="G124" s="821"/>
      <c r="H124" s="1344" t="s">
        <v>1018</v>
      </c>
      <c r="I124" s="918" t="s">
        <v>1019</v>
      </c>
      <c r="J124" s="918" t="s">
        <v>1024</v>
      </c>
      <c r="K124" s="918" t="s">
        <v>1019</v>
      </c>
      <c r="L124" s="948"/>
      <c r="M124" s="948"/>
      <c r="N124" s="948"/>
      <c r="O124" s="948"/>
      <c r="P124" s="808" t="s">
        <v>521</v>
      </c>
      <c r="Q124" s="965" t="s">
        <v>521</v>
      </c>
      <c r="R124" s="808" t="s">
        <v>521</v>
      </c>
      <c r="T124" s="811" t="s">
        <v>87</v>
      </c>
      <c r="U124" s="811"/>
      <c r="V124" s="948"/>
      <c r="W124" s="947" t="s">
        <v>521</v>
      </c>
      <c r="X124" s="947"/>
      <c r="Y124" s="947"/>
      <c r="Z124" s="947" t="s">
        <v>521</v>
      </c>
      <c r="AA124" s="808" t="s">
        <v>521</v>
      </c>
      <c r="AB124" s="947"/>
      <c r="AC124" s="948"/>
      <c r="AD124" s="948"/>
      <c r="AE124" s="948"/>
      <c r="AF124" s="948"/>
      <c r="AG124" s="948"/>
    </row>
    <row r="125" s="869" customFormat="1" ht="28.8" spans="1:33">
      <c r="A125" s="1008" t="s">
        <v>1025</v>
      </c>
      <c r="B125" s="1009" t="s">
        <v>1026</v>
      </c>
      <c r="C125" s="1008"/>
      <c r="D125" s="1008"/>
      <c r="E125" s="1008"/>
      <c r="F125" s="1021" t="s">
        <v>1027</v>
      </c>
      <c r="G125" s="1022"/>
      <c r="H125" s="1022" t="s">
        <v>1028</v>
      </c>
      <c r="I125" s="1027" t="s">
        <v>1019</v>
      </c>
      <c r="J125" s="1022"/>
      <c r="K125" s="1022"/>
      <c r="L125" s="1028"/>
      <c r="M125" s="1028"/>
      <c r="N125" s="1028"/>
      <c r="O125" s="1028"/>
      <c r="P125" s="1033"/>
      <c r="Q125" s="1028"/>
      <c r="R125" s="1033"/>
      <c r="T125" s="866"/>
      <c r="U125" s="866"/>
      <c r="V125" s="1028"/>
      <c r="W125" s="1029"/>
      <c r="X125" s="1029"/>
      <c r="Y125" s="1029"/>
      <c r="Z125" s="1029"/>
      <c r="AA125" s="1033"/>
      <c r="AB125" s="1029"/>
      <c r="AC125" s="1028"/>
      <c r="AD125" s="1028"/>
      <c r="AE125" s="1028"/>
      <c r="AF125" s="1028"/>
      <c r="AG125" s="1028"/>
    </row>
    <row r="126" s="869" customFormat="1" ht="28.8" spans="1:33">
      <c r="A126" s="1008" t="s">
        <v>1029</v>
      </c>
      <c r="B126" s="1009" t="s">
        <v>1030</v>
      </c>
      <c r="C126" s="1008"/>
      <c r="D126" s="1008"/>
      <c r="E126" s="1008"/>
      <c r="F126" s="1021" t="s">
        <v>1031</v>
      </c>
      <c r="G126" s="1022"/>
      <c r="H126" s="1022" t="s">
        <v>1032</v>
      </c>
      <c r="I126" s="1027" t="s">
        <v>1019</v>
      </c>
      <c r="J126" s="1022"/>
      <c r="K126" s="1022"/>
      <c r="L126" s="1028"/>
      <c r="M126" s="1028"/>
      <c r="N126" s="1028"/>
      <c r="O126" s="1028"/>
      <c r="P126" s="1033"/>
      <c r="Q126" s="1028"/>
      <c r="R126" s="1033"/>
      <c r="T126" s="866"/>
      <c r="U126" s="866"/>
      <c r="V126" s="1028"/>
      <c r="W126" s="1029"/>
      <c r="X126" s="1029"/>
      <c r="Y126" s="1029"/>
      <c r="Z126" s="1029"/>
      <c r="AA126" s="1033"/>
      <c r="AB126" s="1029"/>
      <c r="AC126" s="1028"/>
      <c r="AD126" s="1028"/>
      <c r="AE126" s="1028"/>
      <c r="AF126" s="1028"/>
      <c r="AG126" s="1028"/>
    </row>
    <row r="127" s="869" customFormat="1" ht="28.8" spans="1:33">
      <c r="A127" s="1008" t="s">
        <v>1033</v>
      </c>
      <c r="B127" s="1009" t="s">
        <v>1034</v>
      </c>
      <c r="C127" s="1008"/>
      <c r="D127" s="1008"/>
      <c r="E127" s="1008"/>
      <c r="F127" s="1021" t="s">
        <v>1035</v>
      </c>
      <c r="G127" s="1022"/>
      <c r="H127" s="1022" t="s">
        <v>1036</v>
      </c>
      <c r="I127" s="1027" t="s">
        <v>1019</v>
      </c>
      <c r="J127" s="1022"/>
      <c r="K127" s="1022"/>
      <c r="L127" s="1028"/>
      <c r="M127" s="1028"/>
      <c r="N127" s="1028"/>
      <c r="O127" s="1028"/>
      <c r="P127" s="1033"/>
      <c r="Q127" s="1028"/>
      <c r="R127" s="1033"/>
      <c r="T127" s="866"/>
      <c r="U127" s="866"/>
      <c r="V127" s="1028"/>
      <c r="W127" s="1029"/>
      <c r="X127" s="1029"/>
      <c r="Y127" s="1029"/>
      <c r="Z127" s="1029"/>
      <c r="AA127" s="1033"/>
      <c r="AB127" s="1029"/>
      <c r="AC127" s="1028"/>
      <c r="AD127" s="1028"/>
      <c r="AE127" s="1028"/>
      <c r="AF127" s="1028"/>
      <c r="AG127" s="1028"/>
    </row>
    <row r="128" s="869" customFormat="1" ht="28.8" spans="1:33">
      <c r="A128" s="1008" t="s">
        <v>1037</v>
      </c>
      <c r="B128" s="1009" t="s">
        <v>1038</v>
      </c>
      <c r="C128" s="1008"/>
      <c r="D128" s="1008"/>
      <c r="E128" s="1008"/>
      <c r="F128" s="1021" t="s">
        <v>1039</v>
      </c>
      <c r="G128" s="1022"/>
      <c r="H128" s="1022" t="s">
        <v>1040</v>
      </c>
      <c r="I128" s="1027" t="s">
        <v>1019</v>
      </c>
      <c r="J128" s="1022"/>
      <c r="K128" s="1022"/>
      <c r="L128" s="1028"/>
      <c r="M128" s="1028"/>
      <c r="N128" s="1028"/>
      <c r="O128" s="1028"/>
      <c r="P128" s="1033"/>
      <c r="Q128" s="1028"/>
      <c r="R128" s="1033"/>
      <c r="T128" s="866"/>
      <c r="U128" s="866"/>
      <c r="V128" s="1028"/>
      <c r="W128" s="1029"/>
      <c r="X128" s="1029"/>
      <c r="Y128" s="1029"/>
      <c r="Z128" s="1029"/>
      <c r="AA128" s="1033"/>
      <c r="AB128" s="1029"/>
      <c r="AC128" s="1028"/>
      <c r="AD128" s="1028"/>
      <c r="AE128" s="1028"/>
      <c r="AF128" s="1028"/>
      <c r="AG128" s="1028"/>
    </row>
    <row r="129" s="869" customFormat="1" ht="28.8" spans="1:33">
      <c r="A129" s="1008" t="s">
        <v>1041</v>
      </c>
      <c r="B129" s="1009" t="s">
        <v>1042</v>
      </c>
      <c r="C129" s="1008"/>
      <c r="D129" s="1008"/>
      <c r="E129" s="1008"/>
      <c r="F129" s="1021" t="s">
        <v>1043</v>
      </c>
      <c r="G129" s="1022"/>
      <c r="H129" s="1022" t="s">
        <v>1044</v>
      </c>
      <c r="I129" s="1027" t="s">
        <v>1019</v>
      </c>
      <c r="J129" s="1022"/>
      <c r="K129" s="1022"/>
      <c r="L129" s="1028"/>
      <c r="M129" s="1028"/>
      <c r="N129" s="1028"/>
      <c r="O129" s="1028"/>
      <c r="P129" s="1033"/>
      <c r="Q129" s="1028"/>
      <c r="R129" s="1033"/>
      <c r="T129" s="866"/>
      <c r="U129" s="866"/>
      <c r="V129" s="1028"/>
      <c r="W129" s="1029"/>
      <c r="X129" s="1029"/>
      <c r="Y129" s="1029"/>
      <c r="Z129" s="1029"/>
      <c r="AA129" s="1033"/>
      <c r="AB129" s="1029"/>
      <c r="AC129" s="1028"/>
      <c r="AD129" s="1028"/>
      <c r="AE129" s="1028"/>
      <c r="AF129" s="1028"/>
      <c r="AG129" s="1028"/>
    </row>
    <row r="130" s="869" customFormat="1" ht="14.4" spans="1:33">
      <c r="A130" s="1008" t="s">
        <v>1045</v>
      </c>
      <c r="B130" s="1009" t="s">
        <v>1046</v>
      </c>
      <c r="C130" s="1008"/>
      <c r="D130" s="1008"/>
      <c r="E130" s="1008"/>
      <c r="F130" s="1021" t="s">
        <v>1047</v>
      </c>
      <c r="G130" s="1022"/>
      <c r="H130" s="1022" t="s">
        <v>1048</v>
      </c>
      <c r="I130" s="1027" t="s">
        <v>1019</v>
      </c>
      <c r="J130" s="1022"/>
      <c r="K130" s="1022"/>
      <c r="L130" s="1028"/>
      <c r="M130" s="1028"/>
      <c r="N130" s="1028"/>
      <c r="O130" s="1028"/>
      <c r="P130" s="1033"/>
      <c r="Q130" s="1028"/>
      <c r="R130" s="1033"/>
      <c r="T130" s="866"/>
      <c r="U130" s="866"/>
      <c r="V130" s="1028"/>
      <c r="W130" s="1029"/>
      <c r="X130" s="1029"/>
      <c r="Y130" s="1029"/>
      <c r="Z130" s="1029"/>
      <c r="AA130" s="1033"/>
      <c r="AB130" s="1029"/>
      <c r="AC130" s="1028"/>
      <c r="AD130" s="1028"/>
      <c r="AE130" s="1028"/>
      <c r="AF130" s="1028"/>
      <c r="AG130" s="1028"/>
    </row>
    <row r="131" s="869" customFormat="1" ht="14.4" spans="1:33">
      <c r="A131" s="1008" t="s">
        <v>1049</v>
      </c>
      <c r="B131" s="1009" t="s">
        <v>1050</v>
      </c>
      <c r="C131" s="1008"/>
      <c r="D131" s="1008"/>
      <c r="E131" s="1008"/>
      <c r="F131" s="1021" t="s">
        <v>1051</v>
      </c>
      <c r="G131" s="1022"/>
      <c r="H131" s="1022" t="s">
        <v>1052</v>
      </c>
      <c r="I131" s="1027" t="s">
        <v>1019</v>
      </c>
      <c r="J131" s="1022"/>
      <c r="K131" s="1022"/>
      <c r="L131" s="1028"/>
      <c r="M131" s="1028"/>
      <c r="N131" s="1028"/>
      <c r="O131" s="1028"/>
      <c r="P131" s="1033"/>
      <c r="Q131" s="1028"/>
      <c r="R131" s="1033"/>
      <c r="T131" s="866"/>
      <c r="U131" s="866"/>
      <c r="V131" s="1028"/>
      <c r="W131" s="1029"/>
      <c r="X131" s="1029"/>
      <c r="Y131" s="1029"/>
      <c r="Z131" s="1029"/>
      <c r="AA131" s="1033"/>
      <c r="AB131" s="1029"/>
      <c r="AC131" s="1028"/>
      <c r="AD131" s="1028"/>
      <c r="AE131" s="1028"/>
      <c r="AF131" s="1028"/>
      <c r="AG131" s="1028"/>
    </row>
    <row r="132" s="869" customFormat="1" ht="14.4" spans="1:33">
      <c r="A132" s="1008" t="s">
        <v>1053</v>
      </c>
      <c r="B132" s="1009" t="s">
        <v>1054</v>
      </c>
      <c r="C132" s="1008"/>
      <c r="D132" s="1008"/>
      <c r="E132" s="1008"/>
      <c r="F132" s="1021" t="s">
        <v>1055</v>
      </c>
      <c r="G132" s="1022"/>
      <c r="H132" s="1022" t="s">
        <v>1056</v>
      </c>
      <c r="I132" s="1027" t="s">
        <v>1019</v>
      </c>
      <c r="J132" s="1022"/>
      <c r="K132" s="1022"/>
      <c r="L132" s="1028"/>
      <c r="M132" s="1028"/>
      <c r="N132" s="1028"/>
      <c r="O132" s="1028"/>
      <c r="P132" s="1033"/>
      <c r="Q132" s="1028"/>
      <c r="R132" s="1033"/>
      <c r="T132" s="866"/>
      <c r="U132" s="866"/>
      <c r="V132" s="1028"/>
      <c r="W132" s="1029"/>
      <c r="X132" s="1029"/>
      <c r="Y132" s="1029"/>
      <c r="Z132" s="1029"/>
      <c r="AA132" s="1033"/>
      <c r="AB132" s="1029"/>
      <c r="AC132" s="1028"/>
      <c r="AD132" s="1028"/>
      <c r="AE132" s="1028"/>
      <c r="AF132" s="1028"/>
      <c r="AG132" s="1028"/>
    </row>
    <row r="133" s="869" customFormat="1" ht="14.4" spans="1:33">
      <c r="A133" s="1008" t="s">
        <v>1057</v>
      </c>
      <c r="B133" s="1009" t="s">
        <v>1058</v>
      </c>
      <c r="C133" s="1008"/>
      <c r="D133" s="1008"/>
      <c r="E133" s="1008"/>
      <c r="F133" s="1021" t="s">
        <v>1059</v>
      </c>
      <c r="G133" s="1022"/>
      <c r="H133" s="1022" t="s">
        <v>1060</v>
      </c>
      <c r="I133" s="1027" t="s">
        <v>1019</v>
      </c>
      <c r="J133" s="1022"/>
      <c r="K133" s="1022"/>
      <c r="L133" s="1028"/>
      <c r="M133" s="1028"/>
      <c r="N133" s="1028"/>
      <c r="O133" s="1028"/>
      <c r="P133" s="1033"/>
      <c r="Q133" s="1028"/>
      <c r="R133" s="1033"/>
      <c r="T133" s="866"/>
      <c r="U133" s="866"/>
      <c r="V133" s="1028"/>
      <c r="W133" s="1029"/>
      <c r="X133" s="1029"/>
      <c r="Y133" s="1029"/>
      <c r="Z133" s="1029"/>
      <c r="AA133" s="1033"/>
      <c r="AB133" s="1029"/>
      <c r="AC133" s="1028"/>
      <c r="AD133" s="1028"/>
      <c r="AE133" s="1028"/>
      <c r="AF133" s="1028"/>
      <c r="AG133" s="1028"/>
    </row>
    <row r="134" s="869" customFormat="1" ht="14.4" spans="1:33">
      <c r="A134" s="1008" t="s">
        <v>1061</v>
      </c>
      <c r="B134" s="1009" t="s">
        <v>1062</v>
      </c>
      <c r="C134" s="1008"/>
      <c r="D134" s="1008"/>
      <c r="E134" s="1008"/>
      <c r="F134" s="1021" t="s">
        <v>1063</v>
      </c>
      <c r="G134" s="1022"/>
      <c r="H134" s="1022" t="s">
        <v>1064</v>
      </c>
      <c r="I134" s="1027" t="s">
        <v>1019</v>
      </c>
      <c r="J134" s="1022"/>
      <c r="K134" s="1022"/>
      <c r="L134" s="1028"/>
      <c r="M134" s="1028"/>
      <c r="N134" s="1028"/>
      <c r="O134" s="1028"/>
      <c r="P134" s="1033"/>
      <c r="Q134" s="1028"/>
      <c r="R134" s="1033"/>
      <c r="T134" s="866"/>
      <c r="U134" s="866"/>
      <c r="V134" s="1028"/>
      <c r="W134" s="1029"/>
      <c r="X134" s="1029"/>
      <c r="Y134" s="1029"/>
      <c r="Z134" s="1029"/>
      <c r="AA134" s="1033"/>
      <c r="AB134" s="1029"/>
      <c r="AC134" s="1028"/>
      <c r="AD134" s="1028"/>
      <c r="AE134" s="1028"/>
      <c r="AF134" s="1028"/>
      <c r="AG134" s="1028"/>
    </row>
    <row r="135" s="859" customFormat="1" ht="43.2" spans="1:33">
      <c r="A135" s="822" t="s">
        <v>1065</v>
      </c>
      <c r="B135" s="900" t="s">
        <v>1066</v>
      </c>
      <c r="C135" s="822"/>
      <c r="D135" s="822"/>
      <c r="E135" s="822"/>
      <c r="F135" s="939" t="s">
        <v>1067</v>
      </c>
      <c r="G135" s="821"/>
      <c r="H135" s="821" t="s">
        <v>1068</v>
      </c>
      <c r="I135" s="918" t="s">
        <v>1069</v>
      </c>
      <c r="J135" s="918" t="s">
        <v>1069</v>
      </c>
      <c r="K135" s="918" t="s">
        <v>1069</v>
      </c>
      <c r="L135" s="948"/>
      <c r="M135" s="948"/>
      <c r="N135" s="948"/>
      <c r="O135" s="948"/>
      <c r="P135" s="808" t="s">
        <v>521</v>
      </c>
      <c r="Q135" s="808" t="s">
        <v>521</v>
      </c>
      <c r="R135" s="808" t="s">
        <v>521</v>
      </c>
      <c r="S135" s="965">
        <v>2</v>
      </c>
      <c r="T135" s="811" t="s">
        <v>87</v>
      </c>
      <c r="U135" s="811"/>
      <c r="V135" s="948"/>
      <c r="W135" s="947" t="s">
        <v>521</v>
      </c>
      <c r="X135" s="947"/>
      <c r="Y135" s="947"/>
      <c r="Z135" s="947" t="s">
        <v>521</v>
      </c>
      <c r="AA135" s="808" t="s">
        <v>521</v>
      </c>
      <c r="AB135" s="947"/>
      <c r="AC135" s="948"/>
      <c r="AD135" s="948"/>
      <c r="AE135" s="948"/>
      <c r="AF135" s="948"/>
      <c r="AG135" s="948"/>
    </row>
    <row r="136" s="859" customFormat="1" ht="43.2" spans="1:33">
      <c r="A136" s="822" t="s">
        <v>1070</v>
      </c>
      <c r="B136" s="900" t="s">
        <v>1071</v>
      </c>
      <c r="C136" s="822"/>
      <c r="D136" s="822"/>
      <c r="E136" s="822"/>
      <c r="F136" s="939" t="s">
        <v>1072</v>
      </c>
      <c r="G136" s="821"/>
      <c r="H136" s="821" t="s">
        <v>1073</v>
      </c>
      <c r="I136" s="918" t="s">
        <v>1069</v>
      </c>
      <c r="J136" s="918" t="s">
        <v>1069</v>
      </c>
      <c r="K136" s="918" t="s">
        <v>1069</v>
      </c>
      <c r="L136" s="948"/>
      <c r="M136" s="948"/>
      <c r="N136" s="948"/>
      <c r="O136" s="948"/>
      <c r="P136" s="808" t="s">
        <v>521</v>
      </c>
      <c r="Q136" s="808" t="s">
        <v>521</v>
      </c>
      <c r="R136" s="808" t="s">
        <v>521</v>
      </c>
      <c r="S136" s="965">
        <v>2</v>
      </c>
      <c r="T136" s="811" t="s">
        <v>87</v>
      </c>
      <c r="U136" s="811"/>
      <c r="V136" s="948"/>
      <c r="W136" s="947" t="s">
        <v>521</v>
      </c>
      <c r="X136" s="947"/>
      <c r="Y136" s="947"/>
      <c r="Z136" s="947" t="s">
        <v>521</v>
      </c>
      <c r="AA136" s="808" t="s">
        <v>521</v>
      </c>
      <c r="AB136" s="947"/>
      <c r="AC136" s="948"/>
      <c r="AD136" s="948"/>
      <c r="AE136" s="948"/>
      <c r="AF136" s="948"/>
      <c r="AG136" s="948"/>
    </row>
    <row r="137" s="869" customFormat="1" ht="28.8" spans="1:33">
      <c r="A137" s="1008" t="s">
        <v>1074</v>
      </c>
      <c r="B137" s="1009" t="s">
        <v>1075</v>
      </c>
      <c r="C137" s="1008"/>
      <c r="D137" s="1008"/>
      <c r="E137" s="1008"/>
      <c r="F137" s="1048" t="s">
        <v>1076</v>
      </c>
      <c r="G137" s="1022"/>
      <c r="H137" s="1022" t="s">
        <v>1077</v>
      </c>
      <c r="I137" s="1022"/>
      <c r="J137" s="1022"/>
      <c r="K137" s="1022"/>
      <c r="L137" s="1028"/>
      <c r="M137" s="1028"/>
      <c r="N137" s="1028"/>
      <c r="O137" s="1028"/>
      <c r="P137" s="1033"/>
      <c r="Q137" s="1028"/>
      <c r="R137" s="1033"/>
      <c r="T137" s="866"/>
      <c r="U137" s="866"/>
      <c r="V137" s="1028"/>
      <c r="W137" s="1029"/>
      <c r="X137" s="1029"/>
      <c r="Y137" s="1029"/>
      <c r="Z137" s="1029"/>
      <c r="AA137" s="1033"/>
      <c r="AB137" s="1029"/>
      <c r="AC137" s="1028"/>
      <c r="AD137" s="1028"/>
      <c r="AE137" s="1028"/>
      <c r="AF137" s="1028"/>
      <c r="AG137" s="1028"/>
    </row>
    <row r="138" s="869" customFormat="1" ht="28.8" spans="1:33">
      <c r="A138" s="1008" t="s">
        <v>1078</v>
      </c>
      <c r="B138" s="1009" t="s">
        <v>1079</v>
      </c>
      <c r="C138" s="1008"/>
      <c r="D138" s="1008"/>
      <c r="E138" s="1008"/>
      <c r="F138" s="1048" t="s">
        <v>1080</v>
      </c>
      <c r="G138" s="1022"/>
      <c r="H138" s="1022" t="s">
        <v>1081</v>
      </c>
      <c r="I138" s="1022"/>
      <c r="J138" s="1022"/>
      <c r="K138" s="1022"/>
      <c r="L138" s="1028"/>
      <c r="M138" s="1028"/>
      <c r="N138" s="1028"/>
      <c r="O138" s="1028"/>
      <c r="P138" s="1033"/>
      <c r="Q138" s="1028"/>
      <c r="R138" s="1033"/>
      <c r="T138" s="866"/>
      <c r="U138" s="866"/>
      <c r="V138" s="1028"/>
      <c r="W138" s="1029"/>
      <c r="X138" s="1029"/>
      <c r="Y138" s="1029"/>
      <c r="Z138" s="1029"/>
      <c r="AA138" s="1033"/>
      <c r="AB138" s="1029"/>
      <c r="AC138" s="1028"/>
      <c r="AD138" s="1028"/>
      <c r="AE138" s="1028"/>
      <c r="AF138" s="1028"/>
      <c r="AG138" s="1028"/>
    </row>
    <row r="139" s="869" customFormat="1" ht="43.2" spans="1:33">
      <c r="A139" s="1008">
        <v>9201</v>
      </c>
      <c r="B139" s="1009" t="s">
        <v>1082</v>
      </c>
      <c r="C139" s="1008"/>
      <c r="D139" s="1008"/>
      <c r="E139" s="1008"/>
      <c r="F139" s="1009" t="s">
        <v>1082</v>
      </c>
      <c r="G139" s="1022"/>
      <c r="H139" s="1022" t="s">
        <v>1083</v>
      </c>
      <c r="I139" s="1022"/>
      <c r="J139" s="1022"/>
      <c r="K139" s="1022"/>
      <c r="L139" s="1028"/>
      <c r="M139" s="1028"/>
      <c r="N139" s="1028"/>
      <c r="O139" s="1028"/>
      <c r="P139" s="1033"/>
      <c r="Q139" s="1028"/>
      <c r="R139" s="1033"/>
      <c r="T139" s="866"/>
      <c r="U139" s="866"/>
      <c r="V139" s="1028"/>
      <c r="W139" s="1029"/>
      <c r="X139" s="1029"/>
      <c r="Y139" s="1029"/>
      <c r="Z139" s="1029"/>
      <c r="AA139" s="1033"/>
      <c r="AB139" s="1029"/>
      <c r="AC139" s="1028"/>
      <c r="AD139" s="1028"/>
      <c r="AE139" s="1028"/>
      <c r="AF139" s="1028"/>
      <c r="AG139" s="1028"/>
    </row>
    <row r="140" s="859" customFormat="1" ht="28.8" spans="1:33">
      <c r="A140" s="822" t="s">
        <v>1084</v>
      </c>
      <c r="B140" s="1021" t="s">
        <v>1085</v>
      </c>
      <c r="C140" s="822"/>
      <c r="D140" s="822"/>
      <c r="E140" s="822"/>
      <c r="F140" s="939" t="s">
        <v>1086</v>
      </c>
      <c r="G140" s="821"/>
      <c r="H140" s="1344" t="s">
        <v>1087</v>
      </c>
      <c r="I140" s="821" t="s">
        <v>1019</v>
      </c>
      <c r="J140" s="821" t="s">
        <v>1019</v>
      </c>
      <c r="K140" s="821" t="s">
        <v>1019</v>
      </c>
      <c r="L140" s="948"/>
      <c r="M140" s="948"/>
      <c r="N140" s="948"/>
      <c r="O140" s="948"/>
      <c r="P140" s="808" t="s">
        <v>521</v>
      </c>
      <c r="Q140" s="808" t="s">
        <v>521</v>
      </c>
      <c r="R140" s="808" t="s">
        <v>521</v>
      </c>
      <c r="T140" s="811" t="s">
        <v>87</v>
      </c>
      <c r="U140" s="811"/>
      <c r="V140" s="948"/>
      <c r="W140" s="947" t="s">
        <v>521</v>
      </c>
      <c r="X140" s="947"/>
      <c r="Y140" s="947"/>
      <c r="Z140" s="947" t="s">
        <v>521</v>
      </c>
      <c r="AA140" s="808" t="s">
        <v>521</v>
      </c>
      <c r="AB140" s="947"/>
      <c r="AC140" s="948"/>
      <c r="AD140" s="948"/>
      <c r="AE140" s="948"/>
      <c r="AF140" s="948"/>
      <c r="AG140" s="948"/>
    </row>
    <row r="141" s="859" customFormat="1" ht="28.8" spans="1:33">
      <c r="A141" s="822" t="s">
        <v>1088</v>
      </c>
      <c r="B141" s="1021" t="s">
        <v>1089</v>
      </c>
      <c r="C141" s="822"/>
      <c r="D141" s="822"/>
      <c r="E141" s="822"/>
      <c r="F141" s="939" t="s">
        <v>1090</v>
      </c>
      <c r="G141" s="821"/>
      <c r="H141" s="1344" t="s">
        <v>1087</v>
      </c>
      <c r="I141" s="821" t="s">
        <v>1019</v>
      </c>
      <c r="J141" s="821" t="s">
        <v>1019</v>
      </c>
      <c r="K141" s="821" t="s">
        <v>1019</v>
      </c>
      <c r="L141" s="948"/>
      <c r="M141" s="948"/>
      <c r="N141" s="948"/>
      <c r="O141" s="948"/>
      <c r="P141" s="808" t="s">
        <v>521</v>
      </c>
      <c r="Q141" s="808" t="s">
        <v>521</v>
      </c>
      <c r="R141" s="808" t="s">
        <v>521</v>
      </c>
      <c r="T141" s="811" t="s">
        <v>87</v>
      </c>
      <c r="U141" s="811"/>
      <c r="V141" s="948"/>
      <c r="W141" s="947" t="s">
        <v>521</v>
      </c>
      <c r="X141" s="947"/>
      <c r="Y141" s="947"/>
      <c r="Z141" s="947" t="s">
        <v>521</v>
      </c>
      <c r="AA141" s="808" t="s">
        <v>521</v>
      </c>
      <c r="AB141" s="947"/>
      <c r="AC141" s="948"/>
      <c r="AD141" s="948"/>
      <c r="AE141" s="948"/>
      <c r="AF141" s="948"/>
      <c r="AG141" s="948"/>
    </row>
    <row r="142" s="859" customFormat="1" ht="43.2" spans="1:33">
      <c r="A142" s="822" t="s">
        <v>1091</v>
      </c>
      <c r="B142" s="900" t="s">
        <v>1092</v>
      </c>
      <c r="C142" s="822"/>
      <c r="D142" s="822"/>
      <c r="E142" s="822"/>
      <c r="F142" s="939" t="s">
        <v>1093</v>
      </c>
      <c r="G142" s="821"/>
      <c r="H142" s="821" t="s">
        <v>1094</v>
      </c>
      <c r="I142" s="821" t="s">
        <v>1095</v>
      </c>
      <c r="J142" s="821" t="s">
        <v>1095</v>
      </c>
      <c r="K142" s="821" t="s">
        <v>1095</v>
      </c>
      <c r="L142" s="948"/>
      <c r="M142" s="948"/>
      <c r="N142" s="948"/>
      <c r="O142" s="948"/>
      <c r="P142" s="808" t="s">
        <v>521</v>
      </c>
      <c r="Q142" s="948"/>
      <c r="R142" s="808" t="s">
        <v>521</v>
      </c>
      <c r="T142" s="811" t="s">
        <v>87</v>
      </c>
      <c r="U142" s="811"/>
      <c r="V142" s="948"/>
      <c r="W142" s="947"/>
      <c r="X142" s="947"/>
      <c r="Y142" s="947"/>
      <c r="Z142" s="947"/>
      <c r="AA142" s="808"/>
      <c r="AB142" s="947"/>
      <c r="AC142" s="948"/>
      <c r="AD142" s="948"/>
      <c r="AE142" s="948"/>
      <c r="AF142" s="948"/>
      <c r="AG142" s="948"/>
    </row>
    <row r="143" s="859" customFormat="1" ht="28.8" spans="1:33">
      <c r="A143" s="822" t="s">
        <v>1096</v>
      </c>
      <c r="B143" s="900" t="s">
        <v>1097</v>
      </c>
      <c r="C143" s="822"/>
      <c r="D143" s="822"/>
      <c r="E143" s="822"/>
      <c r="F143" s="939" t="s">
        <v>1098</v>
      </c>
      <c r="G143" s="821"/>
      <c r="H143" s="821" t="s">
        <v>1099</v>
      </c>
      <c r="I143" s="821" t="s">
        <v>1095</v>
      </c>
      <c r="J143" s="821" t="s">
        <v>1095</v>
      </c>
      <c r="K143" s="821" t="s">
        <v>1095</v>
      </c>
      <c r="L143" s="948"/>
      <c r="M143" s="948"/>
      <c r="N143" s="948"/>
      <c r="O143" s="948"/>
      <c r="P143" s="808" t="s">
        <v>521</v>
      </c>
      <c r="Q143" s="948"/>
      <c r="R143" s="808" t="s">
        <v>521</v>
      </c>
      <c r="T143" s="811" t="s">
        <v>87</v>
      </c>
      <c r="U143" s="811"/>
      <c r="V143" s="948"/>
      <c r="W143" s="947"/>
      <c r="X143" s="947"/>
      <c r="Y143" s="947"/>
      <c r="Z143" s="947"/>
      <c r="AA143" s="808"/>
      <c r="AB143" s="947"/>
      <c r="AC143" s="948"/>
      <c r="AD143" s="948"/>
      <c r="AE143" s="948"/>
      <c r="AF143" s="948"/>
      <c r="AG143" s="948"/>
    </row>
    <row r="144" s="859" customFormat="1" ht="28.8" spans="1:33">
      <c r="A144" s="822" t="s">
        <v>1100</v>
      </c>
      <c r="B144" s="900" t="s">
        <v>1101</v>
      </c>
      <c r="C144" s="822"/>
      <c r="D144" s="822"/>
      <c r="E144" s="822"/>
      <c r="F144" s="939" t="s">
        <v>1102</v>
      </c>
      <c r="G144" s="821"/>
      <c r="H144" s="821" t="s">
        <v>1103</v>
      </c>
      <c r="I144" s="821" t="s">
        <v>1103</v>
      </c>
      <c r="J144" s="821" t="s">
        <v>1103</v>
      </c>
      <c r="K144" s="821" t="s">
        <v>1103</v>
      </c>
      <c r="L144" s="948"/>
      <c r="M144" s="948"/>
      <c r="N144" s="948"/>
      <c r="O144" s="948"/>
      <c r="P144" s="808" t="s">
        <v>521</v>
      </c>
      <c r="Q144" s="948"/>
      <c r="R144" s="808" t="s">
        <v>521</v>
      </c>
      <c r="S144" s="1057">
        <v>3</v>
      </c>
      <c r="T144" s="811" t="s">
        <v>87</v>
      </c>
      <c r="U144" s="811"/>
      <c r="V144" s="948"/>
      <c r="W144" s="947" t="s">
        <v>521</v>
      </c>
      <c r="X144" s="947"/>
      <c r="Y144" s="947"/>
      <c r="Z144" s="947" t="s">
        <v>521</v>
      </c>
      <c r="AA144" s="808"/>
      <c r="AB144" s="947"/>
      <c r="AC144" s="948"/>
      <c r="AD144" s="948"/>
      <c r="AE144" s="948"/>
      <c r="AF144" s="948"/>
      <c r="AG144" s="948"/>
    </row>
    <row r="145" s="859" customFormat="1" ht="28.8" spans="1:33">
      <c r="A145" s="822" t="s">
        <v>1104</v>
      </c>
      <c r="B145" s="900" t="s">
        <v>971</v>
      </c>
      <c r="C145" s="822"/>
      <c r="D145" s="822"/>
      <c r="E145" s="822"/>
      <c r="F145" s="939" t="s">
        <v>1105</v>
      </c>
      <c r="G145" s="821"/>
      <c r="H145" s="821" t="s">
        <v>1106</v>
      </c>
      <c r="I145" s="821" t="s">
        <v>1106</v>
      </c>
      <c r="J145" s="821" t="s">
        <v>1106</v>
      </c>
      <c r="K145" s="821" t="s">
        <v>1106</v>
      </c>
      <c r="L145" s="948"/>
      <c r="M145" s="948"/>
      <c r="N145" s="948"/>
      <c r="O145" s="948"/>
      <c r="P145" s="808" t="s">
        <v>521</v>
      </c>
      <c r="Q145" s="808" t="s">
        <v>521</v>
      </c>
      <c r="R145" s="808" t="s">
        <v>521</v>
      </c>
      <c r="S145" s="1057"/>
      <c r="T145" s="811" t="s">
        <v>87</v>
      </c>
      <c r="U145" s="811"/>
      <c r="V145" s="948"/>
      <c r="W145" s="947"/>
      <c r="X145" s="947"/>
      <c r="Y145" s="947"/>
      <c r="Z145" s="947"/>
      <c r="AA145" s="808"/>
      <c r="AB145" s="947"/>
      <c r="AC145" s="948"/>
      <c r="AD145" s="948"/>
      <c r="AE145" s="948"/>
      <c r="AF145" s="948"/>
      <c r="AG145" s="948"/>
    </row>
    <row r="146" s="859" customFormat="1" ht="28.8" spans="1:33">
      <c r="A146" s="822" t="s">
        <v>1107</v>
      </c>
      <c r="B146" s="900" t="s">
        <v>976</v>
      </c>
      <c r="C146" s="822"/>
      <c r="D146" s="822"/>
      <c r="E146" s="822"/>
      <c r="F146" s="939" t="s">
        <v>1108</v>
      </c>
      <c r="G146" s="821"/>
      <c r="H146" s="821" t="s">
        <v>1109</v>
      </c>
      <c r="I146" s="821" t="s">
        <v>1109</v>
      </c>
      <c r="J146" s="821" t="s">
        <v>1109</v>
      </c>
      <c r="K146" s="821" t="s">
        <v>1109</v>
      </c>
      <c r="L146" s="948"/>
      <c r="M146" s="948"/>
      <c r="N146" s="948"/>
      <c r="O146" s="948"/>
      <c r="P146" s="808" t="s">
        <v>521</v>
      </c>
      <c r="Q146" s="808" t="s">
        <v>521</v>
      </c>
      <c r="R146" s="808" t="s">
        <v>521</v>
      </c>
      <c r="S146" s="1057"/>
      <c r="T146" s="811" t="s">
        <v>87</v>
      </c>
      <c r="U146" s="811"/>
      <c r="V146" s="948"/>
      <c r="W146" s="947"/>
      <c r="X146" s="947"/>
      <c r="Y146" s="947"/>
      <c r="Z146" s="947"/>
      <c r="AA146" s="808"/>
      <c r="AB146" s="947"/>
      <c r="AC146" s="948"/>
      <c r="AD146" s="948"/>
      <c r="AE146" s="948"/>
      <c r="AF146" s="948"/>
      <c r="AG146" s="948"/>
    </row>
    <row r="147" s="859" customFormat="1" ht="28.8" spans="1:33">
      <c r="A147" s="822" t="s">
        <v>1110</v>
      </c>
      <c r="B147" s="900" t="s">
        <v>976</v>
      </c>
      <c r="C147" s="822"/>
      <c r="D147" s="822"/>
      <c r="E147" s="822"/>
      <c r="F147" s="939" t="s">
        <v>1108</v>
      </c>
      <c r="G147" s="821"/>
      <c r="H147" s="821" t="s">
        <v>1111</v>
      </c>
      <c r="I147" s="821" t="s">
        <v>1111</v>
      </c>
      <c r="J147" s="821" t="s">
        <v>1111</v>
      </c>
      <c r="K147" s="821" t="s">
        <v>1111</v>
      </c>
      <c r="L147" s="948"/>
      <c r="M147" s="948"/>
      <c r="N147" s="948"/>
      <c r="O147" s="948"/>
      <c r="P147" s="808" t="s">
        <v>521</v>
      </c>
      <c r="Q147" s="808" t="s">
        <v>521</v>
      </c>
      <c r="R147" s="808" t="s">
        <v>521</v>
      </c>
      <c r="S147" s="1057"/>
      <c r="T147" s="811" t="s">
        <v>87</v>
      </c>
      <c r="U147" s="811"/>
      <c r="V147" s="948"/>
      <c r="W147" s="947"/>
      <c r="X147" s="947"/>
      <c r="Y147" s="947"/>
      <c r="Z147" s="947"/>
      <c r="AA147" s="808"/>
      <c r="AB147" s="947"/>
      <c r="AC147" s="948"/>
      <c r="AD147" s="948"/>
      <c r="AE147" s="948"/>
      <c r="AF147" s="948"/>
      <c r="AG147" s="948"/>
    </row>
    <row r="148" s="859" customFormat="1" ht="28.8" spans="1:33">
      <c r="A148" s="822" t="s">
        <v>1112</v>
      </c>
      <c r="B148" s="900" t="s">
        <v>1016</v>
      </c>
      <c r="C148" s="822"/>
      <c r="D148" s="822"/>
      <c r="E148" s="822"/>
      <c r="F148" s="939" t="s">
        <v>1017</v>
      </c>
      <c r="G148" s="821"/>
      <c r="H148" s="821" t="s">
        <v>1113</v>
      </c>
      <c r="I148" s="821" t="s">
        <v>1113</v>
      </c>
      <c r="J148" s="821" t="s">
        <v>1113</v>
      </c>
      <c r="K148" s="821" t="s">
        <v>1113</v>
      </c>
      <c r="L148" s="948"/>
      <c r="M148" s="948"/>
      <c r="N148" s="948"/>
      <c r="O148" s="948"/>
      <c r="P148" s="808" t="s">
        <v>521</v>
      </c>
      <c r="Q148" s="808" t="s">
        <v>521</v>
      </c>
      <c r="R148" s="808" t="s">
        <v>521</v>
      </c>
      <c r="S148" s="1057"/>
      <c r="T148" s="811" t="s">
        <v>87</v>
      </c>
      <c r="U148" s="811"/>
      <c r="V148" s="948"/>
      <c r="W148" s="947"/>
      <c r="X148" s="947"/>
      <c r="Y148" s="947"/>
      <c r="Z148" s="947"/>
      <c r="AA148" s="808"/>
      <c r="AB148" s="947"/>
      <c r="AC148" s="948"/>
      <c r="AD148" s="948"/>
      <c r="AE148" s="948"/>
      <c r="AF148" s="948"/>
      <c r="AG148" s="948"/>
    </row>
    <row r="149" s="859" customFormat="1" ht="28.8" spans="1:33">
      <c r="A149" s="822" t="s">
        <v>1114</v>
      </c>
      <c r="B149" s="900" t="s">
        <v>1022</v>
      </c>
      <c r="C149" s="822"/>
      <c r="D149" s="822"/>
      <c r="E149" s="822"/>
      <c r="F149" s="939" t="s">
        <v>1023</v>
      </c>
      <c r="G149" s="821"/>
      <c r="H149" s="821" t="s">
        <v>1115</v>
      </c>
      <c r="I149" s="821" t="s">
        <v>1115</v>
      </c>
      <c r="J149" s="821" t="s">
        <v>1115</v>
      </c>
      <c r="K149" s="821" t="s">
        <v>1115</v>
      </c>
      <c r="L149" s="948"/>
      <c r="M149" s="948"/>
      <c r="N149" s="948"/>
      <c r="O149" s="948"/>
      <c r="P149" s="808" t="s">
        <v>521</v>
      </c>
      <c r="Q149" s="808" t="s">
        <v>521</v>
      </c>
      <c r="R149" s="808" t="s">
        <v>521</v>
      </c>
      <c r="S149" s="1057"/>
      <c r="T149" s="811" t="s">
        <v>87</v>
      </c>
      <c r="U149" s="811"/>
      <c r="V149" s="948"/>
      <c r="W149" s="947"/>
      <c r="X149" s="947"/>
      <c r="Y149" s="947"/>
      <c r="Z149" s="947"/>
      <c r="AA149" s="808"/>
      <c r="AB149" s="947"/>
      <c r="AC149" s="948"/>
      <c r="AD149" s="948"/>
      <c r="AE149" s="948"/>
      <c r="AF149" s="948"/>
      <c r="AG149" s="948"/>
    </row>
    <row r="150" s="859" customFormat="1" ht="28.8" spans="1:33">
      <c r="A150" s="822" t="s">
        <v>1116</v>
      </c>
      <c r="B150" s="900" t="s">
        <v>1066</v>
      </c>
      <c r="C150" s="822"/>
      <c r="D150" s="822"/>
      <c r="E150" s="822"/>
      <c r="F150" s="939" t="s">
        <v>1067</v>
      </c>
      <c r="G150" s="821"/>
      <c r="H150" s="821" t="s">
        <v>1117</v>
      </c>
      <c r="I150" s="821" t="s">
        <v>1117</v>
      </c>
      <c r="J150" s="821" t="s">
        <v>1117</v>
      </c>
      <c r="K150" s="821" t="s">
        <v>1117</v>
      </c>
      <c r="L150" s="948"/>
      <c r="M150" s="948"/>
      <c r="N150" s="948"/>
      <c r="O150" s="948"/>
      <c r="P150" s="808" t="s">
        <v>521</v>
      </c>
      <c r="Q150" s="808" t="s">
        <v>521</v>
      </c>
      <c r="R150" s="808" t="s">
        <v>521</v>
      </c>
      <c r="S150" s="1057"/>
      <c r="T150" s="811" t="s">
        <v>87</v>
      </c>
      <c r="U150" s="811"/>
      <c r="V150" s="948"/>
      <c r="W150" s="947"/>
      <c r="X150" s="947"/>
      <c r="Y150" s="947"/>
      <c r="Z150" s="947"/>
      <c r="AA150" s="808"/>
      <c r="AB150" s="947"/>
      <c r="AC150" s="948"/>
      <c r="AD150" s="948"/>
      <c r="AE150" s="948"/>
      <c r="AF150" s="948"/>
      <c r="AG150" s="948"/>
    </row>
    <row r="151" s="859" customFormat="1" ht="28.8" spans="1:33">
      <c r="A151" s="822" t="s">
        <v>1118</v>
      </c>
      <c r="B151" s="900" t="s">
        <v>1071</v>
      </c>
      <c r="C151" s="822"/>
      <c r="D151" s="822"/>
      <c r="E151" s="822"/>
      <c r="F151" s="939" t="s">
        <v>1072</v>
      </c>
      <c r="G151" s="821"/>
      <c r="H151" s="821" t="s">
        <v>1119</v>
      </c>
      <c r="I151" s="821" t="s">
        <v>1119</v>
      </c>
      <c r="J151" s="821" t="s">
        <v>1119</v>
      </c>
      <c r="K151" s="821" t="s">
        <v>1119</v>
      </c>
      <c r="L151" s="948"/>
      <c r="M151" s="948"/>
      <c r="N151" s="948"/>
      <c r="O151" s="948"/>
      <c r="P151" s="808" t="s">
        <v>521</v>
      </c>
      <c r="Q151" s="808" t="s">
        <v>521</v>
      </c>
      <c r="R151" s="808" t="s">
        <v>521</v>
      </c>
      <c r="S151" s="1057"/>
      <c r="T151" s="811" t="s">
        <v>87</v>
      </c>
      <c r="U151" s="811"/>
      <c r="V151" s="948"/>
      <c r="W151" s="947"/>
      <c r="X151" s="947"/>
      <c r="Y151" s="947"/>
      <c r="Z151" s="947"/>
      <c r="AA151" s="808"/>
      <c r="AB151" s="947"/>
      <c r="AC151" s="948"/>
      <c r="AD151" s="948"/>
      <c r="AE151" s="948"/>
      <c r="AF151" s="948"/>
      <c r="AG151" s="948"/>
    </row>
    <row r="152" s="859" customFormat="1" ht="28.8" spans="1:33">
      <c r="A152" s="822" t="s">
        <v>1120</v>
      </c>
      <c r="B152" s="900" t="s">
        <v>1085</v>
      </c>
      <c r="C152" s="822"/>
      <c r="D152" s="822"/>
      <c r="E152" s="822"/>
      <c r="F152" s="939" t="s">
        <v>1086</v>
      </c>
      <c r="G152" s="821"/>
      <c r="H152" s="821" t="s">
        <v>1121</v>
      </c>
      <c r="I152" s="821" t="s">
        <v>1121</v>
      </c>
      <c r="J152" s="821" t="s">
        <v>1121</v>
      </c>
      <c r="K152" s="821" t="s">
        <v>1121</v>
      </c>
      <c r="L152" s="948"/>
      <c r="M152" s="948"/>
      <c r="N152" s="948"/>
      <c r="O152" s="948"/>
      <c r="P152" s="808" t="s">
        <v>521</v>
      </c>
      <c r="Q152" s="808" t="s">
        <v>521</v>
      </c>
      <c r="R152" s="808" t="s">
        <v>521</v>
      </c>
      <c r="S152" s="1057"/>
      <c r="T152" s="811" t="s">
        <v>87</v>
      </c>
      <c r="U152" s="811"/>
      <c r="V152" s="948"/>
      <c r="W152" s="947"/>
      <c r="X152" s="947"/>
      <c r="Y152" s="947"/>
      <c r="Z152" s="947"/>
      <c r="AA152" s="808"/>
      <c r="AB152" s="947"/>
      <c r="AC152" s="948"/>
      <c r="AD152" s="948"/>
      <c r="AE152" s="948"/>
      <c r="AF152" s="948"/>
      <c r="AG152" s="948"/>
    </row>
    <row r="153" s="859" customFormat="1" ht="28.8" spans="1:33">
      <c r="A153" s="822" t="s">
        <v>1122</v>
      </c>
      <c r="B153" s="900" t="s">
        <v>1089</v>
      </c>
      <c r="C153" s="822"/>
      <c r="D153" s="822"/>
      <c r="E153" s="822"/>
      <c r="F153" s="939" t="s">
        <v>1090</v>
      </c>
      <c r="G153" s="821"/>
      <c r="H153" s="821" t="s">
        <v>1123</v>
      </c>
      <c r="I153" s="821" t="s">
        <v>1123</v>
      </c>
      <c r="J153" s="821" t="s">
        <v>1123</v>
      </c>
      <c r="K153" s="821" t="s">
        <v>1123</v>
      </c>
      <c r="L153" s="948"/>
      <c r="M153" s="948"/>
      <c r="N153" s="948"/>
      <c r="O153" s="948"/>
      <c r="P153" s="808" t="s">
        <v>521</v>
      </c>
      <c r="Q153" s="808" t="s">
        <v>521</v>
      </c>
      <c r="R153" s="808" t="s">
        <v>521</v>
      </c>
      <c r="S153" s="1057"/>
      <c r="T153" s="811" t="s">
        <v>87</v>
      </c>
      <c r="U153" s="811"/>
      <c r="V153" s="948"/>
      <c r="W153" s="947"/>
      <c r="X153" s="947"/>
      <c r="Y153" s="947"/>
      <c r="Z153" s="947"/>
      <c r="AA153" s="808"/>
      <c r="AB153" s="947"/>
      <c r="AC153" s="948"/>
      <c r="AD153" s="948"/>
      <c r="AE153" s="948"/>
      <c r="AF153" s="948"/>
      <c r="AG153" s="948"/>
    </row>
    <row r="154" s="859" customFormat="1" ht="28.8" spans="1:33">
      <c r="A154" s="822" t="s">
        <v>1124</v>
      </c>
      <c r="B154" s="900" t="s">
        <v>1125</v>
      </c>
      <c r="C154" s="822"/>
      <c r="D154" s="822"/>
      <c r="E154" s="822"/>
      <c r="F154" s="939" t="s">
        <v>1126</v>
      </c>
      <c r="G154" s="821"/>
      <c r="H154" s="821" t="s">
        <v>1127</v>
      </c>
      <c r="I154" s="821" t="s">
        <v>1127</v>
      </c>
      <c r="J154" s="821" t="s">
        <v>1127</v>
      </c>
      <c r="K154" s="821" t="s">
        <v>1127</v>
      </c>
      <c r="L154" s="948"/>
      <c r="M154" s="948"/>
      <c r="N154" s="948"/>
      <c r="O154" s="948"/>
      <c r="P154" s="808" t="s">
        <v>521</v>
      </c>
      <c r="Q154" s="808" t="s">
        <v>521</v>
      </c>
      <c r="R154" s="808" t="s">
        <v>521</v>
      </c>
      <c r="S154" s="1057"/>
      <c r="T154" s="811" t="s">
        <v>87</v>
      </c>
      <c r="U154" s="811"/>
      <c r="V154" s="948"/>
      <c r="W154" s="947"/>
      <c r="X154" s="947"/>
      <c r="Y154" s="947"/>
      <c r="Z154" s="947"/>
      <c r="AA154" s="808"/>
      <c r="AB154" s="947"/>
      <c r="AC154" s="948"/>
      <c r="AD154" s="948"/>
      <c r="AE154" s="948"/>
      <c r="AF154" s="948"/>
      <c r="AG154" s="948"/>
    </row>
    <row r="155" s="859" customFormat="1" ht="57.6" spans="1:33">
      <c r="A155" s="822" t="s">
        <v>1128</v>
      </c>
      <c r="B155" s="900" t="s">
        <v>1129</v>
      </c>
      <c r="C155" s="822"/>
      <c r="D155" s="822"/>
      <c r="E155" s="822"/>
      <c r="F155" s="939" t="s">
        <v>1130</v>
      </c>
      <c r="G155" s="821"/>
      <c r="H155" s="821" t="s">
        <v>1131</v>
      </c>
      <c r="I155" s="821" t="s">
        <v>1131</v>
      </c>
      <c r="J155" s="821" t="s">
        <v>1131</v>
      </c>
      <c r="K155" s="821" t="s">
        <v>1131</v>
      </c>
      <c r="L155" s="948"/>
      <c r="M155" s="948"/>
      <c r="N155" s="948"/>
      <c r="O155" s="948"/>
      <c r="P155" s="808" t="s">
        <v>521</v>
      </c>
      <c r="Q155" s="808"/>
      <c r="R155" s="808" t="s">
        <v>521</v>
      </c>
      <c r="S155" s="1057"/>
      <c r="T155" s="811" t="s">
        <v>87</v>
      </c>
      <c r="U155" s="811"/>
      <c r="V155" s="948"/>
      <c r="W155" s="947"/>
      <c r="X155" s="947"/>
      <c r="Y155" s="947"/>
      <c r="Z155" s="947"/>
      <c r="AA155" s="808"/>
      <c r="AB155" s="947"/>
      <c r="AC155" s="948"/>
      <c r="AD155" s="948"/>
      <c r="AE155" s="948"/>
      <c r="AF155" s="948"/>
      <c r="AG155" s="948"/>
    </row>
    <row r="156" s="859" customFormat="1" ht="57.6" spans="1:33">
      <c r="A156" s="822" t="s">
        <v>1132</v>
      </c>
      <c r="B156" s="900" t="s">
        <v>1133</v>
      </c>
      <c r="C156" s="822"/>
      <c r="D156" s="822"/>
      <c r="E156" s="822"/>
      <c r="F156" s="939" t="s">
        <v>1134</v>
      </c>
      <c r="G156" s="821"/>
      <c r="H156" s="821" t="s">
        <v>1135</v>
      </c>
      <c r="I156" s="821" t="s">
        <v>1135</v>
      </c>
      <c r="J156" s="821" t="s">
        <v>1135</v>
      </c>
      <c r="K156" s="821" t="s">
        <v>1135</v>
      </c>
      <c r="L156" s="948"/>
      <c r="M156" s="948"/>
      <c r="N156" s="948"/>
      <c r="O156" s="948"/>
      <c r="P156" s="808" t="s">
        <v>521</v>
      </c>
      <c r="Q156" s="808"/>
      <c r="R156" s="808" t="s">
        <v>521</v>
      </c>
      <c r="S156" s="1057"/>
      <c r="T156" s="811" t="s">
        <v>87</v>
      </c>
      <c r="U156" s="811"/>
      <c r="V156" s="948"/>
      <c r="W156" s="947"/>
      <c r="X156" s="947"/>
      <c r="Y156" s="947"/>
      <c r="Z156" s="947"/>
      <c r="AA156" s="808"/>
      <c r="AB156" s="947"/>
      <c r="AC156" s="948"/>
      <c r="AD156" s="948"/>
      <c r="AE156" s="948"/>
      <c r="AF156" s="948"/>
      <c r="AG156" s="948"/>
    </row>
    <row r="157" s="859" customFormat="1" ht="57.6" spans="1:33">
      <c r="A157" s="822" t="s">
        <v>1136</v>
      </c>
      <c r="B157" s="900" t="s">
        <v>1137</v>
      </c>
      <c r="C157" s="822"/>
      <c r="D157" s="822"/>
      <c r="E157" s="822"/>
      <c r="F157" s="939" t="s">
        <v>1138</v>
      </c>
      <c r="G157" s="821"/>
      <c r="H157" s="821" t="s">
        <v>1139</v>
      </c>
      <c r="I157" s="821" t="s">
        <v>1139</v>
      </c>
      <c r="J157" s="821" t="s">
        <v>1139</v>
      </c>
      <c r="K157" s="821" t="s">
        <v>1139</v>
      </c>
      <c r="L157" s="948"/>
      <c r="M157" s="948"/>
      <c r="N157" s="948"/>
      <c r="O157" s="948"/>
      <c r="P157" s="808" t="s">
        <v>521</v>
      </c>
      <c r="Q157" s="808"/>
      <c r="R157" s="808" t="s">
        <v>521</v>
      </c>
      <c r="S157" s="1057"/>
      <c r="T157" s="811" t="s">
        <v>87</v>
      </c>
      <c r="U157" s="811"/>
      <c r="V157" s="948"/>
      <c r="W157" s="947"/>
      <c r="X157" s="947"/>
      <c r="Y157" s="947"/>
      <c r="Z157" s="947"/>
      <c r="AA157" s="808"/>
      <c r="AB157" s="947"/>
      <c r="AC157" s="948"/>
      <c r="AD157" s="948"/>
      <c r="AE157" s="948"/>
      <c r="AF157" s="948"/>
      <c r="AG157" s="948"/>
    </row>
    <row r="158" s="859" customFormat="1" ht="57.6" spans="1:33">
      <c r="A158" s="822" t="s">
        <v>1140</v>
      </c>
      <c r="B158" s="900" t="s">
        <v>1141</v>
      </c>
      <c r="C158" s="822"/>
      <c r="D158" s="822"/>
      <c r="E158" s="822"/>
      <c r="F158" s="939" t="s">
        <v>1142</v>
      </c>
      <c r="G158" s="821"/>
      <c r="H158" s="821" t="s">
        <v>1143</v>
      </c>
      <c r="I158" s="821" t="s">
        <v>1143</v>
      </c>
      <c r="J158" s="821" t="s">
        <v>1143</v>
      </c>
      <c r="K158" s="821" t="s">
        <v>1143</v>
      </c>
      <c r="L158" s="948"/>
      <c r="M158" s="948"/>
      <c r="N158" s="948"/>
      <c r="O158" s="948"/>
      <c r="P158" s="808" t="s">
        <v>521</v>
      </c>
      <c r="Q158" s="808"/>
      <c r="R158" s="808" t="s">
        <v>521</v>
      </c>
      <c r="S158" s="1057"/>
      <c r="T158" s="811" t="s">
        <v>87</v>
      </c>
      <c r="U158" s="811"/>
      <c r="V158" s="948"/>
      <c r="W158" s="947"/>
      <c r="X158" s="947"/>
      <c r="Y158" s="947"/>
      <c r="Z158" s="947"/>
      <c r="AA158" s="808"/>
      <c r="AB158" s="947"/>
      <c r="AC158" s="948"/>
      <c r="AD158" s="948"/>
      <c r="AE158" s="948"/>
      <c r="AF158" s="948"/>
      <c r="AG158" s="948"/>
    </row>
    <row r="159" s="859" customFormat="1" ht="57.6" spans="1:33">
      <c r="A159" s="822" t="s">
        <v>1144</v>
      </c>
      <c r="B159" s="900" t="s">
        <v>1145</v>
      </c>
      <c r="C159" s="822"/>
      <c r="D159" s="822"/>
      <c r="E159" s="822"/>
      <c r="F159" s="939" t="s">
        <v>1146</v>
      </c>
      <c r="G159" s="821"/>
      <c r="H159" s="821" t="s">
        <v>1147</v>
      </c>
      <c r="I159" s="821" t="s">
        <v>1147</v>
      </c>
      <c r="J159" s="821" t="s">
        <v>1147</v>
      </c>
      <c r="K159" s="821" t="s">
        <v>1147</v>
      </c>
      <c r="L159" s="948"/>
      <c r="M159" s="948"/>
      <c r="N159" s="948"/>
      <c r="O159" s="948"/>
      <c r="P159" s="808" t="s">
        <v>521</v>
      </c>
      <c r="Q159" s="808"/>
      <c r="R159" s="808" t="s">
        <v>521</v>
      </c>
      <c r="S159" s="1057"/>
      <c r="T159" s="811" t="s">
        <v>87</v>
      </c>
      <c r="U159" s="811"/>
      <c r="V159" s="948"/>
      <c r="W159" s="947"/>
      <c r="X159" s="947"/>
      <c r="Y159" s="947"/>
      <c r="Z159" s="947"/>
      <c r="AA159" s="808"/>
      <c r="AB159" s="947"/>
      <c r="AC159" s="948"/>
      <c r="AD159" s="948"/>
      <c r="AE159" s="948"/>
      <c r="AF159" s="948"/>
      <c r="AG159" s="948"/>
    </row>
    <row r="160" s="870" customFormat="1" ht="13.1" spans="1:33">
      <c r="A160" s="1042" t="s">
        <v>1148</v>
      </c>
      <c r="B160" s="1043"/>
      <c r="C160" s="1043"/>
      <c r="D160" s="1043"/>
      <c r="E160" s="1043"/>
      <c r="F160" s="1043"/>
      <c r="G160" s="1043"/>
      <c r="H160" s="1043"/>
      <c r="I160" s="1043"/>
      <c r="J160" s="1051"/>
      <c r="K160" s="1043"/>
      <c r="L160" s="1052"/>
      <c r="M160" s="1052"/>
      <c r="N160" s="1052"/>
      <c r="O160" s="1052"/>
      <c r="P160" s="1052"/>
      <c r="Q160" s="1052"/>
      <c r="R160" s="1052"/>
      <c r="S160" s="1028"/>
      <c r="T160" s="1052"/>
      <c r="U160" s="1052"/>
      <c r="V160" s="1052"/>
      <c r="W160" s="1052"/>
      <c r="X160" s="1052"/>
      <c r="Y160" s="1052"/>
      <c r="Z160" s="1052"/>
      <c r="AA160" s="1052"/>
      <c r="AB160" s="1052"/>
      <c r="AC160" s="1052"/>
      <c r="AD160" s="1052"/>
      <c r="AE160" s="1052"/>
      <c r="AF160" s="1028"/>
      <c r="AG160" s="1052"/>
    </row>
    <row r="161" s="871" customFormat="1" ht="78.9" spans="1:33">
      <c r="A161" s="1345" t="s">
        <v>1149</v>
      </c>
      <c r="B161" s="1346" t="s">
        <v>1150</v>
      </c>
      <c r="H161" s="1049" t="s">
        <v>1151</v>
      </c>
      <c r="J161" s="1049" t="s">
        <v>1152</v>
      </c>
      <c r="L161" s="1053"/>
      <c r="M161" s="1053"/>
      <c r="N161" s="1053"/>
      <c r="O161" s="1053"/>
      <c r="P161" s="1053"/>
      <c r="Q161" s="1053"/>
      <c r="R161" s="1053"/>
      <c r="S161" s="1053"/>
      <c r="T161" s="1053"/>
      <c r="U161" s="1053"/>
      <c r="V161" s="1053"/>
      <c r="W161" s="1053"/>
      <c r="X161" s="1053"/>
      <c r="Y161" s="1053"/>
      <c r="Z161" s="1053"/>
      <c r="AA161" s="1053"/>
      <c r="AB161" s="1053"/>
      <c r="AC161" s="1053"/>
      <c r="AD161" s="1053"/>
      <c r="AE161" s="1053"/>
      <c r="AF161" s="1053"/>
      <c r="AG161" s="1053"/>
    </row>
    <row r="162" s="872" customFormat="1" ht="86.4" spans="1:33">
      <c r="A162" s="1347" t="s">
        <v>1153</v>
      </c>
      <c r="B162" s="1347" t="s">
        <v>1154</v>
      </c>
      <c r="H162" s="1050" t="s">
        <v>1155</v>
      </c>
      <c r="J162" s="1050" t="s">
        <v>1156</v>
      </c>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row>
    <row r="163" s="870" customFormat="1" ht="14.4" spans="1:33">
      <c r="A163" s="1348" t="s">
        <v>1157</v>
      </c>
      <c r="B163" s="1348" t="s">
        <v>1158</v>
      </c>
      <c r="J163" s="1055" t="s">
        <v>1159</v>
      </c>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row>
    <row r="164" s="870" customFormat="1" ht="13.15" spans="1:33">
      <c r="A164" s="1348" t="s">
        <v>1160</v>
      </c>
      <c r="B164" s="1348" t="s">
        <v>1161</v>
      </c>
      <c r="L164" s="1052"/>
      <c r="M164" s="1052"/>
      <c r="N164" s="1052"/>
      <c r="O164" s="1052"/>
      <c r="P164" s="1052"/>
      <c r="Q164" s="1052"/>
      <c r="R164" s="1052"/>
      <c r="S164" s="1028"/>
      <c r="T164" s="1052"/>
      <c r="U164" s="1052"/>
      <c r="V164" s="1052"/>
      <c r="W164" s="1052"/>
      <c r="X164" s="1052"/>
      <c r="Y164" s="1052"/>
      <c r="Z164" s="1052"/>
      <c r="AA164" s="1052"/>
      <c r="AB164" s="1052"/>
      <c r="AC164" s="1052"/>
      <c r="AD164" s="1052"/>
      <c r="AE164" s="1052"/>
      <c r="AF164" s="1028"/>
      <c r="AG164" s="1052"/>
    </row>
    <row r="165" s="870" customFormat="1" ht="13.15" spans="1:33">
      <c r="A165" s="1045" t="s">
        <v>1162</v>
      </c>
      <c r="B165" s="1046" t="s">
        <v>1163</v>
      </c>
      <c r="J165" s="1056" t="s">
        <v>1164</v>
      </c>
      <c r="L165" s="1052"/>
      <c r="M165" s="1052"/>
      <c r="N165" s="1052"/>
      <c r="O165" s="1052"/>
      <c r="P165" s="1052"/>
      <c r="Q165" s="1052"/>
      <c r="R165" s="1052"/>
      <c r="S165" s="1028"/>
      <c r="T165" s="1052"/>
      <c r="U165" s="1052"/>
      <c r="V165" s="1052"/>
      <c r="W165" s="1052"/>
      <c r="X165" s="1052"/>
      <c r="Y165" s="1052"/>
      <c r="Z165" s="1052"/>
      <c r="AA165" s="1052"/>
      <c r="AB165" s="1052"/>
      <c r="AC165" s="1052"/>
      <c r="AD165" s="1052"/>
      <c r="AE165" s="1052"/>
      <c r="AF165" s="1028"/>
      <c r="AG165" s="1052"/>
    </row>
    <row r="166" s="870" customFormat="1" ht="13.15" spans="1:33">
      <c r="A166" s="1045" t="s">
        <v>1165</v>
      </c>
      <c r="B166" s="1046" t="s">
        <v>1166</v>
      </c>
      <c r="J166" s="1056" t="s">
        <v>1164</v>
      </c>
      <c r="L166" s="1052"/>
      <c r="M166" s="1052"/>
      <c r="N166" s="1052"/>
      <c r="O166" s="1052"/>
      <c r="P166" s="1052"/>
      <c r="Q166" s="1052"/>
      <c r="R166" s="1052"/>
      <c r="S166" s="1028"/>
      <c r="T166" s="1052"/>
      <c r="U166" s="1052"/>
      <c r="V166" s="1052"/>
      <c r="W166" s="1052"/>
      <c r="X166" s="1052"/>
      <c r="Y166" s="1052"/>
      <c r="Z166" s="1052"/>
      <c r="AA166" s="1052"/>
      <c r="AB166" s="1052"/>
      <c r="AC166" s="1052"/>
      <c r="AD166" s="1052"/>
      <c r="AE166" s="1052"/>
      <c r="AF166" s="1028"/>
      <c r="AG166" s="1052"/>
    </row>
    <row r="167" s="870" customFormat="1" ht="13.15" spans="1:33">
      <c r="A167" s="1045" t="s">
        <v>1167</v>
      </c>
      <c r="B167" s="1046" t="s">
        <v>1168</v>
      </c>
      <c r="J167" s="1056" t="s">
        <v>1164</v>
      </c>
      <c r="L167" s="1052"/>
      <c r="M167" s="1052"/>
      <c r="N167" s="1052"/>
      <c r="O167" s="1052"/>
      <c r="P167" s="1052"/>
      <c r="Q167" s="1052"/>
      <c r="R167" s="1052"/>
      <c r="S167" s="1028"/>
      <c r="T167" s="1052"/>
      <c r="U167" s="1052"/>
      <c r="V167" s="1052"/>
      <c r="W167" s="1052"/>
      <c r="X167" s="1052"/>
      <c r="Y167" s="1052"/>
      <c r="Z167" s="1052"/>
      <c r="AA167" s="1052"/>
      <c r="AB167" s="1052"/>
      <c r="AC167" s="1052"/>
      <c r="AD167" s="1052"/>
      <c r="AE167" s="1052"/>
      <c r="AF167" s="1028"/>
      <c r="AG167" s="1052"/>
    </row>
    <row r="168" s="870" customFormat="1" ht="13.15" spans="1:33">
      <c r="A168" s="1045" t="s">
        <v>1169</v>
      </c>
      <c r="B168" s="1046" t="s">
        <v>1170</v>
      </c>
      <c r="J168" s="1056" t="s">
        <v>1164</v>
      </c>
      <c r="L168" s="1052"/>
      <c r="M168" s="1052"/>
      <c r="N168" s="1052"/>
      <c r="O168" s="1052"/>
      <c r="P168" s="1052"/>
      <c r="Q168" s="1052"/>
      <c r="R168" s="1052"/>
      <c r="S168" s="1028"/>
      <c r="T168" s="1052"/>
      <c r="U168" s="1052"/>
      <c r="V168" s="1052"/>
      <c r="W168" s="1052"/>
      <c r="X168" s="1052"/>
      <c r="Y168" s="1052"/>
      <c r="Z168" s="1052"/>
      <c r="AA168" s="1052"/>
      <c r="AB168" s="1052"/>
      <c r="AC168" s="1052"/>
      <c r="AD168" s="1052"/>
      <c r="AE168" s="1052"/>
      <c r="AF168" s="1028"/>
      <c r="AG168" s="1052"/>
    </row>
    <row r="169" s="870" customFormat="1" ht="13.15" spans="1:33">
      <c r="A169" s="1045" t="s">
        <v>1171</v>
      </c>
      <c r="B169" s="1046" t="s">
        <v>1172</v>
      </c>
      <c r="J169" s="1056" t="s">
        <v>1164</v>
      </c>
      <c r="L169" s="1052"/>
      <c r="M169" s="1052"/>
      <c r="N169" s="1052"/>
      <c r="O169" s="1052"/>
      <c r="P169" s="1052"/>
      <c r="Q169" s="1052"/>
      <c r="R169" s="1052"/>
      <c r="S169" s="1028"/>
      <c r="T169" s="1052"/>
      <c r="U169" s="1052"/>
      <c r="V169" s="1052"/>
      <c r="W169" s="1052"/>
      <c r="X169" s="1052"/>
      <c r="Y169" s="1052"/>
      <c r="Z169" s="1052"/>
      <c r="AA169" s="1052"/>
      <c r="AB169" s="1052"/>
      <c r="AC169" s="1052"/>
      <c r="AD169" s="1052"/>
      <c r="AE169" s="1052"/>
      <c r="AF169" s="1028"/>
      <c r="AG169" s="1052"/>
    </row>
    <row r="170" s="870" customFormat="1" ht="13.15" spans="1:33">
      <c r="A170" s="1045" t="s">
        <v>1173</v>
      </c>
      <c r="B170" s="1046" t="s">
        <v>1174</v>
      </c>
      <c r="J170" s="1056" t="s">
        <v>1164</v>
      </c>
      <c r="L170" s="1052"/>
      <c r="M170" s="1052"/>
      <c r="N170" s="1052"/>
      <c r="O170" s="1052"/>
      <c r="P170" s="1052"/>
      <c r="Q170" s="1052"/>
      <c r="R170" s="1052"/>
      <c r="S170" s="1028"/>
      <c r="T170" s="1052"/>
      <c r="U170" s="1052"/>
      <c r="V170" s="1052"/>
      <c r="W170" s="1052"/>
      <c r="X170" s="1052"/>
      <c r="Y170" s="1052"/>
      <c r="Z170" s="1052"/>
      <c r="AA170" s="1052"/>
      <c r="AB170" s="1052"/>
      <c r="AC170" s="1052"/>
      <c r="AD170" s="1052"/>
      <c r="AE170" s="1052"/>
      <c r="AF170" s="1028"/>
      <c r="AG170" s="1052"/>
    </row>
    <row r="171" s="870" customFormat="1" ht="13.15" spans="1:33">
      <c r="A171" s="1045" t="s">
        <v>1175</v>
      </c>
      <c r="B171" s="1046" t="s">
        <v>1176</v>
      </c>
      <c r="J171" s="1056" t="s">
        <v>1164</v>
      </c>
      <c r="L171" s="1052"/>
      <c r="M171" s="1052"/>
      <c r="N171" s="1052"/>
      <c r="O171" s="1052"/>
      <c r="P171" s="1052"/>
      <c r="Q171" s="1052"/>
      <c r="R171" s="1052"/>
      <c r="S171" s="1028"/>
      <c r="T171" s="1052"/>
      <c r="U171" s="1052"/>
      <c r="V171" s="1052"/>
      <c r="W171" s="1052"/>
      <c r="X171" s="1052"/>
      <c r="Y171" s="1052"/>
      <c r="Z171" s="1052"/>
      <c r="AA171" s="1052"/>
      <c r="AB171" s="1052"/>
      <c r="AC171" s="1052"/>
      <c r="AD171" s="1052"/>
      <c r="AE171" s="1052"/>
      <c r="AF171" s="1028"/>
      <c r="AG171" s="1052"/>
    </row>
    <row r="172" s="870" customFormat="1" ht="13.15" spans="1:33">
      <c r="A172" s="1045" t="s">
        <v>1177</v>
      </c>
      <c r="B172" s="1046" t="s">
        <v>1178</v>
      </c>
      <c r="J172" s="1056" t="s">
        <v>1164</v>
      </c>
      <c r="L172" s="1052"/>
      <c r="M172" s="1052"/>
      <c r="N172" s="1052"/>
      <c r="O172" s="1052"/>
      <c r="P172" s="1052"/>
      <c r="Q172" s="1052"/>
      <c r="R172" s="1052"/>
      <c r="S172" s="1028"/>
      <c r="T172" s="1052"/>
      <c r="U172" s="1052"/>
      <c r="V172" s="1052"/>
      <c r="W172" s="1052"/>
      <c r="X172" s="1052"/>
      <c r="Y172" s="1052"/>
      <c r="Z172" s="1052"/>
      <c r="AA172" s="1052"/>
      <c r="AB172" s="1052"/>
      <c r="AC172" s="1052"/>
      <c r="AD172" s="1052"/>
      <c r="AE172" s="1052"/>
      <c r="AF172" s="1028"/>
      <c r="AG172" s="1052"/>
    </row>
    <row r="173" s="870" customFormat="1" ht="25.2" customHeight="1" spans="1:33">
      <c r="A173" s="1045" t="s">
        <v>1179</v>
      </c>
      <c r="B173" s="1046" t="s">
        <v>1180</v>
      </c>
      <c r="J173" s="1056" t="s">
        <v>1164</v>
      </c>
      <c r="L173" s="1052"/>
      <c r="M173" s="1052"/>
      <c r="N173" s="1052"/>
      <c r="O173" s="1052"/>
      <c r="P173" s="1052"/>
      <c r="Q173" s="1052"/>
      <c r="R173" s="1052"/>
      <c r="S173" s="1028"/>
      <c r="T173" s="1052"/>
      <c r="U173" s="1052"/>
      <c r="V173" s="1052"/>
      <c r="W173" s="1052"/>
      <c r="X173" s="1052"/>
      <c r="Y173" s="1052"/>
      <c r="Z173" s="1052"/>
      <c r="AA173" s="1052"/>
      <c r="AB173" s="1052"/>
      <c r="AC173" s="1052"/>
      <c r="AD173" s="1052"/>
      <c r="AE173" s="1052"/>
      <c r="AF173" s="1028"/>
      <c r="AG173" s="1052"/>
    </row>
    <row r="174" s="870" customFormat="1" ht="13.15" spans="1:33">
      <c r="A174" s="1045" t="s">
        <v>1181</v>
      </c>
      <c r="B174" s="1046" t="s">
        <v>1182</v>
      </c>
      <c r="J174" s="1056" t="s">
        <v>1183</v>
      </c>
      <c r="L174" s="1052"/>
      <c r="M174" s="1052"/>
      <c r="N174" s="1052"/>
      <c r="O174" s="1052"/>
      <c r="P174" s="1052"/>
      <c r="Q174" s="1052"/>
      <c r="R174" s="1052"/>
      <c r="S174" s="1028"/>
      <c r="T174" s="1052"/>
      <c r="U174" s="1052"/>
      <c r="V174" s="1052"/>
      <c r="W174" s="1052"/>
      <c r="X174" s="1052"/>
      <c r="Y174" s="1052"/>
      <c r="Z174" s="1052"/>
      <c r="AA174" s="1052"/>
      <c r="AB174" s="1052"/>
      <c r="AC174" s="1052"/>
      <c r="AD174" s="1052"/>
      <c r="AE174" s="1052"/>
      <c r="AF174" s="1028"/>
      <c r="AG174" s="1052"/>
    </row>
    <row r="175" s="870" customFormat="1" ht="13.15" spans="1:33">
      <c r="A175" s="1045" t="s">
        <v>1184</v>
      </c>
      <c r="B175" s="1046" t="s">
        <v>1185</v>
      </c>
      <c r="J175" s="1056" t="s">
        <v>1183</v>
      </c>
      <c r="L175" s="1052"/>
      <c r="M175" s="1052"/>
      <c r="N175" s="1052"/>
      <c r="O175" s="1052"/>
      <c r="P175" s="1052"/>
      <c r="Q175" s="1052"/>
      <c r="R175" s="1052"/>
      <c r="S175" s="1028"/>
      <c r="T175" s="1052"/>
      <c r="U175" s="1052"/>
      <c r="V175" s="1052"/>
      <c r="W175" s="1052"/>
      <c r="X175" s="1052"/>
      <c r="Y175" s="1052"/>
      <c r="Z175" s="1052"/>
      <c r="AA175" s="1052"/>
      <c r="AB175" s="1052"/>
      <c r="AC175" s="1052"/>
      <c r="AD175" s="1052"/>
      <c r="AE175" s="1052"/>
      <c r="AF175" s="1028"/>
      <c r="AG175" s="1052"/>
    </row>
    <row r="176" s="870" customFormat="1" ht="26.3" spans="1:33">
      <c r="A176" s="1045" t="s">
        <v>1186</v>
      </c>
      <c r="B176" s="1046" t="s">
        <v>1187</v>
      </c>
      <c r="J176" s="1056" t="s">
        <v>1183</v>
      </c>
      <c r="L176" s="1052"/>
      <c r="M176" s="1052"/>
      <c r="N176" s="1052"/>
      <c r="O176" s="1052"/>
      <c r="P176" s="1052"/>
      <c r="Q176" s="1052"/>
      <c r="R176" s="1052"/>
      <c r="S176" s="1028"/>
      <c r="T176" s="1052"/>
      <c r="U176" s="1052"/>
      <c r="V176" s="1052"/>
      <c r="W176" s="1052"/>
      <c r="X176" s="1052"/>
      <c r="Y176" s="1052"/>
      <c r="Z176" s="1052"/>
      <c r="AA176" s="1052"/>
      <c r="AB176" s="1052"/>
      <c r="AC176" s="1052"/>
      <c r="AD176" s="1052"/>
      <c r="AE176" s="1052"/>
      <c r="AF176" s="1028"/>
      <c r="AG176" s="1052"/>
    </row>
    <row r="177" s="870" customFormat="1" ht="39.45" spans="1:33">
      <c r="A177" s="1045" t="s">
        <v>1188</v>
      </c>
      <c r="B177" s="1046" t="s">
        <v>1189</v>
      </c>
      <c r="J177" s="1056" t="s">
        <v>1190</v>
      </c>
      <c r="L177" s="1052"/>
      <c r="M177" s="1052"/>
      <c r="N177" s="1052"/>
      <c r="O177" s="1052"/>
      <c r="P177" s="1052"/>
      <c r="Q177" s="1052"/>
      <c r="R177" s="1052"/>
      <c r="S177" s="1028"/>
      <c r="T177" s="1052"/>
      <c r="U177" s="1052"/>
      <c r="V177" s="1052"/>
      <c r="W177" s="1052"/>
      <c r="X177" s="1052"/>
      <c r="Y177" s="1052"/>
      <c r="Z177" s="1052"/>
      <c r="AA177" s="1052"/>
      <c r="AB177" s="1052"/>
      <c r="AC177" s="1052"/>
      <c r="AD177" s="1052"/>
      <c r="AE177" s="1052"/>
      <c r="AF177" s="1028"/>
      <c r="AG177" s="1052"/>
    </row>
    <row r="178" s="870" customFormat="1" ht="26.3" spans="1:33">
      <c r="A178" s="1348" t="s">
        <v>1191</v>
      </c>
      <c r="B178" s="1046" t="s">
        <v>1192</v>
      </c>
      <c r="J178" s="1056" t="s">
        <v>1193</v>
      </c>
      <c r="L178" s="1052"/>
      <c r="M178" s="1052"/>
      <c r="N178" s="1052"/>
      <c r="O178" s="1052"/>
      <c r="P178" s="1052"/>
      <c r="Q178" s="1052"/>
      <c r="R178" s="1052"/>
      <c r="S178" s="1028"/>
      <c r="T178" s="1052"/>
      <c r="U178" s="1052"/>
      <c r="V178" s="1052"/>
      <c r="W178" s="1052"/>
      <c r="X178" s="1052"/>
      <c r="Y178" s="1052"/>
      <c r="Z178" s="1052"/>
      <c r="AA178" s="1052"/>
      <c r="AB178" s="1052"/>
      <c r="AC178" s="1052"/>
      <c r="AD178" s="1052"/>
      <c r="AE178" s="1052"/>
      <c r="AF178" s="1028"/>
      <c r="AG178" s="1052"/>
    </row>
    <row r="179" s="870" customFormat="1" ht="26.3" spans="1:33">
      <c r="A179" s="1045" t="s">
        <v>1194</v>
      </c>
      <c r="B179" s="1046" t="s">
        <v>1195</v>
      </c>
      <c r="J179" s="1056" t="s">
        <v>1196</v>
      </c>
      <c r="L179" s="1052"/>
      <c r="M179" s="1052"/>
      <c r="N179" s="1052"/>
      <c r="O179" s="1052"/>
      <c r="P179" s="1052"/>
      <c r="Q179" s="1052"/>
      <c r="R179" s="1052"/>
      <c r="S179" s="1028"/>
      <c r="T179" s="1052"/>
      <c r="U179" s="1052"/>
      <c r="V179" s="1052"/>
      <c r="W179" s="1052"/>
      <c r="X179" s="1052"/>
      <c r="Y179" s="1052"/>
      <c r="Z179" s="1052"/>
      <c r="AA179" s="1052"/>
      <c r="AB179" s="1052"/>
      <c r="AC179" s="1052"/>
      <c r="AD179" s="1052"/>
      <c r="AE179" s="1052"/>
      <c r="AF179" s="1028"/>
      <c r="AG179" s="1052"/>
    </row>
    <row r="180" s="870" customFormat="1" ht="26.3" spans="1:33">
      <c r="A180" s="1045" t="s">
        <v>1197</v>
      </c>
      <c r="B180" s="1046" t="s">
        <v>1198</v>
      </c>
      <c r="J180" s="1056" t="s">
        <v>1196</v>
      </c>
      <c r="L180" s="1052"/>
      <c r="M180" s="1052"/>
      <c r="N180" s="1052"/>
      <c r="O180" s="1052"/>
      <c r="P180" s="1052"/>
      <c r="Q180" s="1052"/>
      <c r="R180" s="1052"/>
      <c r="S180" s="1028"/>
      <c r="T180" s="1052"/>
      <c r="U180" s="1052"/>
      <c r="V180" s="1052"/>
      <c r="W180" s="1052"/>
      <c r="X180" s="1052"/>
      <c r="Y180" s="1052"/>
      <c r="Z180" s="1052"/>
      <c r="AA180" s="1052"/>
      <c r="AB180" s="1052"/>
      <c r="AC180" s="1052"/>
      <c r="AD180" s="1052"/>
      <c r="AE180" s="1052"/>
      <c r="AF180" s="1028"/>
      <c r="AG180" s="1052"/>
    </row>
    <row r="181" s="870" customFormat="1" ht="13.15" spans="1:33">
      <c r="A181" s="1045" t="s">
        <v>1199</v>
      </c>
      <c r="B181" s="1046" t="s">
        <v>1200</v>
      </c>
      <c r="J181" s="1056" t="s">
        <v>1164</v>
      </c>
      <c r="L181" s="1052"/>
      <c r="M181" s="1052"/>
      <c r="N181" s="1052"/>
      <c r="O181" s="1052"/>
      <c r="P181" s="1052"/>
      <c r="Q181" s="1052"/>
      <c r="R181" s="1052"/>
      <c r="S181" s="1028"/>
      <c r="T181" s="1052"/>
      <c r="U181" s="1052"/>
      <c r="V181" s="1052"/>
      <c r="W181" s="1052"/>
      <c r="X181" s="1052"/>
      <c r="Y181" s="1052"/>
      <c r="Z181" s="1052"/>
      <c r="AA181" s="1052"/>
      <c r="AB181" s="1052"/>
      <c r="AC181" s="1052"/>
      <c r="AD181" s="1052"/>
      <c r="AE181" s="1052"/>
      <c r="AF181" s="1028"/>
      <c r="AG181" s="1052"/>
    </row>
    <row r="182" s="870" customFormat="1" ht="13.15" spans="1:33">
      <c r="A182" s="1045" t="s">
        <v>1201</v>
      </c>
      <c r="B182" s="1046" t="s">
        <v>1202</v>
      </c>
      <c r="J182" s="1056" t="s">
        <v>1164</v>
      </c>
      <c r="L182" s="1052"/>
      <c r="M182" s="1052"/>
      <c r="N182" s="1052"/>
      <c r="O182" s="1052"/>
      <c r="P182" s="1052"/>
      <c r="Q182" s="1052"/>
      <c r="R182" s="1052"/>
      <c r="S182" s="1028"/>
      <c r="T182" s="1052"/>
      <c r="U182" s="1052"/>
      <c r="V182" s="1052"/>
      <c r="W182" s="1052"/>
      <c r="X182" s="1052"/>
      <c r="Y182" s="1052"/>
      <c r="Z182" s="1052"/>
      <c r="AA182" s="1052"/>
      <c r="AB182" s="1052"/>
      <c r="AC182" s="1052"/>
      <c r="AD182" s="1052"/>
      <c r="AE182" s="1052"/>
      <c r="AF182" s="1028"/>
      <c r="AG182" s="1052"/>
    </row>
    <row r="183" s="870" customFormat="1" ht="28.8" spans="1:33">
      <c r="A183" s="1045" t="s">
        <v>1203</v>
      </c>
      <c r="B183" s="1047" t="s">
        <v>1204</v>
      </c>
      <c r="J183" s="1056" t="s">
        <v>1164</v>
      </c>
      <c r="L183" s="1052"/>
      <c r="M183" s="1052"/>
      <c r="N183" s="1052"/>
      <c r="O183" s="1052"/>
      <c r="P183" s="1052"/>
      <c r="Q183" s="1052"/>
      <c r="R183" s="1052"/>
      <c r="S183" s="1028"/>
      <c r="T183" s="1052"/>
      <c r="U183" s="1052"/>
      <c r="V183" s="1052"/>
      <c r="W183" s="1052"/>
      <c r="X183" s="1052"/>
      <c r="Y183" s="1052"/>
      <c r="Z183" s="1052"/>
      <c r="AA183" s="1052"/>
      <c r="AB183" s="1052"/>
      <c r="AC183" s="1052"/>
      <c r="AD183" s="1052"/>
      <c r="AE183" s="1052"/>
      <c r="AF183" s="1028"/>
      <c r="AG183" s="1052"/>
    </row>
    <row r="184" s="870" customFormat="1" ht="14.4" spans="1:33">
      <c r="A184" s="1045" t="s">
        <v>1205</v>
      </c>
      <c r="B184" s="1047" t="s">
        <v>1206</v>
      </c>
      <c r="J184" s="1056"/>
      <c r="L184" s="1052"/>
      <c r="M184" s="1052"/>
      <c r="N184" s="1052"/>
      <c r="O184" s="1052"/>
      <c r="P184" s="1052"/>
      <c r="Q184" s="1052"/>
      <c r="R184" s="1052"/>
      <c r="S184" s="1028"/>
      <c r="T184" s="1052"/>
      <c r="U184" s="1052"/>
      <c r="V184" s="1052"/>
      <c r="W184" s="1052"/>
      <c r="X184" s="1052"/>
      <c r="Y184" s="1052"/>
      <c r="Z184" s="1052"/>
      <c r="AA184" s="1052"/>
      <c r="AB184" s="1052"/>
      <c r="AC184" s="1052"/>
      <c r="AD184" s="1052"/>
      <c r="AE184" s="1052"/>
      <c r="AF184" s="1028"/>
      <c r="AG184" s="1052"/>
    </row>
    <row r="185" s="870" customFormat="1" ht="13.15" spans="1:33">
      <c r="A185" s="1045" t="s">
        <v>1207</v>
      </c>
      <c r="B185" s="1046" t="s">
        <v>1208</v>
      </c>
      <c r="J185" s="1056" t="s">
        <v>1164</v>
      </c>
      <c r="L185" s="1052"/>
      <c r="M185" s="1052"/>
      <c r="N185" s="1052"/>
      <c r="O185" s="1052"/>
      <c r="P185" s="1052"/>
      <c r="Q185" s="1052"/>
      <c r="R185" s="1052"/>
      <c r="S185" s="1028"/>
      <c r="T185" s="1052"/>
      <c r="U185" s="1052"/>
      <c r="V185" s="1052"/>
      <c r="W185" s="1052"/>
      <c r="X185" s="1052"/>
      <c r="Y185" s="1052"/>
      <c r="Z185" s="1052"/>
      <c r="AA185" s="1052"/>
      <c r="AB185" s="1052"/>
      <c r="AC185" s="1052"/>
      <c r="AD185" s="1052"/>
      <c r="AE185" s="1052"/>
      <c r="AF185" s="1028"/>
      <c r="AG185" s="1052"/>
    </row>
    <row r="186" s="870" customFormat="1" ht="26.3" spans="1:33">
      <c r="A186" s="1045" t="s">
        <v>1209</v>
      </c>
      <c r="B186" s="1046" t="s">
        <v>1210</v>
      </c>
      <c r="J186" s="1056"/>
      <c r="L186" s="1052"/>
      <c r="M186" s="1052"/>
      <c r="N186" s="1052"/>
      <c r="O186" s="1052"/>
      <c r="P186" s="1052"/>
      <c r="Q186" s="1052"/>
      <c r="R186" s="1052"/>
      <c r="S186" s="1028"/>
      <c r="T186" s="1052"/>
      <c r="U186" s="1052"/>
      <c r="V186" s="1052"/>
      <c r="W186" s="1052"/>
      <c r="X186" s="1052"/>
      <c r="Y186" s="1052"/>
      <c r="Z186" s="1052"/>
      <c r="AA186" s="1052"/>
      <c r="AB186" s="1052"/>
      <c r="AC186" s="1052"/>
      <c r="AD186" s="1052"/>
      <c r="AE186" s="1052"/>
      <c r="AF186" s="1028"/>
      <c r="AG186" s="1052"/>
    </row>
    <row r="187" s="870" customFormat="1" ht="26.3" spans="1:33">
      <c r="A187" s="1045" t="s">
        <v>1211</v>
      </c>
      <c r="B187" s="1046" t="s">
        <v>1212</v>
      </c>
      <c r="J187" s="1056"/>
      <c r="L187" s="1052"/>
      <c r="M187" s="1052"/>
      <c r="N187" s="1052"/>
      <c r="O187" s="1052"/>
      <c r="P187" s="1052"/>
      <c r="Q187" s="1052"/>
      <c r="R187" s="1052"/>
      <c r="S187" s="1028"/>
      <c r="T187" s="1052"/>
      <c r="U187" s="1052"/>
      <c r="V187" s="1052"/>
      <c r="W187" s="1052"/>
      <c r="X187" s="1052"/>
      <c r="Y187" s="1052"/>
      <c r="Z187" s="1052"/>
      <c r="AA187" s="1052"/>
      <c r="AB187" s="1052"/>
      <c r="AC187" s="1052"/>
      <c r="AD187" s="1052"/>
      <c r="AE187" s="1052"/>
      <c r="AF187" s="1028"/>
      <c r="AG187" s="1052"/>
    </row>
    <row r="188" s="870" customFormat="1" ht="13.15" spans="1:33">
      <c r="A188" s="1045" t="s">
        <v>1213</v>
      </c>
      <c r="B188" s="1046" t="s">
        <v>1214</v>
      </c>
      <c r="J188" s="1056"/>
      <c r="L188" s="1052"/>
      <c r="M188" s="1052"/>
      <c r="N188" s="1052"/>
      <c r="O188" s="1052"/>
      <c r="P188" s="1052"/>
      <c r="Q188" s="1052"/>
      <c r="R188" s="1052"/>
      <c r="S188" s="1028"/>
      <c r="T188" s="1052"/>
      <c r="U188" s="1052"/>
      <c r="V188" s="1052"/>
      <c r="W188" s="1052"/>
      <c r="X188" s="1052"/>
      <c r="Y188" s="1052"/>
      <c r="Z188" s="1052"/>
      <c r="AA188" s="1052"/>
      <c r="AB188" s="1052"/>
      <c r="AC188" s="1052"/>
      <c r="AD188" s="1052"/>
      <c r="AE188" s="1052"/>
      <c r="AF188" s="1028"/>
      <c r="AG188" s="1052"/>
    </row>
    <row r="189" s="870" customFormat="1" ht="13.15" spans="1:33">
      <c r="A189" s="1045" t="s">
        <v>1215</v>
      </c>
      <c r="B189" s="1046" t="s">
        <v>1216</v>
      </c>
      <c r="J189" s="1056"/>
      <c r="L189" s="1052"/>
      <c r="M189" s="1052"/>
      <c r="N189" s="1052"/>
      <c r="O189" s="1052"/>
      <c r="P189" s="1052"/>
      <c r="Q189" s="1052"/>
      <c r="R189" s="1052"/>
      <c r="S189" s="1028"/>
      <c r="T189" s="1052"/>
      <c r="U189" s="1052"/>
      <c r="V189" s="1052"/>
      <c r="W189" s="1052"/>
      <c r="X189" s="1052"/>
      <c r="Y189" s="1052"/>
      <c r="Z189" s="1052"/>
      <c r="AA189" s="1052"/>
      <c r="AB189" s="1052"/>
      <c r="AC189" s="1052"/>
      <c r="AD189" s="1052"/>
      <c r="AE189" s="1052"/>
      <c r="AF189" s="1028"/>
      <c r="AG189" s="1052"/>
    </row>
    <row r="190" s="870" customFormat="1" ht="26.3" spans="1:33">
      <c r="A190" s="1045" t="s">
        <v>1217</v>
      </c>
      <c r="B190" s="1046" t="s">
        <v>1218</v>
      </c>
      <c r="J190" s="1056"/>
      <c r="L190" s="1052"/>
      <c r="M190" s="1052"/>
      <c r="N190" s="1052"/>
      <c r="O190" s="1052"/>
      <c r="P190" s="1052"/>
      <c r="Q190" s="1052"/>
      <c r="R190" s="1052"/>
      <c r="S190" s="1028"/>
      <c r="T190" s="1052"/>
      <c r="U190" s="1052"/>
      <c r="V190" s="1052"/>
      <c r="W190" s="1052"/>
      <c r="X190" s="1052"/>
      <c r="Y190" s="1052"/>
      <c r="Z190" s="1052"/>
      <c r="AA190" s="1052"/>
      <c r="AB190" s="1052"/>
      <c r="AC190" s="1052"/>
      <c r="AD190" s="1052"/>
      <c r="AE190" s="1052"/>
      <c r="AF190" s="1028"/>
      <c r="AG190" s="1052"/>
    </row>
    <row r="191" s="870" customFormat="1" ht="26.3" spans="1:33">
      <c r="A191" s="1045" t="s">
        <v>1219</v>
      </c>
      <c r="B191" s="1046" t="s">
        <v>1220</v>
      </c>
      <c r="J191" s="1056"/>
      <c r="L191" s="1052"/>
      <c r="M191" s="1052"/>
      <c r="N191" s="1052"/>
      <c r="O191" s="1052"/>
      <c r="P191" s="1052"/>
      <c r="Q191" s="1052"/>
      <c r="R191" s="1052"/>
      <c r="S191" s="1028"/>
      <c r="T191" s="1052"/>
      <c r="U191" s="1052"/>
      <c r="V191" s="1052"/>
      <c r="W191" s="1052"/>
      <c r="X191" s="1052"/>
      <c r="Y191" s="1052"/>
      <c r="Z191" s="1052"/>
      <c r="AA191" s="1052"/>
      <c r="AB191" s="1052"/>
      <c r="AC191" s="1052"/>
      <c r="AD191" s="1052"/>
      <c r="AE191" s="1052"/>
      <c r="AF191" s="1028"/>
      <c r="AG191" s="1052"/>
    </row>
    <row r="192" s="870" customFormat="1" ht="26.3" spans="1:33">
      <c r="A192" s="1045" t="s">
        <v>1221</v>
      </c>
      <c r="B192" s="1046" t="s">
        <v>1222</v>
      </c>
      <c r="J192" s="1056"/>
      <c r="L192" s="1052"/>
      <c r="M192" s="1052"/>
      <c r="N192" s="1052"/>
      <c r="O192" s="1052"/>
      <c r="P192" s="1052"/>
      <c r="Q192" s="1052"/>
      <c r="R192" s="1052"/>
      <c r="S192" s="1028"/>
      <c r="T192" s="1052"/>
      <c r="U192" s="1052"/>
      <c r="V192" s="1052"/>
      <c r="W192" s="1052"/>
      <c r="X192" s="1052"/>
      <c r="Y192" s="1052"/>
      <c r="Z192" s="1052"/>
      <c r="AA192" s="1052"/>
      <c r="AB192" s="1052"/>
      <c r="AC192" s="1052"/>
      <c r="AD192" s="1052"/>
      <c r="AE192" s="1052"/>
      <c r="AF192" s="1028"/>
      <c r="AG192" s="1052"/>
    </row>
    <row r="193" s="870" customFormat="1" ht="28.8" spans="1:33">
      <c r="A193" s="1349" t="s">
        <v>1223</v>
      </c>
      <c r="B193" s="1058" t="s">
        <v>645</v>
      </c>
      <c r="J193" s="1065" t="s">
        <v>1224</v>
      </c>
      <c r="L193" s="1052"/>
      <c r="M193" s="1052"/>
      <c r="N193" s="1052"/>
      <c r="O193" s="1052"/>
      <c r="P193" s="1052"/>
      <c r="Q193" s="1052"/>
      <c r="R193" s="1052"/>
      <c r="S193" s="1028"/>
      <c r="T193" s="1052"/>
      <c r="U193" s="1052"/>
      <c r="V193" s="1052"/>
      <c r="W193" s="1052"/>
      <c r="X193" s="1052"/>
      <c r="Y193" s="1052"/>
      <c r="Z193" s="1052"/>
      <c r="AA193" s="1052"/>
      <c r="AB193" s="1052"/>
      <c r="AC193" s="1052"/>
      <c r="AD193" s="1052"/>
      <c r="AE193" s="1052"/>
      <c r="AF193" s="1028"/>
      <c r="AG193" s="1052"/>
    </row>
    <row r="194" s="870" customFormat="1" ht="13.15" spans="1:33">
      <c r="A194" s="1348" t="s">
        <v>1225</v>
      </c>
      <c r="B194" s="870" t="s">
        <v>1226</v>
      </c>
      <c r="J194" s="1056"/>
      <c r="L194" s="1052"/>
      <c r="M194" s="1052"/>
      <c r="N194" s="1052"/>
      <c r="O194" s="1052"/>
      <c r="P194" s="1052"/>
      <c r="Q194" s="1052"/>
      <c r="R194" s="1052"/>
      <c r="S194" s="1028"/>
      <c r="T194" s="1052"/>
      <c r="U194" s="1052"/>
      <c r="V194" s="1052"/>
      <c r="W194" s="1052"/>
      <c r="X194" s="1052"/>
      <c r="Y194" s="1052"/>
      <c r="Z194" s="1052"/>
      <c r="AA194" s="1052"/>
      <c r="AB194" s="1052"/>
      <c r="AC194" s="1052"/>
      <c r="AD194" s="1052"/>
      <c r="AE194" s="1052"/>
      <c r="AF194" s="1028"/>
      <c r="AG194" s="1052"/>
    </row>
    <row r="195" s="870" customFormat="1" ht="14.4" spans="1:33">
      <c r="A195" s="1045"/>
      <c r="J195" s="1065"/>
      <c r="L195" s="1052"/>
      <c r="M195" s="1052"/>
      <c r="N195" s="1052"/>
      <c r="O195" s="1052"/>
      <c r="P195" s="1052"/>
      <c r="Q195" s="1052"/>
      <c r="R195" s="1052"/>
      <c r="S195" s="1028"/>
      <c r="T195" s="1052"/>
      <c r="U195" s="1052"/>
      <c r="V195" s="1052"/>
      <c r="W195" s="1052"/>
      <c r="X195" s="1052"/>
      <c r="Y195" s="1052"/>
      <c r="Z195" s="1052"/>
      <c r="AA195" s="1052"/>
      <c r="AB195" s="1052"/>
      <c r="AC195" s="1052"/>
      <c r="AD195" s="1052"/>
      <c r="AE195" s="1052"/>
      <c r="AF195" s="1028"/>
      <c r="AG195" s="1052"/>
    </row>
    <row r="196" s="869" customFormat="1" ht="13.1" spans="1:33">
      <c r="A196" s="1059" t="s">
        <v>1227</v>
      </c>
      <c r="J196" s="1066"/>
      <c r="L196" s="1028"/>
      <c r="M196" s="1028"/>
      <c r="N196" s="1028"/>
      <c r="O196" s="1028"/>
      <c r="P196" s="1028"/>
      <c r="Q196" s="1028"/>
      <c r="R196" s="1028"/>
      <c r="S196" s="1028"/>
      <c r="T196" s="1028"/>
      <c r="U196" s="1028"/>
      <c r="V196" s="1028"/>
      <c r="W196" s="1028"/>
      <c r="X196" s="1028"/>
      <c r="Y196" s="1028"/>
      <c r="Z196" s="1028"/>
      <c r="AA196" s="1028"/>
      <c r="AB196" s="1028"/>
      <c r="AC196" s="1028"/>
      <c r="AD196" s="1028"/>
      <c r="AE196" s="1028"/>
      <c r="AF196" s="1028"/>
      <c r="AG196" s="1028"/>
    </row>
    <row r="197" s="873" customFormat="1" ht="28.8" spans="1:33">
      <c r="A197" s="873" t="s">
        <v>1228</v>
      </c>
      <c r="B197" s="819" t="s">
        <v>1229</v>
      </c>
      <c r="F197" s="1060"/>
      <c r="G197" s="1061"/>
      <c r="H197" s="1062" t="s">
        <v>798</v>
      </c>
      <c r="I197" s="1061" t="s">
        <v>687</v>
      </c>
      <c r="J197" s="1061" t="s">
        <v>687</v>
      </c>
      <c r="K197" s="1061" t="s">
        <v>687</v>
      </c>
      <c r="M197" s="1067"/>
      <c r="N197" s="1068" t="s">
        <v>521</v>
      </c>
      <c r="Q197" s="1070" t="s">
        <v>521</v>
      </c>
      <c r="T197" s="1067" t="s">
        <v>87</v>
      </c>
      <c r="U197" s="1067"/>
      <c r="W197" s="1070"/>
      <c r="X197" s="1070"/>
      <c r="Y197" s="1070"/>
      <c r="AA197" s="1067"/>
      <c r="AC197" s="1070"/>
      <c r="AG197" s="1072"/>
    </row>
    <row r="198" s="874" customFormat="1" ht="57.6" spans="1:33">
      <c r="A198" s="874" t="s">
        <v>1230</v>
      </c>
      <c r="B198" s="918" t="s">
        <v>1231</v>
      </c>
      <c r="F198" s="918"/>
      <c r="G198" s="916"/>
      <c r="H198" s="916" t="s">
        <v>1232</v>
      </c>
      <c r="I198" s="916" t="s">
        <v>687</v>
      </c>
      <c r="J198" s="916" t="s">
        <v>687</v>
      </c>
      <c r="K198" s="916" t="s">
        <v>687</v>
      </c>
      <c r="L198" s="1017"/>
      <c r="M198" s="1017" t="s">
        <v>521</v>
      </c>
      <c r="N198" s="1069"/>
      <c r="Q198" s="1071" t="s">
        <v>521</v>
      </c>
      <c r="T198" s="1017" t="s">
        <v>87</v>
      </c>
      <c r="U198" s="1017"/>
      <c r="W198" s="1071" t="s">
        <v>521</v>
      </c>
      <c r="X198" s="1071"/>
      <c r="Y198" s="1071"/>
      <c r="AA198" s="1017"/>
      <c r="AC198" s="1071"/>
      <c r="AG198" s="1073"/>
    </row>
    <row r="199" s="873" customFormat="1" ht="28.8" spans="1:33">
      <c r="A199" s="873" t="s">
        <v>1233</v>
      </c>
      <c r="B199" s="819" t="s">
        <v>1234</v>
      </c>
      <c r="F199" s="1060"/>
      <c r="G199" s="1061"/>
      <c r="H199" s="1062" t="s">
        <v>798</v>
      </c>
      <c r="I199" s="1061" t="s">
        <v>687</v>
      </c>
      <c r="J199" s="1061" t="s">
        <v>687</v>
      </c>
      <c r="K199" s="1061" t="s">
        <v>687</v>
      </c>
      <c r="M199" s="1067" t="s">
        <v>521</v>
      </c>
      <c r="N199" s="1068"/>
      <c r="Q199" s="1070" t="s">
        <v>521</v>
      </c>
      <c r="T199" s="1067" t="s">
        <v>87</v>
      </c>
      <c r="U199" s="1067"/>
      <c r="W199" s="1070" t="s">
        <v>521</v>
      </c>
      <c r="X199" s="1070"/>
      <c r="Y199" s="1070"/>
      <c r="AA199" s="1067"/>
      <c r="AC199" s="1070"/>
      <c r="AG199" s="1072"/>
    </row>
    <row r="200" s="874" customFormat="1" ht="28.8" spans="1:33">
      <c r="A200" s="874" t="s">
        <v>1235</v>
      </c>
      <c r="B200" s="918" t="s">
        <v>1236</v>
      </c>
      <c r="F200" s="918"/>
      <c r="G200" s="916"/>
      <c r="H200" s="1063" t="s">
        <v>798</v>
      </c>
      <c r="I200" s="916" t="s">
        <v>687</v>
      </c>
      <c r="J200" s="916" t="s">
        <v>687</v>
      </c>
      <c r="K200" s="916" t="s">
        <v>687</v>
      </c>
      <c r="L200" s="1017"/>
      <c r="M200" s="1017" t="s">
        <v>521</v>
      </c>
      <c r="N200" s="1069"/>
      <c r="Q200" s="1071" t="s">
        <v>521</v>
      </c>
      <c r="T200" s="1017" t="s">
        <v>87</v>
      </c>
      <c r="U200" s="1017"/>
      <c r="W200" s="1071" t="s">
        <v>521</v>
      </c>
      <c r="X200" s="1071"/>
      <c r="Y200" s="1071"/>
      <c r="AA200" s="1017"/>
      <c r="AC200" s="1071"/>
      <c r="AG200" s="1073"/>
    </row>
    <row r="201" s="874" customFormat="1" ht="28.8" spans="1:33">
      <c r="A201" s="874" t="s">
        <v>1237</v>
      </c>
      <c r="B201" s="819" t="s">
        <v>1238</v>
      </c>
      <c r="F201" s="918"/>
      <c r="G201" s="916"/>
      <c r="H201" s="1063" t="s">
        <v>798</v>
      </c>
      <c r="I201" s="916" t="s">
        <v>687</v>
      </c>
      <c r="J201" s="916" t="s">
        <v>687</v>
      </c>
      <c r="K201" s="916" t="s">
        <v>687</v>
      </c>
      <c r="M201" s="1017"/>
      <c r="N201" s="1069" t="s">
        <v>521</v>
      </c>
      <c r="Q201" s="1071" t="s">
        <v>521</v>
      </c>
      <c r="T201" s="1017" t="s">
        <v>87</v>
      </c>
      <c r="U201" s="1017"/>
      <c r="W201" s="1071" t="s">
        <v>521</v>
      </c>
      <c r="X201" s="1071"/>
      <c r="Y201" s="1071"/>
      <c r="AA201" s="1017"/>
      <c r="AC201" s="1071"/>
      <c r="AG201" s="1073"/>
    </row>
    <row r="202" s="873" customFormat="1" ht="28.8" spans="1:33">
      <c r="A202" s="873" t="s">
        <v>1239</v>
      </c>
      <c r="B202" s="1060" t="s">
        <v>1240</v>
      </c>
      <c r="F202" s="1060"/>
      <c r="G202" s="1061"/>
      <c r="H202" s="1062" t="s">
        <v>798</v>
      </c>
      <c r="I202" s="1061" t="s">
        <v>687</v>
      </c>
      <c r="J202" s="1061" t="s">
        <v>687</v>
      </c>
      <c r="K202" s="1061" t="s">
        <v>687</v>
      </c>
      <c r="M202" s="1067"/>
      <c r="N202" s="1068" t="s">
        <v>521</v>
      </c>
      <c r="Q202" s="1070" t="s">
        <v>521</v>
      </c>
      <c r="T202" s="1067" t="s">
        <v>87</v>
      </c>
      <c r="U202" s="1067"/>
      <c r="W202" s="1070"/>
      <c r="X202" s="1070"/>
      <c r="Y202" s="1070"/>
      <c r="AA202" s="1067"/>
      <c r="AC202" s="1070"/>
      <c r="AG202" s="1072"/>
    </row>
    <row r="203" s="873" customFormat="1" ht="28.8" spans="1:33">
      <c r="A203" s="873" t="s">
        <v>1241</v>
      </c>
      <c r="B203" s="819" t="s">
        <v>1242</v>
      </c>
      <c r="F203" s="1060"/>
      <c r="G203" s="1061"/>
      <c r="H203" s="1062" t="s">
        <v>1243</v>
      </c>
      <c r="I203" s="1061" t="s">
        <v>687</v>
      </c>
      <c r="J203" s="1061" t="s">
        <v>687</v>
      </c>
      <c r="K203" s="1061" t="s">
        <v>687</v>
      </c>
      <c r="M203" s="1067"/>
      <c r="N203" s="1068"/>
      <c r="Q203" s="1070" t="s">
        <v>521</v>
      </c>
      <c r="T203" s="1067" t="s">
        <v>87</v>
      </c>
      <c r="U203" s="1067"/>
      <c r="W203" s="1070"/>
      <c r="X203" s="1070"/>
      <c r="Y203" s="1070"/>
      <c r="AA203" s="1067"/>
      <c r="AC203" s="1070"/>
      <c r="AG203" s="1072"/>
    </row>
    <row r="204" s="874" customFormat="1" ht="28.8" spans="1:33">
      <c r="A204" s="874" t="s">
        <v>1244</v>
      </c>
      <c r="B204" s="819" t="s">
        <v>1245</v>
      </c>
      <c r="F204" s="918"/>
      <c r="G204" s="916"/>
      <c r="H204" s="1063" t="s">
        <v>798</v>
      </c>
      <c r="I204" s="916" t="s">
        <v>687</v>
      </c>
      <c r="J204" s="916" t="s">
        <v>687</v>
      </c>
      <c r="K204" s="916" t="s">
        <v>687</v>
      </c>
      <c r="M204" s="1017"/>
      <c r="N204" s="1069" t="s">
        <v>521</v>
      </c>
      <c r="Q204" s="1071" t="s">
        <v>521</v>
      </c>
      <c r="T204" s="1017" t="s">
        <v>87</v>
      </c>
      <c r="U204" s="1017"/>
      <c r="W204" s="1071" t="s">
        <v>521</v>
      </c>
      <c r="X204" s="1071"/>
      <c r="Y204" s="1071"/>
      <c r="AA204" s="1017"/>
      <c r="AC204" s="1071"/>
      <c r="AG204" s="1073"/>
    </row>
    <row r="205" s="873" customFormat="1" ht="57.6" spans="1:33">
      <c r="A205" s="873" t="s">
        <v>1246</v>
      </c>
      <c r="B205" s="819" t="s">
        <v>1247</v>
      </c>
      <c r="F205" s="1060"/>
      <c r="G205" s="1061"/>
      <c r="H205" s="1062" t="s">
        <v>798</v>
      </c>
      <c r="I205" s="1061" t="s">
        <v>687</v>
      </c>
      <c r="J205" s="1061" t="s">
        <v>687</v>
      </c>
      <c r="K205" s="1061" t="s">
        <v>687</v>
      </c>
      <c r="M205" s="1067"/>
      <c r="N205" s="1068" t="s">
        <v>521</v>
      </c>
      <c r="Q205" s="1070" t="s">
        <v>521</v>
      </c>
      <c r="T205" s="1067" t="s">
        <v>87</v>
      </c>
      <c r="U205" s="1067"/>
      <c r="W205" s="1070"/>
      <c r="X205" s="1070"/>
      <c r="Y205" s="1070"/>
      <c r="AA205" s="1067"/>
      <c r="AC205" s="1070"/>
      <c r="AG205" s="1072"/>
    </row>
    <row r="206" s="873" customFormat="1" ht="57.6" spans="1:33">
      <c r="A206" s="873" t="s">
        <v>1248</v>
      </c>
      <c r="B206" s="819" t="s">
        <v>1249</v>
      </c>
      <c r="F206" s="1060"/>
      <c r="G206" s="1061"/>
      <c r="H206" s="1062" t="s">
        <v>798</v>
      </c>
      <c r="I206" s="1061" t="s">
        <v>687</v>
      </c>
      <c r="J206" s="1061" t="s">
        <v>687</v>
      </c>
      <c r="K206" s="1061" t="s">
        <v>687</v>
      </c>
      <c r="M206" s="1067"/>
      <c r="N206" s="1068" t="s">
        <v>521</v>
      </c>
      <c r="Q206" s="1070" t="s">
        <v>521</v>
      </c>
      <c r="T206" s="1067" t="s">
        <v>87</v>
      </c>
      <c r="U206" s="1067"/>
      <c r="W206" s="1070"/>
      <c r="X206" s="1070"/>
      <c r="Y206" s="1070"/>
      <c r="AA206" s="1067"/>
      <c r="AC206" s="1070"/>
      <c r="AG206" s="1072"/>
    </row>
    <row r="207" s="873" customFormat="1" ht="28.8" spans="1:33">
      <c r="A207" s="873" t="s">
        <v>1250</v>
      </c>
      <c r="B207" s="819" t="s">
        <v>1251</v>
      </c>
      <c r="F207" s="1060"/>
      <c r="G207" s="1061"/>
      <c r="H207" s="1062" t="s">
        <v>798</v>
      </c>
      <c r="I207" s="1061" t="s">
        <v>687</v>
      </c>
      <c r="J207" s="1061" t="s">
        <v>687</v>
      </c>
      <c r="K207" s="1061" t="s">
        <v>687</v>
      </c>
      <c r="M207" s="1067"/>
      <c r="N207" s="1068" t="s">
        <v>521</v>
      </c>
      <c r="Q207" s="1070" t="s">
        <v>521</v>
      </c>
      <c r="T207" s="1067" t="s">
        <v>87</v>
      </c>
      <c r="U207" s="1067"/>
      <c r="W207" s="1070"/>
      <c r="X207" s="1070"/>
      <c r="Y207" s="1070"/>
      <c r="AA207" s="1067"/>
      <c r="AC207" s="1070"/>
      <c r="AG207" s="1072"/>
    </row>
    <row r="208" s="873" customFormat="1" ht="57.6" spans="1:33">
      <c r="A208" s="873" t="s">
        <v>1252</v>
      </c>
      <c r="B208" s="819" t="s">
        <v>1253</v>
      </c>
      <c r="F208" s="1060"/>
      <c r="G208" s="1061"/>
      <c r="H208" s="1062" t="s">
        <v>798</v>
      </c>
      <c r="I208" s="1061" t="s">
        <v>687</v>
      </c>
      <c r="J208" s="1061" t="s">
        <v>687</v>
      </c>
      <c r="K208" s="1061" t="s">
        <v>687</v>
      </c>
      <c r="M208" s="1067"/>
      <c r="N208" s="1068" t="s">
        <v>521</v>
      </c>
      <c r="Q208" s="1070" t="s">
        <v>521</v>
      </c>
      <c r="T208" s="1067" t="s">
        <v>87</v>
      </c>
      <c r="U208" s="1067"/>
      <c r="W208" s="1070"/>
      <c r="X208" s="1070"/>
      <c r="Y208" s="1070"/>
      <c r="AA208" s="1067"/>
      <c r="AC208" s="1070"/>
      <c r="AG208" s="1072"/>
    </row>
    <row r="209" s="873" customFormat="1" ht="28.8" spans="1:33">
      <c r="A209" s="873" t="s">
        <v>1254</v>
      </c>
      <c r="B209" s="819" t="s">
        <v>1255</v>
      </c>
      <c r="F209" s="1060"/>
      <c r="G209" s="1061"/>
      <c r="H209" s="1062" t="s">
        <v>798</v>
      </c>
      <c r="I209" s="1061" t="s">
        <v>687</v>
      </c>
      <c r="J209" s="1061" t="s">
        <v>687</v>
      </c>
      <c r="K209" s="1061" t="s">
        <v>687</v>
      </c>
      <c r="M209" s="1067"/>
      <c r="N209" s="1068" t="s">
        <v>521</v>
      </c>
      <c r="Q209" s="1070" t="s">
        <v>521</v>
      </c>
      <c r="T209" s="1067" t="s">
        <v>87</v>
      </c>
      <c r="U209" s="1067"/>
      <c r="W209" s="1070"/>
      <c r="X209" s="1070"/>
      <c r="Y209" s="1070"/>
      <c r="AA209" s="1067"/>
      <c r="AC209" s="1070"/>
      <c r="AG209" s="1072"/>
    </row>
    <row r="210" s="873" customFormat="1" ht="28.8" spans="1:33">
      <c r="A210" s="873" t="s">
        <v>1256</v>
      </c>
      <c r="B210" s="819" t="s">
        <v>1257</v>
      </c>
      <c r="F210" s="1060"/>
      <c r="G210" s="1061"/>
      <c r="H210" s="1062" t="s">
        <v>798</v>
      </c>
      <c r="I210" s="1061" t="s">
        <v>687</v>
      </c>
      <c r="J210" s="1061" t="s">
        <v>687</v>
      </c>
      <c r="K210" s="1061" t="s">
        <v>687</v>
      </c>
      <c r="M210" s="1067"/>
      <c r="N210" s="1068" t="s">
        <v>521</v>
      </c>
      <c r="Q210" s="1070" t="s">
        <v>521</v>
      </c>
      <c r="T210" s="1067" t="s">
        <v>87</v>
      </c>
      <c r="U210" s="1067"/>
      <c r="W210" s="1070"/>
      <c r="X210" s="1070"/>
      <c r="Y210" s="1070"/>
      <c r="AA210" s="1067"/>
      <c r="AC210" s="1070"/>
      <c r="AG210" s="1072"/>
    </row>
    <row r="211" s="873" customFormat="1" ht="28.8" spans="1:33">
      <c r="A211" s="873" t="s">
        <v>1258</v>
      </c>
      <c r="B211" s="819" t="s">
        <v>1259</v>
      </c>
      <c r="F211" s="1060"/>
      <c r="G211" s="1061"/>
      <c r="H211" s="1062" t="s">
        <v>798</v>
      </c>
      <c r="I211" s="1061" t="s">
        <v>687</v>
      </c>
      <c r="J211" s="1061" t="s">
        <v>687</v>
      </c>
      <c r="K211" s="1061" t="s">
        <v>687</v>
      </c>
      <c r="M211" s="1067"/>
      <c r="N211" s="1068" t="s">
        <v>521</v>
      </c>
      <c r="Q211" s="1070" t="s">
        <v>521</v>
      </c>
      <c r="T211" s="1067" t="s">
        <v>87</v>
      </c>
      <c r="U211" s="1067"/>
      <c r="W211" s="1070"/>
      <c r="X211" s="1070"/>
      <c r="Y211" s="1070"/>
      <c r="AA211" s="1067"/>
      <c r="AC211" s="1070"/>
      <c r="AG211" s="1072"/>
    </row>
    <row r="212" s="873" customFormat="1" ht="28.8" spans="1:33">
      <c r="A212" s="873" t="s">
        <v>1260</v>
      </c>
      <c r="B212" s="1060" t="s">
        <v>1261</v>
      </c>
      <c r="F212" s="1060"/>
      <c r="G212" s="1061"/>
      <c r="H212" s="1062" t="s">
        <v>798</v>
      </c>
      <c r="I212" s="1061" t="s">
        <v>687</v>
      </c>
      <c r="J212" s="1061" t="s">
        <v>687</v>
      </c>
      <c r="K212" s="1061" t="s">
        <v>687</v>
      </c>
      <c r="M212" s="1067"/>
      <c r="N212" s="1068" t="s">
        <v>521</v>
      </c>
      <c r="Q212" s="1070" t="s">
        <v>521</v>
      </c>
      <c r="T212" s="1067" t="s">
        <v>87</v>
      </c>
      <c r="U212" s="1067"/>
      <c r="W212" s="1070"/>
      <c r="X212" s="1070"/>
      <c r="Y212" s="1070"/>
      <c r="AA212" s="1067"/>
      <c r="AC212" s="1070"/>
      <c r="AG212" s="1072"/>
    </row>
    <row r="213" s="873" customFormat="1" ht="28.8" spans="1:33">
      <c r="A213" s="873" t="s">
        <v>1262</v>
      </c>
      <c r="B213" s="819" t="s">
        <v>1263</v>
      </c>
      <c r="F213" s="1060"/>
      <c r="G213" s="1061"/>
      <c r="H213" s="1062" t="s">
        <v>798</v>
      </c>
      <c r="I213" s="1061" t="s">
        <v>687</v>
      </c>
      <c r="J213" s="1061" t="s">
        <v>687</v>
      </c>
      <c r="K213" s="1061" t="s">
        <v>687</v>
      </c>
      <c r="M213" s="1067"/>
      <c r="N213" s="1068" t="s">
        <v>521</v>
      </c>
      <c r="Q213" s="1070" t="s">
        <v>521</v>
      </c>
      <c r="T213" s="1067" t="s">
        <v>87</v>
      </c>
      <c r="U213" s="1067"/>
      <c r="W213" s="1070"/>
      <c r="X213" s="1070"/>
      <c r="Y213" s="1070"/>
      <c r="AA213" s="1067"/>
      <c r="AC213" s="1070"/>
      <c r="AG213" s="1072"/>
    </row>
    <row r="214" s="873" customFormat="1" ht="28.8" spans="1:33">
      <c r="A214" s="873" t="s">
        <v>1264</v>
      </c>
      <c r="B214" s="1060" t="s">
        <v>1265</v>
      </c>
      <c r="F214" s="1060"/>
      <c r="G214" s="1061"/>
      <c r="H214" s="1062" t="s">
        <v>798</v>
      </c>
      <c r="I214" s="1061" t="s">
        <v>687</v>
      </c>
      <c r="J214" s="1061" t="s">
        <v>687</v>
      </c>
      <c r="K214" s="1061" t="s">
        <v>687</v>
      </c>
      <c r="M214" s="1067"/>
      <c r="N214" s="1068" t="s">
        <v>521</v>
      </c>
      <c r="Q214" s="1070" t="s">
        <v>521</v>
      </c>
      <c r="T214" s="1067" t="s">
        <v>87</v>
      </c>
      <c r="U214" s="1067"/>
      <c r="W214" s="1070"/>
      <c r="X214" s="1070"/>
      <c r="Y214" s="1070"/>
      <c r="AA214" s="1067"/>
      <c r="AC214" s="1070"/>
      <c r="AG214" s="1072"/>
    </row>
    <row r="215" s="873" customFormat="1" ht="57.6" spans="1:33">
      <c r="A215" s="873" t="s">
        <v>1266</v>
      </c>
      <c r="B215" s="1060" t="s">
        <v>1267</v>
      </c>
      <c r="F215" s="1060"/>
      <c r="G215" s="1061"/>
      <c r="H215" s="1062" t="s">
        <v>798</v>
      </c>
      <c r="I215" s="1061" t="s">
        <v>687</v>
      </c>
      <c r="J215" s="1061" t="s">
        <v>687</v>
      </c>
      <c r="K215" s="1061" t="s">
        <v>687</v>
      </c>
      <c r="M215" s="1067"/>
      <c r="N215" s="1068" t="s">
        <v>521</v>
      </c>
      <c r="Q215" s="1070" t="s">
        <v>521</v>
      </c>
      <c r="T215" s="1067" t="s">
        <v>87</v>
      </c>
      <c r="U215" s="1067"/>
      <c r="W215" s="1070"/>
      <c r="X215" s="1070"/>
      <c r="Y215" s="1070"/>
      <c r="AA215" s="1067"/>
      <c r="AC215" s="1070"/>
      <c r="AG215" s="1072"/>
    </row>
    <row r="216" s="873" customFormat="1" ht="28.8" spans="1:33">
      <c r="A216" s="873" t="s">
        <v>1268</v>
      </c>
      <c r="B216" s="1060" t="s">
        <v>1269</v>
      </c>
      <c r="F216" s="1060"/>
      <c r="G216" s="1061"/>
      <c r="H216" s="1062" t="s">
        <v>798</v>
      </c>
      <c r="I216" s="1061" t="s">
        <v>687</v>
      </c>
      <c r="J216" s="1061" t="s">
        <v>687</v>
      </c>
      <c r="K216" s="1061" t="s">
        <v>687</v>
      </c>
      <c r="M216" s="1067"/>
      <c r="N216" s="1068" t="s">
        <v>521</v>
      </c>
      <c r="Q216" s="1070" t="s">
        <v>521</v>
      </c>
      <c r="T216" s="1067" t="s">
        <v>87</v>
      </c>
      <c r="U216" s="1067"/>
      <c r="W216" s="1070"/>
      <c r="X216" s="1070"/>
      <c r="Y216" s="1070"/>
      <c r="AA216" s="1067"/>
      <c r="AC216" s="1070"/>
      <c r="AG216" s="1072"/>
    </row>
    <row r="217" s="873" customFormat="1" ht="28.8" spans="1:33">
      <c r="A217" s="873" t="s">
        <v>1270</v>
      </c>
      <c r="B217" s="819" t="s">
        <v>1271</v>
      </c>
      <c r="F217" s="1060"/>
      <c r="G217" s="1061"/>
      <c r="H217" s="1062" t="s">
        <v>798</v>
      </c>
      <c r="I217" s="1061" t="s">
        <v>687</v>
      </c>
      <c r="J217" s="1061" t="s">
        <v>687</v>
      </c>
      <c r="K217" s="1061" t="s">
        <v>687</v>
      </c>
      <c r="M217" s="1067"/>
      <c r="N217" s="1068" t="s">
        <v>521</v>
      </c>
      <c r="Q217" s="1070" t="s">
        <v>521</v>
      </c>
      <c r="T217" s="1067" t="s">
        <v>87</v>
      </c>
      <c r="U217" s="1067"/>
      <c r="W217" s="1070"/>
      <c r="X217" s="1070"/>
      <c r="Y217" s="1070"/>
      <c r="AA217" s="1067"/>
      <c r="AC217" s="1070"/>
      <c r="AG217" s="1072"/>
    </row>
    <row r="218" s="873" customFormat="1" ht="28.8" spans="1:33">
      <c r="A218" s="873" t="s">
        <v>1272</v>
      </c>
      <c r="B218" s="819" t="s">
        <v>1273</v>
      </c>
      <c r="F218" s="1060"/>
      <c r="G218" s="1061"/>
      <c r="H218" s="1062" t="s">
        <v>798</v>
      </c>
      <c r="I218" s="1061" t="s">
        <v>687</v>
      </c>
      <c r="J218" s="1061" t="s">
        <v>687</v>
      </c>
      <c r="K218" s="1061" t="s">
        <v>687</v>
      </c>
      <c r="M218" s="1067"/>
      <c r="N218" s="1068" t="s">
        <v>521</v>
      </c>
      <c r="Q218" s="1070" t="s">
        <v>521</v>
      </c>
      <c r="T218" s="1067" t="s">
        <v>87</v>
      </c>
      <c r="U218" s="1067"/>
      <c r="W218" s="1070"/>
      <c r="X218" s="1070"/>
      <c r="Y218" s="1070"/>
      <c r="AA218" s="1067"/>
      <c r="AC218" s="1070"/>
      <c r="AG218" s="1072"/>
    </row>
    <row r="219" s="873" customFormat="1" ht="28.8" spans="1:33">
      <c r="A219" s="873" t="s">
        <v>1274</v>
      </c>
      <c r="B219" s="1060" t="s">
        <v>1275</v>
      </c>
      <c r="F219" s="1060"/>
      <c r="G219" s="1061"/>
      <c r="H219" s="1062" t="s">
        <v>798</v>
      </c>
      <c r="I219" s="1061" t="s">
        <v>687</v>
      </c>
      <c r="J219" s="1061" t="s">
        <v>687</v>
      </c>
      <c r="K219" s="1061" t="s">
        <v>687</v>
      </c>
      <c r="M219" s="1067"/>
      <c r="N219" s="1068" t="s">
        <v>521</v>
      </c>
      <c r="Q219" s="1070" t="s">
        <v>521</v>
      </c>
      <c r="T219" s="1067" t="s">
        <v>87</v>
      </c>
      <c r="U219" s="1067"/>
      <c r="W219" s="1070"/>
      <c r="X219" s="1070"/>
      <c r="Y219" s="1070"/>
      <c r="AA219" s="1067"/>
      <c r="AC219" s="1070"/>
      <c r="AG219" s="1072"/>
    </row>
    <row r="220" s="873" customFormat="1" ht="28.8" spans="1:33">
      <c r="A220" s="873" t="s">
        <v>1276</v>
      </c>
      <c r="B220" s="819" t="s">
        <v>1277</v>
      </c>
      <c r="F220" s="1060"/>
      <c r="G220" s="1061"/>
      <c r="H220" s="1062" t="s">
        <v>798</v>
      </c>
      <c r="I220" s="1061" t="s">
        <v>687</v>
      </c>
      <c r="J220" s="1061" t="s">
        <v>687</v>
      </c>
      <c r="K220" s="1061" t="s">
        <v>687</v>
      </c>
      <c r="M220" s="1067"/>
      <c r="N220" s="1068" t="s">
        <v>521</v>
      </c>
      <c r="Q220" s="1070" t="s">
        <v>521</v>
      </c>
      <c r="T220" s="1067" t="s">
        <v>87</v>
      </c>
      <c r="U220" s="1067"/>
      <c r="W220" s="1070"/>
      <c r="X220" s="1070"/>
      <c r="Y220" s="1070"/>
      <c r="AA220" s="1067"/>
      <c r="AC220" s="1070"/>
      <c r="AG220" s="1072"/>
    </row>
    <row r="221" s="873" customFormat="1" ht="28.8" spans="1:33">
      <c r="A221" s="873" t="s">
        <v>1278</v>
      </c>
      <c r="B221" s="819" t="s">
        <v>1279</v>
      </c>
      <c r="F221" s="1060"/>
      <c r="G221" s="1061"/>
      <c r="H221" s="1062" t="s">
        <v>798</v>
      </c>
      <c r="I221" s="1061" t="s">
        <v>687</v>
      </c>
      <c r="J221" s="1061" t="s">
        <v>687</v>
      </c>
      <c r="K221" s="1061" t="s">
        <v>687</v>
      </c>
      <c r="M221" s="1067"/>
      <c r="N221" s="1068" t="s">
        <v>521</v>
      </c>
      <c r="Q221" s="1070" t="s">
        <v>521</v>
      </c>
      <c r="T221" s="1067" t="s">
        <v>87</v>
      </c>
      <c r="U221" s="1067"/>
      <c r="W221" s="1070"/>
      <c r="X221" s="1070"/>
      <c r="Y221" s="1070"/>
      <c r="AA221" s="1067"/>
      <c r="AC221" s="1070"/>
      <c r="AG221" s="1072"/>
    </row>
    <row r="222" s="873" customFormat="1" ht="28.8" spans="1:33">
      <c r="A222" s="873" t="s">
        <v>1280</v>
      </c>
      <c r="B222" s="819" t="s">
        <v>1281</v>
      </c>
      <c r="F222" s="1060"/>
      <c r="G222" s="1061"/>
      <c r="H222" s="1062" t="s">
        <v>798</v>
      </c>
      <c r="I222" s="1061" t="s">
        <v>687</v>
      </c>
      <c r="J222" s="1061" t="s">
        <v>687</v>
      </c>
      <c r="K222" s="1061" t="s">
        <v>687</v>
      </c>
      <c r="M222" s="1067"/>
      <c r="N222" s="1068" t="s">
        <v>521</v>
      </c>
      <c r="Q222" s="1070" t="s">
        <v>521</v>
      </c>
      <c r="T222" s="1067" t="s">
        <v>87</v>
      </c>
      <c r="U222" s="1067"/>
      <c r="W222" s="1070"/>
      <c r="X222" s="1070"/>
      <c r="Y222" s="1070"/>
      <c r="AA222" s="1067"/>
      <c r="AC222" s="1070"/>
      <c r="AG222" s="1072"/>
    </row>
    <row r="223" s="873" customFormat="1" ht="28.8" spans="1:33">
      <c r="A223" s="873" t="s">
        <v>1282</v>
      </c>
      <c r="B223" s="1060" t="s">
        <v>1283</v>
      </c>
      <c r="F223" s="1060"/>
      <c r="G223" s="1061"/>
      <c r="H223" s="1062" t="s">
        <v>798</v>
      </c>
      <c r="I223" s="1061" t="s">
        <v>687</v>
      </c>
      <c r="J223" s="1061" t="s">
        <v>687</v>
      </c>
      <c r="K223" s="1061" t="s">
        <v>687</v>
      </c>
      <c r="M223" s="1067"/>
      <c r="N223" s="1068" t="s">
        <v>521</v>
      </c>
      <c r="Q223" s="1070" t="s">
        <v>521</v>
      </c>
      <c r="T223" s="1067" t="s">
        <v>87</v>
      </c>
      <c r="U223" s="1067"/>
      <c r="W223" s="1070"/>
      <c r="X223" s="1070"/>
      <c r="Y223" s="1070"/>
      <c r="AA223" s="1067"/>
      <c r="AC223" s="1070"/>
      <c r="AG223" s="1072"/>
    </row>
    <row r="224" s="873" customFormat="1" ht="28.8" spans="1:33">
      <c r="A224" s="873" t="s">
        <v>1284</v>
      </c>
      <c r="B224" s="819" t="s">
        <v>1285</v>
      </c>
      <c r="F224" s="1060"/>
      <c r="G224" s="1061"/>
      <c r="H224" s="1062" t="s">
        <v>798</v>
      </c>
      <c r="I224" s="1061" t="s">
        <v>687</v>
      </c>
      <c r="J224" s="1061" t="s">
        <v>687</v>
      </c>
      <c r="K224" s="1061" t="s">
        <v>687</v>
      </c>
      <c r="M224" s="1067"/>
      <c r="N224" s="1068" t="s">
        <v>521</v>
      </c>
      <c r="Q224" s="1070" t="s">
        <v>521</v>
      </c>
      <c r="T224" s="1067" t="s">
        <v>87</v>
      </c>
      <c r="U224" s="1067"/>
      <c r="W224" s="1070"/>
      <c r="X224" s="1070"/>
      <c r="Y224" s="1070"/>
      <c r="AA224" s="1067"/>
      <c r="AC224" s="1070"/>
      <c r="AG224" s="1072"/>
    </row>
    <row r="225" s="873" customFormat="1" ht="28.8" spans="1:33">
      <c r="A225" s="873" t="s">
        <v>1286</v>
      </c>
      <c r="B225" s="819" t="s">
        <v>1287</v>
      </c>
      <c r="F225" s="1060"/>
      <c r="G225" s="1061"/>
      <c r="H225" s="1062" t="s">
        <v>798</v>
      </c>
      <c r="I225" s="1061" t="s">
        <v>687</v>
      </c>
      <c r="J225" s="1061" t="s">
        <v>687</v>
      </c>
      <c r="K225" s="1061" t="s">
        <v>687</v>
      </c>
      <c r="M225" s="1067"/>
      <c r="N225" s="1068" t="s">
        <v>521</v>
      </c>
      <c r="Q225" s="1070" t="s">
        <v>521</v>
      </c>
      <c r="T225" s="1067" t="s">
        <v>87</v>
      </c>
      <c r="U225" s="1067"/>
      <c r="W225" s="1070"/>
      <c r="X225" s="1070"/>
      <c r="Y225" s="1070"/>
      <c r="AA225" s="1067"/>
      <c r="AC225" s="1070"/>
      <c r="AG225" s="1072"/>
    </row>
    <row r="226" s="873" customFormat="1" ht="28.8" spans="1:33">
      <c r="A226" s="873" t="s">
        <v>1288</v>
      </c>
      <c r="B226" s="819" t="s">
        <v>1289</v>
      </c>
      <c r="F226" s="1060"/>
      <c r="G226" s="1061"/>
      <c r="H226" s="1062" t="s">
        <v>798</v>
      </c>
      <c r="I226" s="1061" t="s">
        <v>687</v>
      </c>
      <c r="J226" s="1061" t="s">
        <v>687</v>
      </c>
      <c r="K226" s="1061" t="s">
        <v>687</v>
      </c>
      <c r="M226" s="1067"/>
      <c r="N226" s="1068" t="s">
        <v>521</v>
      </c>
      <c r="Q226" s="1070" t="s">
        <v>521</v>
      </c>
      <c r="T226" s="1067" t="s">
        <v>87</v>
      </c>
      <c r="U226" s="1067"/>
      <c r="W226" s="1070"/>
      <c r="X226" s="1070"/>
      <c r="Y226" s="1070"/>
      <c r="AA226" s="1067"/>
      <c r="AC226" s="1070"/>
      <c r="AG226" s="1072"/>
    </row>
    <row r="227" s="873" customFormat="1" ht="28.8" spans="1:33">
      <c r="A227" s="873" t="s">
        <v>1290</v>
      </c>
      <c r="B227" s="819" t="s">
        <v>1291</v>
      </c>
      <c r="F227" s="1060"/>
      <c r="G227" s="1061"/>
      <c r="H227" s="1062" t="s">
        <v>798</v>
      </c>
      <c r="I227" s="1061" t="s">
        <v>687</v>
      </c>
      <c r="J227" s="1061" t="s">
        <v>687</v>
      </c>
      <c r="K227" s="1061" t="s">
        <v>687</v>
      </c>
      <c r="M227" s="1067"/>
      <c r="N227" s="1068" t="s">
        <v>521</v>
      </c>
      <c r="Q227" s="1070" t="s">
        <v>521</v>
      </c>
      <c r="T227" s="1067" t="s">
        <v>87</v>
      </c>
      <c r="U227" s="1067"/>
      <c r="W227" s="1070"/>
      <c r="X227" s="1070"/>
      <c r="Y227" s="1070"/>
      <c r="AA227" s="1067"/>
      <c r="AC227" s="1070"/>
      <c r="AG227" s="1072"/>
    </row>
    <row r="228" s="873" customFormat="1" ht="28.8" spans="1:33">
      <c r="A228" s="873" t="s">
        <v>1292</v>
      </c>
      <c r="B228" s="819" t="s">
        <v>1293</v>
      </c>
      <c r="F228" s="1060"/>
      <c r="G228" s="1061"/>
      <c r="H228" s="1062" t="s">
        <v>798</v>
      </c>
      <c r="I228" s="1061" t="s">
        <v>687</v>
      </c>
      <c r="J228" s="1061" t="s">
        <v>687</v>
      </c>
      <c r="K228" s="1061" t="s">
        <v>687</v>
      </c>
      <c r="M228" s="1067"/>
      <c r="N228" s="1068" t="s">
        <v>521</v>
      </c>
      <c r="Q228" s="1070" t="s">
        <v>521</v>
      </c>
      <c r="T228" s="1067" t="s">
        <v>87</v>
      </c>
      <c r="U228" s="1067"/>
      <c r="W228" s="1070"/>
      <c r="X228" s="1070"/>
      <c r="Y228" s="1070"/>
      <c r="AA228" s="1067"/>
      <c r="AC228" s="1070"/>
      <c r="AG228" s="1072"/>
    </row>
    <row r="229" s="873" customFormat="1" ht="28.8" spans="1:33">
      <c r="A229" s="873" t="s">
        <v>1294</v>
      </c>
      <c r="B229" s="819" t="s">
        <v>1295</v>
      </c>
      <c r="F229" s="1060"/>
      <c r="G229" s="1061"/>
      <c r="H229" s="1062" t="s">
        <v>798</v>
      </c>
      <c r="I229" s="1061" t="s">
        <v>687</v>
      </c>
      <c r="J229" s="1061" t="s">
        <v>687</v>
      </c>
      <c r="K229" s="1061" t="s">
        <v>687</v>
      </c>
      <c r="M229" s="1067"/>
      <c r="N229" s="1068" t="s">
        <v>521</v>
      </c>
      <c r="Q229" s="1070" t="s">
        <v>521</v>
      </c>
      <c r="T229" s="1067" t="s">
        <v>87</v>
      </c>
      <c r="U229" s="1067"/>
      <c r="W229" s="1070"/>
      <c r="X229" s="1070"/>
      <c r="Y229" s="1070"/>
      <c r="AA229" s="1067"/>
      <c r="AC229" s="1070"/>
      <c r="AG229" s="1072"/>
    </row>
    <row r="230" s="873" customFormat="1" ht="28.8" spans="1:33">
      <c r="A230" s="873" t="s">
        <v>1296</v>
      </c>
      <c r="B230" s="819" t="s">
        <v>1297</v>
      </c>
      <c r="F230" s="1060"/>
      <c r="G230" s="1061"/>
      <c r="H230" s="1062" t="s">
        <v>798</v>
      </c>
      <c r="I230" s="1061" t="s">
        <v>687</v>
      </c>
      <c r="J230" s="1061" t="s">
        <v>687</v>
      </c>
      <c r="K230" s="1061" t="s">
        <v>687</v>
      </c>
      <c r="M230" s="1067"/>
      <c r="N230" s="1068" t="s">
        <v>521</v>
      </c>
      <c r="Q230" s="1070" t="s">
        <v>521</v>
      </c>
      <c r="T230" s="1067" t="s">
        <v>87</v>
      </c>
      <c r="U230" s="1067"/>
      <c r="W230" s="1070"/>
      <c r="X230" s="1070"/>
      <c r="Y230" s="1070"/>
      <c r="AA230" s="1067"/>
      <c r="AC230" s="1070"/>
      <c r="AG230" s="1072"/>
    </row>
    <row r="231" s="873" customFormat="1" ht="28.8" spans="1:33">
      <c r="A231" s="873" t="s">
        <v>1298</v>
      </c>
      <c r="B231" s="819" t="s">
        <v>1299</v>
      </c>
      <c r="F231" s="1060"/>
      <c r="G231" s="1061"/>
      <c r="H231" s="1062" t="s">
        <v>798</v>
      </c>
      <c r="I231" s="1061" t="s">
        <v>687</v>
      </c>
      <c r="J231" s="1061" t="s">
        <v>687</v>
      </c>
      <c r="K231" s="1061" t="s">
        <v>687</v>
      </c>
      <c r="M231" s="1067"/>
      <c r="N231" s="1068" t="s">
        <v>521</v>
      </c>
      <c r="Q231" s="1070" t="s">
        <v>521</v>
      </c>
      <c r="T231" s="1067" t="s">
        <v>87</v>
      </c>
      <c r="U231" s="1067"/>
      <c r="W231" s="1070"/>
      <c r="X231" s="1070"/>
      <c r="Y231" s="1070"/>
      <c r="AA231" s="1067"/>
      <c r="AC231" s="1070"/>
      <c r="AG231" s="1072"/>
    </row>
    <row r="232" s="873" customFormat="1" ht="28.8" spans="1:33">
      <c r="A232" s="873" t="s">
        <v>1300</v>
      </c>
      <c r="B232" s="819" t="s">
        <v>1301</v>
      </c>
      <c r="F232" s="1060"/>
      <c r="G232" s="1061"/>
      <c r="H232" s="1062" t="s">
        <v>798</v>
      </c>
      <c r="I232" s="1061" t="s">
        <v>687</v>
      </c>
      <c r="J232" s="1061" t="s">
        <v>687</v>
      </c>
      <c r="K232" s="1061" t="s">
        <v>687</v>
      </c>
      <c r="M232" s="1067"/>
      <c r="N232" s="1068" t="s">
        <v>521</v>
      </c>
      <c r="Q232" s="1070" t="s">
        <v>521</v>
      </c>
      <c r="T232" s="1067" t="s">
        <v>87</v>
      </c>
      <c r="U232" s="1067"/>
      <c r="W232" s="1070"/>
      <c r="X232" s="1070"/>
      <c r="Y232" s="1070"/>
      <c r="AA232" s="1067"/>
      <c r="AC232" s="1070"/>
      <c r="AG232" s="1072"/>
    </row>
    <row r="233" s="873" customFormat="1" ht="28.8" spans="1:33">
      <c r="A233" s="873" t="s">
        <v>1302</v>
      </c>
      <c r="B233" s="819" t="s">
        <v>1303</v>
      </c>
      <c r="F233" s="1060"/>
      <c r="G233" s="1061"/>
      <c r="H233" s="1062" t="s">
        <v>798</v>
      </c>
      <c r="I233" s="1061" t="s">
        <v>687</v>
      </c>
      <c r="J233" s="1061" t="s">
        <v>687</v>
      </c>
      <c r="K233" s="1061" t="s">
        <v>687</v>
      </c>
      <c r="M233" s="1067"/>
      <c r="N233" s="1068" t="s">
        <v>521</v>
      </c>
      <c r="Q233" s="1070" t="s">
        <v>521</v>
      </c>
      <c r="T233" s="1067" t="s">
        <v>87</v>
      </c>
      <c r="U233" s="1067"/>
      <c r="W233" s="1070"/>
      <c r="X233" s="1070"/>
      <c r="Y233" s="1070"/>
      <c r="AA233" s="1067"/>
      <c r="AC233" s="1070"/>
      <c r="AG233" s="1072"/>
    </row>
    <row r="234" s="873" customFormat="1" ht="28.8" spans="1:33">
      <c r="A234" s="873" t="s">
        <v>1304</v>
      </c>
      <c r="B234" s="1060" t="s">
        <v>1305</v>
      </c>
      <c r="F234" s="1060"/>
      <c r="G234" s="1061"/>
      <c r="H234" s="1062" t="s">
        <v>798</v>
      </c>
      <c r="I234" s="1061" t="s">
        <v>687</v>
      </c>
      <c r="J234" s="1061" t="s">
        <v>687</v>
      </c>
      <c r="K234" s="1061" t="s">
        <v>687</v>
      </c>
      <c r="M234" s="1067"/>
      <c r="N234" s="1068" t="s">
        <v>521</v>
      </c>
      <c r="Q234" s="1070" t="s">
        <v>521</v>
      </c>
      <c r="T234" s="1067" t="s">
        <v>87</v>
      </c>
      <c r="U234" s="1067"/>
      <c r="W234" s="1070"/>
      <c r="X234" s="1070"/>
      <c r="Y234" s="1070"/>
      <c r="AA234" s="1067"/>
      <c r="AC234" s="1070"/>
      <c r="AG234" s="1072"/>
    </row>
    <row r="235" s="873" customFormat="1" ht="28.8" spans="1:33">
      <c r="A235" s="873" t="s">
        <v>1306</v>
      </c>
      <c r="B235" s="1060" t="s">
        <v>1307</v>
      </c>
      <c r="F235" s="1060"/>
      <c r="G235" s="1061"/>
      <c r="H235" s="1062" t="s">
        <v>798</v>
      </c>
      <c r="I235" s="1061" t="s">
        <v>687</v>
      </c>
      <c r="J235" s="1061" t="s">
        <v>687</v>
      </c>
      <c r="K235" s="1061" t="s">
        <v>687</v>
      </c>
      <c r="M235" s="1067"/>
      <c r="N235" s="1068" t="s">
        <v>521</v>
      </c>
      <c r="Q235" s="1070" t="s">
        <v>521</v>
      </c>
      <c r="T235" s="1067" t="s">
        <v>87</v>
      </c>
      <c r="U235" s="1067"/>
      <c r="W235" s="1070"/>
      <c r="X235" s="1070"/>
      <c r="Y235" s="1070"/>
      <c r="AA235" s="1067"/>
      <c r="AC235" s="1070"/>
      <c r="AG235" s="1072"/>
    </row>
    <row r="236" s="873" customFormat="1" ht="28.8" spans="1:33">
      <c r="A236" s="873" t="s">
        <v>1308</v>
      </c>
      <c r="B236" s="1060" t="s">
        <v>1309</v>
      </c>
      <c r="F236" s="1060"/>
      <c r="G236" s="1061"/>
      <c r="H236" s="1062" t="s">
        <v>798</v>
      </c>
      <c r="I236" s="1061" t="s">
        <v>687</v>
      </c>
      <c r="J236" s="1061" t="s">
        <v>687</v>
      </c>
      <c r="K236" s="1061" t="s">
        <v>687</v>
      </c>
      <c r="M236" s="1067"/>
      <c r="N236" s="1068" t="s">
        <v>521</v>
      </c>
      <c r="Q236" s="1070" t="s">
        <v>521</v>
      </c>
      <c r="T236" s="1067" t="s">
        <v>87</v>
      </c>
      <c r="U236" s="1067"/>
      <c r="W236" s="1070"/>
      <c r="X236" s="1070"/>
      <c r="Y236" s="1070"/>
      <c r="AA236" s="1067"/>
      <c r="AC236" s="1070"/>
      <c r="AG236" s="1072"/>
    </row>
    <row r="237" s="873" customFormat="1" ht="28.8" spans="1:33">
      <c r="A237" s="873" t="s">
        <v>1310</v>
      </c>
      <c r="B237" s="1060" t="s">
        <v>1311</v>
      </c>
      <c r="F237" s="1060"/>
      <c r="G237" s="1061"/>
      <c r="H237" s="1062" t="s">
        <v>798</v>
      </c>
      <c r="I237" s="1061" t="s">
        <v>687</v>
      </c>
      <c r="J237" s="1061" t="s">
        <v>687</v>
      </c>
      <c r="K237" s="1061" t="s">
        <v>687</v>
      </c>
      <c r="M237" s="1067"/>
      <c r="N237" s="1068" t="s">
        <v>521</v>
      </c>
      <c r="Q237" s="1070" t="s">
        <v>521</v>
      </c>
      <c r="T237" s="1067" t="s">
        <v>87</v>
      </c>
      <c r="U237" s="1067"/>
      <c r="W237" s="1070"/>
      <c r="X237" s="1070"/>
      <c r="Y237" s="1070"/>
      <c r="AA237" s="1067"/>
      <c r="AC237" s="1070"/>
      <c r="AG237" s="1072"/>
    </row>
    <row r="238" s="873" customFormat="1" ht="28.8" spans="1:33">
      <c r="A238" s="873" t="s">
        <v>1312</v>
      </c>
      <c r="B238" s="1060" t="s">
        <v>1313</v>
      </c>
      <c r="F238" s="1060"/>
      <c r="G238" s="1061"/>
      <c r="H238" s="1062" t="s">
        <v>798</v>
      </c>
      <c r="I238" s="1061" t="s">
        <v>687</v>
      </c>
      <c r="J238" s="1061" t="s">
        <v>687</v>
      </c>
      <c r="K238" s="1061" t="s">
        <v>687</v>
      </c>
      <c r="M238" s="1067"/>
      <c r="N238" s="1068" t="s">
        <v>521</v>
      </c>
      <c r="Q238" s="1070" t="s">
        <v>521</v>
      </c>
      <c r="T238" s="1067" t="s">
        <v>87</v>
      </c>
      <c r="U238" s="1067"/>
      <c r="W238" s="1070"/>
      <c r="X238" s="1070"/>
      <c r="Y238" s="1070"/>
      <c r="AA238" s="1067"/>
      <c r="AC238" s="1070"/>
      <c r="AG238" s="1072"/>
    </row>
    <row r="239" s="873" customFormat="1" ht="28.8" spans="1:33">
      <c r="A239" s="873" t="s">
        <v>1314</v>
      </c>
      <c r="B239" s="819" t="s">
        <v>1315</v>
      </c>
      <c r="F239" s="1060"/>
      <c r="G239" s="1061"/>
      <c r="H239" s="1062" t="s">
        <v>798</v>
      </c>
      <c r="I239" s="1061" t="s">
        <v>687</v>
      </c>
      <c r="J239" s="1061" t="s">
        <v>687</v>
      </c>
      <c r="K239" s="1061" t="s">
        <v>687</v>
      </c>
      <c r="M239" s="1067"/>
      <c r="N239" s="1068" t="s">
        <v>521</v>
      </c>
      <c r="Q239" s="1070" t="s">
        <v>521</v>
      </c>
      <c r="T239" s="1067" t="s">
        <v>87</v>
      </c>
      <c r="U239" s="1067"/>
      <c r="W239" s="1070"/>
      <c r="X239" s="1070"/>
      <c r="Y239" s="1070"/>
      <c r="AA239" s="1067"/>
      <c r="AC239" s="1070"/>
      <c r="AG239" s="1072"/>
    </row>
    <row r="240" s="874" customFormat="1" ht="28.8" spans="1:33">
      <c r="A240" s="874" t="s">
        <v>1316</v>
      </c>
      <c r="B240" s="918" t="s">
        <v>1317</v>
      </c>
      <c r="F240" s="918"/>
      <c r="G240" s="916"/>
      <c r="H240" s="1063" t="s">
        <v>798</v>
      </c>
      <c r="I240" s="916" t="s">
        <v>687</v>
      </c>
      <c r="J240" s="916" t="s">
        <v>687</v>
      </c>
      <c r="K240" s="916" t="s">
        <v>687</v>
      </c>
      <c r="M240" s="1017"/>
      <c r="N240" s="1069" t="s">
        <v>521</v>
      </c>
      <c r="Q240" s="1071" t="s">
        <v>521</v>
      </c>
      <c r="T240" s="1017" t="s">
        <v>87</v>
      </c>
      <c r="U240" s="1017"/>
      <c r="W240" s="1071" t="s">
        <v>521</v>
      </c>
      <c r="X240" s="1071"/>
      <c r="Y240" s="1071"/>
      <c r="AA240" s="1017"/>
      <c r="AC240" s="1071"/>
      <c r="AG240" s="1073"/>
    </row>
    <row r="241" s="873" customFormat="1" ht="28.8" spans="1:33">
      <c r="A241" s="873" t="s">
        <v>1318</v>
      </c>
      <c r="B241" s="819" t="s">
        <v>1319</v>
      </c>
      <c r="F241" s="1060"/>
      <c r="G241" s="1061"/>
      <c r="H241" s="1062" t="s">
        <v>798</v>
      </c>
      <c r="I241" s="1061" t="s">
        <v>687</v>
      </c>
      <c r="J241" s="1061" t="s">
        <v>687</v>
      </c>
      <c r="K241" s="1061" t="s">
        <v>687</v>
      </c>
      <c r="M241" s="1067"/>
      <c r="N241" s="1068" t="s">
        <v>521</v>
      </c>
      <c r="Q241" s="1070" t="s">
        <v>521</v>
      </c>
      <c r="T241" s="1067" t="s">
        <v>87</v>
      </c>
      <c r="U241" s="1067"/>
      <c r="W241" s="1070" t="s">
        <v>521</v>
      </c>
      <c r="X241" s="1070"/>
      <c r="Y241" s="1070"/>
      <c r="AA241" s="1067"/>
      <c r="AC241" s="1070"/>
      <c r="AG241" s="1072"/>
    </row>
    <row r="242" s="873" customFormat="1" ht="26.3" spans="1:33">
      <c r="A242" s="873" t="s">
        <v>1320</v>
      </c>
      <c r="B242" s="1060" t="s">
        <v>1321</v>
      </c>
      <c r="F242" s="1060"/>
      <c r="G242" s="1061"/>
      <c r="H242" s="1062" t="s">
        <v>798</v>
      </c>
      <c r="I242" s="1061" t="s">
        <v>687</v>
      </c>
      <c r="J242" s="1061" t="s">
        <v>687</v>
      </c>
      <c r="K242" s="1061" t="s">
        <v>687</v>
      </c>
      <c r="M242" s="1067"/>
      <c r="N242" s="1068" t="s">
        <v>521</v>
      </c>
      <c r="Q242" s="1070" t="s">
        <v>521</v>
      </c>
      <c r="T242" s="1067" t="s">
        <v>87</v>
      </c>
      <c r="U242" s="1067"/>
      <c r="W242" s="1070"/>
      <c r="X242" s="1070"/>
      <c r="Y242" s="1070"/>
      <c r="AA242" s="1067"/>
      <c r="AC242" s="1070"/>
      <c r="AG242" s="1072"/>
    </row>
    <row r="243" s="873" customFormat="1" ht="28.8" spans="1:33">
      <c r="A243" s="873" t="s">
        <v>1322</v>
      </c>
      <c r="B243" s="1060" t="s">
        <v>1323</v>
      </c>
      <c r="F243" s="1060"/>
      <c r="G243" s="1061"/>
      <c r="H243" s="1062" t="s">
        <v>798</v>
      </c>
      <c r="I243" s="1061" t="s">
        <v>687</v>
      </c>
      <c r="J243" s="1061" t="s">
        <v>687</v>
      </c>
      <c r="K243" s="1061" t="s">
        <v>687</v>
      </c>
      <c r="M243" s="1067"/>
      <c r="N243" s="1068" t="s">
        <v>521</v>
      </c>
      <c r="Q243" s="1070" t="s">
        <v>521</v>
      </c>
      <c r="T243" s="1067" t="s">
        <v>87</v>
      </c>
      <c r="U243" s="1067"/>
      <c r="W243" s="1070"/>
      <c r="X243" s="1070"/>
      <c r="Y243" s="1070"/>
      <c r="AA243" s="1067"/>
      <c r="AC243" s="1070"/>
      <c r="AG243" s="1072"/>
    </row>
    <row r="244" s="873" customFormat="1" ht="28.8" spans="1:33">
      <c r="A244" s="873" t="s">
        <v>1324</v>
      </c>
      <c r="B244" s="819" t="s">
        <v>1325</v>
      </c>
      <c r="F244" s="1060"/>
      <c r="G244" s="1061"/>
      <c r="H244" s="1062" t="s">
        <v>798</v>
      </c>
      <c r="I244" s="1061" t="s">
        <v>687</v>
      </c>
      <c r="J244" s="1061" t="s">
        <v>687</v>
      </c>
      <c r="K244" s="1061" t="s">
        <v>687</v>
      </c>
      <c r="M244" s="1067"/>
      <c r="N244" s="1068" t="s">
        <v>521</v>
      </c>
      <c r="Q244" s="1070" t="s">
        <v>521</v>
      </c>
      <c r="T244" s="1067" t="s">
        <v>87</v>
      </c>
      <c r="U244" s="1067"/>
      <c r="W244" s="1070" t="s">
        <v>521</v>
      </c>
      <c r="X244" s="1070"/>
      <c r="Y244" s="1070"/>
      <c r="AA244" s="1067"/>
      <c r="AC244" s="1070"/>
      <c r="AG244" s="1072"/>
    </row>
    <row r="245" s="873" customFormat="1" ht="28.8" spans="1:33">
      <c r="A245" s="873" t="s">
        <v>1326</v>
      </c>
      <c r="B245" s="819" t="s">
        <v>1327</v>
      </c>
      <c r="F245" s="1060"/>
      <c r="G245" s="1061"/>
      <c r="H245" s="1062" t="s">
        <v>798</v>
      </c>
      <c r="I245" s="1061" t="s">
        <v>687</v>
      </c>
      <c r="J245" s="1061" t="s">
        <v>687</v>
      </c>
      <c r="K245" s="1061" t="s">
        <v>687</v>
      </c>
      <c r="M245" s="1067"/>
      <c r="N245" s="1068" t="s">
        <v>521</v>
      </c>
      <c r="Q245" s="1070" t="s">
        <v>521</v>
      </c>
      <c r="T245" s="1067" t="s">
        <v>87</v>
      </c>
      <c r="U245" s="1067"/>
      <c r="W245" s="1070" t="s">
        <v>521</v>
      </c>
      <c r="X245" s="1070"/>
      <c r="Y245" s="1070"/>
      <c r="AA245" s="1067"/>
      <c r="AC245" s="1070"/>
      <c r="AG245" s="1072"/>
    </row>
    <row r="246" s="873" customFormat="1" ht="28.8" spans="1:33">
      <c r="A246" s="873" t="s">
        <v>1328</v>
      </c>
      <c r="B246" s="1060" t="s">
        <v>1329</v>
      </c>
      <c r="F246" s="1060"/>
      <c r="G246" s="1061"/>
      <c r="H246" s="1062" t="s">
        <v>798</v>
      </c>
      <c r="I246" s="1061" t="s">
        <v>687</v>
      </c>
      <c r="J246" s="1061" t="s">
        <v>687</v>
      </c>
      <c r="K246" s="1061" t="s">
        <v>687</v>
      </c>
      <c r="M246" s="1067"/>
      <c r="N246" s="1068" t="s">
        <v>521</v>
      </c>
      <c r="Q246" s="1070" t="s">
        <v>521</v>
      </c>
      <c r="T246" s="1067" t="s">
        <v>87</v>
      </c>
      <c r="U246" s="1067"/>
      <c r="W246" s="1070" t="s">
        <v>521</v>
      </c>
      <c r="X246" s="1070"/>
      <c r="Y246" s="1070"/>
      <c r="AA246" s="1067"/>
      <c r="AC246" s="1070"/>
      <c r="AG246" s="1072"/>
    </row>
    <row r="247" s="873" customFormat="1" ht="28.8" spans="1:33">
      <c r="A247" s="873" t="s">
        <v>1330</v>
      </c>
      <c r="B247" s="819" t="s">
        <v>1331</v>
      </c>
      <c r="F247" s="1060"/>
      <c r="G247" s="1061"/>
      <c r="H247" s="1062" t="s">
        <v>798</v>
      </c>
      <c r="I247" s="1061" t="s">
        <v>687</v>
      </c>
      <c r="J247" s="1061" t="s">
        <v>687</v>
      </c>
      <c r="K247" s="1061" t="s">
        <v>687</v>
      </c>
      <c r="M247" s="1067"/>
      <c r="N247" s="1068" t="s">
        <v>521</v>
      </c>
      <c r="Q247" s="1070" t="s">
        <v>521</v>
      </c>
      <c r="T247" s="1067" t="s">
        <v>87</v>
      </c>
      <c r="U247" s="1067"/>
      <c r="W247" s="1070" t="s">
        <v>521</v>
      </c>
      <c r="X247" s="1070"/>
      <c r="Y247" s="1070"/>
      <c r="AA247" s="1067"/>
      <c r="AC247" s="1070"/>
      <c r="AG247" s="1072"/>
    </row>
    <row r="248" s="873" customFormat="1" ht="26.3" spans="1:33">
      <c r="A248" s="873" t="s">
        <v>1332</v>
      </c>
      <c r="B248" s="1060" t="s">
        <v>1333</v>
      </c>
      <c r="F248" s="1060"/>
      <c r="G248" s="1061"/>
      <c r="H248" s="1062" t="s">
        <v>798</v>
      </c>
      <c r="I248" s="1061" t="s">
        <v>687</v>
      </c>
      <c r="J248" s="1061" t="s">
        <v>687</v>
      </c>
      <c r="K248" s="1061" t="s">
        <v>687</v>
      </c>
      <c r="M248" s="1067"/>
      <c r="N248" s="1068" t="s">
        <v>521</v>
      </c>
      <c r="Q248" s="1070" t="s">
        <v>521</v>
      </c>
      <c r="T248" s="1067" t="s">
        <v>87</v>
      </c>
      <c r="U248" s="1067"/>
      <c r="W248" s="1070" t="s">
        <v>521</v>
      </c>
      <c r="X248" s="1070"/>
      <c r="Y248" s="1070"/>
      <c r="AA248" s="1067"/>
      <c r="AC248" s="1070"/>
      <c r="AG248" s="1072"/>
    </row>
    <row r="249" s="873" customFormat="1" ht="26.3" spans="1:33">
      <c r="A249" s="873" t="s">
        <v>1334</v>
      </c>
      <c r="B249" s="1060" t="s">
        <v>1335</v>
      </c>
      <c r="F249" s="1064"/>
      <c r="G249" s="1061"/>
      <c r="H249" s="1062" t="s">
        <v>798</v>
      </c>
      <c r="I249" s="1061" t="s">
        <v>687</v>
      </c>
      <c r="J249" s="1061" t="s">
        <v>687</v>
      </c>
      <c r="K249" s="1061" t="s">
        <v>687</v>
      </c>
      <c r="M249" s="1067"/>
      <c r="N249" s="1068" t="s">
        <v>521</v>
      </c>
      <c r="Q249" s="1070" t="s">
        <v>521</v>
      </c>
      <c r="T249" s="1067" t="s">
        <v>87</v>
      </c>
      <c r="U249" s="1067"/>
      <c r="W249" s="1070" t="s">
        <v>521</v>
      </c>
      <c r="X249" s="1070"/>
      <c r="Y249" s="1070"/>
      <c r="AA249" s="1067"/>
      <c r="AC249" s="1070"/>
      <c r="AG249" s="1072"/>
    </row>
    <row r="250" s="873" customFormat="1" ht="28.8" spans="1:33">
      <c r="A250" s="873" t="s">
        <v>1336</v>
      </c>
      <c r="B250" s="819" t="s">
        <v>1337</v>
      </c>
      <c r="F250" s="1060"/>
      <c r="G250" s="1061"/>
      <c r="H250" s="1062" t="s">
        <v>798</v>
      </c>
      <c r="I250" s="1061" t="s">
        <v>687</v>
      </c>
      <c r="J250" s="1061" t="s">
        <v>687</v>
      </c>
      <c r="K250" s="1061" t="s">
        <v>687</v>
      </c>
      <c r="M250" s="1067"/>
      <c r="N250" s="1068" t="s">
        <v>521</v>
      </c>
      <c r="Q250" s="1070" t="s">
        <v>521</v>
      </c>
      <c r="T250" s="1067" t="s">
        <v>87</v>
      </c>
      <c r="U250" s="1067"/>
      <c r="W250" s="1070" t="s">
        <v>521</v>
      </c>
      <c r="X250" s="1070"/>
      <c r="Y250" s="1070"/>
      <c r="AA250" s="1067"/>
      <c r="AC250" s="1070"/>
      <c r="AG250" s="1072"/>
    </row>
    <row r="251" s="873" customFormat="1" ht="26.3" spans="1:33">
      <c r="A251" s="873" t="s">
        <v>1338</v>
      </c>
      <c r="B251" s="1060" t="s">
        <v>1339</v>
      </c>
      <c r="F251" s="1060"/>
      <c r="G251" s="1061"/>
      <c r="H251" s="1062" t="s">
        <v>1340</v>
      </c>
      <c r="I251" s="1061" t="s">
        <v>687</v>
      </c>
      <c r="J251" s="1061" t="s">
        <v>687</v>
      </c>
      <c r="K251" s="1061" t="s">
        <v>687</v>
      </c>
      <c r="M251" s="1067"/>
      <c r="N251" s="1068" t="s">
        <v>521</v>
      </c>
      <c r="Q251" s="1070" t="s">
        <v>521</v>
      </c>
      <c r="T251" s="1067" t="s">
        <v>87</v>
      </c>
      <c r="U251" s="1067"/>
      <c r="W251" s="1070" t="s">
        <v>521</v>
      </c>
      <c r="X251" s="1070"/>
      <c r="Y251" s="1070"/>
      <c r="AA251" s="1067"/>
      <c r="AC251" s="1070"/>
      <c r="AG251" s="1072"/>
    </row>
    <row r="252" s="873" customFormat="1" ht="26.3" spans="1:33">
      <c r="A252" s="873" t="s">
        <v>1341</v>
      </c>
      <c r="B252" s="1060" t="s">
        <v>1342</v>
      </c>
      <c r="F252" s="1060"/>
      <c r="G252" s="1061"/>
      <c r="H252" s="1062" t="s">
        <v>798</v>
      </c>
      <c r="I252" s="1061" t="s">
        <v>687</v>
      </c>
      <c r="J252" s="1061" t="s">
        <v>687</v>
      </c>
      <c r="K252" s="1061" t="s">
        <v>687</v>
      </c>
      <c r="M252" s="1067"/>
      <c r="N252" s="1068" t="s">
        <v>521</v>
      </c>
      <c r="Q252" s="1070" t="s">
        <v>521</v>
      </c>
      <c r="T252" s="1067" t="s">
        <v>87</v>
      </c>
      <c r="U252" s="1067"/>
      <c r="W252" s="1070"/>
      <c r="X252" s="1070"/>
      <c r="Y252" s="1070"/>
      <c r="AA252" s="1067"/>
      <c r="AC252" s="1070"/>
      <c r="AG252" s="1072"/>
    </row>
    <row r="253" s="873" customFormat="1" ht="28.8" spans="1:33">
      <c r="A253" s="873" t="s">
        <v>1343</v>
      </c>
      <c r="B253" s="819" t="s">
        <v>1344</v>
      </c>
      <c r="F253" s="1060"/>
      <c r="G253" s="1061"/>
      <c r="H253" s="1062" t="s">
        <v>798</v>
      </c>
      <c r="I253" s="1061" t="s">
        <v>687</v>
      </c>
      <c r="J253" s="1061" t="s">
        <v>687</v>
      </c>
      <c r="K253" s="1061" t="s">
        <v>687</v>
      </c>
      <c r="M253" s="1067"/>
      <c r="N253" s="1068" t="s">
        <v>521</v>
      </c>
      <c r="Q253" s="1070" t="s">
        <v>521</v>
      </c>
      <c r="T253" s="1067" t="s">
        <v>87</v>
      </c>
      <c r="U253" s="1067"/>
      <c r="W253" s="1070"/>
      <c r="X253" s="1070"/>
      <c r="Y253" s="1070"/>
      <c r="AA253" s="1067"/>
      <c r="AC253" s="1070"/>
      <c r="AG253" s="1072"/>
    </row>
    <row r="254" s="873" customFormat="1" ht="28.8" spans="1:33">
      <c r="A254" s="873" t="s">
        <v>1345</v>
      </c>
      <c r="B254" s="1060" t="s">
        <v>1346</v>
      </c>
      <c r="F254" s="1060"/>
      <c r="G254" s="1061"/>
      <c r="H254" s="1062" t="s">
        <v>798</v>
      </c>
      <c r="I254" s="1061" t="s">
        <v>687</v>
      </c>
      <c r="J254" s="1061" t="s">
        <v>687</v>
      </c>
      <c r="K254" s="1061" t="s">
        <v>687</v>
      </c>
      <c r="M254" s="1067"/>
      <c r="N254" s="1068" t="s">
        <v>521</v>
      </c>
      <c r="Q254" s="1070" t="s">
        <v>521</v>
      </c>
      <c r="T254" s="1067" t="s">
        <v>87</v>
      </c>
      <c r="U254" s="1067"/>
      <c r="W254" s="1070"/>
      <c r="X254" s="1070"/>
      <c r="Y254" s="1070"/>
      <c r="AA254" s="1067"/>
      <c r="AC254" s="1070"/>
      <c r="AG254" s="1072"/>
    </row>
    <row r="255" s="873" customFormat="1" ht="28.8" spans="1:33">
      <c r="A255" s="873" t="s">
        <v>1347</v>
      </c>
      <c r="B255" s="1060" t="s">
        <v>1348</v>
      </c>
      <c r="F255" s="1060"/>
      <c r="G255" s="1061"/>
      <c r="H255" s="1062" t="s">
        <v>798</v>
      </c>
      <c r="I255" s="1061" t="s">
        <v>687</v>
      </c>
      <c r="J255" s="1061" t="s">
        <v>687</v>
      </c>
      <c r="K255" s="1061" t="s">
        <v>687</v>
      </c>
      <c r="M255" s="1067"/>
      <c r="N255" s="1068" t="s">
        <v>521</v>
      </c>
      <c r="Q255" s="1070" t="s">
        <v>521</v>
      </c>
      <c r="T255" s="1067" t="s">
        <v>87</v>
      </c>
      <c r="U255" s="1067"/>
      <c r="W255" s="1070" t="s">
        <v>521</v>
      </c>
      <c r="X255" s="1070"/>
      <c r="Y255" s="1070"/>
      <c r="AA255" s="1067"/>
      <c r="AC255" s="1070"/>
      <c r="AG255" s="1072"/>
    </row>
    <row r="256" s="873" customFormat="1" ht="28.8" spans="1:33">
      <c r="A256" s="873" t="s">
        <v>1349</v>
      </c>
      <c r="B256" s="819" t="s">
        <v>1350</v>
      </c>
      <c r="F256" s="1060"/>
      <c r="G256" s="1061"/>
      <c r="H256" s="1062" t="s">
        <v>798</v>
      </c>
      <c r="I256" s="1061" t="s">
        <v>687</v>
      </c>
      <c r="J256" s="1061" t="s">
        <v>687</v>
      </c>
      <c r="K256" s="1061" t="s">
        <v>687</v>
      </c>
      <c r="M256" s="1068" t="s">
        <v>521</v>
      </c>
      <c r="N256" s="1068"/>
      <c r="Q256" s="1070" t="s">
        <v>521</v>
      </c>
      <c r="T256" s="1067" t="s">
        <v>87</v>
      </c>
      <c r="U256" s="1067"/>
      <c r="W256" s="1070" t="s">
        <v>521</v>
      </c>
      <c r="X256" s="1070"/>
      <c r="Y256" s="1070"/>
      <c r="AA256" s="1067"/>
      <c r="AC256" s="1070"/>
      <c r="AG256" s="1072"/>
    </row>
    <row r="257" s="873" customFormat="1" ht="28.8" spans="1:33">
      <c r="A257" s="873" t="s">
        <v>1351</v>
      </c>
      <c r="B257" s="819" t="s">
        <v>1352</v>
      </c>
      <c r="F257" s="1060"/>
      <c r="G257" s="1061"/>
      <c r="H257" s="1062" t="s">
        <v>1353</v>
      </c>
      <c r="I257" s="1061" t="s">
        <v>687</v>
      </c>
      <c r="J257" s="1061" t="s">
        <v>687</v>
      </c>
      <c r="K257" s="1061" t="s">
        <v>687</v>
      </c>
      <c r="M257" s="1067"/>
      <c r="N257" s="1068"/>
      <c r="Q257" s="1070" t="s">
        <v>521</v>
      </c>
      <c r="T257" s="1067" t="s">
        <v>87</v>
      </c>
      <c r="U257" s="1067"/>
      <c r="W257" s="1070"/>
      <c r="X257" s="1070"/>
      <c r="Y257" s="1070"/>
      <c r="AA257" s="1067"/>
      <c r="AC257" s="1070"/>
      <c r="AG257" s="1072"/>
    </row>
    <row r="258" s="873" customFormat="1" ht="28.8" spans="1:33">
      <c r="A258" s="873" t="s">
        <v>1354</v>
      </c>
      <c r="B258" s="1060" t="s">
        <v>1355</v>
      </c>
      <c r="F258" s="1064"/>
      <c r="G258" s="1061"/>
      <c r="H258" s="1062" t="s">
        <v>798</v>
      </c>
      <c r="I258" s="1061" t="s">
        <v>687</v>
      </c>
      <c r="J258" s="1061" t="s">
        <v>687</v>
      </c>
      <c r="K258" s="1061" t="s">
        <v>687</v>
      </c>
      <c r="M258" s="1067" t="s">
        <v>521</v>
      </c>
      <c r="N258" s="1068"/>
      <c r="Q258" s="1070" t="s">
        <v>521</v>
      </c>
      <c r="T258" s="1067" t="s">
        <v>87</v>
      </c>
      <c r="U258" s="1067"/>
      <c r="W258" s="1070" t="s">
        <v>521</v>
      </c>
      <c r="X258" s="1070"/>
      <c r="Y258" s="1070"/>
      <c r="AA258" s="1067"/>
      <c r="AC258" s="1070"/>
      <c r="AG258" s="1072"/>
    </row>
    <row r="259" s="873" customFormat="1" ht="28.8" spans="1:33">
      <c r="A259" s="873" t="s">
        <v>1356</v>
      </c>
      <c r="B259" s="819" t="s">
        <v>1357</v>
      </c>
      <c r="F259" s="1064"/>
      <c r="G259" s="1061"/>
      <c r="H259" s="1062" t="s">
        <v>798</v>
      </c>
      <c r="I259" s="1061" t="s">
        <v>687</v>
      </c>
      <c r="J259" s="1061" t="s">
        <v>687</v>
      </c>
      <c r="K259" s="1061" t="s">
        <v>687</v>
      </c>
      <c r="M259" s="1067" t="s">
        <v>521</v>
      </c>
      <c r="N259" s="1068"/>
      <c r="Q259" s="1070" t="s">
        <v>521</v>
      </c>
      <c r="T259" s="1067" t="s">
        <v>87</v>
      </c>
      <c r="U259" s="1067"/>
      <c r="W259" s="1070" t="s">
        <v>521</v>
      </c>
      <c r="X259" s="1070"/>
      <c r="Y259" s="1070"/>
      <c r="AA259" s="1067"/>
      <c r="AC259" s="1070"/>
      <c r="AG259" s="1072"/>
    </row>
    <row r="260" s="873" customFormat="1" ht="28.8" spans="1:33">
      <c r="A260" s="873" t="s">
        <v>1358</v>
      </c>
      <c r="B260" s="819" t="s">
        <v>1359</v>
      </c>
      <c r="F260" s="1064"/>
      <c r="G260" s="1061"/>
      <c r="H260" s="1062" t="s">
        <v>798</v>
      </c>
      <c r="I260" s="1061" t="s">
        <v>687</v>
      </c>
      <c r="J260" s="1061" t="s">
        <v>687</v>
      </c>
      <c r="K260" s="1061" t="s">
        <v>687</v>
      </c>
      <c r="M260" s="1067" t="s">
        <v>521</v>
      </c>
      <c r="N260" s="1068"/>
      <c r="Q260" s="1070" t="s">
        <v>521</v>
      </c>
      <c r="T260" s="1067" t="s">
        <v>87</v>
      </c>
      <c r="U260" s="1067"/>
      <c r="W260" s="1070" t="s">
        <v>521</v>
      </c>
      <c r="X260" s="1070"/>
      <c r="Y260" s="1070"/>
      <c r="AA260" s="1067"/>
      <c r="AC260" s="1070"/>
      <c r="AG260" s="1072"/>
    </row>
    <row r="261" s="870" customFormat="1" ht="14.4" spans="1:33">
      <c r="A261" s="1045"/>
      <c r="J261" s="1065"/>
      <c r="L261" s="1052"/>
      <c r="M261" s="1052"/>
      <c r="N261" s="1052"/>
      <c r="O261" s="1052"/>
      <c r="P261" s="1052"/>
      <c r="Q261" s="1052"/>
      <c r="R261" s="1052"/>
      <c r="S261" s="1028"/>
      <c r="T261" s="1052"/>
      <c r="U261" s="1052"/>
      <c r="V261" s="1052"/>
      <c r="W261" s="1052"/>
      <c r="X261" s="1052"/>
      <c r="Y261" s="1052"/>
      <c r="Z261" s="1052"/>
      <c r="AA261" s="1052"/>
      <c r="AB261" s="1052"/>
      <c r="AC261" s="1052"/>
      <c r="AD261" s="1052"/>
      <c r="AE261" s="1052"/>
      <c r="AF261" s="1028"/>
      <c r="AG261" s="1052"/>
    </row>
    <row r="262" s="870" customFormat="1" ht="14.4" spans="1:33">
      <c r="A262" s="1074" t="s">
        <v>1360</v>
      </c>
      <c r="B262" s="1075"/>
      <c r="C262" s="1075"/>
      <c r="D262" s="1075"/>
      <c r="E262" s="1075"/>
      <c r="F262" s="1084"/>
      <c r="J262" s="1065"/>
      <c r="L262" s="1052"/>
      <c r="M262" s="1052"/>
      <c r="N262" s="1052"/>
      <c r="O262" s="1052"/>
      <c r="P262" s="1052"/>
      <c r="Q262" s="1052"/>
      <c r="R262" s="1052"/>
      <c r="S262" s="1028"/>
      <c r="T262" s="1052"/>
      <c r="U262" s="1052"/>
      <c r="V262" s="1052"/>
      <c r="W262" s="1052"/>
      <c r="X262" s="1052"/>
      <c r="Y262" s="1052"/>
      <c r="Z262" s="1052"/>
      <c r="AA262" s="1052"/>
      <c r="AB262" s="1052"/>
      <c r="AC262" s="1052"/>
      <c r="AD262" s="1052"/>
      <c r="AE262" s="1052"/>
      <c r="AF262" s="1028"/>
      <c r="AG262" s="1052"/>
    </row>
    <row r="263" s="875" customFormat="1" ht="28.8" spans="1:33">
      <c r="A263" s="875">
        <v>9494</v>
      </c>
      <c r="B263" s="1076" t="s">
        <v>1361</v>
      </c>
      <c r="F263" s="1076" t="s">
        <v>1362</v>
      </c>
      <c r="G263" s="1085"/>
      <c r="H263" s="1086" t="s">
        <v>798</v>
      </c>
      <c r="I263" s="1086" t="s">
        <v>798</v>
      </c>
      <c r="J263" s="1085" t="s">
        <v>687</v>
      </c>
      <c r="K263" s="1085" t="s">
        <v>687</v>
      </c>
      <c r="M263" s="1094"/>
      <c r="N263" s="1095" t="s">
        <v>521</v>
      </c>
      <c r="Q263" s="1099" t="s">
        <v>521</v>
      </c>
      <c r="T263" s="1094" t="s">
        <v>87</v>
      </c>
      <c r="U263" s="1094"/>
      <c r="W263" s="1099"/>
      <c r="X263" s="1099"/>
      <c r="Y263" s="1099"/>
      <c r="AA263" s="1094"/>
      <c r="AC263" s="1099"/>
      <c r="AG263" s="1103"/>
    </row>
    <row r="264" s="875" customFormat="1" ht="28.8" spans="1:33">
      <c r="A264" s="875">
        <v>9407</v>
      </c>
      <c r="B264" s="1076" t="s">
        <v>1363</v>
      </c>
      <c r="F264" s="1076" t="s">
        <v>1364</v>
      </c>
      <c r="G264" s="1085"/>
      <c r="H264" s="1086" t="s">
        <v>798</v>
      </c>
      <c r="I264" s="1086" t="s">
        <v>798</v>
      </c>
      <c r="J264" s="1085" t="s">
        <v>687</v>
      </c>
      <c r="K264" s="1085" t="s">
        <v>687</v>
      </c>
      <c r="M264" s="1094"/>
      <c r="N264" s="1095" t="s">
        <v>521</v>
      </c>
      <c r="Q264" s="1099" t="s">
        <v>521</v>
      </c>
      <c r="T264" s="1094" t="s">
        <v>87</v>
      </c>
      <c r="U264" s="1094"/>
      <c r="W264" s="1099"/>
      <c r="X264" s="1099"/>
      <c r="Y264" s="1099"/>
      <c r="AA264" s="1094"/>
      <c r="AC264" s="1099"/>
      <c r="AG264" s="1103"/>
    </row>
    <row r="265" s="875" customFormat="1" ht="14.4" spans="1:33">
      <c r="A265" s="875">
        <v>9594</v>
      </c>
      <c r="B265" s="1076" t="s">
        <v>1365</v>
      </c>
      <c r="F265" s="1076" t="s">
        <v>1366</v>
      </c>
      <c r="G265" s="1085"/>
      <c r="H265" s="1086" t="s">
        <v>798</v>
      </c>
      <c r="I265" s="1086" t="s">
        <v>798</v>
      </c>
      <c r="J265" s="1085" t="s">
        <v>687</v>
      </c>
      <c r="K265" s="1085" t="s">
        <v>687</v>
      </c>
      <c r="M265" s="1094"/>
      <c r="N265" s="1095" t="s">
        <v>521</v>
      </c>
      <c r="Q265" s="1099" t="s">
        <v>521</v>
      </c>
      <c r="T265" s="1094" t="s">
        <v>87</v>
      </c>
      <c r="U265" s="1094"/>
      <c r="W265" s="1099"/>
      <c r="X265" s="1099"/>
      <c r="Y265" s="1099"/>
      <c r="AA265" s="1094"/>
      <c r="AC265" s="1099"/>
      <c r="AG265" s="1103"/>
    </row>
    <row r="266" s="875" customFormat="1" ht="14.4" spans="1:33">
      <c r="A266" s="875">
        <v>9507</v>
      </c>
      <c r="B266" s="1076" t="s">
        <v>1367</v>
      </c>
      <c r="F266" s="1076" t="s">
        <v>1368</v>
      </c>
      <c r="G266" s="1085"/>
      <c r="H266" s="1086" t="s">
        <v>798</v>
      </c>
      <c r="I266" s="1086" t="s">
        <v>798</v>
      </c>
      <c r="J266" s="1085" t="s">
        <v>687</v>
      </c>
      <c r="K266" s="1085" t="s">
        <v>687</v>
      </c>
      <c r="M266" s="1094"/>
      <c r="N266" s="1095" t="s">
        <v>521</v>
      </c>
      <c r="Q266" s="1099" t="s">
        <v>521</v>
      </c>
      <c r="T266" s="1094" t="s">
        <v>87</v>
      </c>
      <c r="U266" s="1094"/>
      <c r="W266" s="1099"/>
      <c r="X266" s="1099"/>
      <c r="Y266" s="1099"/>
      <c r="AA266" s="1094"/>
      <c r="AC266" s="1099"/>
      <c r="AG266" s="1103"/>
    </row>
    <row r="267" s="875" customFormat="1" ht="28.8" spans="1:33">
      <c r="A267" s="875">
        <v>9694</v>
      </c>
      <c r="B267" s="1076" t="s">
        <v>1369</v>
      </c>
      <c r="F267" s="1076" t="s">
        <v>1370</v>
      </c>
      <c r="G267" s="1085"/>
      <c r="H267" s="1086" t="s">
        <v>798</v>
      </c>
      <c r="I267" s="1086" t="s">
        <v>798</v>
      </c>
      <c r="J267" s="1085" t="s">
        <v>687</v>
      </c>
      <c r="K267" s="1085" t="s">
        <v>687</v>
      </c>
      <c r="M267" s="1094"/>
      <c r="N267" s="1095" t="s">
        <v>521</v>
      </c>
      <c r="Q267" s="1099" t="s">
        <v>521</v>
      </c>
      <c r="T267" s="1094" t="s">
        <v>87</v>
      </c>
      <c r="U267" s="1094"/>
      <c r="W267" s="1099"/>
      <c r="X267" s="1099"/>
      <c r="Y267" s="1099"/>
      <c r="AA267" s="1094"/>
      <c r="AC267" s="1099"/>
      <c r="AG267" s="1103"/>
    </row>
    <row r="268" s="875" customFormat="1" ht="28.8" spans="1:33">
      <c r="A268" s="875">
        <v>9607</v>
      </c>
      <c r="B268" s="1076" t="s">
        <v>1371</v>
      </c>
      <c r="F268" s="1076" t="s">
        <v>1372</v>
      </c>
      <c r="G268" s="1085"/>
      <c r="H268" s="1086" t="s">
        <v>798</v>
      </c>
      <c r="I268" s="1086" t="s">
        <v>798</v>
      </c>
      <c r="J268" s="1085" t="s">
        <v>687</v>
      </c>
      <c r="K268" s="1085" t="s">
        <v>687</v>
      </c>
      <c r="M268" s="1094"/>
      <c r="N268" s="1095" t="s">
        <v>521</v>
      </c>
      <c r="Q268" s="1099" t="s">
        <v>521</v>
      </c>
      <c r="T268" s="1094" t="s">
        <v>87</v>
      </c>
      <c r="U268" s="1094"/>
      <c r="W268" s="1099"/>
      <c r="X268" s="1099"/>
      <c r="Y268" s="1099"/>
      <c r="AA268" s="1094"/>
      <c r="AC268" s="1099"/>
      <c r="AG268" s="1103"/>
    </row>
    <row r="269" s="875" customFormat="1" ht="28.8" spans="1:33">
      <c r="A269" s="875">
        <v>9695</v>
      </c>
      <c r="B269" s="1076" t="s">
        <v>1373</v>
      </c>
      <c r="F269" s="1076" t="s">
        <v>1374</v>
      </c>
      <c r="G269" s="1085"/>
      <c r="H269" s="1086" t="s">
        <v>798</v>
      </c>
      <c r="I269" s="1086" t="s">
        <v>798</v>
      </c>
      <c r="J269" s="1085" t="s">
        <v>687</v>
      </c>
      <c r="K269" s="1085" t="s">
        <v>687</v>
      </c>
      <c r="M269" s="1094"/>
      <c r="N269" s="1095" t="s">
        <v>521</v>
      </c>
      <c r="Q269" s="1099" t="s">
        <v>521</v>
      </c>
      <c r="T269" s="1094" t="s">
        <v>87</v>
      </c>
      <c r="U269" s="1094"/>
      <c r="W269" s="1099"/>
      <c r="X269" s="1099"/>
      <c r="Y269" s="1099"/>
      <c r="AA269" s="1094"/>
      <c r="AC269" s="1099"/>
      <c r="AG269" s="1103"/>
    </row>
    <row r="270" s="875" customFormat="1" ht="28.8" spans="1:33">
      <c r="A270" s="875">
        <v>9608</v>
      </c>
      <c r="B270" s="1076" t="s">
        <v>1375</v>
      </c>
      <c r="F270" s="1076" t="s">
        <v>1376</v>
      </c>
      <c r="G270" s="1085"/>
      <c r="H270" s="1086" t="s">
        <v>798</v>
      </c>
      <c r="I270" s="1086" t="s">
        <v>798</v>
      </c>
      <c r="J270" s="1085" t="s">
        <v>687</v>
      </c>
      <c r="K270" s="1085" t="s">
        <v>687</v>
      </c>
      <c r="M270" s="1094"/>
      <c r="N270" s="1095" t="s">
        <v>521</v>
      </c>
      <c r="Q270" s="1099" t="s">
        <v>521</v>
      </c>
      <c r="T270" s="1094" t="s">
        <v>87</v>
      </c>
      <c r="U270" s="1094"/>
      <c r="W270" s="1099"/>
      <c r="X270" s="1099"/>
      <c r="Y270" s="1099"/>
      <c r="AA270" s="1094"/>
      <c r="AC270" s="1099"/>
      <c r="AG270" s="1103"/>
    </row>
    <row r="271" s="875" customFormat="1" ht="28.8" spans="1:33">
      <c r="A271" s="875" t="s">
        <v>1377</v>
      </c>
      <c r="B271" s="1076" t="s">
        <v>1378</v>
      </c>
      <c r="F271" s="819" t="s">
        <v>1379</v>
      </c>
      <c r="G271" s="1085"/>
      <c r="H271" s="1086" t="s">
        <v>798</v>
      </c>
      <c r="I271" s="1086" t="s">
        <v>798</v>
      </c>
      <c r="J271" s="1086" t="s">
        <v>798</v>
      </c>
      <c r="K271" s="1086" t="s">
        <v>798</v>
      </c>
      <c r="M271" s="1094"/>
      <c r="N271" s="1095" t="s">
        <v>521</v>
      </c>
      <c r="Q271" s="1099" t="s">
        <v>521</v>
      </c>
      <c r="T271" s="1094" t="s">
        <v>87</v>
      </c>
      <c r="U271" s="1094"/>
      <c r="W271" s="1099"/>
      <c r="X271" s="1099"/>
      <c r="Y271" s="1099"/>
      <c r="Z271" s="875" t="s">
        <v>521</v>
      </c>
      <c r="AA271" s="1094"/>
      <c r="AC271" s="1099"/>
      <c r="AG271" s="1103"/>
    </row>
    <row r="272" s="875" customFormat="1" ht="28.8" spans="1:33">
      <c r="A272" s="875" t="s">
        <v>1380</v>
      </c>
      <c r="B272" s="1076" t="s">
        <v>1381</v>
      </c>
      <c r="F272" s="819" t="s">
        <v>1382</v>
      </c>
      <c r="G272" s="1085"/>
      <c r="H272" s="1086" t="s">
        <v>798</v>
      </c>
      <c r="I272" s="1086" t="s">
        <v>798</v>
      </c>
      <c r="J272" s="1086" t="s">
        <v>798</v>
      </c>
      <c r="K272" s="1086" t="s">
        <v>798</v>
      </c>
      <c r="M272" s="1094"/>
      <c r="N272" s="1095" t="s">
        <v>521</v>
      </c>
      <c r="Q272" s="1099" t="s">
        <v>521</v>
      </c>
      <c r="T272" s="1094" t="s">
        <v>87</v>
      </c>
      <c r="U272" s="1094"/>
      <c r="W272" s="1099"/>
      <c r="X272" s="1099"/>
      <c r="Y272" s="1099"/>
      <c r="Z272" s="875" t="s">
        <v>521</v>
      </c>
      <c r="AA272" s="1094"/>
      <c r="AC272" s="1099"/>
      <c r="AG272" s="1103"/>
    </row>
    <row r="273" s="875" customFormat="1" ht="14.4" spans="1:33">
      <c r="A273" s="875" t="s">
        <v>1383</v>
      </c>
      <c r="B273" s="1076" t="s">
        <v>1384</v>
      </c>
      <c r="F273" s="819" t="s">
        <v>1385</v>
      </c>
      <c r="G273" s="1085"/>
      <c r="H273" s="1086" t="s">
        <v>798</v>
      </c>
      <c r="I273" s="1086" t="s">
        <v>798</v>
      </c>
      <c r="J273" s="1086" t="s">
        <v>798</v>
      </c>
      <c r="K273" s="1086" t="s">
        <v>798</v>
      </c>
      <c r="M273" s="1094"/>
      <c r="N273" s="1095" t="s">
        <v>521</v>
      </c>
      <c r="Q273" s="1099" t="s">
        <v>521</v>
      </c>
      <c r="T273" s="1094" t="s">
        <v>87</v>
      </c>
      <c r="U273" s="1094"/>
      <c r="W273" s="1099"/>
      <c r="X273" s="1099"/>
      <c r="Y273" s="1099"/>
      <c r="Z273" s="875" t="s">
        <v>521</v>
      </c>
      <c r="AA273" s="1094"/>
      <c r="AC273" s="1099"/>
      <c r="AG273" s="1103"/>
    </row>
    <row r="274" s="875" customFormat="1" ht="14.4" spans="1:33">
      <c r="A274" s="875" t="s">
        <v>1386</v>
      </c>
      <c r="B274" s="1076" t="s">
        <v>1387</v>
      </c>
      <c r="F274" s="819" t="s">
        <v>1388</v>
      </c>
      <c r="G274" s="1085"/>
      <c r="H274" s="1086" t="s">
        <v>798</v>
      </c>
      <c r="I274" s="1086" t="s">
        <v>798</v>
      </c>
      <c r="J274" s="1086" t="s">
        <v>798</v>
      </c>
      <c r="K274" s="1086" t="s">
        <v>798</v>
      </c>
      <c r="M274" s="1094"/>
      <c r="N274" s="1095" t="s">
        <v>521</v>
      </c>
      <c r="Q274" s="1099" t="s">
        <v>521</v>
      </c>
      <c r="T274" s="1094" t="s">
        <v>87</v>
      </c>
      <c r="U274" s="1094"/>
      <c r="W274" s="1099"/>
      <c r="X274" s="1099"/>
      <c r="Y274" s="1099"/>
      <c r="Z274" s="875" t="s">
        <v>521</v>
      </c>
      <c r="AA274" s="1094"/>
      <c r="AC274" s="1099"/>
      <c r="AG274" s="1103"/>
    </row>
    <row r="275" s="875" customFormat="1" ht="28.8" spans="1:33">
      <c r="A275" s="875" t="s">
        <v>1389</v>
      </c>
      <c r="B275" s="819" t="s">
        <v>1390</v>
      </c>
      <c r="F275" s="819" t="s">
        <v>1391</v>
      </c>
      <c r="G275" s="1085"/>
      <c r="H275" s="1086" t="s">
        <v>798</v>
      </c>
      <c r="I275" s="1086" t="s">
        <v>798</v>
      </c>
      <c r="J275" s="1086" t="s">
        <v>798</v>
      </c>
      <c r="K275" s="1086" t="s">
        <v>798</v>
      </c>
      <c r="M275" s="1094"/>
      <c r="N275" s="1095" t="s">
        <v>521</v>
      </c>
      <c r="Q275" s="1099" t="s">
        <v>521</v>
      </c>
      <c r="T275" s="1094" t="s">
        <v>87</v>
      </c>
      <c r="U275" s="1094"/>
      <c r="W275" s="1099"/>
      <c r="X275" s="1099"/>
      <c r="Y275" s="1099"/>
      <c r="Z275" s="875" t="s">
        <v>521</v>
      </c>
      <c r="AA275" s="1094"/>
      <c r="AC275" s="1099"/>
      <c r="AG275" s="1103"/>
    </row>
    <row r="276" s="875" customFormat="1" ht="28.8" spans="1:33">
      <c r="A276" s="875" t="s">
        <v>1392</v>
      </c>
      <c r="B276" s="1076" t="s">
        <v>1393</v>
      </c>
      <c r="F276" s="819" t="s">
        <v>1394</v>
      </c>
      <c r="G276" s="1085"/>
      <c r="H276" s="1086" t="s">
        <v>798</v>
      </c>
      <c r="I276" s="1086" t="s">
        <v>798</v>
      </c>
      <c r="J276" s="1086" t="s">
        <v>798</v>
      </c>
      <c r="K276" s="1086" t="s">
        <v>798</v>
      </c>
      <c r="M276" s="1094"/>
      <c r="N276" s="1095" t="s">
        <v>521</v>
      </c>
      <c r="Q276" s="1099" t="s">
        <v>521</v>
      </c>
      <c r="T276" s="1094" t="s">
        <v>87</v>
      </c>
      <c r="U276" s="1094"/>
      <c r="W276" s="1099"/>
      <c r="X276" s="1099"/>
      <c r="Y276" s="1099"/>
      <c r="Z276" s="875" t="s">
        <v>521</v>
      </c>
      <c r="AA276" s="1094"/>
      <c r="AC276" s="1099"/>
      <c r="AG276" s="1103"/>
    </row>
    <row r="277" s="875" customFormat="1" ht="28.8" spans="1:33">
      <c r="A277" s="875" t="s">
        <v>1395</v>
      </c>
      <c r="B277" s="1076" t="s">
        <v>1396</v>
      </c>
      <c r="F277" s="819" t="s">
        <v>1397</v>
      </c>
      <c r="G277" s="1085"/>
      <c r="H277" s="1086" t="s">
        <v>798</v>
      </c>
      <c r="I277" s="1086" t="s">
        <v>798</v>
      </c>
      <c r="J277" s="1086" t="s">
        <v>798</v>
      </c>
      <c r="K277" s="1086" t="s">
        <v>798</v>
      </c>
      <c r="M277" s="1094"/>
      <c r="N277" s="1095" t="s">
        <v>521</v>
      </c>
      <c r="Q277" s="1099" t="s">
        <v>521</v>
      </c>
      <c r="T277" s="1094" t="s">
        <v>87</v>
      </c>
      <c r="U277" s="1094"/>
      <c r="W277" s="1099"/>
      <c r="X277" s="1099"/>
      <c r="Y277" s="1099"/>
      <c r="Z277" s="875" t="s">
        <v>521</v>
      </c>
      <c r="AA277" s="1094"/>
      <c r="AC277" s="1099"/>
      <c r="AG277" s="1103"/>
    </row>
    <row r="278" s="876" customFormat="1" ht="14.4" spans="2:33">
      <c r="B278" s="1077" t="s">
        <v>1398</v>
      </c>
      <c r="F278" s="1077" t="s">
        <v>1398</v>
      </c>
      <c r="G278" s="1087"/>
      <c r="H278" s="1088" t="s">
        <v>798</v>
      </c>
      <c r="I278" s="1088" t="s">
        <v>798</v>
      </c>
      <c r="J278" s="1088" t="s">
        <v>798</v>
      </c>
      <c r="K278" s="1088" t="s">
        <v>798</v>
      </c>
      <c r="M278" s="1096"/>
      <c r="N278" s="1097" t="s">
        <v>521</v>
      </c>
      <c r="Q278" s="1100" t="s">
        <v>521</v>
      </c>
      <c r="T278" s="1096" t="s">
        <v>87</v>
      </c>
      <c r="U278" s="1096"/>
      <c r="W278" s="1100"/>
      <c r="X278" s="1100"/>
      <c r="Y278" s="1100"/>
      <c r="Z278" s="875" t="s">
        <v>521</v>
      </c>
      <c r="AA278" s="1096"/>
      <c r="AC278" s="1100"/>
      <c r="AG278" s="1104"/>
    </row>
    <row r="279" s="876" customFormat="1" ht="28.8" spans="1:33">
      <c r="A279" s="875" t="s">
        <v>1399</v>
      </c>
      <c r="B279" s="819" t="s">
        <v>1400</v>
      </c>
      <c r="F279" s="819" t="s">
        <v>1401</v>
      </c>
      <c r="G279" s="1087"/>
      <c r="H279" s="1088" t="s">
        <v>798</v>
      </c>
      <c r="I279" s="1088" t="s">
        <v>798</v>
      </c>
      <c r="J279" s="1088" t="s">
        <v>798</v>
      </c>
      <c r="K279" s="1088" t="s">
        <v>798</v>
      </c>
      <c r="M279" s="1096"/>
      <c r="N279" s="1097" t="s">
        <v>521</v>
      </c>
      <c r="Q279" s="1100" t="s">
        <v>521</v>
      </c>
      <c r="T279" s="1096" t="s">
        <v>87</v>
      </c>
      <c r="U279" s="1096"/>
      <c r="W279" s="1100"/>
      <c r="X279" s="1100"/>
      <c r="Y279" s="1100"/>
      <c r="Z279" s="875" t="s">
        <v>521</v>
      </c>
      <c r="AA279" s="1096"/>
      <c r="AC279" s="1100"/>
      <c r="AG279" s="1104"/>
    </row>
    <row r="280" s="875" customFormat="1" ht="14.4" spans="1:33">
      <c r="A280" s="875" t="s">
        <v>1402</v>
      </c>
      <c r="B280" s="1076" t="s">
        <v>1403</v>
      </c>
      <c r="F280" s="819" t="s">
        <v>1404</v>
      </c>
      <c r="G280" s="1085"/>
      <c r="H280" s="1086" t="s">
        <v>798</v>
      </c>
      <c r="I280" s="1086" t="s">
        <v>798</v>
      </c>
      <c r="J280" s="1086" t="s">
        <v>798</v>
      </c>
      <c r="K280" s="1086" t="s">
        <v>798</v>
      </c>
      <c r="M280" s="1094"/>
      <c r="N280" s="1095" t="s">
        <v>521</v>
      </c>
      <c r="Q280" s="1099" t="s">
        <v>521</v>
      </c>
      <c r="T280" s="1094" t="s">
        <v>87</v>
      </c>
      <c r="U280" s="1094"/>
      <c r="W280" s="1099"/>
      <c r="X280" s="1099"/>
      <c r="Y280" s="1099"/>
      <c r="Z280" s="875" t="s">
        <v>521</v>
      </c>
      <c r="AA280" s="1094"/>
      <c r="AC280" s="1099"/>
      <c r="AG280" s="1103"/>
    </row>
    <row r="281" s="877" customFormat="1" ht="28.8" spans="1:34">
      <c r="A281" s="878">
        <v>1105</v>
      </c>
      <c r="B281" s="1078" t="s">
        <v>1405</v>
      </c>
      <c r="C281" s="878"/>
      <c r="D281" s="878"/>
      <c r="E281" s="878">
        <v>1</v>
      </c>
      <c r="F281" s="878" t="s">
        <v>1406</v>
      </c>
      <c r="G281" s="1078"/>
      <c r="H281" s="1089" t="s">
        <v>798</v>
      </c>
      <c r="I281" s="1089" t="s">
        <v>798</v>
      </c>
      <c r="J281" s="1089" t="s">
        <v>798</v>
      </c>
      <c r="K281" s="1089" t="s">
        <v>798</v>
      </c>
      <c r="L281" s="1092" t="s">
        <v>521</v>
      </c>
      <c r="M281" s="1092"/>
      <c r="N281" s="1092"/>
      <c r="O281" s="1092"/>
      <c r="P281" s="1092"/>
      <c r="Q281" s="1092" t="s">
        <v>521</v>
      </c>
      <c r="R281" s="1092"/>
      <c r="S281" s="1092"/>
      <c r="T281" s="1098" t="s">
        <v>87</v>
      </c>
      <c r="U281" s="1098"/>
      <c r="V281" s="1350" t="s">
        <v>1407</v>
      </c>
      <c r="W281" s="1092" t="s">
        <v>521</v>
      </c>
      <c r="X281" s="1092"/>
      <c r="Y281" s="1092"/>
      <c r="Z281" s="1092"/>
      <c r="AA281" s="1101"/>
      <c r="AB281" s="1098"/>
      <c r="AC281" s="1092"/>
      <c r="AD281" s="1092"/>
      <c r="AE281" s="1092" t="s">
        <v>521</v>
      </c>
      <c r="AG281" s="1092"/>
      <c r="AH281" s="1092"/>
    </row>
    <row r="282" s="878" customFormat="1" ht="43.2" spans="1:33">
      <c r="A282" s="1079">
        <v>4610</v>
      </c>
      <c r="B282" s="1080" t="s">
        <v>1408</v>
      </c>
      <c r="C282" s="878">
        <v>4610</v>
      </c>
      <c r="E282" s="878">
        <v>1</v>
      </c>
      <c r="F282" s="1090" t="s">
        <v>1409</v>
      </c>
      <c r="G282" s="1078"/>
      <c r="H282" s="1078" t="s">
        <v>1410</v>
      </c>
      <c r="I282" s="1078" t="s">
        <v>1410</v>
      </c>
      <c r="J282" s="1078" t="s">
        <v>1410</v>
      </c>
      <c r="K282" s="1078" t="s">
        <v>1410</v>
      </c>
      <c r="N282" s="1098" t="s">
        <v>521</v>
      </c>
      <c r="Q282" s="1098" t="s">
        <v>521</v>
      </c>
      <c r="T282" s="1101" t="s">
        <v>87</v>
      </c>
      <c r="U282" s="1101"/>
      <c r="W282" s="1098" t="s">
        <v>521</v>
      </c>
      <c r="X282" s="1098"/>
      <c r="Y282" s="1098"/>
      <c r="Z282" s="1098"/>
      <c r="AA282" s="1102"/>
      <c r="AB282" s="1098"/>
      <c r="AC282" s="1092"/>
      <c r="AE282" s="878" t="s">
        <v>521</v>
      </c>
      <c r="AG282" s="1105"/>
    </row>
    <row r="283" s="878" customFormat="1" ht="28.8" spans="1:33">
      <c r="A283" s="1079">
        <v>4611</v>
      </c>
      <c r="B283" s="1080" t="s">
        <v>1411</v>
      </c>
      <c r="C283" s="878">
        <v>4611</v>
      </c>
      <c r="E283" s="878">
        <v>1</v>
      </c>
      <c r="F283" s="1090" t="s">
        <v>1412</v>
      </c>
      <c r="G283" s="1078"/>
      <c r="H283" s="1078" t="s">
        <v>873</v>
      </c>
      <c r="I283" s="1078" t="s">
        <v>873</v>
      </c>
      <c r="J283" s="1078" t="s">
        <v>873</v>
      </c>
      <c r="K283" s="1078" t="s">
        <v>873</v>
      </c>
      <c r="N283" s="1098" t="s">
        <v>521</v>
      </c>
      <c r="Q283" s="1098" t="s">
        <v>521</v>
      </c>
      <c r="T283" s="1101" t="s">
        <v>87</v>
      </c>
      <c r="U283" s="1101"/>
      <c r="W283" s="1098"/>
      <c r="X283" s="1098"/>
      <c r="Y283" s="1098"/>
      <c r="Z283" s="1098"/>
      <c r="AA283" s="1101"/>
      <c r="AB283" s="1098"/>
      <c r="AC283" s="1092"/>
      <c r="AE283" s="878" t="s">
        <v>521</v>
      </c>
      <c r="AG283" s="1105"/>
    </row>
    <row r="284" s="870" customFormat="1" ht="26.3" spans="1:33">
      <c r="A284" s="1045" t="s">
        <v>1413</v>
      </c>
      <c r="B284" s="1052" t="s">
        <v>1414</v>
      </c>
      <c r="J284" s="1093" t="s">
        <v>1183</v>
      </c>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row>
    <row r="285" s="870" customFormat="1" ht="26.3" spans="1:33">
      <c r="A285" s="1081" t="s">
        <v>1415</v>
      </c>
      <c r="B285" s="1082" t="s">
        <v>1416</v>
      </c>
      <c r="F285" s="1091" t="s">
        <v>1417</v>
      </c>
      <c r="J285" s="1093" t="s">
        <v>1164</v>
      </c>
      <c r="L285" s="1052"/>
      <c r="M285" s="1052"/>
      <c r="N285" s="1052"/>
      <c r="O285" s="1052"/>
      <c r="P285" s="1052"/>
      <c r="Q285" s="1052"/>
      <c r="R285" s="1052"/>
      <c r="S285" s="1052"/>
      <c r="T285" s="1052"/>
      <c r="U285" s="1052"/>
      <c r="V285" s="1052"/>
      <c r="W285" s="1052"/>
      <c r="X285" s="1052"/>
      <c r="Y285" s="1052"/>
      <c r="Z285" s="1052"/>
      <c r="AA285" s="1052"/>
      <c r="AB285" s="1052"/>
      <c r="AC285" s="1052"/>
      <c r="AD285" s="1052"/>
      <c r="AE285" s="1052"/>
      <c r="AF285" s="1052"/>
      <c r="AG285" s="1052"/>
    </row>
    <row r="286" s="870" customFormat="1" ht="26.3" spans="1:30">
      <c r="A286" s="1083" t="s">
        <v>1418</v>
      </c>
      <c r="B286" s="870" t="s">
        <v>1419</v>
      </c>
      <c r="H286" s="1065" t="s">
        <v>706</v>
      </c>
      <c r="I286" s="1065" t="s">
        <v>706</v>
      </c>
      <c r="J286" s="1065" t="s">
        <v>706</v>
      </c>
      <c r="K286" s="1065" t="s">
        <v>706</v>
      </c>
      <c r="L286" s="1052"/>
      <c r="M286" s="1052"/>
      <c r="N286" s="1052" t="s">
        <v>521</v>
      </c>
      <c r="O286" s="1052"/>
      <c r="P286" s="1052"/>
      <c r="Q286" s="1052"/>
      <c r="R286" s="1028"/>
      <c r="S286" s="1052"/>
      <c r="T286" s="1052"/>
      <c r="U286" s="1052"/>
      <c r="V286" s="1052"/>
      <c r="W286" s="1052"/>
      <c r="X286" s="1052"/>
      <c r="Y286" s="1052"/>
      <c r="Z286" s="1052"/>
      <c r="AA286" s="1052"/>
      <c r="AB286" s="1052"/>
      <c r="AC286" s="1052"/>
      <c r="AD286" s="1052"/>
    </row>
    <row r="287" s="870" customFormat="1" ht="26.3" spans="1:30">
      <c r="A287" s="1083" t="s">
        <v>1420</v>
      </c>
      <c r="B287" s="870" t="s">
        <v>1421</v>
      </c>
      <c r="H287" s="1065" t="s">
        <v>706</v>
      </c>
      <c r="I287" s="1065" t="s">
        <v>706</v>
      </c>
      <c r="J287" s="1065" t="s">
        <v>706</v>
      </c>
      <c r="K287" s="1065" t="s">
        <v>706</v>
      </c>
      <c r="L287" s="1052"/>
      <c r="M287" s="1052"/>
      <c r="N287" s="1052" t="s">
        <v>521</v>
      </c>
      <c r="O287" s="1052"/>
      <c r="P287" s="1052"/>
      <c r="Q287" s="1052"/>
      <c r="R287" s="1028"/>
      <c r="S287" s="1052"/>
      <c r="T287" s="1052"/>
      <c r="U287" s="1052"/>
      <c r="V287" s="1052"/>
      <c r="W287" s="1052"/>
      <c r="X287" s="1052"/>
      <c r="Y287" s="1052"/>
      <c r="Z287" s="1052"/>
      <c r="AA287" s="1052"/>
      <c r="AB287" s="1052"/>
      <c r="AC287" s="1052"/>
      <c r="AD287" s="1052"/>
    </row>
    <row r="288" s="870" customFormat="1" ht="26.3" spans="1:30">
      <c r="A288" s="1083" t="s">
        <v>1422</v>
      </c>
      <c r="B288" s="870" t="s">
        <v>1423</v>
      </c>
      <c r="H288" s="1065" t="s">
        <v>706</v>
      </c>
      <c r="I288" s="1065" t="s">
        <v>706</v>
      </c>
      <c r="J288" s="1065" t="s">
        <v>706</v>
      </c>
      <c r="K288" s="1065" t="s">
        <v>706</v>
      </c>
      <c r="L288" s="1052"/>
      <c r="M288" s="1052"/>
      <c r="N288" s="1052" t="s">
        <v>521</v>
      </c>
      <c r="O288" s="1052"/>
      <c r="P288" s="1052"/>
      <c r="Q288" s="1052"/>
      <c r="R288" s="1028"/>
      <c r="S288" s="1052"/>
      <c r="T288" s="1052"/>
      <c r="U288" s="1052"/>
      <c r="V288" s="1052"/>
      <c r="W288" s="1052"/>
      <c r="X288" s="1052"/>
      <c r="Y288" s="1052"/>
      <c r="Z288" s="1052"/>
      <c r="AA288" s="1052"/>
      <c r="AB288" s="1052"/>
      <c r="AC288" s="1052"/>
      <c r="AD288" s="1052"/>
    </row>
    <row r="289" s="870" customFormat="1" ht="26.3" spans="1:30">
      <c r="A289" s="1083" t="s">
        <v>1424</v>
      </c>
      <c r="B289" s="870" t="s">
        <v>1425</v>
      </c>
      <c r="H289" s="1065" t="s">
        <v>706</v>
      </c>
      <c r="I289" s="1065" t="s">
        <v>706</v>
      </c>
      <c r="J289" s="1065" t="s">
        <v>706</v>
      </c>
      <c r="K289" s="1065" t="s">
        <v>706</v>
      </c>
      <c r="L289" s="1052"/>
      <c r="M289" s="1052"/>
      <c r="N289" s="1052" t="s">
        <v>521</v>
      </c>
      <c r="O289" s="1052"/>
      <c r="P289" s="1052"/>
      <c r="Q289" s="1052"/>
      <c r="R289" s="1028"/>
      <c r="S289" s="1052"/>
      <c r="T289" s="1052"/>
      <c r="U289" s="1052"/>
      <c r="V289" s="1052"/>
      <c r="W289" s="1052"/>
      <c r="X289" s="1052"/>
      <c r="Y289" s="1052"/>
      <c r="Z289" s="1052"/>
      <c r="AA289" s="1052"/>
      <c r="AB289" s="1052"/>
      <c r="AC289" s="1052"/>
      <c r="AD289" s="1052"/>
    </row>
    <row r="290" s="870" customFormat="1" ht="14.4" spans="1:30">
      <c r="A290" s="1083" t="s">
        <v>1426</v>
      </c>
      <c r="B290" s="870" t="s">
        <v>1427</v>
      </c>
      <c r="H290" s="1065" t="s">
        <v>706</v>
      </c>
      <c r="I290" s="1065" t="s">
        <v>706</v>
      </c>
      <c r="J290" s="1065" t="s">
        <v>706</v>
      </c>
      <c r="K290" s="1065" t="s">
        <v>706</v>
      </c>
      <c r="L290" s="1052"/>
      <c r="M290" s="1052"/>
      <c r="N290" s="1052" t="s">
        <v>521</v>
      </c>
      <c r="O290" s="1052"/>
      <c r="P290" s="1052"/>
      <c r="Q290" s="1052"/>
      <c r="R290" s="1028"/>
      <c r="S290" s="1052"/>
      <c r="T290" s="1052"/>
      <c r="U290" s="1052"/>
      <c r="V290" s="1052"/>
      <c r="W290" s="1052"/>
      <c r="X290" s="1052"/>
      <c r="Y290" s="1052"/>
      <c r="Z290" s="1052"/>
      <c r="AA290" s="1052"/>
      <c r="AB290" s="1052"/>
      <c r="AC290" s="1052"/>
      <c r="AD290" s="1052"/>
    </row>
    <row r="291" s="870" customFormat="1" ht="26.3" spans="1:30">
      <c r="A291" s="1045" t="s">
        <v>1428</v>
      </c>
      <c r="B291" s="870" t="s">
        <v>1429</v>
      </c>
      <c r="H291" s="1065" t="s">
        <v>1183</v>
      </c>
      <c r="I291" s="1065" t="s">
        <v>1183</v>
      </c>
      <c r="J291" s="1065" t="s">
        <v>1183</v>
      </c>
      <c r="K291" s="1065" t="s">
        <v>1183</v>
      </c>
      <c r="L291" s="1052"/>
      <c r="M291" s="1052"/>
      <c r="N291" s="1052"/>
      <c r="O291" s="1052"/>
      <c r="P291" s="1052"/>
      <c r="Q291" s="1052"/>
      <c r="R291" s="1028"/>
      <c r="S291" s="1052"/>
      <c r="T291" s="1052"/>
      <c r="U291" s="1052"/>
      <c r="V291" s="1052"/>
      <c r="W291" s="1052"/>
      <c r="X291" s="1052"/>
      <c r="Y291" s="1052"/>
      <c r="Z291" s="1052"/>
      <c r="AA291" s="1052"/>
      <c r="AB291" s="1052"/>
      <c r="AC291" s="1052"/>
      <c r="AD291" s="1052"/>
    </row>
    <row r="292" s="870" customFormat="1" ht="26.3" spans="1:30">
      <c r="A292" s="1045" t="s">
        <v>1430</v>
      </c>
      <c r="B292" s="870" t="s">
        <v>1431</v>
      </c>
      <c r="H292" s="1065" t="s">
        <v>1183</v>
      </c>
      <c r="I292" s="1065" t="s">
        <v>1183</v>
      </c>
      <c r="J292" s="1065" t="s">
        <v>1183</v>
      </c>
      <c r="K292" s="1065" t="s">
        <v>1183</v>
      </c>
      <c r="L292" s="1052"/>
      <c r="M292" s="1052"/>
      <c r="N292" s="1052"/>
      <c r="O292" s="1052"/>
      <c r="P292" s="1052"/>
      <c r="Q292" s="1052"/>
      <c r="R292" s="1028"/>
      <c r="S292" s="1052"/>
      <c r="T292" s="1052"/>
      <c r="U292" s="1052"/>
      <c r="V292" s="1052"/>
      <c r="W292" s="1052"/>
      <c r="X292" s="1052"/>
      <c r="Y292" s="1052"/>
      <c r="Z292" s="1052"/>
      <c r="AA292" s="1052"/>
      <c r="AB292" s="1052"/>
      <c r="AC292" s="1052"/>
      <c r="AD292" s="1052"/>
    </row>
    <row r="293" s="870" customFormat="1" ht="26.3" spans="1:30">
      <c r="A293" s="1045" t="s">
        <v>1432</v>
      </c>
      <c r="B293" s="870" t="s">
        <v>1433</v>
      </c>
      <c r="H293" s="1065" t="s">
        <v>1183</v>
      </c>
      <c r="I293" s="1065" t="s">
        <v>1183</v>
      </c>
      <c r="J293" s="1065" t="s">
        <v>1183</v>
      </c>
      <c r="K293" s="1065" t="s">
        <v>1183</v>
      </c>
      <c r="L293" s="1052"/>
      <c r="M293" s="1052"/>
      <c r="N293" s="1052"/>
      <c r="O293" s="1052"/>
      <c r="P293" s="1052"/>
      <c r="Q293" s="1052"/>
      <c r="R293" s="1028"/>
      <c r="S293" s="1052"/>
      <c r="T293" s="1052"/>
      <c r="U293" s="1052"/>
      <c r="V293" s="1052"/>
      <c r="W293" s="1052"/>
      <c r="X293" s="1052"/>
      <c r="Y293" s="1052"/>
      <c r="Z293" s="1052"/>
      <c r="AA293" s="1052"/>
      <c r="AB293" s="1052"/>
      <c r="AC293" s="1052"/>
      <c r="AD293" s="1052"/>
    </row>
    <row r="294" s="870" customFormat="1" ht="26.3" spans="1:30">
      <c r="A294" s="1045" t="s">
        <v>1434</v>
      </c>
      <c r="B294" s="870" t="s">
        <v>1435</v>
      </c>
      <c r="H294" s="1065" t="s">
        <v>1183</v>
      </c>
      <c r="I294" s="1065" t="s">
        <v>1183</v>
      </c>
      <c r="J294" s="1065" t="s">
        <v>1183</v>
      </c>
      <c r="K294" s="1065" t="s">
        <v>1183</v>
      </c>
      <c r="L294" s="1052"/>
      <c r="M294" s="1052"/>
      <c r="N294" s="1052"/>
      <c r="O294" s="1052"/>
      <c r="P294" s="1052"/>
      <c r="Q294" s="1052"/>
      <c r="R294" s="1028"/>
      <c r="S294" s="1052"/>
      <c r="T294" s="1052"/>
      <c r="U294" s="1052"/>
      <c r="V294" s="1052"/>
      <c r="W294" s="1052"/>
      <c r="X294" s="1052"/>
      <c r="Y294" s="1052"/>
      <c r="Z294" s="1052"/>
      <c r="AA294" s="1052"/>
      <c r="AB294" s="1052"/>
      <c r="AC294" s="1052"/>
      <c r="AD294" s="1052"/>
    </row>
    <row r="295" s="870" customFormat="1" ht="26.3" spans="1:30">
      <c r="A295" s="1045" t="s">
        <v>1436</v>
      </c>
      <c r="B295" s="870" t="s">
        <v>1437</v>
      </c>
      <c r="H295" s="1065" t="s">
        <v>1183</v>
      </c>
      <c r="I295" s="1065" t="s">
        <v>1183</v>
      </c>
      <c r="J295" s="1065" t="s">
        <v>1183</v>
      </c>
      <c r="K295" s="1065" t="s">
        <v>1183</v>
      </c>
      <c r="L295" s="1052"/>
      <c r="M295" s="1052"/>
      <c r="N295" s="1052"/>
      <c r="O295" s="1052"/>
      <c r="P295" s="1052"/>
      <c r="Q295" s="1052"/>
      <c r="R295" s="1028"/>
      <c r="S295" s="1052"/>
      <c r="T295" s="1052"/>
      <c r="U295" s="1052"/>
      <c r="V295" s="1052"/>
      <c r="W295" s="1052"/>
      <c r="X295" s="1052"/>
      <c r="Y295" s="1052"/>
      <c r="Z295" s="1052"/>
      <c r="AA295" s="1052"/>
      <c r="AB295" s="1052"/>
      <c r="AC295" s="1052"/>
      <c r="AD295" s="1052"/>
    </row>
    <row r="296" s="870" customFormat="1" ht="14.4" spans="1:33">
      <c r="A296" s="1045"/>
      <c r="J296" s="1065"/>
      <c r="L296" s="1052"/>
      <c r="M296" s="1052"/>
      <c r="N296" s="1052"/>
      <c r="O296" s="1052"/>
      <c r="P296" s="1052"/>
      <c r="Q296" s="1052"/>
      <c r="R296" s="1052"/>
      <c r="S296" s="1028"/>
      <c r="T296" s="1052"/>
      <c r="U296" s="1052"/>
      <c r="V296" s="1052"/>
      <c r="W296" s="1052"/>
      <c r="X296" s="1052"/>
      <c r="Y296" s="1052"/>
      <c r="Z296" s="1052"/>
      <c r="AA296" s="1052"/>
      <c r="AB296" s="1052"/>
      <c r="AC296" s="1052"/>
      <c r="AD296" s="1052"/>
      <c r="AE296" s="1052"/>
      <c r="AF296" s="1028"/>
      <c r="AG296" s="1052"/>
    </row>
    <row r="297" s="870" customFormat="1" ht="14.4" spans="1:33">
      <c r="A297" s="1045"/>
      <c r="J297" s="1065"/>
      <c r="L297" s="1052"/>
      <c r="M297" s="1052"/>
      <c r="N297" s="1052"/>
      <c r="O297" s="1052"/>
      <c r="P297" s="1052"/>
      <c r="Q297" s="1052"/>
      <c r="R297" s="1052"/>
      <c r="S297" s="1028"/>
      <c r="T297" s="1052"/>
      <c r="U297" s="1052"/>
      <c r="V297" s="1052"/>
      <c r="W297" s="1052"/>
      <c r="X297" s="1052"/>
      <c r="Y297" s="1052"/>
      <c r="Z297" s="1052"/>
      <c r="AA297" s="1052"/>
      <c r="AB297" s="1052"/>
      <c r="AC297" s="1052"/>
      <c r="AD297" s="1052"/>
      <c r="AE297" s="1052"/>
      <c r="AF297" s="1028"/>
      <c r="AG297" s="1052"/>
    </row>
    <row r="298" s="870" customFormat="1" ht="14.4" spans="1:33">
      <c r="A298" s="1045"/>
      <c r="J298" s="1065"/>
      <c r="L298" s="1052"/>
      <c r="M298" s="1052"/>
      <c r="N298" s="1052"/>
      <c r="O298" s="1052"/>
      <c r="P298" s="1052"/>
      <c r="Q298" s="1052"/>
      <c r="R298" s="1052"/>
      <c r="S298" s="1028"/>
      <c r="T298" s="1052"/>
      <c r="U298" s="1052"/>
      <c r="V298" s="1052"/>
      <c r="W298" s="1052"/>
      <c r="X298" s="1052"/>
      <c r="Y298" s="1052"/>
      <c r="Z298" s="1052"/>
      <c r="AA298" s="1052"/>
      <c r="AB298" s="1052"/>
      <c r="AC298" s="1052"/>
      <c r="AD298" s="1052"/>
      <c r="AE298" s="1052"/>
      <c r="AF298" s="1028"/>
      <c r="AG298" s="1052"/>
    </row>
    <row r="299" s="870" customFormat="1" ht="14.4" spans="1:33">
      <c r="A299" s="1045"/>
      <c r="J299" s="1065"/>
      <c r="L299" s="1052"/>
      <c r="M299" s="1052"/>
      <c r="N299" s="1052"/>
      <c r="O299" s="1052"/>
      <c r="P299" s="1052"/>
      <c r="Q299" s="1052"/>
      <c r="R299" s="1052"/>
      <c r="S299" s="1028"/>
      <c r="T299" s="1052"/>
      <c r="U299" s="1052"/>
      <c r="V299" s="1052"/>
      <c r="W299" s="1052"/>
      <c r="X299" s="1052"/>
      <c r="Y299" s="1052"/>
      <c r="Z299" s="1052"/>
      <c r="AA299" s="1052"/>
      <c r="AB299" s="1052"/>
      <c r="AC299" s="1052"/>
      <c r="AD299" s="1052"/>
      <c r="AE299" s="1052"/>
      <c r="AF299" s="1028"/>
      <c r="AG299" s="1052"/>
    </row>
    <row r="300" s="870" customFormat="1" ht="14.4" spans="1:33">
      <c r="A300" s="1045"/>
      <c r="J300" s="1065"/>
      <c r="L300" s="1052"/>
      <c r="M300" s="1052"/>
      <c r="N300" s="1052"/>
      <c r="O300" s="1052"/>
      <c r="P300" s="1052"/>
      <c r="Q300" s="1052"/>
      <c r="R300" s="1052"/>
      <c r="S300" s="1028"/>
      <c r="T300" s="1052"/>
      <c r="U300" s="1052"/>
      <c r="V300" s="1052"/>
      <c r="W300" s="1052"/>
      <c r="X300" s="1052"/>
      <c r="Y300" s="1052"/>
      <c r="Z300" s="1052"/>
      <c r="AA300" s="1052"/>
      <c r="AB300" s="1052"/>
      <c r="AC300" s="1052"/>
      <c r="AD300" s="1052"/>
      <c r="AE300" s="1052"/>
      <c r="AF300" s="1028"/>
      <c r="AG300" s="1052"/>
    </row>
    <row r="301" s="870" customFormat="1" ht="14.4" spans="1:33">
      <c r="A301" s="1045"/>
      <c r="J301" s="1065"/>
      <c r="L301" s="1052"/>
      <c r="M301" s="1052"/>
      <c r="N301" s="1052"/>
      <c r="O301" s="1052"/>
      <c r="P301" s="1052"/>
      <c r="Q301" s="1052"/>
      <c r="R301" s="1052"/>
      <c r="S301" s="1028"/>
      <c r="T301" s="1052"/>
      <c r="U301" s="1052"/>
      <c r="V301" s="1052"/>
      <c r="W301" s="1052"/>
      <c r="X301" s="1052"/>
      <c r="Y301" s="1052"/>
      <c r="Z301" s="1052"/>
      <c r="AA301" s="1052"/>
      <c r="AB301" s="1052"/>
      <c r="AC301" s="1052"/>
      <c r="AD301" s="1052"/>
      <c r="AE301" s="1052"/>
      <c r="AF301" s="1028"/>
      <c r="AG301" s="1052"/>
    </row>
    <row r="302" s="870" customFormat="1" ht="14.4" spans="1:33">
      <c r="A302" s="1045"/>
      <c r="J302" s="1065"/>
      <c r="L302" s="1052"/>
      <c r="M302" s="1052"/>
      <c r="N302" s="1052"/>
      <c r="O302" s="1052"/>
      <c r="P302" s="1052"/>
      <c r="Q302" s="1052"/>
      <c r="R302" s="1052"/>
      <c r="S302" s="1028"/>
      <c r="T302" s="1052"/>
      <c r="U302" s="1052"/>
      <c r="V302" s="1052"/>
      <c r="W302" s="1052"/>
      <c r="X302" s="1052"/>
      <c r="Y302" s="1052"/>
      <c r="Z302" s="1052"/>
      <c r="AA302" s="1052"/>
      <c r="AB302" s="1052"/>
      <c r="AC302" s="1052"/>
      <c r="AD302" s="1052"/>
      <c r="AE302" s="1052"/>
      <c r="AF302" s="1028"/>
      <c r="AG302" s="1052"/>
    </row>
    <row r="303" s="870" customFormat="1" ht="14.4" spans="1:33">
      <c r="A303" s="1045"/>
      <c r="J303" s="1065"/>
      <c r="L303" s="1052"/>
      <c r="M303" s="1052"/>
      <c r="N303" s="1052"/>
      <c r="O303" s="1052"/>
      <c r="P303" s="1052"/>
      <c r="Q303" s="1052"/>
      <c r="R303" s="1052"/>
      <c r="S303" s="1028"/>
      <c r="T303" s="1052"/>
      <c r="U303" s="1052"/>
      <c r="V303" s="1052"/>
      <c r="W303" s="1052"/>
      <c r="X303" s="1052"/>
      <c r="Y303" s="1052"/>
      <c r="Z303" s="1052"/>
      <c r="AA303" s="1052"/>
      <c r="AB303" s="1052"/>
      <c r="AC303" s="1052"/>
      <c r="AD303" s="1052"/>
      <c r="AE303" s="1052"/>
      <c r="AF303" s="1028"/>
      <c r="AG303" s="1052"/>
    </row>
    <row r="304" s="870" customFormat="1" ht="14.4" spans="1:33">
      <c r="A304" s="1045"/>
      <c r="J304" s="1065"/>
      <c r="L304" s="1052"/>
      <c r="M304" s="1052"/>
      <c r="N304" s="1052"/>
      <c r="O304" s="1052"/>
      <c r="P304" s="1052"/>
      <c r="Q304" s="1052"/>
      <c r="R304" s="1052"/>
      <c r="S304" s="1028"/>
      <c r="T304" s="1052"/>
      <c r="U304" s="1052"/>
      <c r="V304" s="1052"/>
      <c r="W304" s="1052"/>
      <c r="X304" s="1052"/>
      <c r="Y304" s="1052"/>
      <c r="Z304" s="1052"/>
      <c r="AA304" s="1052"/>
      <c r="AB304" s="1052"/>
      <c r="AC304" s="1052"/>
      <c r="AD304" s="1052"/>
      <c r="AE304" s="1052"/>
      <c r="AF304" s="1028"/>
      <c r="AG304" s="1052"/>
    </row>
    <row r="305" s="870" customFormat="1" ht="14.4" spans="1:33">
      <c r="A305" s="1045"/>
      <c r="J305" s="1065"/>
      <c r="L305" s="1052"/>
      <c r="M305" s="1052"/>
      <c r="N305" s="1052"/>
      <c r="O305" s="1052"/>
      <c r="P305" s="1052"/>
      <c r="Q305" s="1052"/>
      <c r="R305" s="1052"/>
      <c r="S305" s="1028"/>
      <c r="T305" s="1052"/>
      <c r="U305" s="1052"/>
      <c r="V305" s="1052"/>
      <c r="W305" s="1052"/>
      <c r="X305" s="1052"/>
      <c r="Y305" s="1052"/>
      <c r="Z305" s="1052"/>
      <c r="AA305" s="1052"/>
      <c r="AB305" s="1052"/>
      <c r="AC305" s="1052"/>
      <c r="AD305" s="1052"/>
      <c r="AE305" s="1052"/>
      <c r="AF305" s="1028"/>
      <c r="AG305" s="1052"/>
    </row>
    <row r="306" s="870" customFormat="1" ht="14.4" spans="1:33">
      <c r="A306" s="1045"/>
      <c r="J306" s="1065"/>
      <c r="L306" s="1052"/>
      <c r="M306" s="1052"/>
      <c r="N306" s="1052"/>
      <c r="O306" s="1052"/>
      <c r="P306" s="1052"/>
      <c r="Q306" s="1052"/>
      <c r="R306" s="1052"/>
      <c r="S306" s="1028"/>
      <c r="T306" s="1052"/>
      <c r="U306" s="1052"/>
      <c r="V306" s="1052"/>
      <c r="W306" s="1052"/>
      <c r="X306" s="1052"/>
      <c r="Y306" s="1052"/>
      <c r="Z306" s="1052"/>
      <c r="AA306" s="1052"/>
      <c r="AB306" s="1052"/>
      <c r="AC306" s="1052"/>
      <c r="AD306" s="1052"/>
      <c r="AE306" s="1052"/>
      <c r="AF306" s="1028"/>
      <c r="AG306" s="1052"/>
    </row>
    <row r="307" s="870" customFormat="1" ht="14.4" spans="1:33">
      <c r="A307" s="1045"/>
      <c r="J307" s="1065"/>
      <c r="L307" s="1052"/>
      <c r="M307" s="1052"/>
      <c r="N307" s="1052"/>
      <c r="O307" s="1052"/>
      <c r="P307" s="1052"/>
      <c r="Q307" s="1052"/>
      <c r="R307" s="1052"/>
      <c r="S307" s="1028"/>
      <c r="T307" s="1052"/>
      <c r="U307" s="1052"/>
      <c r="V307" s="1052"/>
      <c r="W307" s="1052"/>
      <c r="X307" s="1052"/>
      <c r="Y307" s="1052"/>
      <c r="Z307" s="1052"/>
      <c r="AA307" s="1052"/>
      <c r="AB307" s="1052"/>
      <c r="AC307" s="1052"/>
      <c r="AD307" s="1052"/>
      <c r="AE307" s="1052"/>
      <c r="AF307" s="1028"/>
      <c r="AG307" s="1052"/>
    </row>
    <row r="308" s="870" customFormat="1" ht="14.4" spans="1:33">
      <c r="A308" s="1045"/>
      <c r="J308" s="1065"/>
      <c r="L308" s="1052"/>
      <c r="M308" s="1052"/>
      <c r="N308" s="1052"/>
      <c r="O308" s="1052"/>
      <c r="P308" s="1052"/>
      <c r="Q308" s="1052"/>
      <c r="R308" s="1052"/>
      <c r="S308" s="1028"/>
      <c r="T308" s="1052"/>
      <c r="U308" s="1052"/>
      <c r="V308" s="1052"/>
      <c r="W308" s="1052"/>
      <c r="X308" s="1052"/>
      <c r="Y308" s="1052"/>
      <c r="Z308" s="1052"/>
      <c r="AA308" s="1052"/>
      <c r="AB308" s="1052"/>
      <c r="AC308" s="1052"/>
      <c r="AD308" s="1052"/>
      <c r="AE308" s="1052"/>
      <c r="AF308" s="1028"/>
      <c r="AG308" s="1052"/>
    </row>
    <row r="309" s="870" customFormat="1" ht="14.4" spans="1:33">
      <c r="A309" s="1045"/>
      <c r="J309" s="1065"/>
      <c r="L309" s="1052"/>
      <c r="M309" s="1052"/>
      <c r="N309" s="1052"/>
      <c r="O309" s="1052"/>
      <c r="P309" s="1052"/>
      <c r="Q309" s="1052"/>
      <c r="R309" s="1052"/>
      <c r="S309" s="1028"/>
      <c r="T309" s="1052"/>
      <c r="U309" s="1052"/>
      <c r="V309" s="1052"/>
      <c r="W309" s="1052"/>
      <c r="X309" s="1052"/>
      <c r="Y309" s="1052"/>
      <c r="Z309" s="1052"/>
      <c r="AA309" s="1052"/>
      <c r="AB309" s="1052"/>
      <c r="AC309" s="1052"/>
      <c r="AD309" s="1052"/>
      <c r="AE309" s="1052"/>
      <c r="AF309" s="1028"/>
      <c r="AG309" s="1052"/>
    </row>
    <row r="310" s="870" customFormat="1" ht="14.4" spans="1:33">
      <c r="A310" s="1045"/>
      <c r="J310" s="1065"/>
      <c r="L310" s="1052"/>
      <c r="M310" s="1052"/>
      <c r="N310" s="1052"/>
      <c r="O310" s="1052"/>
      <c r="P310" s="1052"/>
      <c r="Q310" s="1052"/>
      <c r="R310" s="1052"/>
      <c r="S310" s="1028"/>
      <c r="T310" s="1052"/>
      <c r="U310" s="1052"/>
      <c r="V310" s="1052"/>
      <c r="W310" s="1052"/>
      <c r="X310" s="1052"/>
      <c r="Y310" s="1052"/>
      <c r="Z310" s="1052"/>
      <c r="AA310" s="1052"/>
      <c r="AB310" s="1052"/>
      <c r="AC310" s="1052"/>
      <c r="AD310" s="1052"/>
      <c r="AE310" s="1052"/>
      <c r="AF310" s="1028"/>
      <c r="AG310" s="1052"/>
    </row>
    <row r="311" s="870" customFormat="1" ht="14.4" spans="1:33">
      <c r="A311" s="1045"/>
      <c r="J311" s="1065"/>
      <c r="L311" s="1052"/>
      <c r="M311" s="1052"/>
      <c r="N311" s="1052"/>
      <c r="O311" s="1052"/>
      <c r="P311" s="1052"/>
      <c r="Q311" s="1052"/>
      <c r="R311" s="1052"/>
      <c r="S311" s="1028"/>
      <c r="T311" s="1052"/>
      <c r="U311" s="1052"/>
      <c r="V311" s="1052"/>
      <c r="W311" s="1052"/>
      <c r="X311" s="1052"/>
      <c r="Y311" s="1052"/>
      <c r="Z311" s="1052"/>
      <c r="AA311" s="1052"/>
      <c r="AB311" s="1052"/>
      <c r="AC311" s="1052"/>
      <c r="AD311" s="1052"/>
      <c r="AE311" s="1052"/>
      <c r="AF311" s="1028"/>
      <c r="AG311" s="1052"/>
    </row>
    <row r="312" s="870" customFormat="1" ht="14.4" spans="1:33">
      <c r="A312" s="1045"/>
      <c r="J312" s="1065"/>
      <c r="L312" s="1052"/>
      <c r="M312" s="1052"/>
      <c r="N312" s="1052"/>
      <c r="O312" s="1052"/>
      <c r="P312" s="1052"/>
      <c r="Q312" s="1052"/>
      <c r="R312" s="1052"/>
      <c r="S312" s="1028"/>
      <c r="T312" s="1052"/>
      <c r="U312" s="1052"/>
      <c r="V312" s="1052"/>
      <c r="W312" s="1052"/>
      <c r="X312" s="1052"/>
      <c r="Y312" s="1052"/>
      <c r="Z312" s="1052"/>
      <c r="AA312" s="1052"/>
      <c r="AB312" s="1052"/>
      <c r="AC312" s="1052"/>
      <c r="AD312" s="1052"/>
      <c r="AE312" s="1052"/>
      <c r="AF312" s="1028"/>
      <c r="AG312" s="1052"/>
    </row>
    <row r="313" s="870" customFormat="1" ht="14.4" spans="1:33">
      <c r="A313" s="1045"/>
      <c r="J313" s="1065"/>
      <c r="L313" s="1052"/>
      <c r="M313" s="1052"/>
      <c r="N313" s="1052"/>
      <c r="O313" s="1052"/>
      <c r="P313" s="1052"/>
      <c r="Q313" s="1052"/>
      <c r="R313" s="1052"/>
      <c r="S313" s="1028"/>
      <c r="T313" s="1052"/>
      <c r="U313" s="1052"/>
      <c r="V313" s="1052"/>
      <c r="W313" s="1052"/>
      <c r="X313" s="1052"/>
      <c r="Y313" s="1052"/>
      <c r="Z313" s="1052"/>
      <c r="AA313" s="1052"/>
      <c r="AB313" s="1052"/>
      <c r="AC313" s="1052"/>
      <c r="AD313" s="1052"/>
      <c r="AE313" s="1052"/>
      <c r="AF313" s="1028"/>
      <c r="AG313" s="1052"/>
    </row>
    <row r="314" s="870" customFormat="1" ht="14.4" spans="1:33">
      <c r="A314" s="1045"/>
      <c r="J314" s="1065"/>
      <c r="L314" s="1052"/>
      <c r="M314" s="1052"/>
      <c r="N314" s="1052"/>
      <c r="O314" s="1052"/>
      <c r="P314" s="1052"/>
      <c r="Q314" s="1052"/>
      <c r="R314" s="1052"/>
      <c r="S314" s="1028"/>
      <c r="T314" s="1052"/>
      <c r="U314" s="1052"/>
      <c r="V314" s="1052"/>
      <c r="W314" s="1052"/>
      <c r="X314" s="1052"/>
      <c r="Y314" s="1052"/>
      <c r="Z314" s="1052"/>
      <c r="AA314" s="1052"/>
      <c r="AB314" s="1052"/>
      <c r="AC314" s="1052"/>
      <c r="AD314" s="1052"/>
      <c r="AE314" s="1052"/>
      <c r="AF314" s="1028"/>
      <c r="AG314" s="1052"/>
    </row>
    <row r="315" s="870" customFormat="1" ht="14.4" spans="1:33">
      <c r="A315" s="1045"/>
      <c r="J315" s="1065"/>
      <c r="L315" s="1052"/>
      <c r="M315" s="1052"/>
      <c r="N315" s="1052"/>
      <c r="O315" s="1052"/>
      <c r="P315" s="1052"/>
      <c r="Q315" s="1052"/>
      <c r="R315" s="1052"/>
      <c r="S315" s="1028"/>
      <c r="T315" s="1052"/>
      <c r="U315" s="1052"/>
      <c r="V315" s="1052"/>
      <c r="W315" s="1052"/>
      <c r="X315" s="1052"/>
      <c r="Y315" s="1052"/>
      <c r="Z315" s="1052"/>
      <c r="AA315" s="1052"/>
      <c r="AB315" s="1052"/>
      <c r="AC315" s="1052"/>
      <c r="AD315" s="1052"/>
      <c r="AE315" s="1052"/>
      <c r="AF315" s="1028"/>
      <c r="AG315" s="1052"/>
    </row>
    <row r="316" s="870" customFormat="1" ht="14.4" spans="1:33">
      <c r="A316" s="1045"/>
      <c r="J316" s="1065"/>
      <c r="L316" s="1052"/>
      <c r="M316" s="1052"/>
      <c r="N316" s="1052"/>
      <c r="O316" s="1052"/>
      <c r="P316" s="1052"/>
      <c r="Q316" s="1052"/>
      <c r="R316" s="1052"/>
      <c r="S316" s="1028"/>
      <c r="T316" s="1052"/>
      <c r="U316" s="1052"/>
      <c r="V316" s="1052"/>
      <c r="W316" s="1052"/>
      <c r="X316" s="1052"/>
      <c r="Y316" s="1052"/>
      <c r="Z316" s="1052"/>
      <c r="AA316" s="1052"/>
      <c r="AB316" s="1052"/>
      <c r="AC316" s="1052"/>
      <c r="AD316" s="1052"/>
      <c r="AE316" s="1052"/>
      <c r="AF316" s="1028"/>
      <c r="AG316" s="1052"/>
    </row>
    <row r="317" s="870" customFormat="1" ht="14.4" spans="1:33">
      <c r="A317" s="1045"/>
      <c r="J317" s="1065"/>
      <c r="L317" s="1052"/>
      <c r="M317" s="1052"/>
      <c r="N317" s="1052"/>
      <c r="O317" s="1052"/>
      <c r="P317" s="1052"/>
      <c r="Q317" s="1052"/>
      <c r="R317" s="1052"/>
      <c r="S317" s="1028"/>
      <c r="T317" s="1052"/>
      <c r="U317" s="1052"/>
      <c r="V317" s="1052"/>
      <c r="W317" s="1052"/>
      <c r="X317" s="1052"/>
      <c r="Y317" s="1052"/>
      <c r="Z317" s="1052"/>
      <c r="AA317" s="1052"/>
      <c r="AB317" s="1052"/>
      <c r="AC317" s="1052"/>
      <c r="AD317" s="1052"/>
      <c r="AE317" s="1052"/>
      <c r="AF317" s="1028"/>
      <c r="AG317" s="1052"/>
    </row>
    <row r="318" s="870" customFormat="1" ht="14.4" spans="1:33">
      <c r="A318" s="1045"/>
      <c r="J318" s="1065"/>
      <c r="L318" s="1052"/>
      <c r="M318" s="1052"/>
      <c r="N318" s="1052"/>
      <c r="O318" s="1052"/>
      <c r="P318" s="1052"/>
      <c r="Q318" s="1052"/>
      <c r="R318" s="1052"/>
      <c r="S318" s="1028"/>
      <c r="T318" s="1052"/>
      <c r="U318" s="1052"/>
      <c r="V318" s="1052"/>
      <c r="W318" s="1052"/>
      <c r="X318" s="1052"/>
      <c r="Y318" s="1052"/>
      <c r="Z318" s="1052"/>
      <c r="AA318" s="1052"/>
      <c r="AB318" s="1052"/>
      <c r="AC318" s="1052"/>
      <c r="AD318" s="1052"/>
      <c r="AE318" s="1052"/>
      <c r="AF318" s="1028"/>
      <c r="AG318" s="1052"/>
    </row>
    <row r="319" s="870" customFormat="1" ht="14.4" spans="1:33">
      <c r="A319" s="1045"/>
      <c r="J319" s="1065"/>
      <c r="L319" s="1052"/>
      <c r="M319" s="1052"/>
      <c r="N319" s="1052"/>
      <c r="O319" s="1052"/>
      <c r="P319" s="1052"/>
      <c r="Q319" s="1052"/>
      <c r="R319" s="1052"/>
      <c r="S319" s="1028"/>
      <c r="T319" s="1052"/>
      <c r="U319" s="1052"/>
      <c r="V319" s="1052"/>
      <c r="W319" s="1052"/>
      <c r="X319" s="1052"/>
      <c r="Y319" s="1052"/>
      <c r="Z319" s="1052"/>
      <c r="AA319" s="1052"/>
      <c r="AB319" s="1052"/>
      <c r="AC319" s="1052"/>
      <c r="AD319" s="1052"/>
      <c r="AE319" s="1052"/>
      <c r="AF319" s="1028"/>
      <c r="AG319" s="1052"/>
    </row>
    <row r="320" s="870" customFormat="1" ht="14.4" spans="1:33">
      <c r="A320" s="1045"/>
      <c r="J320" s="1065"/>
      <c r="L320" s="1052"/>
      <c r="M320" s="1052"/>
      <c r="N320" s="1052"/>
      <c r="O320" s="1052"/>
      <c r="P320" s="1052"/>
      <c r="Q320" s="1052"/>
      <c r="R320" s="1052"/>
      <c r="S320" s="1028"/>
      <c r="T320" s="1052"/>
      <c r="U320" s="1052"/>
      <c r="V320" s="1052"/>
      <c r="W320" s="1052"/>
      <c r="X320" s="1052"/>
      <c r="Y320" s="1052"/>
      <c r="Z320" s="1052"/>
      <c r="AA320" s="1052"/>
      <c r="AB320" s="1052"/>
      <c r="AC320" s="1052"/>
      <c r="AD320" s="1052"/>
      <c r="AE320" s="1052"/>
      <c r="AF320" s="1028"/>
      <c r="AG320" s="1052"/>
    </row>
    <row r="321" s="870" customFormat="1" ht="14.4" spans="1:33">
      <c r="A321" s="1045"/>
      <c r="J321" s="1065"/>
      <c r="L321" s="1052"/>
      <c r="M321" s="1052"/>
      <c r="N321" s="1052"/>
      <c r="O321" s="1052"/>
      <c r="P321" s="1052"/>
      <c r="Q321" s="1052"/>
      <c r="R321" s="1052"/>
      <c r="S321" s="1028"/>
      <c r="T321" s="1052"/>
      <c r="U321" s="1052"/>
      <c r="V321" s="1052"/>
      <c r="W321" s="1052"/>
      <c r="X321" s="1052"/>
      <c r="Y321" s="1052"/>
      <c r="Z321" s="1052"/>
      <c r="AA321" s="1052"/>
      <c r="AB321" s="1052"/>
      <c r="AC321" s="1052"/>
      <c r="AD321" s="1052"/>
      <c r="AE321" s="1052"/>
      <c r="AF321" s="1028"/>
      <c r="AG321" s="1052"/>
    </row>
    <row r="322" s="870" customFormat="1" ht="14.4" spans="1:33">
      <c r="A322" s="1045"/>
      <c r="J322" s="1065"/>
      <c r="L322" s="1052"/>
      <c r="M322" s="1052"/>
      <c r="N322" s="1052"/>
      <c r="O322" s="1052"/>
      <c r="P322" s="1052"/>
      <c r="Q322" s="1052"/>
      <c r="R322" s="1052"/>
      <c r="S322" s="1028"/>
      <c r="T322" s="1052"/>
      <c r="U322" s="1052"/>
      <c r="V322" s="1052"/>
      <c r="W322" s="1052"/>
      <c r="X322" s="1052"/>
      <c r="Y322" s="1052"/>
      <c r="Z322" s="1052"/>
      <c r="AA322" s="1052"/>
      <c r="AB322" s="1052"/>
      <c r="AC322" s="1052"/>
      <c r="AD322" s="1052"/>
      <c r="AE322" s="1052"/>
      <c r="AF322" s="1028"/>
      <c r="AG322" s="1052"/>
    </row>
    <row r="323" s="870" customFormat="1" ht="14.4" spans="1:33">
      <c r="A323" s="1045"/>
      <c r="J323" s="1065"/>
      <c r="L323" s="1052"/>
      <c r="M323" s="1052"/>
      <c r="N323" s="1052"/>
      <c r="O323" s="1052"/>
      <c r="P323" s="1052"/>
      <c r="Q323" s="1052"/>
      <c r="R323" s="1052"/>
      <c r="S323" s="1028"/>
      <c r="T323" s="1052"/>
      <c r="U323" s="1052"/>
      <c r="V323" s="1052"/>
      <c r="W323" s="1052"/>
      <c r="X323" s="1052"/>
      <c r="Y323" s="1052"/>
      <c r="Z323" s="1052"/>
      <c r="AA323" s="1052"/>
      <c r="AB323" s="1052"/>
      <c r="AC323" s="1052"/>
      <c r="AD323" s="1052"/>
      <c r="AE323" s="1052"/>
      <c r="AF323" s="1028"/>
      <c r="AG323" s="1052"/>
    </row>
    <row r="324" s="870" customFormat="1" ht="14.4" spans="1:33">
      <c r="A324" s="1045"/>
      <c r="J324" s="1065"/>
      <c r="L324" s="1052"/>
      <c r="M324" s="1052"/>
      <c r="N324" s="1052"/>
      <c r="O324" s="1052"/>
      <c r="P324" s="1052"/>
      <c r="Q324" s="1052"/>
      <c r="R324" s="1052"/>
      <c r="S324" s="1028"/>
      <c r="T324" s="1052"/>
      <c r="U324" s="1052"/>
      <c r="V324" s="1052"/>
      <c r="W324" s="1052"/>
      <c r="X324" s="1052"/>
      <c r="Y324" s="1052"/>
      <c r="Z324" s="1052"/>
      <c r="AA324" s="1052"/>
      <c r="AB324" s="1052"/>
      <c r="AC324" s="1052"/>
      <c r="AD324" s="1052"/>
      <c r="AE324" s="1052"/>
      <c r="AF324" s="1028"/>
      <c r="AG324" s="1052"/>
    </row>
    <row r="325" s="870" customFormat="1" ht="14.4" spans="1:33">
      <c r="A325" s="1045"/>
      <c r="J325" s="1065"/>
      <c r="L325" s="1052"/>
      <c r="M325" s="1052"/>
      <c r="N325" s="1052"/>
      <c r="O325" s="1052"/>
      <c r="P325" s="1052"/>
      <c r="Q325" s="1052"/>
      <c r="R325" s="1052"/>
      <c r="S325" s="1028"/>
      <c r="T325" s="1052"/>
      <c r="U325" s="1052"/>
      <c r="V325" s="1052"/>
      <c r="W325" s="1052"/>
      <c r="X325" s="1052"/>
      <c r="Y325" s="1052"/>
      <c r="Z325" s="1052"/>
      <c r="AA325" s="1052"/>
      <c r="AB325" s="1052"/>
      <c r="AC325" s="1052"/>
      <c r="AD325" s="1052"/>
      <c r="AE325" s="1052"/>
      <c r="AF325" s="1028"/>
      <c r="AG325" s="1052"/>
    </row>
    <row r="326" s="870" customFormat="1" ht="14.4" spans="1:33">
      <c r="A326" s="1045"/>
      <c r="J326" s="1065"/>
      <c r="L326" s="1052"/>
      <c r="M326" s="1052"/>
      <c r="N326" s="1052"/>
      <c r="O326" s="1052"/>
      <c r="P326" s="1052"/>
      <c r="Q326" s="1052"/>
      <c r="R326" s="1052"/>
      <c r="S326" s="1028"/>
      <c r="T326" s="1052"/>
      <c r="U326" s="1052"/>
      <c r="V326" s="1052"/>
      <c r="W326" s="1052"/>
      <c r="X326" s="1052"/>
      <c r="Y326" s="1052"/>
      <c r="Z326" s="1052"/>
      <c r="AA326" s="1052"/>
      <c r="AB326" s="1052"/>
      <c r="AC326" s="1052"/>
      <c r="AD326" s="1052"/>
      <c r="AE326" s="1052"/>
      <c r="AF326" s="1028"/>
      <c r="AG326" s="1052"/>
    </row>
    <row r="327" s="870" customFormat="1" ht="14.4" spans="1:33">
      <c r="A327" s="1045"/>
      <c r="J327" s="1065"/>
      <c r="L327" s="1052"/>
      <c r="M327" s="1052"/>
      <c r="N327" s="1052"/>
      <c r="O327" s="1052"/>
      <c r="P327" s="1052"/>
      <c r="Q327" s="1052"/>
      <c r="R327" s="1052"/>
      <c r="S327" s="1028"/>
      <c r="T327" s="1052"/>
      <c r="U327" s="1052"/>
      <c r="V327" s="1052"/>
      <c r="W327" s="1052"/>
      <c r="X327" s="1052"/>
      <c r="Y327" s="1052"/>
      <c r="Z327" s="1052"/>
      <c r="AA327" s="1052"/>
      <c r="AB327" s="1052"/>
      <c r="AC327" s="1052"/>
      <c r="AD327" s="1052"/>
      <c r="AE327" s="1052"/>
      <c r="AF327" s="1028"/>
      <c r="AG327" s="1052"/>
    </row>
    <row r="328" s="870" customFormat="1" ht="14.4" spans="1:33">
      <c r="A328" s="1045"/>
      <c r="J328" s="1065"/>
      <c r="L328" s="1052"/>
      <c r="M328" s="1052"/>
      <c r="N328" s="1052"/>
      <c r="O328" s="1052"/>
      <c r="P328" s="1052"/>
      <c r="Q328" s="1052"/>
      <c r="R328" s="1052"/>
      <c r="S328" s="1028"/>
      <c r="T328" s="1052"/>
      <c r="U328" s="1052"/>
      <c r="V328" s="1052"/>
      <c r="W328" s="1052"/>
      <c r="X328" s="1052"/>
      <c r="Y328" s="1052"/>
      <c r="Z328" s="1052"/>
      <c r="AA328" s="1052"/>
      <c r="AB328" s="1052"/>
      <c r="AC328" s="1052"/>
      <c r="AD328" s="1052"/>
      <c r="AE328" s="1052"/>
      <c r="AF328" s="1028"/>
      <c r="AG328" s="1052"/>
    </row>
    <row r="329" s="870" customFormat="1" ht="14.4" spans="1:33">
      <c r="A329" s="1045"/>
      <c r="J329" s="1065"/>
      <c r="L329" s="1052"/>
      <c r="M329" s="1052"/>
      <c r="N329" s="1052"/>
      <c r="O329" s="1052"/>
      <c r="P329" s="1052"/>
      <c r="Q329" s="1052"/>
      <c r="R329" s="1052"/>
      <c r="S329" s="1028"/>
      <c r="T329" s="1052"/>
      <c r="U329" s="1052"/>
      <c r="V329" s="1052"/>
      <c r="W329" s="1052"/>
      <c r="X329" s="1052"/>
      <c r="Y329" s="1052"/>
      <c r="Z329" s="1052"/>
      <c r="AA329" s="1052"/>
      <c r="AB329" s="1052"/>
      <c r="AC329" s="1052"/>
      <c r="AD329" s="1052"/>
      <c r="AE329" s="1052"/>
      <c r="AF329" s="1028"/>
      <c r="AG329" s="1052"/>
    </row>
    <row r="330" s="870" customFormat="1" ht="14.4" spans="1:33">
      <c r="A330" s="1045"/>
      <c r="J330" s="1065"/>
      <c r="L330" s="1052"/>
      <c r="M330" s="1052"/>
      <c r="N330" s="1052"/>
      <c r="O330" s="1052"/>
      <c r="P330" s="1052"/>
      <c r="Q330" s="1052"/>
      <c r="R330" s="1052"/>
      <c r="S330" s="1028"/>
      <c r="T330" s="1052"/>
      <c r="U330" s="1052"/>
      <c r="V330" s="1052"/>
      <c r="W330" s="1052"/>
      <c r="X330" s="1052"/>
      <c r="Y330" s="1052"/>
      <c r="Z330" s="1052"/>
      <c r="AA330" s="1052"/>
      <c r="AB330" s="1052"/>
      <c r="AC330" s="1052"/>
      <c r="AD330" s="1052"/>
      <c r="AE330" s="1052"/>
      <c r="AF330" s="1028"/>
      <c r="AG330" s="1052"/>
    </row>
    <row r="331" s="870" customFormat="1" ht="14.4" spans="1:33">
      <c r="A331" s="1045"/>
      <c r="J331" s="1065"/>
      <c r="L331" s="1052"/>
      <c r="M331" s="1052"/>
      <c r="N331" s="1052"/>
      <c r="O331" s="1052"/>
      <c r="P331" s="1052"/>
      <c r="Q331" s="1052"/>
      <c r="R331" s="1052"/>
      <c r="S331" s="1028"/>
      <c r="T331" s="1052"/>
      <c r="U331" s="1052"/>
      <c r="V331" s="1052"/>
      <c r="W331" s="1052"/>
      <c r="X331" s="1052"/>
      <c r="Y331" s="1052"/>
      <c r="Z331" s="1052"/>
      <c r="AA331" s="1052"/>
      <c r="AB331" s="1052"/>
      <c r="AC331" s="1052"/>
      <c r="AD331" s="1052"/>
      <c r="AE331" s="1052"/>
      <c r="AF331" s="1028"/>
      <c r="AG331" s="1052"/>
    </row>
    <row r="332" s="870" customFormat="1" ht="14.4" spans="1:33">
      <c r="A332" s="1045"/>
      <c r="J332" s="1065"/>
      <c r="L332" s="1052"/>
      <c r="M332" s="1052"/>
      <c r="N332" s="1052"/>
      <c r="O332" s="1052"/>
      <c r="P332" s="1052"/>
      <c r="Q332" s="1052"/>
      <c r="R332" s="1052"/>
      <c r="S332" s="1028"/>
      <c r="T332" s="1052"/>
      <c r="U332" s="1052"/>
      <c r="V332" s="1052"/>
      <c r="W332" s="1052"/>
      <c r="X332" s="1052"/>
      <c r="Y332" s="1052"/>
      <c r="Z332" s="1052"/>
      <c r="AA332" s="1052"/>
      <c r="AB332" s="1052"/>
      <c r="AC332" s="1052"/>
      <c r="AD332" s="1052"/>
      <c r="AE332" s="1052"/>
      <c r="AF332" s="1028"/>
      <c r="AG332" s="1052"/>
    </row>
    <row r="333" s="870" customFormat="1" ht="14.4" spans="1:33">
      <c r="A333" s="1045"/>
      <c r="J333" s="1065"/>
      <c r="L333" s="1052"/>
      <c r="M333" s="1052"/>
      <c r="N333" s="1052"/>
      <c r="O333" s="1052"/>
      <c r="P333" s="1052"/>
      <c r="Q333" s="1052"/>
      <c r="R333" s="1052"/>
      <c r="S333" s="1028"/>
      <c r="T333" s="1052"/>
      <c r="U333" s="1052"/>
      <c r="V333" s="1052"/>
      <c r="W333" s="1052"/>
      <c r="X333" s="1052"/>
      <c r="Y333" s="1052"/>
      <c r="Z333" s="1052"/>
      <c r="AA333" s="1052"/>
      <c r="AB333" s="1052"/>
      <c r="AC333" s="1052"/>
      <c r="AD333" s="1052"/>
      <c r="AE333" s="1052"/>
      <c r="AF333" s="1028"/>
      <c r="AG333" s="1052"/>
    </row>
    <row r="334" s="870" customFormat="1" ht="14.4" spans="1:33">
      <c r="A334" s="1045"/>
      <c r="J334" s="1065"/>
      <c r="L334" s="1052"/>
      <c r="M334" s="1052"/>
      <c r="N334" s="1052"/>
      <c r="O334" s="1052"/>
      <c r="P334" s="1052"/>
      <c r="Q334" s="1052"/>
      <c r="R334" s="1052"/>
      <c r="S334" s="1028"/>
      <c r="T334" s="1052"/>
      <c r="U334" s="1052"/>
      <c r="V334" s="1052"/>
      <c r="W334" s="1052"/>
      <c r="X334" s="1052"/>
      <c r="Y334" s="1052"/>
      <c r="Z334" s="1052"/>
      <c r="AA334" s="1052"/>
      <c r="AB334" s="1052"/>
      <c r="AC334" s="1052"/>
      <c r="AD334" s="1052"/>
      <c r="AE334" s="1052"/>
      <c r="AF334" s="1028"/>
      <c r="AG334" s="1052"/>
    </row>
    <row r="335" s="870" customFormat="1" ht="14.4" spans="1:33">
      <c r="A335" s="1045"/>
      <c r="J335" s="1065"/>
      <c r="L335" s="1052"/>
      <c r="M335" s="1052"/>
      <c r="N335" s="1052"/>
      <c r="O335" s="1052"/>
      <c r="P335" s="1052"/>
      <c r="Q335" s="1052"/>
      <c r="R335" s="1052"/>
      <c r="S335" s="1028"/>
      <c r="T335" s="1052"/>
      <c r="U335" s="1052"/>
      <c r="V335" s="1052"/>
      <c r="W335" s="1052"/>
      <c r="X335" s="1052"/>
      <c r="Y335" s="1052"/>
      <c r="Z335" s="1052"/>
      <c r="AA335" s="1052"/>
      <c r="AB335" s="1052"/>
      <c r="AC335" s="1052"/>
      <c r="AD335" s="1052"/>
      <c r="AE335" s="1052"/>
      <c r="AF335" s="1028"/>
      <c r="AG335" s="1052"/>
    </row>
    <row r="336" s="870" customFormat="1" ht="14.4" spans="1:33">
      <c r="A336" s="1045"/>
      <c r="J336" s="1065"/>
      <c r="L336" s="1052"/>
      <c r="M336" s="1052"/>
      <c r="N336" s="1052"/>
      <c r="O336" s="1052"/>
      <c r="P336" s="1052"/>
      <c r="Q336" s="1052"/>
      <c r="R336" s="1052"/>
      <c r="S336" s="1028"/>
      <c r="T336" s="1052"/>
      <c r="U336" s="1052"/>
      <c r="V336" s="1052"/>
      <c r="W336" s="1052"/>
      <c r="X336" s="1052"/>
      <c r="Y336" s="1052"/>
      <c r="Z336" s="1052"/>
      <c r="AA336" s="1052"/>
      <c r="AB336" s="1052"/>
      <c r="AC336" s="1052"/>
      <c r="AD336" s="1052"/>
      <c r="AE336" s="1052"/>
      <c r="AF336" s="1028"/>
      <c r="AG336" s="1052"/>
    </row>
    <row r="337" s="870" customFormat="1" ht="14.4" spans="1:33">
      <c r="A337" s="1045"/>
      <c r="J337" s="1065"/>
      <c r="L337" s="1052"/>
      <c r="M337" s="1052"/>
      <c r="N337" s="1052"/>
      <c r="O337" s="1052"/>
      <c r="P337" s="1052"/>
      <c r="Q337" s="1052"/>
      <c r="R337" s="1052"/>
      <c r="S337" s="1028"/>
      <c r="T337" s="1052"/>
      <c r="U337" s="1052"/>
      <c r="V337" s="1052"/>
      <c r="W337" s="1052"/>
      <c r="X337" s="1052"/>
      <c r="Y337" s="1052"/>
      <c r="Z337" s="1052"/>
      <c r="AA337" s="1052"/>
      <c r="AB337" s="1052"/>
      <c r="AC337" s="1052"/>
      <c r="AD337" s="1052"/>
      <c r="AE337" s="1052"/>
      <c r="AF337" s="1028"/>
      <c r="AG337" s="1052"/>
    </row>
    <row r="338" s="870" customFormat="1" ht="14.4" spans="1:33">
      <c r="A338" s="1045"/>
      <c r="J338" s="1065"/>
      <c r="L338" s="1052"/>
      <c r="M338" s="1052"/>
      <c r="N338" s="1052"/>
      <c r="O338" s="1052"/>
      <c r="P338" s="1052"/>
      <c r="Q338" s="1052"/>
      <c r="R338" s="1052"/>
      <c r="S338" s="1028"/>
      <c r="T338" s="1052"/>
      <c r="U338" s="1052"/>
      <c r="V338" s="1052"/>
      <c r="W338" s="1052"/>
      <c r="X338" s="1052"/>
      <c r="Y338" s="1052"/>
      <c r="Z338" s="1052"/>
      <c r="AA338" s="1052"/>
      <c r="AB338" s="1052"/>
      <c r="AC338" s="1052"/>
      <c r="AD338" s="1052"/>
      <c r="AE338" s="1052"/>
      <c r="AF338" s="1028"/>
      <c r="AG338" s="1052"/>
    </row>
    <row r="339" s="870" customFormat="1" ht="14.4" spans="1:33">
      <c r="A339" s="1045"/>
      <c r="J339" s="1065"/>
      <c r="L339" s="1052"/>
      <c r="M339" s="1052"/>
      <c r="N339" s="1052"/>
      <c r="O339" s="1052"/>
      <c r="P339" s="1052"/>
      <c r="Q339" s="1052"/>
      <c r="R339" s="1052"/>
      <c r="S339" s="1028"/>
      <c r="T339" s="1052"/>
      <c r="U339" s="1052"/>
      <c r="V339" s="1052"/>
      <c r="W339" s="1052"/>
      <c r="X339" s="1052"/>
      <c r="Y339" s="1052"/>
      <c r="Z339" s="1052"/>
      <c r="AA339" s="1052"/>
      <c r="AB339" s="1052"/>
      <c r="AC339" s="1052"/>
      <c r="AD339" s="1052"/>
      <c r="AE339" s="1052"/>
      <c r="AF339" s="1028"/>
      <c r="AG339" s="1052"/>
    </row>
    <row r="340" s="870" customFormat="1" ht="14.4" spans="1:33">
      <c r="A340" s="1045"/>
      <c r="J340" s="1065"/>
      <c r="L340" s="1052"/>
      <c r="M340" s="1052"/>
      <c r="N340" s="1052"/>
      <c r="O340" s="1052"/>
      <c r="P340" s="1052"/>
      <c r="Q340" s="1052"/>
      <c r="R340" s="1052"/>
      <c r="S340" s="1028"/>
      <c r="T340" s="1052"/>
      <c r="U340" s="1052"/>
      <c r="V340" s="1052"/>
      <c r="W340" s="1052"/>
      <c r="X340" s="1052"/>
      <c r="Y340" s="1052"/>
      <c r="Z340" s="1052"/>
      <c r="AA340" s="1052"/>
      <c r="AB340" s="1052"/>
      <c r="AC340" s="1052"/>
      <c r="AD340" s="1052"/>
      <c r="AE340" s="1052"/>
      <c r="AF340" s="1028"/>
      <c r="AG340" s="1052"/>
    </row>
    <row r="341" s="870" customFormat="1" ht="14.4" spans="1:33">
      <c r="A341" s="1045"/>
      <c r="J341" s="1065"/>
      <c r="L341" s="1052"/>
      <c r="M341" s="1052"/>
      <c r="N341" s="1052"/>
      <c r="O341" s="1052"/>
      <c r="P341" s="1052"/>
      <c r="Q341" s="1052"/>
      <c r="R341" s="1052"/>
      <c r="S341" s="1028"/>
      <c r="T341" s="1052"/>
      <c r="U341" s="1052"/>
      <c r="V341" s="1052"/>
      <c r="W341" s="1052"/>
      <c r="X341" s="1052"/>
      <c r="Y341" s="1052"/>
      <c r="Z341" s="1052"/>
      <c r="AA341" s="1052"/>
      <c r="AB341" s="1052"/>
      <c r="AC341" s="1052"/>
      <c r="AD341" s="1052"/>
      <c r="AE341" s="1052"/>
      <c r="AF341" s="1028"/>
      <c r="AG341" s="1052"/>
    </row>
    <row r="342" s="870" customFormat="1" ht="14.4" spans="1:33">
      <c r="A342" s="1045"/>
      <c r="J342" s="1065"/>
      <c r="L342" s="1052"/>
      <c r="M342" s="1052"/>
      <c r="N342" s="1052"/>
      <c r="O342" s="1052"/>
      <c r="P342" s="1052"/>
      <c r="Q342" s="1052"/>
      <c r="R342" s="1052"/>
      <c r="S342" s="1028"/>
      <c r="T342" s="1052"/>
      <c r="U342" s="1052"/>
      <c r="V342" s="1052"/>
      <c r="W342" s="1052"/>
      <c r="X342" s="1052"/>
      <c r="Y342" s="1052"/>
      <c r="Z342" s="1052"/>
      <c r="AA342" s="1052"/>
      <c r="AB342" s="1052"/>
      <c r="AC342" s="1052"/>
      <c r="AD342" s="1052"/>
      <c r="AE342" s="1052"/>
      <c r="AF342" s="1028"/>
      <c r="AG342" s="1052"/>
    </row>
    <row r="343" s="870" customFormat="1" ht="14.4" spans="1:33">
      <c r="A343" s="1045"/>
      <c r="J343" s="1065"/>
      <c r="L343" s="1052"/>
      <c r="M343" s="1052"/>
      <c r="N343" s="1052"/>
      <c r="O343" s="1052"/>
      <c r="P343" s="1052"/>
      <c r="Q343" s="1052"/>
      <c r="R343" s="1052"/>
      <c r="S343" s="1028"/>
      <c r="T343" s="1052"/>
      <c r="U343" s="1052"/>
      <c r="V343" s="1052"/>
      <c r="W343" s="1052"/>
      <c r="X343" s="1052"/>
      <c r="Y343" s="1052"/>
      <c r="Z343" s="1052"/>
      <c r="AA343" s="1052"/>
      <c r="AB343" s="1052"/>
      <c r="AC343" s="1052"/>
      <c r="AD343" s="1052"/>
      <c r="AE343" s="1052"/>
      <c r="AF343" s="1028"/>
      <c r="AG343" s="1052"/>
    </row>
    <row r="344" s="870" customFormat="1" ht="14.4" spans="1:33">
      <c r="A344" s="1045"/>
      <c r="J344" s="1065"/>
      <c r="L344" s="1052"/>
      <c r="M344" s="1052"/>
      <c r="N344" s="1052"/>
      <c r="O344" s="1052"/>
      <c r="P344" s="1052"/>
      <c r="Q344" s="1052"/>
      <c r="R344" s="1052"/>
      <c r="S344" s="1028"/>
      <c r="T344" s="1052"/>
      <c r="U344" s="1052"/>
      <c r="V344" s="1052"/>
      <c r="W344" s="1052"/>
      <c r="X344" s="1052"/>
      <c r="Y344" s="1052"/>
      <c r="Z344" s="1052"/>
      <c r="AA344" s="1052"/>
      <c r="AB344" s="1052"/>
      <c r="AC344" s="1052"/>
      <c r="AD344" s="1052"/>
      <c r="AE344" s="1052"/>
      <c r="AF344" s="1028"/>
      <c r="AG344" s="1052"/>
    </row>
    <row r="345" s="870" customFormat="1" ht="14.4" spans="1:33">
      <c r="A345" s="1045"/>
      <c r="J345" s="1065"/>
      <c r="L345" s="1052"/>
      <c r="M345" s="1052"/>
      <c r="N345" s="1052"/>
      <c r="O345" s="1052"/>
      <c r="P345" s="1052"/>
      <c r="Q345" s="1052"/>
      <c r="R345" s="1052"/>
      <c r="S345" s="1028"/>
      <c r="T345" s="1052"/>
      <c r="U345" s="1052"/>
      <c r="V345" s="1052"/>
      <c r="W345" s="1052"/>
      <c r="X345" s="1052"/>
      <c r="Y345" s="1052"/>
      <c r="Z345" s="1052"/>
      <c r="AA345" s="1052"/>
      <c r="AB345" s="1052"/>
      <c r="AC345" s="1052"/>
      <c r="AD345" s="1052"/>
      <c r="AE345" s="1052"/>
      <c r="AF345" s="1028"/>
      <c r="AG345" s="1052"/>
    </row>
    <row r="346" s="870" customFormat="1" ht="14.4" spans="1:33">
      <c r="A346" s="1045"/>
      <c r="J346" s="1065"/>
      <c r="L346" s="1052"/>
      <c r="M346" s="1052"/>
      <c r="N346" s="1052"/>
      <c r="O346" s="1052"/>
      <c r="P346" s="1052"/>
      <c r="Q346" s="1052"/>
      <c r="R346" s="1052"/>
      <c r="S346" s="1028"/>
      <c r="T346" s="1052"/>
      <c r="U346" s="1052"/>
      <c r="V346" s="1052"/>
      <c r="W346" s="1052"/>
      <c r="X346" s="1052"/>
      <c r="Y346" s="1052"/>
      <c r="Z346" s="1052"/>
      <c r="AA346" s="1052"/>
      <c r="AB346" s="1052"/>
      <c r="AC346" s="1052"/>
      <c r="AD346" s="1052"/>
      <c r="AE346" s="1052"/>
      <c r="AF346" s="1028"/>
      <c r="AG346" s="1052"/>
    </row>
    <row r="347" s="870" customFormat="1" ht="14.4" spans="1:33">
      <c r="A347" s="1045"/>
      <c r="J347" s="1065"/>
      <c r="L347" s="1052"/>
      <c r="M347" s="1052"/>
      <c r="N347" s="1052"/>
      <c r="O347" s="1052"/>
      <c r="P347" s="1052"/>
      <c r="Q347" s="1052"/>
      <c r="R347" s="1052"/>
      <c r="S347" s="1028"/>
      <c r="T347" s="1052"/>
      <c r="U347" s="1052"/>
      <c r="V347" s="1052"/>
      <c r="W347" s="1052"/>
      <c r="X347" s="1052"/>
      <c r="Y347" s="1052"/>
      <c r="Z347" s="1052"/>
      <c r="AA347" s="1052"/>
      <c r="AB347" s="1052"/>
      <c r="AC347" s="1052"/>
      <c r="AD347" s="1052"/>
      <c r="AE347" s="1052"/>
      <c r="AF347" s="1028"/>
      <c r="AG347" s="1052"/>
    </row>
    <row r="348" s="870" customFormat="1" ht="14.4" spans="1:33">
      <c r="A348" s="1045"/>
      <c r="J348" s="1065"/>
      <c r="L348" s="1052"/>
      <c r="M348" s="1052"/>
      <c r="N348" s="1052"/>
      <c r="O348" s="1052"/>
      <c r="P348" s="1052"/>
      <c r="Q348" s="1052"/>
      <c r="R348" s="1052"/>
      <c r="S348" s="1028"/>
      <c r="T348" s="1052"/>
      <c r="U348" s="1052"/>
      <c r="V348" s="1052"/>
      <c r="W348" s="1052"/>
      <c r="X348" s="1052"/>
      <c r="Y348" s="1052"/>
      <c r="Z348" s="1052"/>
      <c r="AA348" s="1052"/>
      <c r="AB348" s="1052"/>
      <c r="AC348" s="1052"/>
      <c r="AD348" s="1052"/>
      <c r="AE348" s="1052"/>
      <c r="AF348" s="1028"/>
      <c r="AG348" s="1052"/>
    </row>
    <row r="349" s="870" customFormat="1" ht="14.4" spans="1:33">
      <c r="A349" s="1045"/>
      <c r="J349" s="1065"/>
      <c r="L349" s="1052"/>
      <c r="M349" s="1052"/>
      <c r="N349" s="1052"/>
      <c r="O349" s="1052"/>
      <c r="P349" s="1052"/>
      <c r="Q349" s="1052"/>
      <c r="R349" s="1052"/>
      <c r="S349" s="1028"/>
      <c r="T349" s="1052"/>
      <c r="U349" s="1052"/>
      <c r="V349" s="1052"/>
      <c r="W349" s="1052"/>
      <c r="X349" s="1052"/>
      <c r="Y349" s="1052"/>
      <c r="Z349" s="1052"/>
      <c r="AA349" s="1052"/>
      <c r="AB349" s="1052"/>
      <c r="AC349" s="1052"/>
      <c r="AD349" s="1052"/>
      <c r="AE349" s="1052"/>
      <c r="AF349" s="1028"/>
      <c r="AG349" s="1052"/>
    </row>
    <row r="350" s="870" customFormat="1" ht="14.4" spans="1:33">
      <c r="A350" s="1045"/>
      <c r="J350" s="1065"/>
      <c r="L350" s="1052"/>
      <c r="M350" s="1052"/>
      <c r="N350" s="1052"/>
      <c r="O350" s="1052"/>
      <c r="P350" s="1052"/>
      <c r="Q350" s="1052"/>
      <c r="R350" s="1052"/>
      <c r="S350" s="1028"/>
      <c r="T350" s="1052"/>
      <c r="U350" s="1052"/>
      <c r="V350" s="1052"/>
      <c r="W350" s="1052"/>
      <c r="X350" s="1052"/>
      <c r="Y350" s="1052"/>
      <c r="Z350" s="1052"/>
      <c r="AA350" s="1052"/>
      <c r="AB350" s="1052"/>
      <c r="AC350" s="1052"/>
      <c r="AD350" s="1052"/>
      <c r="AE350" s="1052"/>
      <c r="AF350" s="1028"/>
      <c r="AG350" s="1052"/>
    </row>
    <row r="351" s="870" customFormat="1" ht="14.4" spans="1:33">
      <c r="A351" s="1045"/>
      <c r="J351" s="1065"/>
      <c r="L351" s="1052"/>
      <c r="M351" s="1052"/>
      <c r="N351" s="1052"/>
      <c r="O351" s="1052"/>
      <c r="P351" s="1052"/>
      <c r="Q351" s="1052"/>
      <c r="R351" s="1052"/>
      <c r="S351" s="1028"/>
      <c r="T351" s="1052"/>
      <c r="U351" s="1052"/>
      <c r="V351" s="1052"/>
      <c r="W351" s="1052"/>
      <c r="X351" s="1052"/>
      <c r="Y351" s="1052"/>
      <c r="Z351" s="1052"/>
      <c r="AA351" s="1052"/>
      <c r="AB351" s="1052"/>
      <c r="AC351" s="1052"/>
      <c r="AD351" s="1052"/>
      <c r="AE351" s="1052"/>
      <c r="AF351" s="1028"/>
      <c r="AG351" s="1052"/>
    </row>
    <row r="352" s="870" customFormat="1" ht="14.4" spans="1:33">
      <c r="A352" s="1045"/>
      <c r="J352" s="1065"/>
      <c r="L352" s="1052"/>
      <c r="M352" s="1052"/>
      <c r="N352" s="1052"/>
      <c r="O352" s="1052"/>
      <c r="P352" s="1052"/>
      <c r="Q352" s="1052"/>
      <c r="R352" s="1052"/>
      <c r="S352" s="1028"/>
      <c r="T352" s="1052"/>
      <c r="U352" s="1052"/>
      <c r="V352" s="1052"/>
      <c r="W352" s="1052"/>
      <c r="X352" s="1052"/>
      <c r="Y352" s="1052"/>
      <c r="Z352" s="1052"/>
      <c r="AA352" s="1052"/>
      <c r="AB352" s="1052"/>
      <c r="AC352" s="1052"/>
      <c r="AD352" s="1052"/>
      <c r="AE352" s="1052"/>
      <c r="AF352" s="1028"/>
      <c r="AG352" s="1052"/>
    </row>
    <row r="353" s="870" customFormat="1" ht="14.4" spans="1:33">
      <c r="A353" s="1045"/>
      <c r="J353" s="1065"/>
      <c r="L353" s="1052"/>
      <c r="M353" s="1052"/>
      <c r="N353" s="1052"/>
      <c r="O353" s="1052"/>
      <c r="P353" s="1052"/>
      <c r="Q353" s="1052"/>
      <c r="R353" s="1052"/>
      <c r="S353" s="1028"/>
      <c r="T353" s="1052"/>
      <c r="U353" s="1052"/>
      <c r="V353" s="1052"/>
      <c r="W353" s="1052"/>
      <c r="X353" s="1052"/>
      <c r="Y353" s="1052"/>
      <c r="Z353" s="1052"/>
      <c r="AA353" s="1052"/>
      <c r="AB353" s="1052"/>
      <c r="AC353" s="1052"/>
      <c r="AD353" s="1052"/>
      <c r="AE353" s="1052"/>
      <c r="AF353" s="1028"/>
      <c r="AG353" s="1052"/>
    </row>
    <row r="354" s="870" customFormat="1" ht="14.4" spans="1:33">
      <c r="A354" s="1045"/>
      <c r="J354" s="1065"/>
      <c r="L354" s="1052"/>
      <c r="M354" s="1052"/>
      <c r="N354" s="1052"/>
      <c r="O354" s="1052"/>
      <c r="P354" s="1052"/>
      <c r="Q354" s="1052"/>
      <c r="R354" s="1052"/>
      <c r="S354" s="1028"/>
      <c r="T354" s="1052"/>
      <c r="U354" s="1052"/>
      <c r="V354" s="1052"/>
      <c r="W354" s="1052"/>
      <c r="X354" s="1052"/>
      <c r="Y354" s="1052"/>
      <c r="Z354" s="1052"/>
      <c r="AA354" s="1052"/>
      <c r="AB354" s="1052"/>
      <c r="AC354" s="1052"/>
      <c r="AD354" s="1052"/>
      <c r="AE354" s="1052"/>
      <c r="AF354" s="1028"/>
      <c r="AG354" s="1052"/>
    </row>
    <row r="355" s="870" customFormat="1" ht="14.4" spans="1:33">
      <c r="A355" s="1045"/>
      <c r="J355" s="1065"/>
      <c r="L355" s="1052"/>
      <c r="M355" s="1052"/>
      <c r="N355" s="1052"/>
      <c r="O355" s="1052"/>
      <c r="P355" s="1052"/>
      <c r="Q355" s="1052"/>
      <c r="R355" s="1052"/>
      <c r="S355" s="1028"/>
      <c r="T355" s="1052"/>
      <c r="U355" s="1052"/>
      <c r="V355" s="1052"/>
      <c r="W355" s="1052"/>
      <c r="X355" s="1052"/>
      <c r="Y355" s="1052"/>
      <c r="Z355" s="1052"/>
      <c r="AA355" s="1052"/>
      <c r="AB355" s="1052"/>
      <c r="AC355" s="1052"/>
      <c r="AD355" s="1052"/>
      <c r="AE355" s="1052"/>
      <c r="AF355" s="1028"/>
      <c r="AG355" s="1052"/>
    </row>
    <row r="356" s="870" customFormat="1" ht="14.4" spans="1:33">
      <c r="A356" s="1045"/>
      <c r="J356" s="1065"/>
      <c r="L356" s="1052"/>
      <c r="M356" s="1052"/>
      <c r="N356" s="1052"/>
      <c r="O356" s="1052"/>
      <c r="P356" s="1052"/>
      <c r="Q356" s="1052"/>
      <c r="R356" s="1052"/>
      <c r="S356" s="1028"/>
      <c r="T356" s="1052"/>
      <c r="U356" s="1052"/>
      <c r="V356" s="1052"/>
      <c r="W356" s="1052"/>
      <c r="X356" s="1052"/>
      <c r="Y356" s="1052"/>
      <c r="Z356" s="1052"/>
      <c r="AA356" s="1052"/>
      <c r="AB356" s="1052"/>
      <c r="AC356" s="1052"/>
      <c r="AD356" s="1052"/>
      <c r="AE356" s="1052"/>
      <c r="AF356" s="1028"/>
      <c r="AG356" s="1052"/>
    </row>
    <row r="357" s="870" customFormat="1" ht="14.4" spans="1:33">
      <c r="A357" s="1045"/>
      <c r="J357" s="1065"/>
      <c r="L357" s="1052"/>
      <c r="M357" s="1052"/>
      <c r="N357" s="1052"/>
      <c r="O357" s="1052"/>
      <c r="P357" s="1052"/>
      <c r="Q357" s="1052"/>
      <c r="R357" s="1052"/>
      <c r="S357" s="1028"/>
      <c r="T357" s="1052"/>
      <c r="U357" s="1052"/>
      <c r="V357" s="1052"/>
      <c r="W357" s="1052"/>
      <c r="X357" s="1052"/>
      <c r="Y357" s="1052"/>
      <c r="Z357" s="1052"/>
      <c r="AA357" s="1052"/>
      <c r="AB357" s="1052"/>
      <c r="AC357" s="1052"/>
      <c r="AD357" s="1052"/>
      <c r="AE357" s="1052"/>
      <c r="AF357" s="1028"/>
      <c r="AG357" s="1052"/>
    </row>
    <row r="358" s="870" customFormat="1" ht="14.4" spans="1:33">
      <c r="A358" s="1045"/>
      <c r="J358" s="1065"/>
      <c r="L358" s="1052"/>
      <c r="M358" s="1052"/>
      <c r="N358" s="1052"/>
      <c r="O358" s="1052"/>
      <c r="P358" s="1052"/>
      <c r="Q358" s="1052"/>
      <c r="R358" s="1052"/>
      <c r="S358" s="1028"/>
      <c r="T358" s="1052"/>
      <c r="U358" s="1052"/>
      <c r="V358" s="1052"/>
      <c r="W358" s="1052"/>
      <c r="X358" s="1052"/>
      <c r="Y358" s="1052"/>
      <c r="Z358" s="1052"/>
      <c r="AA358" s="1052"/>
      <c r="AB358" s="1052"/>
      <c r="AC358" s="1052"/>
      <c r="AD358" s="1052"/>
      <c r="AE358" s="1052"/>
      <c r="AF358" s="1028"/>
      <c r="AG358" s="1052"/>
    </row>
    <row r="359" s="870" customFormat="1" ht="14.4" spans="1:33">
      <c r="A359" s="1045"/>
      <c r="J359" s="1065"/>
      <c r="L359" s="1052"/>
      <c r="M359" s="1052"/>
      <c r="N359" s="1052"/>
      <c r="O359" s="1052"/>
      <c r="P359" s="1052"/>
      <c r="Q359" s="1052"/>
      <c r="R359" s="1052"/>
      <c r="S359" s="1028"/>
      <c r="T359" s="1052"/>
      <c r="U359" s="1052"/>
      <c r="V359" s="1052"/>
      <c r="W359" s="1052"/>
      <c r="X359" s="1052"/>
      <c r="Y359" s="1052"/>
      <c r="Z359" s="1052"/>
      <c r="AA359" s="1052"/>
      <c r="AB359" s="1052"/>
      <c r="AC359" s="1052"/>
      <c r="AD359" s="1052"/>
      <c r="AE359" s="1052"/>
      <c r="AF359" s="1028"/>
      <c r="AG359" s="1052"/>
    </row>
    <row r="360" s="870" customFormat="1" ht="14.4" spans="1:33">
      <c r="A360" s="1045"/>
      <c r="J360" s="1065"/>
      <c r="L360" s="1052"/>
      <c r="M360" s="1052"/>
      <c r="N360" s="1052"/>
      <c r="O360" s="1052"/>
      <c r="P360" s="1052"/>
      <c r="Q360" s="1052"/>
      <c r="R360" s="1052"/>
      <c r="S360" s="1028"/>
      <c r="T360" s="1052"/>
      <c r="U360" s="1052"/>
      <c r="V360" s="1052"/>
      <c r="W360" s="1052"/>
      <c r="X360" s="1052"/>
      <c r="Y360" s="1052"/>
      <c r="Z360" s="1052"/>
      <c r="AA360" s="1052"/>
      <c r="AB360" s="1052"/>
      <c r="AC360" s="1052"/>
      <c r="AD360" s="1052"/>
      <c r="AE360" s="1052"/>
      <c r="AF360" s="1028"/>
      <c r="AG360" s="1052"/>
    </row>
    <row r="361" s="870" customFormat="1" ht="14.4" spans="1:33">
      <c r="A361" s="1045"/>
      <c r="J361" s="1065"/>
      <c r="L361" s="1052"/>
      <c r="M361" s="1052"/>
      <c r="N361" s="1052"/>
      <c r="O361" s="1052"/>
      <c r="P361" s="1052"/>
      <c r="Q361" s="1052"/>
      <c r="R361" s="1052"/>
      <c r="S361" s="1028"/>
      <c r="T361" s="1052"/>
      <c r="U361" s="1052"/>
      <c r="V361" s="1052"/>
      <c r="W361" s="1052"/>
      <c r="X361" s="1052"/>
      <c r="Y361" s="1052"/>
      <c r="Z361" s="1052"/>
      <c r="AA361" s="1052"/>
      <c r="AB361" s="1052"/>
      <c r="AC361" s="1052"/>
      <c r="AD361" s="1052"/>
      <c r="AE361" s="1052"/>
      <c r="AF361" s="1028"/>
      <c r="AG361" s="1052"/>
    </row>
    <row r="362" s="870" customFormat="1" ht="14.4" spans="1:33">
      <c r="A362" s="1045"/>
      <c r="J362" s="1065"/>
      <c r="L362" s="1052"/>
      <c r="M362" s="1052"/>
      <c r="N362" s="1052"/>
      <c r="O362" s="1052"/>
      <c r="P362" s="1052"/>
      <c r="Q362" s="1052"/>
      <c r="R362" s="1052"/>
      <c r="S362" s="1028"/>
      <c r="T362" s="1052"/>
      <c r="U362" s="1052"/>
      <c r="V362" s="1052"/>
      <c r="W362" s="1052"/>
      <c r="X362" s="1052"/>
      <c r="Y362" s="1052"/>
      <c r="Z362" s="1052"/>
      <c r="AA362" s="1052"/>
      <c r="AB362" s="1052"/>
      <c r="AC362" s="1052"/>
      <c r="AD362" s="1052"/>
      <c r="AE362" s="1052"/>
      <c r="AF362" s="1028"/>
      <c r="AG362" s="1052"/>
    </row>
    <row r="363" s="870" customFormat="1" ht="14.4" spans="1:33">
      <c r="A363" s="1045"/>
      <c r="J363" s="1065"/>
      <c r="L363" s="1052"/>
      <c r="M363" s="1052"/>
      <c r="N363" s="1052"/>
      <c r="O363" s="1052"/>
      <c r="P363" s="1052"/>
      <c r="Q363" s="1052"/>
      <c r="R363" s="1052"/>
      <c r="S363" s="1028"/>
      <c r="T363" s="1052"/>
      <c r="U363" s="1052"/>
      <c r="V363" s="1052"/>
      <c r="W363" s="1052"/>
      <c r="X363" s="1052"/>
      <c r="Y363" s="1052"/>
      <c r="Z363" s="1052"/>
      <c r="AA363" s="1052"/>
      <c r="AB363" s="1052"/>
      <c r="AC363" s="1052"/>
      <c r="AD363" s="1052"/>
      <c r="AE363" s="1052"/>
      <c r="AF363" s="1028"/>
      <c r="AG363" s="1052"/>
    </row>
    <row r="364" s="870" customFormat="1" ht="14.4" spans="1:33">
      <c r="A364" s="1045"/>
      <c r="J364" s="1065"/>
      <c r="L364" s="1052"/>
      <c r="M364" s="1052"/>
      <c r="N364" s="1052"/>
      <c r="O364" s="1052"/>
      <c r="P364" s="1052"/>
      <c r="Q364" s="1052"/>
      <c r="R364" s="1052"/>
      <c r="S364" s="1028"/>
      <c r="T364" s="1052"/>
      <c r="U364" s="1052"/>
      <c r="V364" s="1052"/>
      <c r="W364" s="1052"/>
      <c r="X364" s="1052"/>
      <c r="Y364" s="1052"/>
      <c r="Z364" s="1052"/>
      <c r="AA364" s="1052"/>
      <c r="AB364" s="1052"/>
      <c r="AC364" s="1052"/>
      <c r="AD364" s="1052"/>
      <c r="AE364" s="1052"/>
      <c r="AF364" s="1028"/>
      <c r="AG364" s="1052"/>
    </row>
    <row r="365" s="870" customFormat="1" ht="14.4" spans="1:33">
      <c r="A365" s="1045"/>
      <c r="J365" s="1065"/>
      <c r="L365" s="1052"/>
      <c r="M365" s="1052"/>
      <c r="N365" s="1052"/>
      <c r="O365" s="1052"/>
      <c r="P365" s="1052"/>
      <c r="Q365" s="1052"/>
      <c r="R365" s="1052"/>
      <c r="S365" s="1028"/>
      <c r="T365" s="1052"/>
      <c r="U365" s="1052"/>
      <c r="V365" s="1052"/>
      <c r="W365" s="1052"/>
      <c r="X365" s="1052"/>
      <c r="Y365" s="1052"/>
      <c r="Z365" s="1052"/>
      <c r="AA365" s="1052"/>
      <c r="AB365" s="1052"/>
      <c r="AC365" s="1052"/>
      <c r="AD365" s="1052"/>
      <c r="AE365" s="1052"/>
      <c r="AF365" s="1028"/>
      <c r="AG365" s="1052"/>
    </row>
    <row r="366" s="870" customFormat="1" ht="14.4" spans="1:33">
      <c r="A366" s="1045"/>
      <c r="J366" s="1065"/>
      <c r="L366" s="1052"/>
      <c r="M366" s="1052"/>
      <c r="N366" s="1052"/>
      <c r="O366" s="1052"/>
      <c r="P366" s="1052"/>
      <c r="Q366" s="1052"/>
      <c r="R366" s="1052"/>
      <c r="S366" s="1028"/>
      <c r="T366" s="1052"/>
      <c r="U366" s="1052"/>
      <c r="V366" s="1052"/>
      <c r="W366" s="1052"/>
      <c r="X366" s="1052"/>
      <c r="Y366" s="1052"/>
      <c r="Z366" s="1052"/>
      <c r="AA366" s="1052"/>
      <c r="AB366" s="1052"/>
      <c r="AC366" s="1052"/>
      <c r="AD366" s="1052"/>
      <c r="AE366" s="1052"/>
      <c r="AF366" s="1028"/>
      <c r="AG366" s="1052"/>
    </row>
    <row r="367" s="870" customFormat="1" ht="14.4" spans="1:33">
      <c r="A367" s="1045"/>
      <c r="J367" s="1065"/>
      <c r="L367" s="1052"/>
      <c r="M367" s="1052"/>
      <c r="N367" s="1052"/>
      <c r="O367" s="1052"/>
      <c r="P367" s="1052"/>
      <c r="Q367" s="1052"/>
      <c r="R367" s="1052"/>
      <c r="S367" s="1028"/>
      <c r="T367" s="1052"/>
      <c r="U367" s="1052"/>
      <c r="V367" s="1052"/>
      <c r="W367" s="1052"/>
      <c r="X367" s="1052"/>
      <c r="Y367" s="1052"/>
      <c r="Z367" s="1052"/>
      <c r="AA367" s="1052"/>
      <c r="AB367" s="1052"/>
      <c r="AC367" s="1052"/>
      <c r="AD367" s="1052"/>
      <c r="AE367" s="1052"/>
      <c r="AF367" s="1028"/>
      <c r="AG367" s="1052"/>
    </row>
    <row r="368" s="870" customFormat="1" ht="14.4" spans="1:33">
      <c r="A368" s="1045"/>
      <c r="J368" s="1065"/>
      <c r="L368" s="1052"/>
      <c r="M368" s="1052"/>
      <c r="N368" s="1052"/>
      <c r="O368" s="1052"/>
      <c r="P368" s="1052"/>
      <c r="Q368" s="1052"/>
      <c r="R368" s="1052"/>
      <c r="S368" s="1028"/>
      <c r="T368" s="1052"/>
      <c r="U368" s="1052"/>
      <c r="V368" s="1052"/>
      <c r="W368" s="1052"/>
      <c r="X368" s="1052"/>
      <c r="Y368" s="1052"/>
      <c r="Z368" s="1052"/>
      <c r="AA368" s="1052"/>
      <c r="AB368" s="1052"/>
      <c r="AC368" s="1052"/>
      <c r="AD368" s="1052"/>
      <c r="AE368" s="1052"/>
      <c r="AF368" s="1028"/>
      <c r="AG368" s="1052"/>
    </row>
    <row r="369" s="870" customFormat="1" ht="14.4" spans="1:33">
      <c r="A369" s="1045"/>
      <c r="J369" s="1065"/>
      <c r="L369" s="1052"/>
      <c r="M369" s="1052"/>
      <c r="N369" s="1052"/>
      <c r="O369" s="1052"/>
      <c r="P369" s="1052"/>
      <c r="Q369" s="1052"/>
      <c r="R369" s="1052"/>
      <c r="S369" s="1028"/>
      <c r="T369" s="1052"/>
      <c r="U369" s="1052"/>
      <c r="V369" s="1052"/>
      <c r="W369" s="1052"/>
      <c r="X369" s="1052"/>
      <c r="Y369" s="1052"/>
      <c r="Z369" s="1052"/>
      <c r="AA369" s="1052"/>
      <c r="AB369" s="1052"/>
      <c r="AC369" s="1052"/>
      <c r="AD369" s="1052"/>
      <c r="AE369" s="1052"/>
      <c r="AF369" s="1028"/>
      <c r="AG369" s="1052"/>
    </row>
    <row r="370" s="870" customFormat="1" ht="14.4" spans="1:33">
      <c r="A370" s="1045"/>
      <c r="J370" s="1065"/>
      <c r="L370" s="1052"/>
      <c r="M370" s="1052"/>
      <c r="N370" s="1052"/>
      <c r="O370" s="1052"/>
      <c r="P370" s="1052"/>
      <c r="Q370" s="1052"/>
      <c r="R370" s="1052"/>
      <c r="S370" s="1028"/>
      <c r="T370" s="1052"/>
      <c r="U370" s="1052"/>
      <c r="V370" s="1052"/>
      <c r="W370" s="1052"/>
      <c r="X370" s="1052"/>
      <c r="Y370" s="1052"/>
      <c r="Z370" s="1052"/>
      <c r="AA370" s="1052"/>
      <c r="AB370" s="1052"/>
      <c r="AC370" s="1052"/>
      <c r="AD370" s="1052"/>
      <c r="AE370" s="1052"/>
      <c r="AF370" s="1028"/>
      <c r="AG370" s="1052"/>
    </row>
    <row r="371" s="870" customFormat="1" ht="14.4" spans="1:33">
      <c r="A371" s="1045"/>
      <c r="J371" s="1065"/>
      <c r="L371" s="1052"/>
      <c r="M371" s="1052"/>
      <c r="N371" s="1052"/>
      <c r="O371" s="1052"/>
      <c r="P371" s="1052"/>
      <c r="Q371" s="1052"/>
      <c r="R371" s="1052"/>
      <c r="S371" s="1028"/>
      <c r="T371" s="1052"/>
      <c r="U371" s="1052"/>
      <c r="V371" s="1052"/>
      <c r="W371" s="1052"/>
      <c r="X371" s="1052"/>
      <c r="Y371" s="1052"/>
      <c r="Z371" s="1052"/>
      <c r="AA371" s="1052"/>
      <c r="AB371" s="1052"/>
      <c r="AC371" s="1052"/>
      <c r="AD371" s="1052"/>
      <c r="AE371" s="1052"/>
      <c r="AF371" s="1028"/>
      <c r="AG371" s="1052"/>
    </row>
    <row r="372" s="870" customFormat="1" ht="14.4" spans="1:33">
      <c r="A372" s="1045"/>
      <c r="J372" s="1065"/>
      <c r="L372" s="1052"/>
      <c r="M372" s="1052"/>
      <c r="N372" s="1052"/>
      <c r="O372" s="1052"/>
      <c r="P372" s="1052"/>
      <c r="Q372" s="1052"/>
      <c r="R372" s="1052"/>
      <c r="S372" s="1028"/>
      <c r="T372" s="1052"/>
      <c r="U372" s="1052"/>
      <c r="V372" s="1052"/>
      <c r="W372" s="1052"/>
      <c r="X372" s="1052"/>
      <c r="Y372" s="1052"/>
      <c r="Z372" s="1052"/>
      <c r="AA372" s="1052"/>
      <c r="AB372" s="1052"/>
      <c r="AC372" s="1052"/>
      <c r="AD372" s="1052"/>
      <c r="AE372" s="1052"/>
      <c r="AF372" s="1028"/>
      <c r="AG372" s="1052"/>
    </row>
    <row r="373" s="870" customFormat="1" ht="14.4" spans="1:33">
      <c r="A373" s="1045"/>
      <c r="J373" s="1065"/>
      <c r="L373" s="1052"/>
      <c r="M373" s="1052"/>
      <c r="N373" s="1052"/>
      <c r="O373" s="1052"/>
      <c r="P373" s="1052"/>
      <c r="Q373" s="1052"/>
      <c r="R373" s="1052"/>
      <c r="S373" s="1028"/>
      <c r="T373" s="1052"/>
      <c r="U373" s="1052"/>
      <c r="V373" s="1052"/>
      <c r="W373" s="1052"/>
      <c r="X373" s="1052"/>
      <c r="Y373" s="1052"/>
      <c r="Z373" s="1052"/>
      <c r="AA373" s="1052"/>
      <c r="AB373" s="1052"/>
      <c r="AC373" s="1052"/>
      <c r="AD373" s="1052"/>
      <c r="AE373" s="1052"/>
      <c r="AF373" s="1028"/>
      <c r="AG373" s="1052"/>
    </row>
    <row r="374" s="870" customFormat="1" ht="14.4" spans="1:33">
      <c r="A374" s="1045"/>
      <c r="J374" s="1065"/>
      <c r="L374" s="1052"/>
      <c r="M374" s="1052"/>
      <c r="N374" s="1052"/>
      <c r="O374" s="1052"/>
      <c r="P374" s="1052"/>
      <c r="Q374" s="1052"/>
      <c r="R374" s="1052"/>
      <c r="S374" s="1028"/>
      <c r="T374" s="1052"/>
      <c r="U374" s="1052"/>
      <c r="V374" s="1052"/>
      <c r="W374" s="1052"/>
      <c r="X374" s="1052"/>
      <c r="Y374" s="1052"/>
      <c r="Z374" s="1052"/>
      <c r="AA374" s="1052"/>
      <c r="AB374" s="1052"/>
      <c r="AC374" s="1052"/>
      <c r="AD374" s="1052"/>
      <c r="AE374" s="1052"/>
      <c r="AF374" s="1028"/>
      <c r="AG374" s="1052"/>
    </row>
    <row r="375" s="870" customFormat="1" ht="14.4" spans="1:33">
      <c r="A375" s="1045"/>
      <c r="J375" s="1065"/>
      <c r="L375" s="1052"/>
      <c r="M375" s="1052"/>
      <c r="N375" s="1052"/>
      <c r="O375" s="1052"/>
      <c r="P375" s="1052"/>
      <c r="Q375" s="1052"/>
      <c r="R375" s="1052"/>
      <c r="S375" s="1028"/>
      <c r="T375" s="1052"/>
      <c r="U375" s="1052"/>
      <c r="V375" s="1052"/>
      <c r="W375" s="1052"/>
      <c r="X375" s="1052"/>
      <c r="Y375" s="1052"/>
      <c r="Z375" s="1052"/>
      <c r="AA375" s="1052"/>
      <c r="AB375" s="1052"/>
      <c r="AC375" s="1052"/>
      <c r="AD375" s="1052"/>
      <c r="AE375" s="1052"/>
      <c r="AF375" s="1028"/>
      <c r="AG375" s="1052"/>
    </row>
    <row r="376" s="870" customFormat="1" ht="14.4" spans="1:33">
      <c r="A376" s="1045"/>
      <c r="J376" s="1065"/>
      <c r="L376" s="1052"/>
      <c r="M376" s="1052"/>
      <c r="N376" s="1052"/>
      <c r="O376" s="1052"/>
      <c r="P376" s="1052"/>
      <c r="Q376" s="1052"/>
      <c r="R376" s="1052"/>
      <c r="S376" s="1028"/>
      <c r="T376" s="1052"/>
      <c r="U376" s="1052"/>
      <c r="V376" s="1052"/>
      <c r="W376" s="1052"/>
      <c r="X376" s="1052"/>
      <c r="Y376" s="1052"/>
      <c r="Z376" s="1052"/>
      <c r="AA376" s="1052"/>
      <c r="AB376" s="1052"/>
      <c r="AC376" s="1052"/>
      <c r="AD376" s="1052"/>
      <c r="AE376" s="1052"/>
      <c r="AF376" s="1028"/>
      <c r="AG376" s="1052"/>
    </row>
    <row r="377" s="870" customFormat="1" ht="14.4" spans="1:33">
      <c r="A377" s="1045"/>
      <c r="J377" s="1065"/>
      <c r="L377" s="1052"/>
      <c r="M377" s="1052"/>
      <c r="N377" s="1052"/>
      <c r="O377" s="1052"/>
      <c r="P377" s="1052"/>
      <c r="Q377" s="1052"/>
      <c r="R377" s="1052"/>
      <c r="S377" s="1028"/>
      <c r="T377" s="1052"/>
      <c r="U377" s="1052"/>
      <c r="V377" s="1052"/>
      <c r="W377" s="1052"/>
      <c r="X377" s="1052"/>
      <c r="Y377" s="1052"/>
      <c r="Z377" s="1052"/>
      <c r="AA377" s="1052"/>
      <c r="AB377" s="1052"/>
      <c r="AC377" s="1052"/>
      <c r="AD377" s="1052"/>
      <c r="AE377" s="1052"/>
      <c r="AF377" s="1028"/>
      <c r="AG377" s="1052"/>
    </row>
    <row r="378" s="870" customFormat="1" ht="14.4" spans="1:33">
      <c r="A378" s="1045"/>
      <c r="J378" s="1065"/>
      <c r="L378" s="1052"/>
      <c r="M378" s="1052"/>
      <c r="N378" s="1052"/>
      <c r="O378" s="1052"/>
      <c r="P378" s="1052"/>
      <c r="Q378" s="1052"/>
      <c r="R378" s="1052"/>
      <c r="S378" s="1028"/>
      <c r="T378" s="1052"/>
      <c r="U378" s="1052"/>
      <c r="V378" s="1052"/>
      <c r="W378" s="1052"/>
      <c r="X378" s="1052"/>
      <c r="Y378" s="1052"/>
      <c r="Z378" s="1052"/>
      <c r="AA378" s="1052"/>
      <c r="AB378" s="1052"/>
      <c r="AC378" s="1052"/>
      <c r="AD378" s="1052"/>
      <c r="AE378" s="1052"/>
      <c r="AF378" s="1028"/>
      <c r="AG378" s="1052"/>
    </row>
    <row r="379" s="870" customFormat="1" ht="14.4" spans="1:33">
      <c r="A379" s="1045"/>
      <c r="J379" s="1065"/>
      <c r="L379" s="1052"/>
      <c r="M379" s="1052"/>
      <c r="N379" s="1052"/>
      <c r="O379" s="1052"/>
      <c r="P379" s="1052"/>
      <c r="Q379" s="1052"/>
      <c r="R379" s="1052"/>
      <c r="S379" s="1028"/>
      <c r="T379" s="1052"/>
      <c r="U379" s="1052"/>
      <c r="V379" s="1052"/>
      <c r="W379" s="1052"/>
      <c r="X379" s="1052"/>
      <c r="Y379" s="1052"/>
      <c r="Z379" s="1052"/>
      <c r="AA379" s="1052"/>
      <c r="AB379" s="1052"/>
      <c r="AC379" s="1052"/>
      <c r="AD379" s="1052"/>
      <c r="AE379" s="1052"/>
      <c r="AF379" s="1028"/>
      <c r="AG379" s="1052"/>
    </row>
    <row r="380" s="870" customFormat="1" ht="14.4" spans="1:33">
      <c r="A380" s="1045"/>
      <c r="J380" s="1065"/>
      <c r="L380" s="1052"/>
      <c r="M380" s="1052"/>
      <c r="N380" s="1052"/>
      <c r="O380" s="1052"/>
      <c r="P380" s="1052"/>
      <c r="Q380" s="1052"/>
      <c r="R380" s="1052"/>
      <c r="S380" s="1028"/>
      <c r="T380" s="1052"/>
      <c r="U380" s="1052"/>
      <c r="V380" s="1052"/>
      <c r="W380" s="1052"/>
      <c r="X380" s="1052"/>
      <c r="Y380" s="1052"/>
      <c r="Z380" s="1052"/>
      <c r="AA380" s="1052"/>
      <c r="AB380" s="1052"/>
      <c r="AC380" s="1052"/>
      <c r="AD380" s="1052"/>
      <c r="AE380" s="1052"/>
      <c r="AF380" s="1028"/>
      <c r="AG380" s="1052"/>
    </row>
    <row r="381" s="870" customFormat="1" ht="14.4" spans="1:33">
      <c r="A381" s="1045"/>
      <c r="J381" s="1065"/>
      <c r="L381" s="1052"/>
      <c r="M381" s="1052"/>
      <c r="N381" s="1052"/>
      <c r="O381" s="1052"/>
      <c r="P381" s="1052"/>
      <c r="Q381" s="1052"/>
      <c r="R381" s="1052"/>
      <c r="S381" s="1028"/>
      <c r="T381" s="1052"/>
      <c r="U381" s="1052"/>
      <c r="V381" s="1052"/>
      <c r="W381" s="1052"/>
      <c r="X381" s="1052"/>
      <c r="Y381" s="1052"/>
      <c r="Z381" s="1052"/>
      <c r="AA381" s="1052"/>
      <c r="AB381" s="1052"/>
      <c r="AC381" s="1052"/>
      <c r="AD381" s="1052"/>
      <c r="AE381" s="1052"/>
      <c r="AF381" s="1028"/>
      <c r="AG381" s="1052"/>
    </row>
    <row r="382" s="870" customFormat="1" ht="14.4" spans="1:33">
      <c r="A382" s="1045"/>
      <c r="J382" s="1065"/>
      <c r="L382" s="1052"/>
      <c r="M382" s="1052"/>
      <c r="N382" s="1052"/>
      <c r="O382" s="1052"/>
      <c r="P382" s="1052"/>
      <c r="Q382" s="1052"/>
      <c r="R382" s="1052"/>
      <c r="S382" s="1028"/>
      <c r="T382" s="1052"/>
      <c r="U382" s="1052"/>
      <c r="V382" s="1052"/>
      <c r="W382" s="1052"/>
      <c r="X382" s="1052"/>
      <c r="Y382" s="1052"/>
      <c r="Z382" s="1052"/>
      <c r="AA382" s="1052"/>
      <c r="AB382" s="1052"/>
      <c r="AC382" s="1052"/>
      <c r="AD382" s="1052"/>
      <c r="AE382" s="1052"/>
      <c r="AF382" s="1028"/>
      <c r="AG382" s="1052"/>
    </row>
    <row r="383" s="870" customFormat="1" ht="14.4" spans="1:33">
      <c r="A383" s="1045"/>
      <c r="J383" s="1065"/>
      <c r="L383" s="1052"/>
      <c r="M383" s="1052"/>
      <c r="N383" s="1052"/>
      <c r="O383" s="1052"/>
      <c r="P383" s="1052"/>
      <c r="Q383" s="1052"/>
      <c r="R383" s="1052"/>
      <c r="S383" s="1028"/>
      <c r="T383" s="1052"/>
      <c r="U383" s="1052"/>
      <c r="V383" s="1052"/>
      <c r="W383" s="1052"/>
      <c r="X383" s="1052"/>
      <c r="Y383" s="1052"/>
      <c r="Z383" s="1052"/>
      <c r="AA383" s="1052"/>
      <c r="AB383" s="1052"/>
      <c r="AC383" s="1052"/>
      <c r="AD383" s="1052"/>
      <c r="AE383" s="1052"/>
      <c r="AF383" s="1028"/>
      <c r="AG383" s="1052"/>
    </row>
    <row r="384" s="870" customFormat="1" ht="14.4" spans="1:33">
      <c r="A384" s="1045"/>
      <c r="J384" s="1065"/>
      <c r="L384" s="1052"/>
      <c r="M384" s="1052"/>
      <c r="N384" s="1052"/>
      <c r="O384" s="1052"/>
      <c r="P384" s="1052"/>
      <c r="Q384" s="1052"/>
      <c r="R384" s="1052"/>
      <c r="S384" s="1028"/>
      <c r="T384" s="1052"/>
      <c r="U384" s="1052"/>
      <c r="V384" s="1052"/>
      <c r="W384" s="1052"/>
      <c r="X384" s="1052"/>
      <c r="Y384" s="1052"/>
      <c r="Z384" s="1052"/>
      <c r="AA384" s="1052"/>
      <c r="AB384" s="1052"/>
      <c r="AC384" s="1052"/>
      <c r="AD384" s="1052"/>
      <c r="AE384" s="1052"/>
      <c r="AF384" s="1028"/>
      <c r="AG384" s="1052"/>
    </row>
    <row r="385" s="870" customFormat="1" ht="14.4" spans="1:33">
      <c r="A385" s="1045"/>
      <c r="J385" s="1065"/>
      <c r="L385" s="1052"/>
      <c r="M385" s="1052"/>
      <c r="N385" s="1052"/>
      <c r="O385" s="1052"/>
      <c r="P385" s="1052"/>
      <c r="Q385" s="1052"/>
      <c r="R385" s="1052"/>
      <c r="S385" s="1028"/>
      <c r="T385" s="1052"/>
      <c r="U385" s="1052"/>
      <c r="V385" s="1052"/>
      <c r="W385" s="1052"/>
      <c r="X385" s="1052"/>
      <c r="Y385" s="1052"/>
      <c r="Z385" s="1052"/>
      <c r="AA385" s="1052"/>
      <c r="AB385" s="1052"/>
      <c r="AC385" s="1052"/>
      <c r="AD385" s="1052"/>
      <c r="AE385" s="1052"/>
      <c r="AF385" s="1028"/>
      <c r="AG385" s="1052"/>
    </row>
    <row r="386" s="870" customFormat="1" ht="14.4" spans="1:33">
      <c r="A386" s="1045"/>
      <c r="J386" s="1065"/>
      <c r="L386" s="1052"/>
      <c r="M386" s="1052"/>
      <c r="N386" s="1052"/>
      <c r="O386" s="1052"/>
      <c r="P386" s="1052"/>
      <c r="Q386" s="1052"/>
      <c r="R386" s="1052"/>
      <c r="S386" s="1028"/>
      <c r="T386" s="1052"/>
      <c r="U386" s="1052"/>
      <c r="V386" s="1052"/>
      <c r="W386" s="1052"/>
      <c r="X386" s="1052"/>
      <c r="Y386" s="1052"/>
      <c r="Z386" s="1052"/>
      <c r="AA386" s="1052"/>
      <c r="AB386" s="1052"/>
      <c r="AC386" s="1052"/>
      <c r="AD386" s="1052"/>
      <c r="AE386" s="1052"/>
      <c r="AF386" s="1028"/>
      <c r="AG386" s="1052"/>
    </row>
    <row r="387" s="870" customFormat="1" ht="14.4" spans="1:33">
      <c r="A387" s="1045"/>
      <c r="J387" s="1065"/>
      <c r="L387" s="1052"/>
      <c r="M387" s="1052"/>
      <c r="N387" s="1052"/>
      <c r="O387" s="1052"/>
      <c r="P387" s="1052"/>
      <c r="Q387" s="1052"/>
      <c r="R387" s="1052"/>
      <c r="S387" s="1028"/>
      <c r="T387" s="1052"/>
      <c r="U387" s="1052"/>
      <c r="V387" s="1052"/>
      <c r="W387" s="1052"/>
      <c r="X387" s="1052"/>
      <c r="Y387" s="1052"/>
      <c r="Z387" s="1052"/>
      <c r="AA387" s="1052"/>
      <c r="AB387" s="1052"/>
      <c r="AC387" s="1052"/>
      <c r="AD387" s="1052"/>
      <c r="AE387" s="1052"/>
      <c r="AF387" s="1028"/>
      <c r="AG387" s="1052"/>
    </row>
    <row r="388" s="870" customFormat="1" ht="14.4" spans="1:33">
      <c r="A388" s="1045"/>
      <c r="J388" s="1065"/>
      <c r="L388" s="1052"/>
      <c r="M388" s="1052"/>
      <c r="N388" s="1052"/>
      <c r="O388" s="1052"/>
      <c r="P388" s="1052"/>
      <c r="Q388" s="1052"/>
      <c r="R388" s="1052"/>
      <c r="S388" s="1028"/>
      <c r="T388" s="1052"/>
      <c r="U388" s="1052"/>
      <c r="V388" s="1052"/>
      <c r="W388" s="1052"/>
      <c r="X388" s="1052"/>
      <c r="Y388" s="1052"/>
      <c r="Z388" s="1052"/>
      <c r="AA388" s="1052"/>
      <c r="AB388" s="1052"/>
      <c r="AC388" s="1052"/>
      <c r="AD388" s="1052"/>
      <c r="AE388" s="1052"/>
      <c r="AF388" s="1028"/>
      <c r="AG388" s="1052"/>
    </row>
    <row r="389" s="870" customFormat="1" ht="14.4" spans="1:33">
      <c r="A389" s="1045"/>
      <c r="J389" s="1065"/>
      <c r="L389" s="1052"/>
      <c r="M389" s="1052"/>
      <c r="N389" s="1052"/>
      <c r="O389" s="1052"/>
      <c r="P389" s="1052"/>
      <c r="Q389" s="1052"/>
      <c r="R389" s="1052"/>
      <c r="S389" s="1028"/>
      <c r="T389" s="1052"/>
      <c r="U389" s="1052"/>
      <c r="V389" s="1052"/>
      <c r="W389" s="1052"/>
      <c r="X389" s="1052"/>
      <c r="Y389" s="1052"/>
      <c r="Z389" s="1052"/>
      <c r="AA389" s="1052"/>
      <c r="AB389" s="1052"/>
      <c r="AC389" s="1052"/>
      <c r="AD389" s="1052"/>
      <c r="AE389" s="1052"/>
      <c r="AF389" s="1028"/>
      <c r="AG389" s="1052"/>
    </row>
    <row r="390" s="870" customFormat="1" ht="14.4" spans="1:33">
      <c r="A390" s="1045"/>
      <c r="J390" s="1065"/>
      <c r="L390" s="1052"/>
      <c r="M390" s="1052"/>
      <c r="N390" s="1052"/>
      <c r="O390" s="1052"/>
      <c r="P390" s="1052"/>
      <c r="Q390" s="1052"/>
      <c r="R390" s="1052"/>
      <c r="S390" s="1028"/>
      <c r="T390" s="1052"/>
      <c r="U390" s="1052"/>
      <c r="V390" s="1052"/>
      <c r="W390" s="1052"/>
      <c r="X390" s="1052"/>
      <c r="Y390" s="1052"/>
      <c r="Z390" s="1052"/>
      <c r="AA390" s="1052"/>
      <c r="AB390" s="1052"/>
      <c r="AC390" s="1052"/>
      <c r="AD390" s="1052"/>
      <c r="AE390" s="1052"/>
      <c r="AF390" s="1028"/>
      <c r="AG390" s="1052"/>
    </row>
    <row r="391" s="870" customFormat="1" ht="14.4" spans="1:33">
      <c r="A391" s="1045"/>
      <c r="J391" s="1065"/>
      <c r="L391" s="1052"/>
      <c r="M391" s="1052"/>
      <c r="N391" s="1052"/>
      <c r="O391" s="1052"/>
      <c r="P391" s="1052"/>
      <c r="Q391" s="1052"/>
      <c r="R391" s="1052"/>
      <c r="S391" s="1028"/>
      <c r="T391" s="1052"/>
      <c r="U391" s="1052"/>
      <c r="V391" s="1052"/>
      <c r="W391" s="1052"/>
      <c r="X391" s="1052"/>
      <c r="Y391" s="1052"/>
      <c r="Z391" s="1052"/>
      <c r="AA391" s="1052"/>
      <c r="AB391" s="1052"/>
      <c r="AC391" s="1052"/>
      <c r="AD391" s="1052"/>
      <c r="AE391" s="1052"/>
      <c r="AF391" s="1028"/>
      <c r="AG391" s="1052"/>
    </row>
    <row r="392" s="870" customFormat="1" ht="14.4" spans="1:33">
      <c r="A392" s="1045"/>
      <c r="J392" s="1065"/>
      <c r="L392" s="1052"/>
      <c r="M392" s="1052"/>
      <c r="N392" s="1052"/>
      <c r="O392" s="1052"/>
      <c r="P392" s="1052"/>
      <c r="Q392" s="1052"/>
      <c r="R392" s="1052"/>
      <c r="S392" s="1028"/>
      <c r="T392" s="1052"/>
      <c r="U392" s="1052"/>
      <c r="V392" s="1052"/>
      <c r="W392" s="1052"/>
      <c r="X392" s="1052"/>
      <c r="Y392" s="1052"/>
      <c r="Z392" s="1052"/>
      <c r="AA392" s="1052"/>
      <c r="AB392" s="1052"/>
      <c r="AC392" s="1052"/>
      <c r="AD392" s="1052"/>
      <c r="AE392" s="1052"/>
      <c r="AF392" s="1028"/>
      <c r="AG392" s="1052"/>
    </row>
    <row r="393" s="870" customFormat="1" ht="14.4" spans="1:33">
      <c r="A393" s="1045"/>
      <c r="J393" s="1065"/>
      <c r="L393" s="1052"/>
      <c r="M393" s="1052"/>
      <c r="N393" s="1052"/>
      <c r="O393" s="1052"/>
      <c r="P393" s="1052"/>
      <c r="Q393" s="1052"/>
      <c r="R393" s="1052"/>
      <c r="S393" s="1028"/>
      <c r="T393" s="1052"/>
      <c r="U393" s="1052"/>
      <c r="V393" s="1052"/>
      <c r="W393" s="1052"/>
      <c r="X393" s="1052"/>
      <c r="Y393" s="1052"/>
      <c r="Z393" s="1052"/>
      <c r="AA393" s="1052"/>
      <c r="AB393" s="1052"/>
      <c r="AC393" s="1052"/>
      <c r="AD393" s="1052"/>
      <c r="AE393" s="1052"/>
      <c r="AF393" s="1028"/>
      <c r="AG393" s="1052"/>
    </row>
    <row r="394" s="870" customFormat="1" ht="14.4" spans="1:33">
      <c r="A394" s="1045"/>
      <c r="J394" s="1065"/>
      <c r="L394" s="1052"/>
      <c r="M394" s="1052"/>
      <c r="N394" s="1052"/>
      <c r="O394" s="1052"/>
      <c r="P394" s="1052"/>
      <c r="Q394" s="1052"/>
      <c r="R394" s="1052"/>
      <c r="S394" s="1028"/>
      <c r="T394" s="1052"/>
      <c r="U394" s="1052"/>
      <c r="V394" s="1052"/>
      <c r="W394" s="1052"/>
      <c r="X394" s="1052"/>
      <c r="Y394" s="1052"/>
      <c r="Z394" s="1052"/>
      <c r="AA394" s="1052"/>
      <c r="AB394" s="1052"/>
      <c r="AC394" s="1052"/>
      <c r="AD394" s="1052"/>
      <c r="AE394" s="1052"/>
      <c r="AF394" s="1028"/>
      <c r="AG394" s="1052"/>
    </row>
    <row r="395" s="870" customFormat="1" spans="1:33">
      <c r="A395" s="1045"/>
      <c r="D395" s="1106"/>
      <c r="E395" s="1106"/>
      <c r="F395" s="132"/>
      <c r="G395" s="880"/>
      <c r="H395" s="880"/>
      <c r="I395" s="880"/>
      <c r="J395" s="881"/>
      <c r="K395" s="880"/>
      <c r="L395" s="1052"/>
      <c r="M395" s="1052"/>
      <c r="N395" s="1052"/>
      <c r="O395" s="1052"/>
      <c r="P395" s="1052"/>
      <c r="Q395" s="1052"/>
      <c r="R395" s="1052"/>
      <c r="S395" s="1028"/>
      <c r="T395" s="1052"/>
      <c r="U395" s="1052"/>
      <c r="V395" s="1052"/>
      <c r="W395" s="1052"/>
      <c r="X395" s="1052"/>
      <c r="Y395" s="1052"/>
      <c r="Z395" s="1052"/>
      <c r="AA395" s="1052"/>
      <c r="AB395" s="1052"/>
      <c r="AC395" s="1052"/>
      <c r="AD395" s="1052"/>
      <c r="AE395" s="1052"/>
      <c r="AF395" s="1028"/>
      <c r="AG395" s="1052"/>
    </row>
    <row r="396" customHeight="1" spans="1:5">
      <c r="A396" s="1045"/>
      <c r="B396" s="870"/>
      <c r="C396" s="870"/>
      <c r="D396" s="1106"/>
      <c r="E396" s="1106"/>
    </row>
  </sheetData>
  <autoFilter ref="A2:AC101">
    <extLst/>
  </autoFilter>
  <mergeCells count="14">
    <mergeCell ref="A262:F262"/>
    <mergeCell ref="H14:H29"/>
    <mergeCell ref="H31:H34"/>
    <mergeCell ref="H38:H42"/>
    <mergeCell ref="H54:H56"/>
    <mergeCell ref="H89:H92"/>
    <mergeCell ref="H96:H97"/>
    <mergeCell ref="H98:H99"/>
    <mergeCell ref="I31:I34"/>
    <mergeCell ref="I38:I42"/>
    <mergeCell ref="J31:J34"/>
    <mergeCell ref="J38:J42"/>
    <mergeCell ref="K31:K34"/>
    <mergeCell ref="K38:K42"/>
  </mergeCells>
  <dataValidations count="1">
    <dataValidation type="custom" allowBlank="1" showInputMessage="1" showErrorMessage="1" sqref="A$1:A$1048576 C91:C99">
      <formula1>COUNTIF(A:A,A1)&lt;2</formula1>
    </dataValidation>
  </dataValidations>
  <hyperlinks>
    <hyperlink ref="H123" location="'Cal.Rule Details'!A1" display="Cal.Rule Details'!A1&#10;&#10;Eligible for: &lt;Personal area = &quot;3M Regular &amp; Outbound&quot;&gt; &amp;&amp; &lt;Employee Grp = F or X&gt;"/>
    <hyperlink ref="H140" location="'Cal.Rule Details'!A64" display="Cal.Rule Details'!A64&#10;Eligible for: &lt;Personal area = &quot;3M Regular &amp; Outbound&quot;&gt; &amp;&amp; &lt;Employee Grp = 1 or X&gt;"/>
    <hyperlink ref="H58" location="'Cal.Rule Details'!A64" display="Cal.Rule Details'!A64"/>
    <hyperlink ref="H61" location="'Cal.Rule Details'!A101" display="Cal.Rule Details'!A101"/>
    <hyperlink ref="H62" location="'Cal.Rule Details'!A101" display="Cal.Rule Details'!A101"/>
    <hyperlink ref="H50" location="'Cal.Rule Details'!A133" display="Pay code: B001&#10;&#10;"/>
    <hyperlink ref="H31" location="'Cal.Rule Details'!A203" display="Cal.Rule Details'!A203"/>
    <hyperlink ref="H36" location="'Cal.Rule Details'!A203" display="Cal.Rule Details'!A203"/>
    <hyperlink ref="H89:H92" location="'Cal.Rule Details'!A280" display="Cal.Rule Details'!A280"/>
    <hyperlink ref="H96:H97" location="'Cal.Rule Details'!A325" display="Cal.Rule Details'!A325"/>
    <hyperlink ref="H14" location="'Cal.Rule Details'!A347" display="Cal.Rule Details'!A347"/>
    <hyperlink ref="H38" location="'Cal.Rule Details'!A412" display="Payments!A412"/>
    <hyperlink ref="H124" location="'Cal.Rule Details'!A1" display="Cal.Rule Details'!A1&#10;&#10;Eligible for: &lt;Personal area = &quot;3M Regular &amp; Outbound&quot;&gt; &amp;&amp; &lt;Employee Grp = F or X&gt;"/>
    <hyperlink ref="H141" location="'Cal.Rule Details'!A64" display="Cal.Rule Details'!A64&#10;Eligible for: &lt;Personal area = &quot;3M Regular &amp; Outbound&quot;&gt; &amp;&amp; &lt;Employee Grp = 1 or X&gt;"/>
    <hyperlink ref="H59" location="'Cal.Rule Details'!A64" display="Cal.Rule Details'!A64"/>
    <hyperlink ref="H60" location="'Cal.Rule Details'!A64" display="Cal.Rule Details'!A64"/>
    <hyperlink ref="H93:H94" location="'Cal.Rule Details'!A280"/>
    <hyperlink ref="H95" location="'Cal.Rule Details'!A280"/>
    <hyperlink ref="H98:H99" location="'Cal.Rule Details'!A325" display="Cal.Rule Details'!A325"/>
  </hyperlinks>
  <pageMargins left="0.7" right="0.7"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4"/>
  <sheetViews>
    <sheetView workbookViewId="0">
      <pane xSplit="4" ySplit="3" topLeftCell="E22" activePane="bottomRight" state="frozen"/>
      <selection/>
      <selection pane="topRight"/>
      <selection pane="bottomLeft"/>
      <selection pane="bottomRight" activeCell="J28" sqref="J28"/>
    </sheetView>
  </sheetViews>
  <sheetFormatPr defaultColWidth="9" defaultRowHeight="14.4"/>
  <cols>
    <col min="1" max="1" width="14.6666666666667" style="216" customWidth="1"/>
    <col min="2" max="2" width="29" style="216" customWidth="1"/>
    <col min="3" max="3" width="10.2173913043478" style="216" customWidth="1"/>
    <col min="4" max="4" width="23.1086956521739" style="216" customWidth="1"/>
    <col min="5" max="5" width="11" style="798" customWidth="1"/>
    <col min="6" max="6" width="63.5579710144928" style="799" customWidth="1"/>
    <col min="7" max="8" width="9.88405797101449" style="216" customWidth="1"/>
    <col min="9" max="10" width="6.55797101449275" style="216" customWidth="1"/>
    <col min="11" max="11" width="6.55797101449275" style="800" customWidth="1"/>
    <col min="12" max="12" width="6.55797101449275" style="216" hidden="1" customWidth="1"/>
    <col min="13" max="13" width="7.77536231884058" style="216" customWidth="1"/>
    <col min="14" max="14" width="12.5579710144928" style="216" customWidth="1"/>
    <col min="15" max="16" width="9.10869565217391" style="216" customWidth="1"/>
    <col min="17" max="17" width="13.7753623188406" style="216" customWidth="1"/>
    <col min="18" max="18" width="8.88405797101449" style="216" customWidth="1"/>
    <col min="19" max="19" width="6.88405797101449" style="216" customWidth="1"/>
    <col min="20" max="21" width="14.5579710144928" style="216" customWidth="1"/>
    <col min="22" max="22" width="17.8840579710145" style="216" hidden="1" customWidth="1"/>
    <col min="23" max="23" width="12.6666666666667" style="216" customWidth="1"/>
    <col min="24" max="255" width="8.88405797101449" style="216"/>
    <col min="256" max="256" width="9.21739130434783" style="216" customWidth="1"/>
    <col min="257" max="257" width="20.8840579710145" style="216" customWidth="1"/>
    <col min="258" max="259" width="9" style="216" hidden="1" customWidth="1"/>
    <col min="260" max="260" width="24.1086956521739" style="216" customWidth="1"/>
    <col min="261" max="261" width="16.3333333333333" style="216" customWidth="1"/>
    <col min="262" max="262" width="63.6666666666667" style="216" customWidth="1"/>
    <col min="263" max="264" width="9" style="216" hidden="1" customWidth="1"/>
    <col min="265" max="269" width="8.88405797101449" style="216"/>
    <col min="270" max="270" width="14" style="216" customWidth="1"/>
    <col min="271" max="272" width="8.88405797101449" style="216"/>
    <col min="273" max="273" width="14" style="216" customWidth="1"/>
    <col min="274" max="274" width="9.21739130434783" style="216" customWidth="1"/>
    <col min="275" max="275" width="8.88405797101449" style="216"/>
    <col min="276" max="276" width="14.6666666666667" style="216" customWidth="1"/>
    <col min="277" max="277" width="17.6666666666667" style="216" customWidth="1"/>
    <col min="278" max="278" width="20.3333333333333" style="216" customWidth="1"/>
    <col min="279" max="511" width="8.88405797101449" style="216"/>
    <col min="512" max="512" width="9.21739130434783" style="216" customWidth="1"/>
    <col min="513" max="513" width="20.8840579710145" style="216" customWidth="1"/>
    <col min="514" max="515" width="9" style="216" hidden="1" customWidth="1"/>
    <col min="516" max="516" width="24.1086956521739" style="216" customWidth="1"/>
    <col min="517" max="517" width="16.3333333333333" style="216" customWidth="1"/>
    <col min="518" max="518" width="63.6666666666667" style="216" customWidth="1"/>
    <col min="519" max="520" width="9" style="216" hidden="1" customWidth="1"/>
    <col min="521" max="525" width="8.88405797101449" style="216"/>
    <col min="526" max="526" width="14" style="216" customWidth="1"/>
    <col min="527" max="528" width="8.88405797101449" style="216"/>
    <col min="529" max="529" width="14" style="216" customWidth="1"/>
    <col min="530" max="530" width="9.21739130434783" style="216" customWidth="1"/>
    <col min="531" max="531" width="8.88405797101449" style="216"/>
    <col min="532" max="532" width="14.6666666666667" style="216" customWidth="1"/>
    <col min="533" max="533" width="17.6666666666667" style="216" customWidth="1"/>
    <col min="534" max="534" width="20.3333333333333" style="216" customWidth="1"/>
    <col min="535" max="767" width="8.88405797101449" style="216"/>
    <col min="768" max="768" width="9.21739130434783" style="216" customWidth="1"/>
    <col min="769" max="769" width="20.8840579710145" style="216" customWidth="1"/>
    <col min="770" max="771" width="9" style="216" hidden="1" customWidth="1"/>
    <col min="772" max="772" width="24.1086956521739" style="216" customWidth="1"/>
    <col min="773" max="773" width="16.3333333333333" style="216" customWidth="1"/>
    <col min="774" max="774" width="63.6666666666667" style="216" customWidth="1"/>
    <col min="775" max="776" width="9" style="216" hidden="1" customWidth="1"/>
    <col min="777" max="781" width="8.88405797101449" style="216"/>
    <col min="782" max="782" width="14" style="216" customWidth="1"/>
    <col min="783" max="784" width="8.88405797101449" style="216"/>
    <col min="785" max="785" width="14" style="216" customWidth="1"/>
    <col min="786" max="786" width="9.21739130434783" style="216" customWidth="1"/>
    <col min="787" max="787" width="8.88405797101449" style="216"/>
    <col min="788" max="788" width="14.6666666666667" style="216" customWidth="1"/>
    <col min="789" max="789" width="17.6666666666667" style="216" customWidth="1"/>
    <col min="790" max="790" width="20.3333333333333" style="216" customWidth="1"/>
    <col min="791" max="1023" width="8.88405797101449" style="216"/>
    <col min="1024" max="1024" width="9.21739130434783" style="216" customWidth="1"/>
    <col min="1025" max="1025" width="20.8840579710145" style="216" customWidth="1"/>
    <col min="1026" max="1027" width="9" style="216" hidden="1" customWidth="1"/>
    <col min="1028" max="1028" width="24.1086956521739" style="216" customWidth="1"/>
    <col min="1029" max="1029" width="16.3333333333333" style="216" customWidth="1"/>
    <col min="1030" max="1030" width="63.6666666666667" style="216" customWidth="1"/>
    <col min="1031" max="1032" width="9" style="216" hidden="1" customWidth="1"/>
    <col min="1033" max="1037" width="8.88405797101449" style="216"/>
    <col min="1038" max="1038" width="14" style="216" customWidth="1"/>
    <col min="1039" max="1040" width="8.88405797101449" style="216"/>
    <col min="1041" max="1041" width="14" style="216" customWidth="1"/>
    <col min="1042" max="1042" width="9.21739130434783" style="216" customWidth="1"/>
    <col min="1043" max="1043" width="8.88405797101449" style="216"/>
    <col min="1044" max="1044" width="14.6666666666667" style="216" customWidth="1"/>
    <col min="1045" max="1045" width="17.6666666666667" style="216" customWidth="1"/>
    <col min="1046" max="1046" width="20.3333333333333" style="216" customWidth="1"/>
    <col min="1047" max="1279" width="8.88405797101449" style="216"/>
    <col min="1280" max="1280" width="9.21739130434783" style="216" customWidth="1"/>
    <col min="1281" max="1281" width="20.8840579710145" style="216" customWidth="1"/>
    <col min="1282" max="1283" width="9" style="216" hidden="1" customWidth="1"/>
    <col min="1284" max="1284" width="24.1086956521739" style="216" customWidth="1"/>
    <col min="1285" max="1285" width="16.3333333333333" style="216" customWidth="1"/>
    <col min="1286" max="1286" width="63.6666666666667" style="216" customWidth="1"/>
    <col min="1287" max="1288" width="9" style="216" hidden="1" customWidth="1"/>
    <col min="1289" max="1293" width="8.88405797101449" style="216"/>
    <col min="1294" max="1294" width="14" style="216" customWidth="1"/>
    <col min="1295" max="1296" width="8.88405797101449" style="216"/>
    <col min="1297" max="1297" width="14" style="216" customWidth="1"/>
    <col min="1298" max="1298" width="9.21739130434783" style="216" customWidth="1"/>
    <col min="1299" max="1299" width="8.88405797101449" style="216"/>
    <col min="1300" max="1300" width="14.6666666666667" style="216" customWidth="1"/>
    <col min="1301" max="1301" width="17.6666666666667" style="216" customWidth="1"/>
    <col min="1302" max="1302" width="20.3333333333333" style="216" customWidth="1"/>
    <col min="1303" max="1535" width="8.88405797101449" style="216"/>
    <col min="1536" max="1536" width="9.21739130434783" style="216" customWidth="1"/>
    <col min="1537" max="1537" width="20.8840579710145" style="216" customWidth="1"/>
    <col min="1538" max="1539" width="9" style="216" hidden="1" customWidth="1"/>
    <col min="1540" max="1540" width="24.1086956521739" style="216" customWidth="1"/>
    <col min="1541" max="1541" width="16.3333333333333" style="216" customWidth="1"/>
    <col min="1542" max="1542" width="63.6666666666667" style="216" customWidth="1"/>
    <col min="1543" max="1544" width="9" style="216" hidden="1" customWidth="1"/>
    <col min="1545" max="1549" width="8.88405797101449" style="216"/>
    <col min="1550" max="1550" width="14" style="216" customWidth="1"/>
    <col min="1551" max="1552" width="8.88405797101449" style="216"/>
    <col min="1553" max="1553" width="14" style="216" customWidth="1"/>
    <col min="1554" max="1554" width="9.21739130434783" style="216" customWidth="1"/>
    <col min="1555" max="1555" width="8.88405797101449" style="216"/>
    <col min="1556" max="1556" width="14.6666666666667" style="216" customWidth="1"/>
    <col min="1557" max="1557" width="17.6666666666667" style="216" customWidth="1"/>
    <col min="1558" max="1558" width="20.3333333333333" style="216" customWidth="1"/>
    <col min="1559" max="1791" width="8.88405797101449" style="216"/>
    <col min="1792" max="1792" width="9.21739130434783" style="216" customWidth="1"/>
    <col min="1793" max="1793" width="20.8840579710145" style="216" customWidth="1"/>
    <col min="1794" max="1795" width="9" style="216" hidden="1" customWidth="1"/>
    <col min="1796" max="1796" width="24.1086956521739" style="216" customWidth="1"/>
    <col min="1797" max="1797" width="16.3333333333333" style="216" customWidth="1"/>
    <col min="1798" max="1798" width="63.6666666666667" style="216" customWidth="1"/>
    <col min="1799" max="1800" width="9" style="216" hidden="1" customWidth="1"/>
    <col min="1801" max="1805" width="8.88405797101449" style="216"/>
    <col min="1806" max="1806" width="14" style="216" customWidth="1"/>
    <col min="1807" max="1808" width="8.88405797101449" style="216"/>
    <col min="1809" max="1809" width="14" style="216" customWidth="1"/>
    <col min="1810" max="1810" width="9.21739130434783" style="216" customWidth="1"/>
    <col min="1811" max="1811" width="8.88405797101449" style="216"/>
    <col min="1812" max="1812" width="14.6666666666667" style="216" customWidth="1"/>
    <col min="1813" max="1813" width="17.6666666666667" style="216" customWidth="1"/>
    <col min="1814" max="1814" width="20.3333333333333" style="216" customWidth="1"/>
    <col min="1815" max="2047" width="8.88405797101449" style="216"/>
    <col min="2048" max="2048" width="9.21739130434783" style="216" customWidth="1"/>
    <col min="2049" max="2049" width="20.8840579710145" style="216" customWidth="1"/>
    <col min="2050" max="2051" width="9" style="216" hidden="1" customWidth="1"/>
    <col min="2052" max="2052" width="24.1086956521739" style="216" customWidth="1"/>
    <col min="2053" max="2053" width="16.3333333333333" style="216" customWidth="1"/>
    <col min="2054" max="2054" width="63.6666666666667" style="216" customWidth="1"/>
    <col min="2055" max="2056" width="9" style="216" hidden="1" customWidth="1"/>
    <col min="2057" max="2061" width="8.88405797101449" style="216"/>
    <col min="2062" max="2062" width="14" style="216" customWidth="1"/>
    <col min="2063" max="2064" width="8.88405797101449" style="216"/>
    <col min="2065" max="2065" width="14" style="216" customWidth="1"/>
    <col min="2066" max="2066" width="9.21739130434783" style="216" customWidth="1"/>
    <col min="2067" max="2067" width="8.88405797101449" style="216"/>
    <col min="2068" max="2068" width="14.6666666666667" style="216" customWidth="1"/>
    <col min="2069" max="2069" width="17.6666666666667" style="216" customWidth="1"/>
    <col min="2070" max="2070" width="20.3333333333333" style="216" customWidth="1"/>
    <col min="2071" max="2303" width="8.88405797101449" style="216"/>
    <col min="2304" max="2304" width="9.21739130434783" style="216" customWidth="1"/>
    <col min="2305" max="2305" width="20.8840579710145" style="216" customWidth="1"/>
    <col min="2306" max="2307" width="9" style="216" hidden="1" customWidth="1"/>
    <col min="2308" max="2308" width="24.1086956521739" style="216" customWidth="1"/>
    <col min="2309" max="2309" width="16.3333333333333" style="216" customWidth="1"/>
    <col min="2310" max="2310" width="63.6666666666667" style="216" customWidth="1"/>
    <col min="2311" max="2312" width="9" style="216" hidden="1" customWidth="1"/>
    <col min="2313" max="2317" width="8.88405797101449" style="216"/>
    <col min="2318" max="2318" width="14" style="216" customWidth="1"/>
    <col min="2319" max="2320" width="8.88405797101449" style="216"/>
    <col min="2321" max="2321" width="14" style="216" customWidth="1"/>
    <col min="2322" max="2322" width="9.21739130434783" style="216" customWidth="1"/>
    <col min="2323" max="2323" width="8.88405797101449" style="216"/>
    <col min="2324" max="2324" width="14.6666666666667" style="216" customWidth="1"/>
    <col min="2325" max="2325" width="17.6666666666667" style="216" customWidth="1"/>
    <col min="2326" max="2326" width="20.3333333333333" style="216" customWidth="1"/>
    <col min="2327" max="2559" width="8.88405797101449" style="216"/>
    <col min="2560" max="2560" width="9.21739130434783" style="216" customWidth="1"/>
    <col min="2561" max="2561" width="20.8840579710145" style="216" customWidth="1"/>
    <col min="2562" max="2563" width="9" style="216" hidden="1" customWidth="1"/>
    <col min="2564" max="2564" width="24.1086956521739" style="216" customWidth="1"/>
    <col min="2565" max="2565" width="16.3333333333333" style="216" customWidth="1"/>
    <col min="2566" max="2566" width="63.6666666666667" style="216" customWidth="1"/>
    <col min="2567" max="2568" width="9" style="216" hidden="1" customWidth="1"/>
    <col min="2569" max="2573" width="8.88405797101449" style="216"/>
    <col min="2574" max="2574" width="14" style="216" customWidth="1"/>
    <col min="2575" max="2576" width="8.88405797101449" style="216"/>
    <col min="2577" max="2577" width="14" style="216" customWidth="1"/>
    <col min="2578" max="2578" width="9.21739130434783" style="216" customWidth="1"/>
    <col min="2579" max="2579" width="8.88405797101449" style="216"/>
    <col min="2580" max="2580" width="14.6666666666667" style="216" customWidth="1"/>
    <col min="2581" max="2581" width="17.6666666666667" style="216" customWidth="1"/>
    <col min="2582" max="2582" width="20.3333333333333" style="216" customWidth="1"/>
    <col min="2583" max="2815" width="8.88405797101449" style="216"/>
    <col min="2816" max="2816" width="9.21739130434783" style="216" customWidth="1"/>
    <col min="2817" max="2817" width="20.8840579710145" style="216" customWidth="1"/>
    <col min="2818" max="2819" width="9" style="216" hidden="1" customWidth="1"/>
    <col min="2820" max="2820" width="24.1086956521739" style="216" customWidth="1"/>
    <col min="2821" max="2821" width="16.3333333333333" style="216" customWidth="1"/>
    <col min="2822" max="2822" width="63.6666666666667" style="216" customWidth="1"/>
    <col min="2823" max="2824" width="9" style="216" hidden="1" customWidth="1"/>
    <col min="2825" max="2829" width="8.88405797101449" style="216"/>
    <col min="2830" max="2830" width="14" style="216" customWidth="1"/>
    <col min="2831" max="2832" width="8.88405797101449" style="216"/>
    <col min="2833" max="2833" width="14" style="216" customWidth="1"/>
    <col min="2834" max="2834" width="9.21739130434783" style="216" customWidth="1"/>
    <col min="2835" max="2835" width="8.88405797101449" style="216"/>
    <col min="2836" max="2836" width="14.6666666666667" style="216" customWidth="1"/>
    <col min="2837" max="2837" width="17.6666666666667" style="216" customWidth="1"/>
    <col min="2838" max="2838" width="20.3333333333333" style="216" customWidth="1"/>
    <col min="2839" max="3071" width="8.88405797101449" style="216"/>
    <col min="3072" max="3072" width="9.21739130434783" style="216" customWidth="1"/>
    <col min="3073" max="3073" width="20.8840579710145" style="216" customWidth="1"/>
    <col min="3074" max="3075" width="9" style="216" hidden="1" customWidth="1"/>
    <col min="3076" max="3076" width="24.1086956521739" style="216" customWidth="1"/>
    <col min="3077" max="3077" width="16.3333333333333" style="216" customWidth="1"/>
    <col min="3078" max="3078" width="63.6666666666667" style="216" customWidth="1"/>
    <col min="3079" max="3080" width="9" style="216" hidden="1" customWidth="1"/>
    <col min="3081" max="3085" width="8.88405797101449" style="216"/>
    <col min="3086" max="3086" width="14" style="216" customWidth="1"/>
    <col min="3087" max="3088" width="8.88405797101449" style="216"/>
    <col min="3089" max="3089" width="14" style="216" customWidth="1"/>
    <col min="3090" max="3090" width="9.21739130434783" style="216" customWidth="1"/>
    <col min="3091" max="3091" width="8.88405797101449" style="216"/>
    <col min="3092" max="3092" width="14.6666666666667" style="216" customWidth="1"/>
    <col min="3093" max="3093" width="17.6666666666667" style="216" customWidth="1"/>
    <col min="3094" max="3094" width="20.3333333333333" style="216" customWidth="1"/>
    <col min="3095" max="3327" width="8.88405797101449" style="216"/>
    <col min="3328" max="3328" width="9.21739130434783" style="216" customWidth="1"/>
    <col min="3329" max="3329" width="20.8840579710145" style="216" customWidth="1"/>
    <col min="3330" max="3331" width="9" style="216" hidden="1" customWidth="1"/>
    <col min="3332" max="3332" width="24.1086956521739" style="216" customWidth="1"/>
    <col min="3333" max="3333" width="16.3333333333333" style="216" customWidth="1"/>
    <col min="3334" max="3334" width="63.6666666666667" style="216" customWidth="1"/>
    <col min="3335" max="3336" width="9" style="216" hidden="1" customWidth="1"/>
    <col min="3337" max="3341" width="8.88405797101449" style="216"/>
    <col min="3342" max="3342" width="14" style="216" customWidth="1"/>
    <col min="3343" max="3344" width="8.88405797101449" style="216"/>
    <col min="3345" max="3345" width="14" style="216" customWidth="1"/>
    <col min="3346" max="3346" width="9.21739130434783" style="216" customWidth="1"/>
    <col min="3347" max="3347" width="8.88405797101449" style="216"/>
    <col min="3348" max="3348" width="14.6666666666667" style="216" customWidth="1"/>
    <col min="3349" max="3349" width="17.6666666666667" style="216" customWidth="1"/>
    <col min="3350" max="3350" width="20.3333333333333" style="216" customWidth="1"/>
    <col min="3351" max="3583" width="8.88405797101449" style="216"/>
    <col min="3584" max="3584" width="9.21739130434783" style="216" customWidth="1"/>
    <col min="3585" max="3585" width="20.8840579710145" style="216" customWidth="1"/>
    <col min="3586" max="3587" width="9" style="216" hidden="1" customWidth="1"/>
    <col min="3588" max="3588" width="24.1086956521739" style="216" customWidth="1"/>
    <col min="3589" max="3589" width="16.3333333333333" style="216" customWidth="1"/>
    <col min="3590" max="3590" width="63.6666666666667" style="216" customWidth="1"/>
    <col min="3591" max="3592" width="9" style="216" hidden="1" customWidth="1"/>
    <col min="3593" max="3597" width="8.88405797101449" style="216"/>
    <col min="3598" max="3598" width="14" style="216" customWidth="1"/>
    <col min="3599" max="3600" width="8.88405797101449" style="216"/>
    <col min="3601" max="3601" width="14" style="216" customWidth="1"/>
    <col min="3602" max="3602" width="9.21739130434783" style="216" customWidth="1"/>
    <col min="3603" max="3603" width="8.88405797101449" style="216"/>
    <col min="3604" max="3604" width="14.6666666666667" style="216" customWidth="1"/>
    <col min="3605" max="3605" width="17.6666666666667" style="216" customWidth="1"/>
    <col min="3606" max="3606" width="20.3333333333333" style="216" customWidth="1"/>
    <col min="3607" max="3839" width="8.88405797101449" style="216"/>
    <col min="3840" max="3840" width="9.21739130434783" style="216" customWidth="1"/>
    <col min="3841" max="3841" width="20.8840579710145" style="216" customWidth="1"/>
    <col min="3842" max="3843" width="9" style="216" hidden="1" customWidth="1"/>
    <col min="3844" max="3844" width="24.1086956521739" style="216" customWidth="1"/>
    <col min="3845" max="3845" width="16.3333333333333" style="216" customWidth="1"/>
    <col min="3846" max="3846" width="63.6666666666667" style="216" customWidth="1"/>
    <col min="3847" max="3848" width="9" style="216" hidden="1" customWidth="1"/>
    <col min="3849" max="3853" width="8.88405797101449" style="216"/>
    <col min="3854" max="3854" width="14" style="216" customWidth="1"/>
    <col min="3855" max="3856" width="8.88405797101449" style="216"/>
    <col min="3857" max="3857" width="14" style="216" customWidth="1"/>
    <col min="3858" max="3858" width="9.21739130434783" style="216" customWidth="1"/>
    <col min="3859" max="3859" width="8.88405797101449" style="216"/>
    <col min="3860" max="3860" width="14.6666666666667" style="216" customWidth="1"/>
    <col min="3861" max="3861" width="17.6666666666667" style="216" customWidth="1"/>
    <col min="3862" max="3862" width="20.3333333333333" style="216" customWidth="1"/>
    <col min="3863" max="4095" width="8.88405797101449" style="216"/>
    <col min="4096" max="4096" width="9.21739130434783" style="216" customWidth="1"/>
    <col min="4097" max="4097" width="20.8840579710145" style="216" customWidth="1"/>
    <col min="4098" max="4099" width="9" style="216" hidden="1" customWidth="1"/>
    <col min="4100" max="4100" width="24.1086956521739" style="216" customWidth="1"/>
    <col min="4101" max="4101" width="16.3333333333333" style="216" customWidth="1"/>
    <col min="4102" max="4102" width="63.6666666666667" style="216" customWidth="1"/>
    <col min="4103" max="4104" width="9" style="216" hidden="1" customWidth="1"/>
    <col min="4105" max="4109" width="8.88405797101449" style="216"/>
    <col min="4110" max="4110" width="14" style="216" customWidth="1"/>
    <col min="4111" max="4112" width="8.88405797101449" style="216"/>
    <col min="4113" max="4113" width="14" style="216" customWidth="1"/>
    <col min="4114" max="4114" width="9.21739130434783" style="216" customWidth="1"/>
    <col min="4115" max="4115" width="8.88405797101449" style="216"/>
    <col min="4116" max="4116" width="14.6666666666667" style="216" customWidth="1"/>
    <col min="4117" max="4117" width="17.6666666666667" style="216" customWidth="1"/>
    <col min="4118" max="4118" width="20.3333333333333" style="216" customWidth="1"/>
    <col min="4119" max="4351" width="8.88405797101449" style="216"/>
    <col min="4352" max="4352" width="9.21739130434783" style="216" customWidth="1"/>
    <col min="4353" max="4353" width="20.8840579710145" style="216" customWidth="1"/>
    <col min="4354" max="4355" width="9" style="216" hidden="1" customWidth="1"/>
    <col min="4356" max="4356" width="24.1086956521739" style="216" customWidth="1"/>
    <col min="4357" max="4357" width="16.3333333333333" style="216" customWidth="1"/>
    <col min="4358" max="4358" width="63.6666666666667" style="216" customWidth="1"/>
    <col min="4359" max="4360" width="9" style="216" hidden="1" customWidth="1"/>
    <col min="4361" max="4365" width="8.88405797101449" style="216"/>
    <col min="4366" max="4366" width="14" style="216" customWidth="1"/>
    <col min="4367" max="4368" width="8.88405797101449" style="216"/>
    <col min="4369" max="4369" width="14" style="216" customWidth="1"/>
    <col min="4370" max="4370" width="9.21739130434783" style="216" customWidth="1"/>
    <col min="4371" max="4371" width="8.88405797101449" style="216"/>
    <col min="4372" max="4372" width="14.6666666666667" style="216" customWidth="1"/>
    <col min="4373" max="4373" width="17.6666666666667" style="216" customWidth="1"/>
    <col min="4374" max="4374" width="20.3333333333333" style="216" customWidth="1"/>
    <col min="4375" max="4607" width="8.88405797101449" style="216"/>
    <col min="4608" max="4608" width="9.21739130434783" style="216" customWidth="1"/>
    <col min="4609" max="4609" width="20.8840579710145" style="216" customWidth="1"/>
    <col min="4610" max="4611" width="9" style="216" hidden="1" customWidth="1"/>
    <col min="4612" max="4612" width="24.1086956521739" style="216" customWidth="1"/>
    <col min="4613" max="4613" width="16.3333333333333" style="216" customWidth="1"/>
    <col min="4614" max="4614" width="63.6666666666667" style="216" customWidth="1"/>
    <col min="4615" max="4616" width="9" style="216" hidden="1" customWidth="1"/>
    <col min="4617" max="4621" width="8.88405797101449" style="216"/>
    <col min="4622" max="4622" width="14" style="216" customWidth="1"/>
    <col min="4623" max="4624" width="8.88405797101449" style="216"/>
    <col min="4625" max="4625" width="14" style="216" customWidth="1"/>
    <col min="4626" max="4626" width="9.21739130434783" style="216" customWidth="1"/>
    <col min="4627" max="4627" width="8.88405797101449" style="216"/>
    <col min="4628" max="4628" width="14.6666666666667" style="216" customWidth="1"/>
    <col min="4629" max="4629" width="17.6666666666667" style="216" customWidth="1"/>
    <col min="4630" max="4630" width="20.3333333333333" style="216" customWidth="1"/>
    <col min="4631" max="4863" width="8.88405797101449" style="216"/>
    <col min="4864" max="4864" width="9.21739130434783" style="216" customWidth="1"/>
    <col min="4865" max="4865" width="20.8840579710145" style="216" customWidth="1"/>
    <col min="4866" max="4867" width="9" style="216" hidden="1" customWidth="1"/>
    <col min="4868" max="4868" width="24.1086956521739" style="216" customWidth="1"/>
    <col min="4869" max="4869" width="16.3333333333333" style="216" customWidth="1"/>
    <col min="4870" max="4870" width="63.6666666666667" style="216" customWidth="1"/>
    <col min="4871" max="4872" width="9" style="216" hidden="1" customWidth="1"/>
    <col min="4873" max="4877" width="8.88405797101449" style="216"/>
    <col min="4878" max="4878" width="14" style="216" customWidth="1"/>
    <col min="4879" max="4880" width="8.88405797101449" style="216"/>
    <col min="4881" max="4881" width="14" style="216" customWidth="1"/>
    <col min="4882" max="4882" width="9.21739130434783" style="216" customWidth="1"/>
    <col min="4883" max="4883" width="8.88405797101449" style="216"/>
    <col min="4884" max="4884" width="14.6666666666667" style="216" customWidth="1"/>
    <col min="4885" max="4885" width="17.6666666666667" style="216" customWidth="1"/>
    <col min="4886" max="4886" width="20.3333333333333" style="216" customWidth="1"/>
    <col min="4887" max="5119" width="8.88405797101449" style="216"/>
    <col min="5120" max="5120" width="9.21739130434783" style="216" customWidth="1"/>
    <col min="5121" max="5121" width="20.8840579710145" style="216" customWidth="1"/>
    <col min="5122" max="5123" width="9" style="216" hidden="1" customWidth="1"/>
    <col min="5124" max="5124" width="24.1086956521739" style="216" customWidth="1"/>
    <col min="5125" max="5125" width="16.3333333333333" style="216" customWidth="1"/>
    <col min="5126" max="5126" width="63.6666666666667" style="216" customWidth="1"/>
    <col min="5127" max="5128" width="9" style="216" hidden="1" customWidth="1"/>
    <col min="5129" max="5133" width="8.88405797101449" style="216"/>
    <col min="5134" max="5134" width="14" style="216" customWidth="1"/>
    <col min="5135" max="5136" width="8.88405797101449" style="216"/>
    <col min="5137" max="5137" width="14" style="216" customWidth="1"/>
    <col min="5138" max="5138" width="9.21739130434783" style="216" customWidth="1"/>
    <col min="5139" max="5139" width="8.88405797101449" style="216"/>
    <col min="5140" max="5140" width="14.6666666666667" style="216" customWidth="1"/>
    <col min="5141" max="5141" width="17.6666666666667" style="216" customWidth="1"/>
    <col min="5142" max="5142" width="20.3333333333333" style="216" customWidth="1"/>
    <col min="5143" max="5375" width="8.88405797101449" style="216"/>
    <col min="5376" max="5376" width="9.21739130434783" style="216" customWidth="1"/>
    <col min="5377" max="5377" width="20.8840579710145" style="216" customWidth="1"/>
    <col min="5378" max="5379" width="9" style="216" hidden="1" customWidth="1"/>
    <col min="5380" max="5380" width="24.1086956521739" style="216" customWidth="1"/>
    <col min="5381" max="5381" width="16.3333333333333" style="216" customWidth="1"/>
    <col min="5382" max="5382" width="63.6666666666667" style="216" customWidth="1"/>
    <col min="5383" max="5384" width="9" style="216" hidden="1" customWidth="1"/>
    <col min="5385" max="5389" width="8.88405797101449" style="216"/>
    <col min="5390" max="5390" width="14" style="216" customWidth="1"/>
    <col min="5391" max="5392" width="8.88405797101449" style="216"/>
    <col min="5393" max="5393" width="14" style="216" customWidth="1"/>
    <col min="5394" max="5394" width="9.21739130434783" style="216" customWidth="1"/>
    <col min="5395" max="5395" width="8.88405797101449" style="216"/>
    <col min="5396" max="5396" width="14.6666666666667" style="216" customWidth="1"/>
    <col min="5397" max="5397" width="17.6666666666667" style="216" customWidth="1"/>
    <col min="5398" max="5398" width="20.3333333333333" style="216" customWidth="1"/>
    <col min="5399" max="5631" width="8.88405797101449" style="216"/>
    <col min="5632" max="5632" width="9.21739130434783" style="216" customWidth="1"/>
    <col min="5633" max="5633" width="20.8840579710145" style="216" customWidth="1"/>
    <col min="5634" max="5635" width="9" style="216" hidden="1" customWidth="1"/>
    <col min="5636" max="5636" width="24.1086956521739" style="216" customWidth="1"/>
    <col min="5637" max="5637" width="16.3333333333333" style="216" customWidth="1"/>
    <col min="5638" max="5638" width="63.6666666666667" style="216" customWidth="1"/>
    <col min="5639" max="5640" width="9" style="216" hidden="1" customWidth="1"/>
    <col min="5641" max="5645" width="8.88405797101449" style="216"/>
    <col min="5646" max="5646" width="14" style="216" customWidth="1"/>
    <col min="5647" max="5648" width="8.88405797101449" style="216"/>
    <col min="5649" max="5649" width="14" style="216" customWidth="1"/>
    <col min="5650" max="5650" width="9.21739130434783" style="216" customWidth="1"/>
    <col min="5651" max="5651" width="8.88405797101449" style="216"/>
    <col min="5652" max="5652" width="14.6666666666667" style="216" customWidth="1"/>
    <col min="5653" max="5653" width="17.6666666666667" style="216" customWidth="1"/>
    <col min="5654" max="5654" width="20.3333333333333" style="216" customWidth="1"/>
    <col min="5655" max="5887" width="8.88405797101449" style="216"/>
    <col min="5888" max="5888" width="9.21739130434783" style="216" customWidth="1"/>
    <col min="5889" max="5889" width="20.8840579710145" style="216" customWidth="1"/>
    <col min="5890" max="5891" width="9" style="216" hidden="1" customWidth="1"/>
    <col min="5892" max="5892" width="24.1086956521739" style="216" customWidth="1"/>
    <col min="5893" max="5893" width="16.3333333333333" style="216" customWidth="1"/>
    <col min="5894" max="5894" width="63.6666666666667" style="216" customWidth="1"/>
    <col min="5895" max="5896" width="9" style="216" hidden="1" customWidth="1"/>
    <col min="5897" max="5901" width="8.88405797101449" style="216"/>
    <col min="5902" max="5902" width="14" style="216" customWidth="1"/>
    <col min="5903" max="5904" width="8.88405797101449" style="216"/>
    <col min="5905" max="5905" width="14" style="216" customWidth="1"/>
    <col min="5906" max="5906" width="9.21739130434783" style="216" customWidth="1"/>
    <col min="5907" max="5907" width="8.88405797101449" style="216"/>
    <col min="5908" max="5908" width="14.6666666666667" style="216" customWidth="1"/>
    <col min="5909" max="5909" width="17.6666666666667" style="216" customWidth="1"/>
    <col min="5910" max="5910" width="20.3333333333333" style="216" customWidth="1"/>
    <col min="5911" max="6143" width="8.88405797101449" style="216"/>
    <col min="6144" max="6144" width="9.21739130434783" style="216" customWidth="1"/>
    <col min="6145" max="6145" width="20.8840579710145" style="216" customWidth="1"/>
    <col min="6146" max="6147" width="9" style="216" hidden="1" customWidth="1"/>
    <col min="6148" max="6148" width="24.1086956521739" style="216" customWidth="1"/>
    <col min="6149" max="6149" width="16.3333333333333" style="216" customWidth="1"/>
    <col min="6150" max="6150" width="63.6666666666667" style="216" customWidth="1"/>
    <col min="6151" max="6152" width="9" style="216" hidden="1" customWidth="1"/>
    <col min="6153" max="6157" width="8.88405797101449" style="216"/>
    <col min="6158" max="6158" width="14" style="216" customWidth="1"/>
    <col min="6159" max="6160" width="8.88405797101449" style="216"/>
    <col min="6161" max="6161" width="14" style="216" customWidth="1"/>
    <col min="6162" max="6162" width="9.21739130434783" style="216" customWidth="1"/>
    <col min="6163" max="6163" width="8.88405797101449" style="216"/>
    <col min="6164" max="6164" width="14.6666666666667" style="216" customWidth="1"/>
    <col min="6165" max="6165" width="17.6666666666667" style="216" customWidth="1"/>
    <col min="6166" max="6166" width="20.3333333333333" style="216" customWidth="1"/>
    <col min="6167" max="6399" width="8.88405797101449" style="216"/>
    <col min="6400" max="6400" width="9.21739130434783" style="216" customWidth="1"/>
    <col min="6401" max="6401" width="20.8840579710145" style="216" customWidth="1"/>
    <col min="6402" max="6403" width="9" style="216" hidden="1" customWidth="1"/>
    <col min="6404" max="6404" width="24.1086956521739" style="216" customWidth="1"/>
    <col min="6405" max="6405" width="16.3333333333333" style="216" customWidth="1"/>
    <col min="6406" max="6406" width="63.6666666666667" style="216" customWidth="1"/>
    <col min="6407" max="6408" width="9" style="216" hidden="1" customWidth="1"/>
    <col min="6409" max="6413" width="8.88405797101449" style="216"/>
    <col min="6414" max="6414" width="14" style="216" customWidth="1"/>
    <col min="6415" max="6416" width="8.88405797101449" style="216"/>
    <col min="6417" max="6417" width="14" style="216" customWidth="1"/>
    <col min="6418" max="6418" width="9.21739130434783" style="216" customWidth="1"/>
    <col min="6419" max="6419" width="8.88405797101449" style="216"/>
    <col min="6420" max="6420" width="14.6666666666667" style="216" customWidth="1"/>
    <col min="6421" max="6421" width="17.6666666666667" style="216" customWidth="1"/>
    <col min="6422" max="6422" width="20.3333333333333" style="216" customWidth="1"/>
    <col min="6423" max="6655" width="8.88405797101449" style="216"/>
    <col min="6656" max="6656" width="9.21739130434783" style="216" customWidth="1"/>
    <col min="6657" max="6657" width="20.8840579710145" style="216" customWidth="1"/>
    <col min="6658" max="6659" width="9" style="216" hidden="1" customWidth="1"/>
    <col min="6660" max="6660" width="24.1086956521739" style="216" customWidth="1"/>
    <col min="6661" max="6661" width="16.3333333333333" style="216" customWidth="1"/>
    <col min="6662" max="6662" width="63.6666666666667" style="216" customWidth="1"/>
    <col min="6663" max="6664" width="9" style="216" hidden="1" customWidth="1"/>
    <col min="6665" max="6669" width="8.88405797101449" style="216"/>
    <col min="6670" max="6670" width="14" style="216" customWidth="1"/>
    <col min="6671" max="6672" width="8.88405797101449" style="216"/>
    <col min="6673" max="6673" width="14" style="216" customWidth="1"/>
    <col min="6674" max="6674" width="9.21739130434783" style="216" customWidth="1"/>
    <col min="6675" max="6675" width="8.88405797101449" style="216"/>
    <col min="6676" max="6676" width="14.6666666666667" style="216" customWidth="1"/>
    <col min="6677" max="6677" width="17.6666666666667" style="216" customWidth="1"/>
    <col min="6678" max="6678" width="20.3333333333333" style="216" customWidth="1"/>
    <col min="6679" max="6911" width="8.88405797101449" style="216"/>
    <col min="6912" max="6912" width="9.21739130434783" style="216" customWidth="1"/>
    <col min="6913" max="6913" width="20.8840579710145" style="216" customWidth="1"/>
    <col min="6914" max="6915" width="9" style="216" hidden="1" customWidth="1"/>
    <col min="6916" max="6916" width="24.1086956521739" style="216" customWidth="1"/>
    <col min="6917" max="6917" width="16.3333333333333" style="216" customWidth="1"/>
    <col min="6918" max="6918" width="63.6666666666667" style="216" customWidth="1"/>
    <col min="6919" max="6920" width="9" style="216" hidden="1" customWidth="1"/>
    <col min="6921" max="6925" width="8.88405797101449" style="216"/>
    <col min="6926" max="6926" width="14" style="216" customWidth="1"/>
    <col min="6927" max="6928" width="8.88405797101449" style="216"/>
    <col min="6929" max="6929" width="14" style="216" customWidth="1"/>
    <col min="6930" max="6930" width="9.21739130434783" style="216" customWidth="1"/>
    <col min="6931" max="6931" width="8.88405797101449" style="216"/>
    <col min="6932" max="6932" width="14.6666666666667" style="216" customWidth="1"/>
    <col min="6933" max="6933" width="17.6666666666667" style="216" customWidth="1"/>
    <col min="6934" max="6934" width="20.3333333333333" style="216" customWidth="1"/>
    <col min="6935" max="7167" width="8.88405797101449" style="216"/>
    <col min="7168" max="7168" width="9.21739130434783" style="216" customWidth="1"/>
    <col min="7169" max="7169" width="20.8840579710145" style="216" customWidth="1"/>
    <col min="7170" max="7171" width="9" style="216" hidden="1" customWidth="1"/>
    <col min="7172" max="7172" width="24.1086956521739" style="216" customWidth="1"/>
    <col min="7173" max="7173" width="16.3333333333333" style="216" customWidth="1"/>
    <col min="7174" max="7174" width="63.6666666666667" style="216" customWidth="1"/>
    <col min="7175" max="7176" width="9" style="216" hidden="1" customWidth="1"/>
    <col min="7177" max="7181" width="8.88405797101449" style="216"/>
    <col min="7182" max="7182" width="14" style="216" customWidth="1"/>
    <col min="7183" max="7184" width="8.88405797101449" style="216"/>
    <col min="7185" max="7185" width="14" style="216" customWidth="1"/>
    <col min="7186" max="7186" width="9.21739130434783" style="216" customWidth="1"/>
    <col min="7187" max="7187" width="8.88405797101449" style="216"/>
    <col min="7188" max="7188" width="14.6666666666667" style="216" customWidth="1"/>
    <col min="7189" max="7189" width="17.6666666666667" style="216" customWidth="1"/>
    <col min="7190" max="7190" width="20.3333333333333" style="216" customWidth="1"/>
    <col min="7191" max="7423" width="8.88405797101449" style="216"/>
    <col min="7424" max="7424" width="9.21739130434783" style="216" customWidth="1"/>
    <col min="7425" max="7425" width="20.8840579710145" style="216" customWidth="1"/>
    <col min="7426" max="7427" width="9" style="216" hidden="1" customWidth="1"/>
    <col min="7428" max="7428" width="24.1086956521739" style="216" customWidth="1"/>
    <col min="7429" max="7429" width="16.3333333333333" style="216" customWidth="1"/>
    <col min="7430" max="7430" width="63.6666666666667" style="216" customWidth="1"/>
    <col min="7431" max="7432" width="9" style="216" hidden="1" customWidth="1"/>
    <col min="7433" max="7437" width="8.88405797101449" style="216"/>
    <col min="7438" max="7438" width="14" style="216" customWidth="1"/>
    <col min="7439" max="7440" width="8.88405797101449" style="216"/>
    <col min="7441" max="7441" width="14" style="216" customWidth="1"/>
    <col min="7442" max="7442" width="9.21739130434783" style="216" customWidth="1"/>
    <col min="7443" max="7443" width="8.88405797101449" style="216"/>
    <col min="7444" max="7444" width="14.6666666666667" style="216" customWidth="1"/>
    <col min="7445" max="7445" width="17.6666666666667" style="216" customWidth="1"/>
    <col min="7446" max="7446" width="20.3333333333333" style="216" customWidth="1"/>
    <col min="7447" max="7679" width="8.88405797101449" style="216"/>
    <col min="7680" max="7680" width="9.21739130434783" style="216" customWidth="1"/>
    <col min="7681" max="7681" width="20.8840579710145" style="216" customWidth="1"/>
    <col min="7682" max="7683" width="9" style="216" hidden="1" customWidth="1"/>
    <col min="7684" max="7684" width="24.1086956521739" style="216" customWidth="1"/>
    <col min="7685" max="7685" width="16.3333333333333" style="216" customWidth="1"/>
    <col min="7686" max="7686" width="63.6666666666667" style="216" customWidth="1"/>
    <col min="7687" max="7688" width="9" style="216" hidden="1" customWidth="1"/>
    <col min="7689" max="7693" width="8.88405797101449" style="216"/>
    <col min="7694" max="7694" width="14" style="216" customWidth="1"/>
    <col min="7695" max="7696" width="8.88405797101449" style="216"/>
    <col min="7697" max="7697" width="14" style="216" customWidth="1"/>
    <col min="7698" max="7698" width="9.21739130434783" style="216" customWidth="1"/>
    <col min="7699" max="7699" width="8.88405797101449" style="216"/>
    <col min="7700" max="7700" width="14.6666666666667" style="216" customWidth="1"/>
    <col min="7701" max="7701" width="17.6666666666667" style="216" customWidth="1"/>
    <col min="7702" max="7702" width="20.3333333333333" style="216" customWidth="1"/>
    <col min="7703" max="7935" width="8.88405797101449" style="216"/>
    <col min="7936" max="7936" width="9.21739130434783" style="216" customWidth="1"/>
    <col min="7937" max="7937" width="20.8840579710145" style="216" customWidth="1"/>
    <col min="7938" max="7939" width="9" style="216" hidden="1" customWidth="1"/>
    <col min="7940" max="7940" width="24.1086956521739" style="216" customWidth="1"/>
    <col min="7941" max="7941" width="16.3333333333333" style="216" customWidth="1"/>
    <col min="7942" max="7942" width="63.6666666666667" style="216" customWidth="1"/>
    <col min="7943" max="7944" width="9" style="216" hidden="1" customWidth="1"/>
    <col min="7945" max="7949" width="8.88405797101449" style="216"/>
    <col min="7950" max="7950" width="14" style="216" customWidth="1"/>
    <col min="7951" max="7952" width="8.88405797101449" style="216"/>
    <col min="7953" max="7953" width="14" style="216" customWidth="1"/>
    <col min="7954" max="7954" width="9.21739130434783" style="216" customWidth="1"/>
    <col min="7955" max="7955" width="8.88405797101449" style="216"/>
    <col min="7956" max="7956" width="14.6666666666667" style="216" customWidth="1"/>
    <col min="7957" max="7957" width="17.6666666666667" style="216" customWidth="1"/>
    <col min="7958" max="7958" width="20.3333333333333" style="216" customWidth="1"/>
    <col min="7959" max="8191" width="8.88405797101449" style="216"/>
    <col min="8192" max="8192" width="9.21739130434783" style="216" customWidth="1"/>
    <col min="8193" max="8193" width="20.8840579710145" style="216" customWidth="1"/>
    <col min="8194" max="8195" width="9" style="216" hidden="1" customWidth="1"/>
    <col min="8196" max="8196" width="24.1086956521739" style="216" customWidth="1"/>
    <col min="8197" max="8197" width="16.3333333333333" style="216" customWidth="1"/>
    <col min="8198" max="8198" width="63.6666666666667" style="216" customWidth="1"/>
    <col min="8199" max="8200" width="9" style="216" hidden="1" customWidth="1"/>
    <col min="8201" max="8205" width="8.88405797101449" style="216"/>
    <col min="8206" max="8206" width="14" style="216" customWidth="1"/>
    <col min="8207" max="8208" width="8.88405797101449" style="216"/>
    <col min="8209" max="8209" width="14" style="216" customWidth="1"/>
    <col min="8210" max="8210" width="9.21739130434783" style="216" customWidth="1"/>
    <col min="8211" max="8211" width="8.88405797101449" style="216"/>
    <col min="8212" max="8212" width="14.6666666666667" style="216" customWidth="1"/>
    <col min="8213" max="8213" width="17.6666666666667" style="216" customWidth="1"/>
    <col min="8214" max="8214" width="20.3333333333333" style="216" customWidth="1"/>
    <col min="8215" max="8447" width="8.88405797101449" style="216"/>
    <col min="8448" max="8448" width="9.21739130434783" style="216" customWidth="1"/>
    <col min="8449" max="8449" width="20.8840579710145" style="216" customWidth="1"/>
    <col min="8450" max="8451" width="9" style="216" hidden="1" customWidth="1"/>
    <col min="8452" max="8452" width="24.1086956521739" style="216" customWidth="1"/>
    <col min="8453" max="8453" width="16.3333333333333" style="216" customWidth="1"/>
    <col min="8454" max="8454" width="63.6666666666667" style="216" customWidth="1"/>
    <col min="8455" max="8456" width="9" style="216" hidden="1" customWidth="1"/>
    <col min="8457" max="8461" width="8.88405797101449" style="216"/>
    <col min="8462" max="8462" width="14" style="216" customWidth="1"/>
    <col min="8463" max="8464" width="8.88405797101449" style="216"/>
    <col min="8465" max="8465" width="14" style="216" customWidth="1"/>
    <col min="8466" max="8466" width="9.21739130434783" style="216" customWidth="1"/>
    <col min="8467" max="8467" width="8.88405797101449" style="216"/>
    <col min="8468" max="8468" width="14.6666666666667" style="216" customWidth="1"/>
    <col min="8469" max="8469" width="17.6666666666667" style="216" customWidth="1"/>
    <col min="8470" max="8470" width="20.3333333333333" style="216" customWidth="1"/>
    <col min="8471" max="8703" width="8.88405797101449" style="216"/>
    <col min="8704" max="8704" width="9.21739130434783" style="216" customWidth="1"/>
    <col min="8705" max="8705" width="20.8840579710145" style="216" customWidth="1"/>
    <col min="8706" max="8707" width="9" style="216" hidden="1" customWidth="1"/>
    <col min="8708" max="8708" width="24.1086956521739" style="216" customWidth="1"/>
    <col min="8709" max="8709" width="16.3333333333333" style="216" customWidth="1"/>
    <col min="8710" max="8710" width="63.6666666666667" style="216" customWidth="1"/>
    <col min="8711" max="8712" width="9" style="216" hidden="1" customWidth="1"/>
    <col min="8713" max="8717" width="8.88405797101449" style="216"/>
    <col min="8718" max="8718" width="14" style="216" customWidth="1"/>
    <col min="8719" max="8720" width="8.88405797101449" style="216"/>
    <col min="8721" max="8721" width="14" style="216" customWidth="1"/>
    <col min="8722" max="8722" width="9.21739130434783" style="216" customWidth="1"/>
    <col min="8723" max="8723" width="8.88405797101449" style="216"/>
    <col min="8724" max="8724" width="14.6666666666667" style="216" customWidth="1"/>
    <col min="8725" max="8725" width="17.6666666666667" style="216" customWidth="1"/>
    <col min="8726" max="8726" width="20.3333333333333" style="216" customWidth="1"/>
    <col min="8727" max="8959" width="8.88405797101449" style="216"/>
    <col min="8960" max="8960" width="9.21739130434783" style="216" customWidth="1"/>
    <col min="8961" max="8961" width="20.8840579710145" style="216" customWidth="1"/>
    <col min="8962" max="8963" width="9" style="216" hidden="1" customWidth="1"/>
    <col min="8964" max="8964" width="24.1086956521739" style="216" customWidth="1"/>
    <col min="8965" max="8965" width="16.3333333333333" style="216" customWidth="1"/>
    <col min="8966" max="8966" width="63.6666666666667" style="216" customWidth="1"/>
    <col min="8967" max="8968" width="9" style="216" hidden="1" customWidth="1"/>
    <col min="8969" max="8973" width="8.88405797101449" style="216"/>
    <col min="8974" max="8974" width="14" style="216" customWidth="1"/>
    <col min="8975" max="8976" width="8.88405797101449" style="216"/>
    <col min="8977" max="8977" width="14" style="216" customWidth="1"/>
    <col min="8978" max="8978" width="9.21739130434783" style="216" customWidth="1"/>
    <col min="8979" max="8979" width="8.88405797101449" style="216"/>
    <col min="8980" max="8980" width="14.6666666666667" style="216" customWidth="1"/>
    <col min="8981" max="8981" width="17.6666666666667" style="216" customWidth="1"/>
    <col min="8982" max="8982" width="20.3333333333333" style="216" customWidth="1"/>
    <col min="8983" max="9215" width="8.88405797101449" style="216"/>
    <col min="9216" max="9216" width="9.21739130434783" style="216" customWidth="1"/>
    <col min="9217" max="9217" width="20.8840579710145" style="216" customWidth="1"/>
    <col min="9218" max="9219" width="9" style="216" hidden="1" customWidth="1"/>
    <col min="9220" max="9220" width="24.1086956521739" style="216" customWidth="1"/>
    <col min="9221" max="9221" width="16.3333333333333" style="216" customWidth="1"/>
    <col min="9222" max="9222" width="63.6666666666667" style="216" customWidth="1"/>
    <col min="9223" max="9224" width="9" style="216" hidden="1" customWidth="1"/>
    <col min="9225" max="9229" width="8.88405797101449" style="216"/>
    <col min="9230" max="9230" width="14" style="216" customWidth="1"/>
    <col min="9231" max="9232" width="8.88405797101449" style="216"/>
    <col min="9233" max="9233" width="14" style="216" customWidth="1"/>
    <col min="9234" max="9234" width="9.21739130434783" style="216" customWidth="1"/>
    <col min="9235" max="9235" width="8.88405797101449" style="216"/>
    <col min="9236" max="9236" width="14.6666666666667" style="216" customWidth="1"/>
    <col min="9237" max="9237" width="17.6666666666667" style="216" customWidth="1"/>
    <col min="9238" max="9238" width="20.3333333333333" style="216" customWidth="1"/>
    <col min="9239" max="9471" width="8.88405797101449" style="216"/>
    <col min="9472" max="9472" width="9.21739130434783" style="216" customWidth="1"/>
    <col min="9473" max="9473" width="20.8840579710145" style="216" customWidth="1"/>
    <col min="9474" max="9475" width="9" style="216" hidden="1" customWidth="1"/>
    <col min="9476" max="9476" width="24.1086956521739" style="216" customWidth="1"/>
    <col min="9477" max="9477" width="16.3333333333333" style="216" customWidth="1"/>
    <col min="9478" max="9478" width="63.6666666666667" style="216" customWidth="1"/>
    <col min="9479" max="9480" width="9" style="216" hidden="1" customWidth="1"/>
    <col min="9481" max="9485" width="8.88405797101449" style="216"/>
    <col min="9486" max="9486" width="14" style="216" customWidth="1"/>
    <col min="9487" max="9488" width="8.88405797101449" style="216"/>
    <col min="9489" max="9489" width="14" style="216" customWidth="1"/>
    <col min="9490" max="9490" width="9.21739130434783" style="216" customWidth="1"/>
    <col min="9491" max="9491" width="8.88405797101449" style="216"/>
    <col min="9492" max="9492" width="14.6666666666667" style="216" customWidth="1"/>
    <col min="9493" max="9493" width="17.6666666666667" style="216" customWidth="1"/>
    <col min="9494" max="9494" width="20.3333333333333" style="216" customWidth="1"/>
    <col min="9495" max="9727" width="8.88405797101449" style="216"/>
    <col min="9728" max="9728" width="9.21739130434783" style="216" customWidth="1"/>
    <col min="9729" max="9729" width="20.8840579710145" style="216" customWidth="1"/>
    <col min="9730" max="9731" width="9" style="216" hidden="1" customWidth="1"/>
    <col min="9732" max="9732" width="24.1086956521739" style="216" customWidth="1"/>
    <col min="9733" max="9733" width="16.3333333333333" style="216" customWidth="1"/>
    <col min="9734" max="9734" width="63.6666666666667" style="216" customWidth="1"/>
    <col min="9735" max="9736" width="9" style="216" hidden="1" customWidth="1"/>
    <col min="9737" max="9741" width="8.88405797101449" style="216"/>
    <col min="9742" max="9742" width="14" style="216" customWidth="1"/>
    <col min="9743" max="9744" width="8.88405797101449" style="216"/>
    <col min="9745" max="9745" width="14" style="216" customWidth="1"/>
    <col min="9746" max="9746" width="9.21739130434783" style="216" customWidth="1"/>
    <col min="9747" max="9747" width="8.88405797101449" style="216"/>
    <col min="9748" max="9748" width="14.6666666666667" style="216" customWidth="1"/>
    <col min="9749" max="9749" width="17.6666666666667" style="216" customWidth="1"/>
    <col min="9750" max="9750" width="20.3333333333333" style="216" customWidth="1"/>
    <col min="9751" max="9983" width="8.88405797101449" style="216"/>
    <col min="9984" max="9984" width="9.21739130434783" style="216" customWidth="1"/>
    <col min="9985" max="9985" width="20.8840579710145" style="216" customWidth="1"/>
    <col min="9986" max="9987" width="9" style="216" hidden="1" customWidth="1"/>
    <col min="9988" max="9988" width="24.1086956521739" style="216" customWidth="1"/>
    <col min="9989" max="9989" width="16.3333333333333" style="216" customWidth="1"/>
    <col min="9990" max="9990" width="63.6666666666667" style="216" customWidth="1"/>
    <col min="9991" max="9992" width="9" style="216" hidden="1" customWidth="1"/>
    <col min="9993" max="9997" width="8.88405797101449" style="216"/>
    <col min="9998" max="9998" width="14" style="216" customWidth="1"/>
    <col min="9999" max="10000" width="8.88405797101449" style="216"/>
    <col min="10001" max="10001" width="14" style="216" customWidth="1"/>
    <col min="10002" max="10002" width="9.21739130434783" style="216" customWidth="1"/>
    <col min="10003" max="10003" width="8.88405797101449" style="216"/>
    <col min="10004" max="10004" width="14.6666666666667" style="216" customWidth="1"/>
    <col min="10005" max="10005" width="17.6666666666667" style="216" customWidth="1"/>
    <col min="10006" max="10006" width="20.3333333333333" style="216" customWidth="1"/>
    <col min="10007" max="10239" width="8.88405797101449" style="216"/>
    <col min="10240" max="10240" width="9.21739130434783" style="216" customWidth="1"/>
    <col min="10241" max="10241" width="20.8840579710145" style="216" customWidth="1"/>
    <col min="10242" max="10243" width="9" style="216" hidden="1" customWidth="1"/>
    <col min="10244" max="10244" width="24.1086956521739" style="216" customWidth="1"/>
    <col min="10245" max="10245" width="16.3333333333333" style="216" customWidth="1"/>
    <col min="10246" max="10246" width="63.6666666666667" style="216" customWidth="1"/>
    <col min="10247" max="10248" width="9" style="216" hidden="1" customWidth="1"/>
    <col min="10249" max="10253" width="8.88405797101449" style="216"/>
    <col min="10254" max="10254" width="14" style="216" customWidth="1"/>
    <col min="10255" max="10256" width="8.88405797101449" style="216"/>
    <col min="10257" max="10257" width="14" style="216" customWidth="1"/>
    <col min="10258" max="10258" width="9.21739130434783" style="216" customWidth="1"/>
    <col min="10259" max="10259" width="8.88405797101449" style="216"/>
    <col min="10260" max="10260" width="14.6666666666667" style="216" customWidth="1"/>
    <col min="10261" max="10261" width="17.6666666666667" style="216" customWidth="1"/>
    <col min="10262" max="10262" width="20.3333333333333" style="216" customWidth="1"/>
    <col min="10263" max="10495" width="8.88405797101449" style="216"/>
    <col min="10496" max="10496" width="9.21739130434783" style="216" customWidth="1"/>
    <col min="10497" max="10497" width="20.8840579710145" style="216" customWidth="1"/>
    <col min="10498" max="10499" width="9" style="216" hidden="1" customWidth="1"/>
    <col min="10500" max="10500" width="24.1086956521739" style="216" customWidth="1"/>
    <col min="10501" max="10501" width="16.3333333333333" style="216" customWidth="1"/>
    <col min="10502" max="10502" width="63.6666666666667" style="216" customWidth="1"/>
    <col min="10503" max="10504" width="9" style="216" hidden="1" customWidth="1"/>
    <col min="10505" max="10509" width="8.88405797101449" style="216"/>
    <col min="10510" max="10510" width="14" style="216" customWidth="1"/>
    <col min="10511" max="10512" width="8.88405797101449" style="216"/>
    <col min="10513" max="10513" width="14" style="216" customWidth="1"/>
    <col min="10514" max="10514" width="9.21739130434783" style="216" customWidth="1"/>
    <col min="10515" max="10515" width="8.88405797101449" style="216"/>
    <col min="10516" max="10516" width="14.6666666666667" style="216" customWidth="1"/>
    <col min="10517" max="10517" width="17.6666666666667" style="216" customWidth="1"/>
    <col min="10518" max="10518" width="20.3333333333333" style="216" customWidth="1"/>
    <col min="10519" max="10751" width="8.88405797101449" style="216"/>
    <col min="10752" max="10752" width="9.21739130434783" style="216" customWidth="1"/>
    <col min="10753" max="10753" width="20.8840579710145" style="216" customWidth="1"/>
    <col min="10754" max="10755" width="9" style="216" hidden="1" customWidth="1"/>
    <col min="10756" max="10756" width="24.1086956521739" style="216" customWidth="1"/>
    <col min="10757" max="10757" width="16.3333333333333" style="216" customWidth="1"/>
    <col min="10758" max="10758" width="63.6666666666667" style="216" customWidth="1"/>
    <col min="10759" max="10760" width="9" style="216" hidden="1" customWidth="1"/>
    <col min="10761" max="10765" width="8.88405797101449" style="216"/>
    <col min="10766" max="10766" width="14" style="216" customWidth="1"/>
    <col min="10767" max="10768" width="8.88405797101449" style="216"/>
    <col min="10769" max="10769" width="14" style="216" customWidth="1"/>
    <col min="10770" max="10770" width="9.21739130434783" style="216" customWidth="1"/>
    <col min="10771" max="10771" width="8.88405797101449" style="216"/>
    <col min="10772" max="10772" width="14.6666666666667" style="216" customWidth="1"/>
    <col min="10773" max="10773" width="17.6666666666667" style="216" customWidth="1"/>
    <col min="10774" max="10774" width="20.3333333333333" style="216" customWidth="1"/>
    <col min="10775" max="11007" width="8.88405797101449" style="216"/>
    <col min="11008" max="11008" width="9.21739130434783" style="216" customWidth="1"/>
    <col min="11009" max="11009" width="20.8840579710145" style="216" customWidth="1"/>
    <col min="11010" max="11011" width="9" style="216" hidden="1" customWidth="1"/>
    <col min="11012" max="11012" width="24.1086956521739" style="216" customWidth="1"/>
    <col min="11013" max="11013" width="16.3333333333333" style="216" customWidth="1"/>
    <col min="11014" max="11014" width="63.6666666666667" style="216" customWidth="1"/>
    <col min="11015" max="11016" width="9" style="216" hidden="1" customWidth="1"/>
    <col min="11017" max="11021" width="8.88405797101449" style="216"/>
    <col min="11022" max="11022" width="14" style="216" customWidth="1"/>
    <col min="11023" max="11024" width="8.88405797101449" style="216"/>
    <col min="11025" max="11025" width="14" style="216" customWidth="1"/>
    <col min="11026" max="11026" width="9.21739130434783" style="216" customWidth="1"/>
    <col min="11027" max="11027" width="8.88405797101449" style="216"/>
    <col min="11028" max="11028" width="14.6666666666667" style="216" customWidth="1"/>
    <col min="11029" max="11029" width="17.6666666666667" style="216" customWidth="1"/>
    <col min="11030" max="11030" width="20.3333333333333" style="216" customWidth="1"/>
    <col min="11031" max="11263" width="8.88405797101449" style="216"/>
    <col min="11264" max="11264" width="9.21739130434783" style="216" customWidth="1"/>
    <col min="11265" max="11265" width="20.8840579710145" style="216" customWidth="1"/>
    <col min="11266" max="11267" width="9" style="216" hidden="1" customWidth="1"/>
    <col min="11268" max="11268" width="24.1086956521739" style="216" customWidth="1"/>
    <col min="11269" max="11269" width="16.3333333333333" style="216" customWidth="1"/>
    <col min="11270" max="11270" width="63.6666666666667" style="216" customWidth="1"/>
    <col min="11271" max="11272" width="9" style="216" hidden="1" customWidth="1"/>
    <col min="11273" max="11277" width="8.88405797101449" style="216"/>
    <col min="11278" max="11278" width="14" style="216" customWidth="1"/>
    <col min="11279" max="11280" width="8.88405797101449" style="216"/>
    <col min="11281" max="11281" width="14" style="216" customWidth="1"/>
    <col min="11282" max="11282" width="9.21739130434783" style="216" customWidth="1"/>
    <col min="11283" max="11283" width="8.88405797101449" style="216"/>
    <col min="11284" max="11284" width="14.6666666666667" style="216" customWidth="1"/>
    <col min="11285" max="11285" width="17.6666666666667" style="216" customWidth="1"/>
    <col min="11286" max="11286" width="20.3333333333333" style="216" customWidth="1"/>
    <col min="11287" max="11519" width="8.88405797101449" style="216"/>
    <col min="11520" max="11520" width="9.21739130434783" style="216" customWidth="1"/>
    <col min="11521" max="11521" width="20.8840579710145" style="216" customWidth="1"/>
    <col min="11522" max="11523" width="9" style="216" hidden="1" customWidth="1"/>
    <col min="11524" max="11524" width="24.1086956521739" style="216" customWidth="1"/>
    <col min="11525" max="11525" width="16.3333333333333" style="216" customWidth="1"/>
    <col min="11526" max="11526" width="63.6666666666667" style="216" customWidth="1"/>
    <col min="11527" max="11528" width="9" style="216" hidden="1" customWidth="1"/>
    <col min="11529" max="11533" width="8.88405797101449" style="216"/>
    <col min="11534" max="11534" width="14" style="216" customWidth="1"/>
    <col min="11535" max="11536" width="8.88405797101449" style="216"/>
    <col min="11537" max="11537" width="14" style="216" customWidth="1"/>
    <col min="11538" max="11538" width="9.21739130434783" style="216" customWidth="1"/>
    <col min="11539" max="11539" width="8.88405797101449" style="216"/>
    <col min="11540" max="11540" width="14.6666666666667" style="216" customWidth="1"/>
    <col min="11541" max="11541" width="17.6666666666667" style="216" customWidth="1"/>
    <col min="11542" max="11542" width="20.3333333333333" style="216" customWidth="1"/>
    <col min="11543" max="11775" width="8.88405797101449" style="216"/>
    <col min="11776" max="11776" width="9.21739130434783" style="216" customWidth="1"/>
    <col min="11777" max="11777" width="20.8840579710145" style="216" customWidth="1"/>
    <col min="11778" max="11779" width="9" style="216" hidden="1" customWidth="1"/>
    <col min="11780" max="11780" width="24.1086956521739" style="216" customWidth="1"/>
    <col min="11781" max="11781" width="16.3333333333333" style="216" customWidth="1"/>
    <col min="11782" max="11782" width="63.6666666666667" style="216" customWidth="1"/>
    <col min="11783" max="11784" width="9" style="216" hidden="1" customWidth="1"/>
    <col min="11785" max="11789" width="8.88405797101449" style="216"/>
    <col min="11790" max="11790" width="14" style="216" customWidth="1"/>
    <col min="11791" max="11792" width="8.88405797101449" style="216"/>
    <col min="11793" max="11793" width="14" style="216" customWidth="1"/>
    <col min="11794" max="11794" width="9.21739130434783" style="216" customWidth="1"/>
    <col min="11795" max="11795" width="8.88405797101449" style="216"/>
    <col min="11796" max="11796" width="14.6666666666667" style="216" customWidth="1"/>
    <col min="11797" max="11797" width="17.6666666666667" style="216" customWidth="1"/>
    <col min="11798" max="11798" width="20.3333333333333" style="216" customWidth="1"/>
    <col min="11799" max="12031" width="8.88405797101449" style="216"/>
    <col min="12032" max="12032" width="9.21739130434783" style="216" customWidth="1"/>
    <col min="12033" max="12033" width="20.8840579710145" style="216" customWidth="1"/>
    <col min="12034" max="12035" width="9" style="216" hidden="1" customWidth="1"/>
    <col min="12036" max="12036" width="24.1086956521739" style="216" customWidth="1"/>
    <col min="12037" max="12037" width="16.3333333333333" style="216" customWidth="1"/>
    <col min="12038" max="12038" width="63.6666666666667" style="216" customWidth="1"/>
    <col min="12039" max="12040" width="9" style="216" hidden="1" customWidth="1"/>
    <col min="12041" max="12045" width="8.88405797101449" style="216"/>
    <col min="12046" max="12046" width="14" style="216" customWidth="1"/>
    <col min="12047" max="12048" width="8.88405797101449" style="216"/>
    <col min="12049" max="12049" width="14" style="216" customWidth="1"/>
    <col min="12050" max="12050" width="9.21739130434783" style="216" customWidth="1"/>
    <col min="12051" max="12051" width="8.88405797101449" style="216"/>
    <col min="12052" max="12052" width="14.6666666666667" style="216" customWidth="1"/>
    <col min="12053" max="12053" width="17.6666666666667" style="216" customWidth="1"/>
    <col min="12054" max="12054" width="20.3333333333333" style="216" customWidth="1"/>
    <col min="12055" max="12287" width="8.88405797101449" style="216"/>
    <col min="12288" max="12288" width="9.21739130434783" style="216" customWidth="1"/>
    <col min="12289" max="12289" width="20.8840579710145" style="216" customWidth="1"/>
    <col min="12290" max="12291" width="9" style="216" hidden="1" customWidth="1"/>
    <col min="12292" max="12292" width="24.1086956521739" style="216" customWidth="1"/>
    <col min="12293" max="12293" width="16.3333333333333" style="216" customWidth="1"/>
    <col min="12294" max="12294" width="63.6666666666667" style="216" customWidth="1"/>
    <col min="12295" max="12296" width="9" style="216" hidden="1" customWidth="1"/>
    <col min="12297" max="12301" width="8.88405797101449" style="216"/>
    <col min="12302" max="12302" width="14" style="216" customWidth="1"/>
    <col min="12303" max="12304" width="8.88405797101449" style="216"/>
    <col min="12305" max="12305" width="14" style="216" customWidth="1"/>
    <col min="12306" max="12306" width="9.21739130434783" style="216" customWidth="1"/>
    <col min="12307" max="12307" width="8.88405797101449" style="216"/>
    <col min="12308" max="12308" width="14.6666666666667" style="216" customWidth="1"/>
    <col min="12309" max="12309" width="17.6666666666667" style="216" customWidth="1"/>
    <col min="12310" max="12310" width="20.3333333333333" style="216" customWidth="1"/>
    <col min="12311" max="12543" width="8.88405797101449" style="216"/>
    <col min="12544" max="12544" width="9.21739130434783" style="216" customWidth="1"/>
    <col min="12545" max="12545" width="20.8840579710145" style="216" customWidth="1"/>
    <col min="12546" max="12547" width="9" style="216" hidden="1" customWidth="1"/>
    <col min="12548" max="12548" width="24.1086956521739" style="216" customWidth="1"/>
    <col min="12549" max="12549" width="16.3333333333333" style="216" customWidth="1"/>
    <col min="12550" max="12550" width="63.6666666666667" style="216" customWidth="1"/>
    <col min="12551" max="12552" width="9" style="216" hidden="1" customWidth="1"/>
    <col min="12553" max="12557" width="8.88405797101449" style="216"/>
    <col min="12558" max="12558" width="14" style="216" customWidth="1"/>
    <col min="12559" max="12560" width="8.88405797101449" style="216"/>
    <col min="12561" max="12561" width="14" style="216" customWidth="1"/>
    <col min="12562" max="12562" width="9.21739130434783" style="216" customWidth="1"/>
    <col min="12563" max="12563" width="8.88405797101449" style="216"/>
    <col min="12564" max="12564" width="14.6666666666667" style="216" customWidth="1"/>
    <col min="12565" max="12565" width="17.6666666666667" style="216" customWidth="1"/>
    <col min="12566" max="12566" width="20.3333333333333" style="216" customWidth="1"/>
    <col min="12567" max="12799" width="8.88405797101449" style="216"/>
    <col min="12800" max="12800" width="9.21739130434783" style="216" customWidth="1"/>
    <col min="12801" max="12801" width="20.8840579710145" style="216" customWidth="1"/>
    <col min="12802" max="12803" width="9" style="216" hidden="1" customWidth="1"/>
    <col min="12804" max="12804" width="24.1086956521739" style="216" customWidth="1"/>
    <col min="12805" max="12805" width="16.3333333333333" style="216" customWidth="1"/>
    <col min="12806" max="12806" width="63.6666666666667" style="216" customWidth="1"/>
    <col min="12807" max="12808" width="9" style="216" hidden="1" customWidth="1"/>
    <col min="12809" max="12813" width="8.88405797101449" style="216"/>
    <col min="12814" max="12814" width="14" style="216" customWidth="1"/>
    <col min="12815" max="12816" width="8.88405797101449" style="216"/>
    <col min="12817" max="12817" width="14" style="216" customWidth="1"/>
    <col min="12818" max="12818" width="9.21739130434783" style="216" customWidth="1"/>
    <col min="12819" max="12819" width="8.88405797101449" style="216"/>
    <col min="12820" max="12820" width="14.6666666666667" style="216" customWidth="1"/>
    <col min="12821" max="12821" width="17.6666666666667" style="216" customWidth="1"/>
    <col min="12822" max="12822" width="20.3333333333333" style="216" customWidth="1"/>
    <col min="12823" max="13055" width="8.88405797101449" style="216"/>
    <col min="13056" max="13056" width="9.21739130434783" style="216" customWidth="1"/>
    <col min="13057" max="13057" width="20.8840579710145" style="216" customWidth="1"/>
    <col min="13058" max="13059" width="9" style="216" hidden="1" customWidth="1"/>
    <col min="13060" max="13060" width="24.1086956521739" style="216" customWidth="1"/>
    <col min="13061" max="13061" width="16.3333333333333" style="216" customWidth="1"/>
    <col min="13062" max="13062" width="63.6666666666667" style="216" customWidth="1"/>
    <col min="13063" max="13064" width="9" style="216" hidden="1" customWidth="1"/>
    <col min="13065" max="13069" width="8.88405797101449" style="216"/>
    <col min="13070" max="13070" width="14" style="216" customWidth="1"/>
    <col min="13071" max="13072" width="8.88405797101449" style="216"/>
    <col min="13073" max="13073" width="14" style="216" customWidth="1"/>
    <col min="13074" max="13074" width="9.21739130434783" style="216" customWidth="1"/>
    <col min="13075" max="13075" width="8.88405797101449" style="216"/>
    <col min="13076" max="13076" width="14.6666666666667" style="216" customWidth="1"/>
    <col min="13077" max="13077" width="17.6666666666667" style="216" customWidth="1"/>
    <col min="13078" max="13078" width="20.3333333333333" style="216" customWidth="1"/>
    <col min="13079" max="13311" width="8.88405797101449" style="216"/>
    <col min="13312" max="13312" width="9.21739130434783" style="216" customWidth="1"/>
    <col min="13313" max="13313" width="20.8840579710145" style="216" customWidth="1"/>
    <col min="13314" max="13315" width="9" style="216" hidden="1" customWidth="1"/>
    <col min="13316" max="13316" width="24.1086956521739" style="216" customWidth="1"/>
    <col min="13317" max="13317" width="16.3333333333333" style="216" customWidth="1"/>
    <col min="13318" max="13318" width="63.6666666666667" style="216" customWidth="1"/>
    <col min="13319" max="13320" width="9" style="216" hidden="1" customWidth="1"/>
    <col min="13321" max="13325" width="8.88405797101449" style="216"/>
    <col min="13326" max="13326" width="14" style="216" customWidth="1"/>
    <col min="13327" max="13328" width="8.88405797101449" style="216"/>
    <col min="13329" max="13329" width="14" style="216" customWidth="1"/>
    <col min="13330" max="13330" width="9.21739130434783" style="216" customWidth="1"/>
    <col min="13331" max="13331" width="8.88405797101449" style="216"/>
    <col min="13332" max="13332" width="14.6666666666667" style="216" customWidth="1"/>
    <col min="13333" max="13333" width="17.6666666666667" style="216" customWidth="1"/>
    <col min="13334" max="13334" width="20.3333333333333" style="216" customWidth="1"/>
    <col min="13335" max="13567" width="8.88405797101449" style="216"/>
    <col min="13568" max="13568" width="9.21739130434783" style="216" customWidth="1"/>
    <col min="13569" max="13569" width="20.8840579710145" style="216" customWidth="1"/>
    <col min="13570" max="13571" width="9" style="216" hidden="1" customWidth="1"/>
    <col min="13572" max="13572" width="24.1086956521739" style="216" customWidth="1"/>
    <col min="13573" max="13573" width="16.3333333333333" style="216" customWidth="1"/>
    <col min="13574" max="13574" width="63.6666666666667" style="216" customWidth="1"/>
    <col min="13575" max="13576" width="9" style="216" hidden="1" customWidth="1"/>
    <col min="13577" max="13581" width="8.88405797101449" style="216"/>
    <col min="13582" max="13582" width="14" style="216" customWidth="1"/>
    <col min="13583" max="13584" width="8.88405797101449" style="216"/>
    <col min="13585" max="13585" width="14" style="216" customWidth="1"/>
    <col min="13586" max="13586" width="9.21739130434783" style="216" customWidth="1"/>
    <col min="13587" max="13587" width="8.88405797101449" style="216"/>
    <col min="13588" max="13588" width="14.6666666666667" style="216" customWidth="1"/>
    <col min="13589" max="13589" width="17.6666666666667" style="216" customWidth="1"/>
    <col min="13590" max="13590" width="20.3333333333333" style="216" customWidth="1"/>
    <col min="13591" max="13823" width="8.88405797101449" style="216"/>
    <col min="13824" max="13824" width="9.21739130434783" style="216" customWidth="1"/>
    <col min="13825" max="13825" width="20.8840579710145" style="216" customWidth="1"/>
    <col min="13826" max="13827" width="9" style="216" hidden="1" customWidth="1"/>
    <col min="13828" max="13828" width="24.1086956521739" style="216" customWidth="1"/>
    <col min="13829" max="13829" width="16.3333333333333" style="216" customWidth="1"/>
    <col min="13830" max="13830" width="63.6666666666667" style="216" customWidth="1"/>
    <col min="13831" max="13832" width="9" style="216" hidden="1" customWidth="1"/>
    <col min="13833" max="13837" width="8.88405797101449" style="216"/>
    <col min="13838" max="13838" width="14" style="216" customWidth="1"/>
    <col min="13839" max="13840" width="8.88405797101449" style="216"/>
    <col min="13841" max="13841" width="14" style="216" customWidth="1"/>
    <col min="13842" max="13842" width="9.21739130434783" style="216" customWidth="1"/>
    <col min="13843" max="13843" width="8.88405797101449" style="216"/>
    <col min="13844" max="13844" width="14.6666666666667" style="216" customWidth="1"/>
    <col min="13845" max="13845" width="17.6666666666667" style="216" customWidth="1"/>
    <col min="13846" max="13846" width="20.3333333333333" style="216" customWidth="1"/>
    <col min="13847" max="14079" width="8.88405797101449" style="216"/>
    <col min="14080" max="14080" width="9.21739130434783" style="216" customWidth="1"/>
    <col min="14081" max="14081" width="20.8840579710145" style="216" customWidth="1"/>
    <col min="14082" max="14083" width="9" style="216" hidden="1" customWidth="1"/>
    <col min="14084" max="14084" width="24.1086956521739" style="216" customWidth="1"/>
    <col min="14085" max="14085" width="16.3333333333333" style="216" customWidth="1"/>
    <col min="14086" max="14086" width="63.6666666666667" style="216" customWidth="1"/>
    <col min="14087" max="14088" width="9" style="216" hidden="1" customWidth="1"/>
    <col min="14089" max="14093" width="8.88405797101449" style="216"/>
    <col min="14094" max="14094" width="14" style="216" customWidth="1"/>
    <col min="14095" max="14096" width="8.88405797101449" style="216"/>
    <col min="14097" max="14097" width="14" style="216" customWidth="1"/>
    <col min="14098" max="14098" width="9.21739130434783" style="216" customWidth="1"/>
    <col min="14099" max="14099" width="8.88405797101449" style="216"/>
    <col min="14100" max="14100" width="14.6666666666667" style="216" customWidth="1"/>
    <col min="14101" max="14101" width="17.6666666666667" style="216" customWidth="1"/>
    <col min="14102" max="14102" width="20.3333333333333" style="216" customWidth="1"/>
    <col min="14103" max="14335" width="8.88405797101449" style="216"/>
    <col min="14336" max="14336" width="9.21739130434783" style="216" customWidth="1"/>
    <col min="14337" max="14337" width="20.8840579710145" style="216" customWidth="1"/>
    <col min="14338" max="14339" width="9" style="216" hidden="1" customWidth="1"/>
    <col min="14340" max="14340" width="24.1086956521739" style="216" customWidth="1"/>
    <col min="14341" max="14341" width="16.3333333333333" style="216" customWidth="1"/>
    <col min="14342" max="14342" width="63.6666666666667" style="216" customWidth="1"/>
    <col min="14343" max="14344" width="9" style="216" hidden="1" customWidth="1"/>
    <col min="14345" max="14349" width="8.88405797101449" style="216"/>
    <col min="14350" max="14350" width="14" style="216" customWidth="1"/>
    <col min="14351" max="14352" width="8.88405797101449" style="216"/>
    <col min="14353" max="14353" width="14" style="216" customWidth="1"/>
    <col min="14354" max="14354" width="9.21739130434783" style="216" customWidth="1"/>
    <col min="14355" max="14355" width="8.88405797101449" style="216"/>
    <col min="14356" max="14356" width="14.6666666666667" style="216" customWidth="1"/>
    <col min="14357" max="14357" width="17.6666666666667" style="216" customWidth="1"/>
    <col min="14358" max="14358" width="20.3333333333333" style="216" customWidth="1"/>
    <col min="14359" max="14591" width="8.88405797101449" style="216"/>
    <col min="14592" max="14592" width="9.21739130434783" style="216" customWidth="1"/>
    <col min="14593" max="14593" width="20.8840579710145" style="216" customWidth="1"/>
    <col min="14594" max="14595" width="9" style="216" hidden="1" customWidth="1"/>
    <col min="14596" max="14596" width="24.1086956521739" style="216" customWidth="1"/>
    <col min="14597" max="14597" width="16.3333333333333" style="216" customWidth="1"/>
    <col min="14598" max="14598" width="63.6666666666667" style="216" customWidth="1"/>
    <col min="14599" max="14600" width="9" style="216" hidden="1" customWidth="1"/>
    <col min="14601" max="14605" width="8.88405797101449" style="216"/>
    <col min="14606" max="14606" width="14" style="216" customWidth="1"/>
    <col min="14607" max="14608" width="8.88405797101449" style="216"/>
    <col min="14609" max="14609" width="14" style="216" customWidth="1"/>
    <col min="14610" max="14610" width="9.21739130434783" style="216" customWidth="1"/>
    <col min="14611" max="14611" width="8.88405797101449" style="216"/>
    <col min="14612" max="14612" width="14.6666666666667" style="216" customWidth="1"/>
    <col min="14613" max="14613" width="17.6666666666667" style="216" customWidth="1"/>
    <col min="14614" max="14614" width="20.3333333333333" style="216" customWidth="1"/>
    <col min="14615" max="14847" width="8.88405797101449" style="216"/>
    <col min="14848" max="14848" width="9.21739130434783" style="216" customWidth="1"/>
    <col min="14849" max="14849" width="20.8840579710145" style="216" customWidth="1"/>
    <col min="14850" max="14851" width="9" style="216" hidden="1" customWidth="1"/>
    <col min="14852" max="14852" width="24.1086956521739" style="216" customWidth="1"/>
    <col min="14853" max="14853" width="16.3333333333333" style="216" customWidth="1"/>
    <col min="14854" max="14854" width="63.6666666666667" style="216" customWidth="1"/>
    <col min="14855" max="14856" width="9" style="216" hidden="1" customWidth="1"/>
    <col min="14857" max="14861" width="8.88405797101449" style="216"/>
    <col min="14862" max="14862" width="14" style="216" customWidth="1"/>
    <col min="14863" max="14864" width="8.88405797101449" style="216"/>
    <col min="14865" max="14865" width="14" style="216" customWidth="1"/>
    <col min="14866" max="14866" width="9.21739130434783" style="216" customWidth="1"/>
    <col min="14867" max="14867" width="8.88405797101449" style="216"/>
    <col min="14868" max="14868" width="14.6666666666667" style="216" customWidth="1"/>
    <col min="14869" max="14869" width="17.6666666666667" style="216" customWidth="1"/>
    <col min="14870" max="14870" width="20.3333333333333" style="216" customWidth="1"/>
    <col min="14871" max="15103" width="8.88405797101449" style="216"/>
    <col min="15104" max="15104" width="9.21739130434783" style="216" customWidth="1"/>
    <col min="15105" max="15105" width="20.8840579710145" style="216" customWidth="1"/>
    <col min="15106" max="15107" width="9" style="216" hidden="1" customWidth="1"/>
    <col min="15108" max="15108" width="24.1086956521739" style="216" customWidth="1"/>
    <col min="15109" max="15109" width="16.3333333333333" style="216" customWidth="1"/>
    <col min="15110" max="15110" width="63.6666666666667" style="216" customWidth="1"/>
    <col min="15111" max="15112" width="9" style="216" hidden="1" customWidth="1"/>
    <col min="15113" max="15117" width="8.88405797101449" style="216"/>
    <col min="15118" max="15118" width="14" style="216" customWidth="1"/>
    <col min="15119" max="15120" width="8.88405797101449" style="216"/>
    <col min="15121" max="15121" width="14" style="216" customWidth="1"/>
    <col min="15122" max="15122" width="9.21739130434783" style="216" customWidth="1"/>
    <col min="15123" max="15123" width="8.88405797101449" style="216"/>
    <col min="15124" max="15124" width="14.6666666666667" style="216" customWidth="1"/>
    <col min="15125" max="15125" width="17.6666666666667" style="216" customWidth="1"/>
    <col min="15126" max="15126" width="20.3333333333333" style="216" customWidth="1"/>
    <col min="15127" max="15359" width="8.88405797101449" style="216"/>
    <col min="15360" max="15360" width="9.21739130434783" style="216" customWidth="1"/>
    <col min="15361" max="15361" width="20.8840579710145" style="216" customWidth="1"/>
    <col min="15362" max="15363" width="9" style="216" hidden="1" customWidth="1"/>
    <col min="15364" max="15364" width="24.1086956521739" style="216" customWidth="1"/>
    <col min="15365" max="15365" width="16.3333333333333" style="216" customWidth="1"/>
    <col min="15366" max="15366" width="63.6666666666667" style="216" customWidth="1"/>
    <col min="15367" max="15368" width="9" style="216" hidden="1" customWidth="1"/>
    <col min="15369" max="15373" width="8.88405797101449" style="216"/>
    <col min="15374" max="15374" width="14" style="216" customWidth="1"/>
    <col min="15375" max="15376" width="8.88405797101449" style="216"/>
    <col min="15377" max="15377" width="14" style="216" customWidth="1"/>
    <col min="15378" max="15378" width="9.21739130434783" style="216" customWidth="1"/>
    <col min="15379" max="15379" width="8.88405797101449" style="216"/>
    <col min="15380" max="15380" width="14.6666666666667" style="216" customWidth="1"/>
    <col min="15381" max="15381" width="17.6666666666667" style="216" customWidth="1"/>
    <col min="15382" max="15382" width="20.3333333333333" style="216" customWidth="1"/>
    <col min="15383" max="15615" width="8.88405797101449" style="216"/>
    <col min="15616" max="15616" width="9.21739130434783" style="216" customWidth="1"/>
    <col min="15617" max="15617" width="20.8840579710145" style="216" customWidth="1"/>
    <col min="15618" max="15619" width="9" style="216" hidden="1" customWidth="1"/>
    <col min="15620" max="15620" width="24.1086956521739" style="216" customWidth="1"/>
    <col min="15621" max="15621" width="16.3333333333333" style="216" customWidth="1"/>
    <col min="15622" max="15622" width="63.6666666666667" style="216" customWidth="1"/>
    <col min="15623" max="15624" width="9" style="216" hidden="1" customWidth="1"/>
    <col min="15625" max="15629" width="8.88405797101449" style="216"/>
    <col min="15630" max="15630" width="14" style="216" customWidth="1"/>
    <col min="15631" max="15632" width="8.88405797101449" style="216"/>
    <col min="15633" max="15633" width="14" style="216" customWidth="1"/>
    <col min="15634" max="15634" width="9.21739130434783" style="216" customWidth="1"/>
    <col min="15635" max="15635" width="8.88405797101449" style="216"/>
    <col min="15636" max="15636" width="14.6666666666667" style="216" customWidth="1"/>
    <col min="15637" max="15637" width="17.6666666666667" style="216" customWidth="1"/>
    <col min="15638" max="15638" width="20.3333333333333" style="216" customWidth="1"/>
    <col min="15639" max="15871" width="8.88405797101449" style="216"/>
    <col min="15872" max="15872" width="9.21739130434783" style="216" customWidth="1"/>
    <col min="15873" max="15873" width="20.8840579710145" style="216" customWidth="1"/>
    <col min="15874" max="15875" width="9" style="216" hidden="1" customWidth="1"/>
    <col min="15876" max="15876" width="24.1086956521739" style="216" customWidth="1"/>
    <col min="15877" max="15877" width="16.3333333333333" style="216" customWidth="1"/>
    <col min="15878" max="15878" width="63.6666666666667" style="216" customWidth="1"/>
    <col min="15879" max="15880" width="9" style="216" hidden="1" customWidth="1"/>
    <col min="15881" max="15885" width="8.88405797101449" style="216"/>
    <col min="15886" max="15886" width="14" style="216" customWidth="1"/>
    <col min="15887" max="15888" width="8.88405797101449" style="216"/>
    <col min="15889" max="15889" width="14" style="216" customWidth="1"/>
    <col min="15890" max="15890" width="9.21739130434783" style="216" customWidth="1"/>
    <col min="15891" max="15891" width="8.88405797101449" style="216"/>
    <col min="15892" max="15892" width="14.6666666666667" style="216" customWidth="1"/>
    <col min="15893" max="15893" width="17.6666666666667" style="216" customWidth="1"/>
    <col min="15894" max="15894" width="20.3333333333333" style="216" customWidth="1"/>
    <col min="15895" max="16127" width="8.88405797101449" style="216"/>
    <col min="16128" max="16128" width="9.21739130434783" style="216" customWidth="1"/>
    <col min="16129" max="16129" width="20.8840579710145" style="216" customWidth="1"/>
    <col min="16130" max="16131" width="9" style="216" hidden="1" customWidth="1"/>
    <col min="16132" max="16132" width="24.1086956521739" style="216" customWidth="1"/>
    <col min="16133" max="16133" width="16.3333333333333" style="216" customWidth="1"/>
    <col min="16134" max="16134" width="63.6666666666667" style="216" customWidth="1"/>
    <col min="16135" max="16136" width="9" style="216" hidden="1" customWidth="1"/>
    <col min="16137" max="16141" width="8.88405797101449" style="216"/>
    <col min="16142" max="16142" width="14" style="216" customWidth="1"/>
    <col min="16143" max="16144" width="8.88405797101449" style="216"/>
    <col min="16145" max="16145" width="14" style="216" customWidth="1"/>
    <col min="16146" max="16146" width="9.21739130434783" style="216" customWidth="1"/>
    <col min="16147" max="16147" width="8.88405797101449" style="216"/>
    <col min="16148" max="16148" width="14.6666666666667" style="216" customWidth="1"/>
    <col min="16149" max="16149" width="17.6666666666667" style="216" customWidth="1"/>
    <col min="16150" max="16150" width="20.3333333333333" style="216" customWidth="1"/>
    <col min="16151" max="16384" width="8.88405797101449" style="216"/>
  </cols>
  <sheetData>
    <row r="1" s="791" customFormat="1" ht="39.45" spans="1:23">
      <c r="A1" s="801" t="s">
        <v>621</v>
      </c>
      <c r="B1" s="801" t="s">
        <v>622</v>
      </c>
      <c r="C1" s="801" t="s">
        <v>623</v>
      </c>
      <c r="D1" s="802" t="s">
        <v>625</v>
      </c>
      <c r="E1" s="824" t="s">
        <v>1438</v>
      </c>
      <c r="F1" s="802" t="s">
        <v>1439</v>
      </c>
      <c r="G1" s="801" t="s">
        <v>1440</v>
      </c>
      <c r="H1" s="801" t="s">
        <v>624</v>
      </c>
      <c r="I1" s="801" t="s">
        <v>631</v>
      </c>
      <c r="J1" s="801" t="s">
        <v>632</v>
      </c>
      <c r="K1" s="801" t="s">
        <v>633</v>
      </c>
      <c r="L1" s="801" t="s">
        <v>634</v>
      </c>
      <c r="M1" s="801" t="s">
        <v>636</v>
      </c>
      <c r="N1" s="801" t="s">
        <v>637</v>
      </c>
      <c r="O1" s="801" t="s">
        <v>638</v>
      </c>
      <c r="P1" s="801" t="s">
        <v>68</v>
      </c>
      <c r="Q1" s="801" t="s">
        <v>640</v>
      </c>
      <c r="R1" s="801" t="s">
        <v>1441</v>
      </c>
      <c r="S1" s="801" t="s">
        <v>1442</v>
      </c>
      <c r="T1" s="801" t="s">
        <v>1443</v>
      </c>
      <c r="U1" s="801" t="s">
        <v>1444</v>
      </c>
      <c r="V1" s="801" t="s">
        <v>651</v>
      </c>
      <c r="W1" s="801" t="s">
        <v>1445</v>
      </c>
    </row>
    <row r="2" s="792" customFormat="1" ht="13.5" customHeight="1" spans="1:23">
      <c r="A2" s="803" t="s">
        <v>73</v>
      </c>
      <c r="B2" s="803" t="s">
        <v>77</v>
      </c>
      <c r="C2" s="803" t="s">
        <v>652</v>
      </c>
      <c r="D2" s="803" t="s">
        <v>653</v>
      </c>
      <c r="E2" s="825"/>
      <c r="F2" s="826"/>
      <c r="G2" s="803"/>
      <c r="H2" s="803"/>
      <c r="I2" s="840"/>
      <c r="J2" s="840"/>
      <c r="K2" s="841"/>
      <c r="L2" s="840"/>
      <c r="M2" s="803"/>
      <c r="N2" s="803"/>
      <c r="O2" s="803"/>
      <c r="P2" s="803"/>
      <c r="Q2" s="803"/>
      <c r="R2" s="803"/>
      <c r="S2" s="803"/>
      <c r="T2" s="803"/>
      <c r="U2" s="803"/>
      <c r="V2" s="803"/>
      <c r="W2" s="803"/>
    </row>
    <row r="3" s="793" customFormat="1" ht="16.8" customHeight="1" spans="1:23">
      <c r="A3" s="804"/>
      <c r="B3" s="805" t="s">
        <v>654</v>
      </c>
      <c r="C3" s="806"/>
      <c r="D3" s="807"/>
      <c r="E3" s="807"/>
      <c r="F3" s="807"/>
      <c r="G3" s="805" t="s">
        <v>1446</v>
      </c>
      <c r="H3" s="806"/>
      <c r="I3" s="807" t="s">
        <v>655</v>
      </c>
      <c r="J3" s="842"/>
      <c r="K3" s="842"/>
      <c r="L3" s="842"/>
      <c r="M3" s="844" t="s">
        <v>656</v>
      </c>
      <c r="N3" s="845"/>
      <c r="O3" s="804" t="s">
        <v>657</v>
      </c>
      <c r="P3" s="846"/>
      <c r="Q3" s="804" t="s">
        <v>658</v>
      </c>
      <c r="R3" s="805" t="s">
        <v>1447</v>
      </c>
      <c r="S3" s="806"/>
      <c r="T3" s="804" t="s">
        <v>1448</v>
      </c>
      <c r="U3" s="804" t="s">
        <v>1449</v>
      </c>
      <c r="V3" s="848" t="s">
        <v>667</v>
      </c>
      <c r="W3" s="804"/>
    </row>
    <row r="4" s="794" customFormat="1" ht="27.55" collapsed="1" spans="1:44">
      <c r="A4" s="808">
        <v>7313</v>
      </c>
      <c r="B4" s="809" t="s">
        <v>1161</v>
      </c>
      <c r="C4" s="808">
        <v>7313</v>
      </c>
      <c r="D4" s="810" t="s">
        <v>1450</v>
      </c>
      <c r="E4" s="810" t="s">
        <v>1451</v>
      </c>
      <c r="F4" s="810" t="s">
        <v>1452</v>
      </c>
      <c r="G4" s="827">
        <v>1</v>
      </c>
      <c r="H4" s="827">
        <v>1</v>
      </c>
      <c r="I4" s="827"/>
      <c r="J4" s="827"/>
      <c r="K4" s="827" t="s">
        <v>521</v>
      </c>
      <c r="L4" s="827"/>
      <c r="M4" s="827" t="s">
        <v>521</v>
      </c>
      <c r="N4" s="827"/>
      <c r="O4" s="827"/>
      <c r="P4" s="827" t="s">
        <v>87</v>
      </c>
      <c r="Q4" s="827">
        <v>0</v>
      </c>
      <c r="R4" s="847"/>
      <c r="S4" s="847"/>
      <c r="T4" s="843"/>
      <c r="U4" s="849"/>
      <c r="V4" s="827"/>
      <c r="W4" s="827"/>
      <c r="X4" s="850"/>
      <c r="Y4" s="850"/>
      <c r="Z4" s="850"/>
      <c r="AA4" s="850"/>
      <c r="AB4" s="850"/>
      <c r="AC4" s="850"/>
      <c r="AD4" s="850"/>
      <c r="AE4" s="850"/>
      <c r="AF4" s="850"/>
      <c r="AG4" s="850"/>
      <c r="AH4" s="850"/>
      <c r="AI4" s="850"/>
      <c r="AJ4" s="850"/>
      <c r="AK4" s="850"/>
      <c r="AL4" s="850"/>
      <c r="AM4" s="850"/>
      <c r="AN4" s="850"/>
      <c r="AO4" s="850"/>
      <c r="AP4" s="850"/>
      <c r="AQ4" s="850"/>
      <c r="AR4" s="850"/>
    </row>
    <row r="5" s="794" customFormat="1" ht="27.55" spans="1:44">
      <c r="A5" s="811">
        <v>7314</v>
      </c>
      <c r="B5" s="812" t="s">
        <v>1163</v>
      </c>
      <c r="C5" s="811">
        <v>7314</v>
      </c>
      <c r="D5" s="810" t="s">
        <v>1453</v>
      </c>
      <c r="E5" s="810" t="s">
        <v>1451</v>
      </c>
      <c r="F5" s="810" t="s">
        <v>1454</v>
      </c>
      <c r="G5" s="827">
        <v>1</v>
      </c>
      <c r="H5" s="827">
        <v>1</v>
      </c>
      <c r="I5" s="827"/>
      <c r="J5" s="827"/>
      <c r="K5" s="827" t="s">
        <v>521</v>
      </c>
      <c r="L5" s="827"/>
      <c r="M5" s="827" t="s">
        <v>521</v>
      </c>
      <c r="N5" s="827"/>
      <c r="O5" s="827"/>
      <c r="P5" s="827" t="s">
        <v>87</v>
      </c>
      <c r="Q5" s="827">
        <v>0</v>
      </c>
      <c r="R5" s="847"/>
      <c r="S5" s="847"/>
      <c r="T5" s="843"/>
      <c r="U5" s="849"/>
      <c r="V5" s="827"/>
      <c r="W5" s="827"/>
      <c r="X5" s="851"/>
      <c r="Y5" s="851"/>
      <c r="Z5" s="851"/>
      <c r="AA5" s="851"/>
      <c r="AB5" s="851"/>
      <c r="AC5" s="851"/>
      <c r="AD5" s="851"/>
      <c r="AE5" s="851"/>
      <c r="AF5" s="851"/>
      <c r="AG5" s="851"/>
      <c r="AH5" s="851"/>
      <c r="AI5" s="851"/>
      <c r="AJ5" s="851"/>
      <c r="AK5" s="851"/>
      <c r="AL5" s="851"/>
      <c r="AM5" s="851"/>
      <c r="AN5" s="851"/>
      <c r="AO5" s="851"/>
      <c r="AP5" s="851"/>
      <c r="AQ5" s="851"/>
      <c r="AR5" s="851"/>
    </row>
    <row r="6" s="794" customFormat="1" ht="41.3" spans="1:44">
      <c r="A6" s="811" t="s">
        <v>1455</v>
      </c>
      <c r="B6" s="812" t="s">
        <v>1456</v>
      </c>
      <c r="C6" s="811" t="s">
        <v>1455</v>
      </c>
      <c r="D6" s="810" t="s">
        <v>1457</v>
      </c>
      <c r="E6" s="810" t="s">
        <v>1451</v>
      </c>
      <c r="F6" s="810" t="s">
        <v>1458</v>
      </c>
      <c r="G6" s="827">
        <v>1</v>
      </c>
      <c r="H6" s="827">
        <v>1</v>
      </c>
      <c r="I6" s="827"/>
      <c r="J6" s="827"/>
      <c r="K6" s="827" t="s">
        <v>521</v>
      </c>
      <c r="L6" s="827"/>
      <c r="M6" s="827" t="s">
        <v>521</v>
      </c>
      <c r="N6" s="827"/>
      <c r="O6" s="827"/>
      <c r="P6" s="827" t="s">
        <v>87</v>
      </c>
      <c r="Q6" s="827">
        <v>0</v>
      </c>
      <c r="R6" s="847"/>
      <c r="S6" s="847"/>
      <c r="T6" s="827"/>
      <c r="U6" s="852"/>
      <c r="V6" s="827"/>
      <c r="W6" s="827"/>
      <c r="X6" s="851"/>
      <c r="Y6" s="851"/>
      <c r="Z6" s="851"/>
      <c r="AA6" s="851"/>
      <c r="AB6" s="851"/>
      <c r="AC6" s="851"/>
      <c r="AD6" s="851"/>
      <c r="AE6" s="851"/>
      <c r="AF6" s="851"/>
      <c r="AG6" s="851"/>
      <c r="AH6" s="851"/>
      <c r="AI6" s="851"/>
      <c r="AJ6" s="851"/>
      <c r="AK6" s="851"/>
      <c r="AL6" s="851"/>
      <c r="AM6" s="851"/>
      <c r="AN6" s="851"/>
      <c r="AO6" s="851"/>
      <c r="AP6" s="851"/>
      <c r="AQ6" s="851"/>
      <c r="AR6" s="851"/>
    </row>
    <row r="7" s="794" customFormat="1" ht="26.3" spans="1:44">
      <c r="A7" s="811" t="s">
        <v>1459</v>
      </c>
      <c r="B7" s="812" t="s">
        <v>1460</v>
      </c>
      <c r="C7" s="811" t="s">
        <v>1459</v>
      </c>
      <c r="D7" s="810" t="s">
        <v>1461</v>
      </c>
      <c r="E7" s="810" t="s">
        <v>1451</v>
      </c>
      <c r="F7" s="810" t="s">
        <v>1462</v>
      </c>
      <c r="G7" s="827">
        <v>1</v>
      </c>
      <c r="H7" s="827">
        <v>1</v>
      </c>
      <c r="I7" s="827"/>
      <c r="J7" s="827"/>
      <c r="K7" s="827" t="s">
        <v>521</v>
      </c>
      <c r="L7" s="827"/>
      <c r="M7" s="827" t="s">
        <v>521</v>
      </c>
      <c r="N7" s="827"/>
      <c r="O7" s="827"/>
      <c r="P7" s="827" t="s">
        <v>87</v>
      </c>
      <c r="Q7" s="827">
        <v>0</v>
      </c>
      <c r="R7" s="847"/>
      <c r="S7" s="847"/>
      <c r="T7" s="827"/>
      <c r="U7" s="852"/>
      <c r="V7" s="827"/>
      <c r="W7" s="827"/>
      <c r="X7" s="851"/>
      <c r="Y7" s="851"/>
      <c r="Z7" s="851"/>
      <c r="AA7" s="851"/>
      <c r="AB7" s="851"/>
      <c r="AC7" s="851"/>
      <c r="AD7" s="851"/>
      <c r="AE7" s="851"/>
      <c r="AF7" s="851"/>
      <c r="AG7" s="851"/>
      <c r="AH7" s="851"/>
      <c r="AI7" s="851"/>
      <c r="AJ7" s="851"/>
      <c r="AK7" s="851"/>
      <c r="AL7" s="851"/>
      <c r="AM7" s="851"/>
      <c r="AN7" s="851"/>
      <c r="AO7" s="851"/>
      <c r="AP7" s="851"/>
      <c r="AQ7" s="851"/>
      <c r="AR7" s="851"/>
    </row>
    <row r="8" s="794" customFormat="1" ht="27.55" spans="1:44">
      <c r="A8" s="808">
        <v>7323</v>
      </c>
      <c r="B8" s="809" t="s">
        <v>1166</v>
      </c>
      <c r="C8" s="808">
        <v>7323</v>
      </c>
      <c r="D8" s="810" t="s">
        <v>1463</v>
      </c>
      <c r="E8" s="810" t="s">
        <v>1451</v>
      </c>
      <c r="F8" s="810" t="s">
        <v>1464</v>
      </c>
      <c r="G8" s="827">
        <v>1</v>
      </c>
      <c r="H8" s="827">
        <v>1</v>
      </c>
      <c r="I8" s="827"/>
      <c r="J8" s="827"/>
      <c r="K8" s="827" t="s">
        <v>521</v>
      </c>
      <c r="L8" s="827"/>
      <c r="M8" s="827" t="s">
        <v>521</v>
      </c>
      <c r="N8" s="827"/>
      <c r="O8" s="827"/>
      <c r="P8" s="827" t="s">
        <v>87</v>
      </c>
      <c r="Q8" s="827">
        <v>0</v>
      </c>
      <c r="R8" s="847"/>
      <c r="S8" s="847"/>
      <c r="T8" s="843"/>
      <c r="U8" s="849"/>
      <c r="V8" s="827"/>
      <c r="W8" s="827"/>
      <c r="X8" s="850"/>
      <c r="Y8" s="850"/>
      <c r="Z8" s="850"/>
      <c r="AA8" s="850"/>
      <c r="AB8" s="850"/>
      <c r="AC8" s="850"/>
      <c r="AD8" s="850"/>
      <c r="AE8" s="850"/>
      <c r="AF8" s="850"/>
      <c r="AG8" s="850"/>
      <c r="AH8" s="850"/>
      <c r="AI8" s="850"/>
      <c r="AJ8" s="850"/>
      <c r="AK8" s="850"/>
      <c r="AL8" s="850"/>
      <c r="AM8" s="850"/>
      <c r="AN8" s="850"/>
      <c r="AO8" s="850"/>
      <c r="AP8" s="850"/>
      <c r="AQ8" s="850"/>
      <c r="AR8" s="850"/>
    </row>
    <row r="9" s="794" customFormat="1" ht="27.55" spans="1:44">
      <c r="A9" s="808">
        <v>7324</v>
      </c>
      <c r="B9" s="809" t="s">
        <v>1168</v>
      </c>
      <c r="C9" s="808">
        <v>7324</v>
      </c>
      <c r="D9" s="810" t="s">
        <v>1465</v>
      </c>
      <c r="E9" s="810" t="s">
        <v>1451</v>
      </c>
      <c r="F9" s="810" t="s">
        <v>1466</v>
      </c>
      <c r="G9" s="827">
        <v>1</v>
      </c>
      <c r="H9" s="827">
        <v>1</v>
      </c>
      <c r="I9" s="827"/>
      <c r="J9" s="827"/>
      <c r="K9" s="827" t="s">
        <v>521</v>
      </c>
      <c r="L9" s="827"/>
      <c r="M9" s="827" t="s">
        <v>521</v>
      </c>
      <c r="N9" s="827"/>
      <c r="O9" s="827"/>
      <c r="P9" s="827" t="s">
        <v>87</v>
      </c>
      <c r="Q9" s="827">
        <v>0</v>
      </c>
      <c r="R9" s="847"/>
      <c r="S9" s="847"/>
      <c r="T9" s="843"/>
      <c r="U9" s="849"/>
      <c r="V9" s="827"/>
      <c r="W9" s="827"/>
      <c r="X9" s="850"/>
      <c r="Y9" s="850"/>
      <c r="Z9" s="850"/>
      <c r="AA9" s="850"/>
      <c r="AB9" s="850"/>
      <c r="AC9" s="850"/>
      <c r="AD9" s="850"/>
      <c r="AE9" s="850"/>
      <c r="AF9" s="850"/>
      <c r="AG9" s="850"/>
      <c r="AH9" s="850"/>
      <c r="AI9" s="850"/>
      <c r="AJ9" s="850"/>
      <c r="AK9" s="850"/>
      <c r="AL9" s="850"/>
      <c r="AM9" s="850"/>
      <c r="AN9" s="850"/>
      <c r="AO9" s="850"/>
      <c r="AP9" s="850"/>
      <c r="AQ9" s="850"/>
      <c r="AR9" s="850"/>
    </row>
    <row r="10" s="794" customFormat="1" ht="41.3" spans="1:44">
      <c r="A10" s="808" t="s">
        <v>1467</v>
      </c>
      <c r="B10" s="809" t="s">
        <v>1468</v>
      </c>
      <c r="C10" s="808" t="s">
        <v>1467</v>
      </c>
      <c r="D10" s="810" t="s">
        <v>1469</v>
      </c>
      <c r="E10" s="810" t="s">
        <v>1451</v>
      </c>
      <c r="F10" s="810" t="s">
        <v>1470</v>
      </c>
      <c r="G10" s="827">
        <v>1</v>
      </c>
      <c r="H10" s="827">
        <v>1</v>
      </c>
      <c r="I10" s="827"/>
      <c r="J10" s="827"/>
      <c r="K10" s="827" t="s">
        <v>521</v>
      </c>
      <c r="L10" s="827"/>
      <c r="M10" s="827" t="s">
        <v>521</v>
      </c>
      <c r="N10" s="827"/>
      <c r="O10" s="827"/>
      <c r="P10" s="827" t="s">
        <v>87</v>
      </c>
      <c r="Q10" s="827">
        <v>0</v>
      </c>
      <c r="R10" s="847"/>
      <c r="S10" s="847"/>
      <c r="T10" s="843"/>
      <c r="U10" s="849"/>
      <c r="V10" s="827"/>
      <c r="W10" s="827"/>
      <c r="X10" s="850"/>
      <c r="Y10" s="850"/>
      <c r="Z10" s="850"/>
      <c r="AA10" s="850"/>
      <c r="AB10" s="850"/>
      <c r="AC10" s="850"/>
      <c r="AD10" s="850"/>
      <c r="AE10" s="850"/>
      <c r="AF10" s="850"/>
      <c r="AG10" s="850"/>
      <c r="AH10" s="850"/>
      <c r="AI10" s="850"/>
      <c r="AJ10" s="850"/>
      <c r="AK10" s="850"/>
      <c r="AL10" s="850"/>
      <c r="AM10" s="850"/>
      <c r="AN10" s="850"/>
      <c r="AO10" s="850"/>
      <c r="AP10" s="850"/>
      <c r="AQ10" s="850"/>
      <c r="AR10" s="850"/>
    </row>
    <row r="11" s="794" customFormat="1" spans="1:44">
      <c r="A11" s="808" t="s">
        <v>1471</v>
      </c>
      <c r="B11" s="809" t="s">
        <v>1472</v>
      </c>
      <c r="C11" s="808" t="s">
        <v>1471</v>
      </c>
      <c r="D11" s="810" t="s">
        <v>1473</v>
      </c>
      <c r="E11" s="810" t="s">
        <v>1451</v>
      </c>
      <c r="F11" s="810" t="s">
        <v>1474</v>
      </c>
      <c r="G11" s="827">
        <v>1</v>
      </c>
      <c r="H11" s="827">
        <v>1</v>
      </c>
      <c r="I11" s="827"/>
      <c r="J11" s="827"/>
      <c r="K11" s="827" t="s">
        <v>521</v>
      </c>
      <c r="L11" s="827"/>
      <c r="M11" s="827" t="s">
        <v>521</v>
      </c>
      <c r="N11" s="827"/>
      <c r="O11" s="827"/>
      <c r="P11" s="827" t="s">
        <v>87</v>
      </c>
      <c r="Q11" s="827">
        <v>0</v>
      </c>
      <c r="R11" s="847"/>
      <c r="S11" s="847"/>
      <c r="T11" s="843"/>
      <c r="U11" s="849"/>
      <c r="V11" s="827"/>
      <c r="W11" s="827"/>
      <c r="X11" s="850"/>
      <c r="Y11" s="850"/>
      <c r="Z11" s="850"/>
      <c r="AA11" s="850"/>
      <c r="AB11" s="850"/>
      <c r="AC11" s="850"/>
      <c r="AD11" s="850"/>
      <c r="AE11" s="850"/>
      <c r="AF11" s="850"/>
      <c r="AG11" s="850"/>
      <c r="AH11" s="850"/>
      <c r="AI11" s="850"/>
      <c r="AJ11" s="850"/>
      <c r="AK11" s="850"/>
      <c r="AL11" s="850"/>
      <c r="AM11" s="850"/>
      <c r="AN11" s="850"/>
      <c r="AO11" s="850"/>
      <c r="AP11" s="850"/>
      <c r="AQ11" s="850"/>
      <c r="AR11" s="850"/>
    </row>
    <row r="12" s="794" customFormat="1" ht="43.2" spans="1:44">
      <c r="A12" s="808">
        <v>7333</v>
      </c>
      <c r="B12" s="809" t="s">
        <v>1172</v>
      </c>
      <c r="C12" s="808">
        <v>7333</v>
      </c>
      <c r="D12" s="810" t="s">
        <v>1475</v>
      </c>
      <c r="E12" s="828" t="s">
        <v>1451</v>
      </c>
      <c r="F12" s="829" t="s">
        <v>1476</v>
      </c>
      <c r="G12" s="827">
        <v>1</v>
      </c>
      <c r="H12" s="827">
        <v>1</v>
      </c>
      <c r="I12" s="827"/>
      <c r="J12" s="827"/>
      <c r="K12" s="827" t="s">
        <v>521</v>
      </c>
      <c r="L12" s="827"/>
      <c r="M12" s="827" t="s">
        <v>521</v>
      </c>
      <c r="N12" s="827"/>
      <c r="O12" s="827"/>
      <c r="P12" s="827" t="s">
        <v>87</v>
      </c>
      <c r="Q12" s="827">
        <v>0</v>
      </c>
      <c r="R12" s="847"/>
      <c r="S12" s="847"/>
      <c r="T12" s="843"/>
      <c r="U12" s="849"/>
      <c r="V12" s="827"/>
      <c r="W12" s="827"/>
      <c r="X12" s="850"/>
      <c r="Y12" s="850"/>
      <c r="Z12" s="850"/>
      <c r="AA12" s="850"/>
      <c r="AB12" s="850"/>
      <c r="AC12" s="850"/>
      <c r="AD12" s="850"/>
      <c r="AE12" s="850"/>
      <c r="AF12" s="850"/>
      <c r="AG12" s="850"/>
      <c r="AH12" s="850"/>
      <c r="AI12" s="850"/>
      <c r="AJ12" s="850"/>
      <c r="AK12" s="850"/>
      <c r="AL12" s="850"/>
      <c r="AM12" s="850"/>
      <c r="AN12" s="850"/>
      <c r="AO12" s="850"/>
      <c r="AP12" s="850"/>
      <c r="AQ12" s="850"/>
      <c r="AR12" s="850"/>
    </row>
    <row r="13" s="794" customFormat="1" ht="43.2" spans="1:44">
      <c r="A13" s="808">
        <v>7334</v>
      </c>
      <c r="B13" s="809" t="s">
        <v>1170</v>
      </c>
      <c r="C13" s="808">
        <v>7334</v>
      </c>
      <c r="D13" s="810" t="s">
        <v>1477</v>
      </c>
      <c r="E13" s="828" t="s">
        <v>1451</v>
      </c>
      <c r="F13" s="829" t="s">
        <v>1478</v>
      </c>
      <c r="G13" s="827">
        <v>1</v>
      </c>
      <c r="H13" s="827">
        <v>1</v>
      </c>
      <c r="I13" s="827"/>
      <c r="J13" s="827"/>
      <c r="K13" s="827" t="s">
        <v>521</v>
      </c>
      <c r="L13" s="827"/>
      <c r="M13" s="827" t="s">
        <v>521</v>
      </c>
      <c r="N13" s="827"/>
      <c r="O13" s="827"/>
      <c r="P13" s="827" t="s">
        <v>87</v>
      </c>
      <c r="Q13" s="827">
        <v>0</v>
      </c>
      <c r="R13" s="847"/>
      <c r="S13" s="847"/>
      <c r="T13" s="843"/>
      <c r="U13" s="849"/>
      <c r="V13" s="827"/>
      <c r="W13" s="827"/>
      <c r="X13" s="850"/>
      <c r="Y13" s="850"/>
      <c r="Z13" s="850"/>
      <c r="AA13" s="850"/>
      <c r="AB13" s="850"/>
      <c r="AC13" s="850"/>
      <c r="AD13" s="850"/>
      <c r="AE13" s="850"/>
      <c r="AF13" s="850"/>
      <c r="AG13" s="850"/>
      <c r="AH13" s="850"/>
      <c r="AI13" s="850"/>
      <c r="AJ13" s="850"/>
      <c r="AK13" s="850"/>
      <c r="AL13" s="850"/>
      <c r="AM13" s="850"/>
      <c r="AN13" s="850"/>
      <c r="AO13" s="850"/>
      <c r="AP13" s="850"/>
      <c r="AQ13" s="850"/>
      <c r="AR13" s="850"/>
    </row>
    <row r="14" s="794" customFormat="1" ht="43.2" spans="1:44">
      <c r="A14" s="808" t="s">
        <v>1479</v>
      </c>
      <c r="B14" s="809" t="s">
        <v>1480</v>
      </c>
      <c r="C14" s="808" t="s">
        <v>1479</v>
      </c>
      <c r="D14" s="810" t="s">
        <v>1481</v>
      </c>
      <c r="E14" s="830" t="s">
        <v>1451</v>
      </c>
      <c r="F14" s="831" t="s">
        <v>1482</v>
      </c>
      <c r="G14" s="827">
        <v>1</v>
      </c>
      <c r="H14" s="827">
        <v>1</v>
      </c>
      <c r="I14" s="827"/>
      <c r="J14" s="827"/>
      <c r="K14" s="827" t="s">
        <v>521</v>
      </c>
      <c r="L14" s="827"/>
      <c r="M14" s="827" t="s">
        <v>521</v>
      </c>
      <c r="N14" s="827"/>
      <c r="O14" s="827"/>
      <c r="P14" s="827" t="s">
        <v>87</v>
      </c>
      <c r="Q14" s="827">
        <v>0</v>
      </c>
      <c r="R14" s="847"/>
      <c r="S14" s="847"/>
      <c r="T14" s="843"/>
      <c r="U14" s="849"/>
      <c r="V14" s="827"/>
      <c r="W14" s="827"/>
      <c r="X14" s="850"/>
      <c r="Y14" s="850"/>
      <c r="Z14" s="850"/>
      <c r="AA14" s="850"/>
      <c r="AB14" s="850"/>
      <c r="AC14" s="850"/>
      <c r="AD14" s="850"/>
      <c r="AE14" s="850"/>
      <c r="AF14" s="850"/>
      <c r="AG14" s="850"/>
      <c r="AH14" s="850"/>
      <c r="AI14" s="850"/>
      <c r="AJ14" s="850"/>
      <c r="AK14" s="850"/>
      <c r="AL14" s="850"/>
      <c r="AM14" s="850"/>
      <c r="AN14" s="850"/>
      <c r="AO14" s="850"/>
      <c r="AP14" s="850"/>
      <c r="AQ14" s="850"/>
      <c r="AR14" s="850"/>
    </row>
    <row r="15" s="794" customFormat="1" ht="28.8" spans="1:44">
      <c r="A15" s="808" t="s">
        <v>1483</v>
      </c>
      <c r="B15" s="809" t="s">
        <v>1484</v>
      </c>
      <c r="C15" s="808" t="s">
        <v>1483</v>
      </c>
      <c r="D15" s="810" t="s">
        <v>1485</v>
      </c>
      <c r="E15" s="830" t="s">
        <v>1451</v>
      </c>
      <c r="F15" s="831" t="s">
        <v>1486</v>
      </c>
      <c r="G15" s="827">
        <v>1</v>
      </c>
      <c r="H15" s="827">
        <v>1</v>
      </c>
      <c r="I15" s="827"/>
      <c r="J15" s="827"/>
      <c r="K15" s="827" t="s">
        <v>521</v>
      </c>
      <c r="L15" s="827"/>
      <c r="M15" s="827" t="s">
        <v>521</v>
      </c>
      <c r="N15" s="827"/>
      <c r="O15" s="827"/>
      <c r="P15" s="827" t="s">
        <v>87</v>
      </c>
      <c r="Q15" s="827">
        <v>0</v>
      </c>
      <c r="R15" s="847"/>
      <c r="S15" s="847"/>
      <c r="T15" s="843"/>
      <c r="U15" s="849"/>
      <c r="V15" s="827"/>
      <c r="W15" s="827"/>
      <c r="X15" s="850"/>
      <c r="Y15" s="850"/>
      <c r="Z15" s="850"/>
      <c r="AA15" s="850"/>
      <c r="AB15" s="850"/>
      <c r="AC15" s="850"/>
      <c r="AD15" s="850"/>
      <c r="AE15" s="850"/>
      <c r="AF15" s="850"/>
      <c r="AG15" s="850"/>
      <c r="AH15" s="850"/>
      <c r="AI15" s="850"/>
      <c r="AJ15" s="850"/>
      <c r="AK15" s="850"/>
      <c r="AL15" s="850"/>
      <c r="AM15" s="850"/>
      <c r="AN15" s="850"/>
      <c r="AO15" s="850"/>
      <c r="AP15" s="850"/>
      <c r="AQ15" s="850"/>
      <c r="AR15" s="850"/>
    </row>
    <row r="16" s="477" customFormat="1" ht="28.8" spans="1:23">
      <c r="A16" s="808">
        <v>7344</v>
      </c>
      <c r="B16" s="809" t="s">
        <v>1174</v>
      </c>
      <c r="C16" s="808">
        <v>7344</v>
      </c>
      <c r="D16" s="810" t="s">
        <v>1487</v>
      </c>
      <c r="E16" s="828" t="s">
        <v>1451</v>
      </c>
      <c r="F16" s="831" t="s">
        <v>1488</v>
      </c>
      <c r="G16" s="827">
        <v>1</v>
      </c>
      <c r="H16" s="827">
        <v>1</v>
      </c>
      <c r="I16" s="827"/>
      <c r="J16" s="827"/>
      <c r="K16" s="827" t="s">
        <v>521</v>
      </c>
      <c r="L16" s="827"/>
      <c r="M16" s="827" t="s">
        <v>521</v>
      </c>
      <c r="N16" s="827"/>
      <c r="O16" s="827"/>
      <c r="P16" s="827" t="s">
        <v>87</v>
      </c>
      <c r="Q16" s="827">
        <v>0</v>
      </c>
      <c r="R16" s="827"/>
      <c r="S16" s="827"/>
      <c r="T16" s="827"/>
      <c r="U16" s="852"/>
      <c r="V16" s="827"/>
      <c r="W16" s="827"/>
    </row>
    <row r="17" s="795" customFormat="1" spans="1:23">
      <c r="A17" s="808" t="s">
        <v>1489</v>
      </c>
      <c r="B17" s="809" t="s">
        <v>1490</v>
      </c>
      <c r="C17" s="808" t="s">
        <v>1489</v>
      </c>
      <c r="D17" s="810" t="s">
        <v>1491</v>
      </c>
      <c r="E17" s="830" t="s">
        <v>1451</v>
      </c>
      <c r="F17" s="810" t="s">
        <v>1488</v>
      </c>
      <c r="G17" s="827">
        <v>1</v>
      </c>
      <c r="H17" s="827">
        <v>1</v>
      </c>
      <c r="I17" s="827"/>
      <c r="J17" s="827"/>
      <c r="K17" s="827" t="s">
        <v>521</v>
      </c>
      <c r="L17" s="827"/>
      <c r="M17" s="827" t="s">
        <v>521</v>
      </c>
      <c r="N17" s="827"/>
      <c r="O17" s="827"/>
      <c r="P17" s="827" t="s">
        <v>87</v>
      </c>
      <c r="Q17" s="827">
        <v>0</v>
      </c>
      <c r="R17" s="827"/>
      <c r="S17" s="827"/>
      <c r="T17" s="827"/>
      <c r="U17" s="852"/>
      <c r="V17" s="827"/>
      <c r="W17" s="827"/>
    </row>
    <row r="18" s="477" customFormat="1" ht="43.2" spans="1:23">
      <c r="A18" s="808">
        <v>7354</v>
      </c>
      <c r="B18" s="809" t="s">
        <v>1176</v>
      </c>
      <c r="C18" s="808">
        <v>7354</v>
      </c>
      <c r="D18" s="810" t="s">
        <v>1492</v>
      </c>
      <c r="E18" s="828" t="s">
        <v>1451</v>
      </c>
      <c r="F18" s="829" t="s">
        <v>1493</v>
      </c>
      <c r="G18" s="827">
        <v>1</v>
      </c>
      <c r="H18" s="827">
        <v>1</v>
      </c>
      <c r="I18" s="827"/>
      <c r="J18" s="827"/>
      <c r="K18" s="827" t="s">
        <v>521</v>
      </c>
      <c r="L18" s="827"/>
      <c r="M18" s="827" t="s">
        <v>521</v>
      </c>
      <c r="N18" s="827"/>
      <c r="O18" s="827"/>
      <c r="P18" s="827" t="s">
        <v>87</v>
      </c>
      <c r="Q18" s="827">
        <v>0</v>
      </c>
      <c r="R18" s="847"/>
      <c r="S18" s="847"/>
      <c r="T18" s="843"/>
      <c r="U18" s="849"/>
      <c r="V18" s="827"/>
      <c r="W18" s="827"/>
    </row>
    <row r="19" s="795" customFormat="1" spans="1:23">
      <c r="A19" s="808" t="s">
        <v>1494</v>
      </c>
      <c r="B19" s="809" t="s">
        <v>1495</v>
      </c>
      <c r="C19" s="808" t="s">
        <v>1494</v>
      </c>
      <c r="D19" s="810" t="s">
        <v>1496</v>
      </c>
      <c r="E19" s="830" t="s">
        <v>1451</v>
      </c>
      <c r="F19" s="831" t="s">
        <v>1497</v>
      </c>
      <c r="G19" s="827">
        <v>1</v>
      </c>
      <c r="H19" s="827">
        <v>1</v>
      </c>
      <c r="I19" s="827"/>
      <c r="J19" s="827"/>
      <c r="K19" s="827" t="s">
        <v>521</v>
      </c>
      <c r="L19" s="827"/>
      <c r="M19" s="827" t="s">
        <v>521</v>
      </c>
      <c r="N19" s="827"/>
      <c r="O19" s="827"/>
      <c r="P19" s="827" t="s">
        <v>87</v>
      </c>
      <c r="Q19" s="827">
        <v>0</v>
      </c>
      <c r="R19" s="847"/>
      <c r="S19" s="847"/>
      <c r="T19" s="843"/>
      <c r="U19" s="849"/>
      <c r="V19" s="827"/>
      <c r="W19" s="827"/>
    </row>
    <row r="20" s="477" customFormat="1" ht="43.2" spans="1:23">
      <c r="A20" s="808">
        <v>7362</v>
      </c>
      <c r="B20" s="809" t="s">
        <v>1178</v>
      </c>
      <c r="C20" s="808">
        <v>7362</v>
      </c>
      <c r="D20" s="810" t="s">
        <v>1498</v>
      </c>
      <c r="E20" s="828" t="s">
        <v>1451</v>
      </c>
      <c r="F20" s="829" t="s">
        <v>1499</v>
      </c>
      <c r="G20" s="827">
        <v>1</v>
      </c>
      <c r="H20" s="827">
        <v>1</v>
      </c>
      <c r="I20" s="827"/>
      <c r="J20" s="827"/>
      <c r="K20" s="827" t="s">
        <v>521</v>
      </c>
      <c r="L20" s="827"/>
      <c r="M20" s="827" t="s">
        <v>521</v>
      </c>
      <c r="N20" s="827"/>
      <c r="O20" s="827"/>
      <c r="P20" s="827" t="s">
        <v>87</v>
      </c>
      <c r="Q20" s="827">
        <v>0</v>
      </c>
      <c r="R20" s="847"/>
      <c r="S20" s="847"/>
      <c r="T20" s="843"/>
      <c r="U20" s="849"/>
      <c r="V20" s="827"/>
      <c r="W20" s="827"/>
    </row>
    <row r="21" s="477" customFormat="1" ht="43.2" spans="1:23">
      <c r="A21" s="808">
        <v>7363</v>
      </c>
      <c r="B21" s="809" t="s">
        <v>1180</v>
      </c>
      <c r="C21" s="808">
        <v>7363</v>
      </c>
      <c r="D21" s="810" t="s">
        <v>1500</v>
      </c>
      <c r="E21" s="828" t="s">
        <v>1451</v>
      </c>
      <c r="F21" s="829" t="s">
        <v>1501</v>
      </c>
      <c r="G21" s="827">
        <v>1</v>
      </c>
      <c r="H21" s="827">
        <v>1</v>
      </c>
      <c r="I21" s="827"/>
      <c r="J21" s="827"/>
      <c r="K21" s="827" t="s">
        <v>521</v>
      </c>
      <c r="L21" s="827"/>
      <c r="M21" s="827" t="s">
        <v>521</v>
      </c>
      <c r="N21" s="827"/>
      <c r="O21" s="827"/>
      <c r="P21" s="827" t="s">
        <v>87</v>
      </c>
      <c r="Q21" s="827">
        <v>0</v>
      </c>
      <c r="R21" s="847"/>
      <c r="S21" s="847"/>
      <c r="T21" s="843"/>
      <c r="U21" s="849"/>
      <c r="V21" s="827"/>
      <c r="W21" s="827"/>
    </row>
    <row r="22" s="796" customFormat="1" ht="41.3" spans="1:23">
      <c r="A22" s="813" t="s">
        <v>1502</v>
      </c>
      <c r="B22" s="814" t="s">
        <v>1503</v>
      </c>
      <c r="C22" s="813" t="s">
        <v>1502</v>
      </c>
      <c r="D22" s="810" t="s">
        <v>1504</v>
      </c>
      <c r="E22" s="832" t="s">
        <v>1451</v>
      </c>
      <c r="F22" s="810" t="s">
        <v>1505</v>
      </c>
      <c r="G22" s="827">
        <v>1</v>
      </c>
      <c r="H22" s="827">
        <v>1</v>
      </c>
      <c r="I22" s="827"/>
      <c r="J22" s="827"/>
      <c r="K22" s="827" t="s">
        <v>521</v>
      </c>
      <c r="L22" s="827"/>
      <c r="M22" s="827" t="s">
        <v>521</v>
      </c>
      <c r="N22" s="827"/>
      <c r="O22" s="827"/>
      <c r="P22" s="827" t="s">
        <v>87</v>
      </c>
      <c r="Q22" s="827">
        <v>0</v>
      </c>
      <c r="R22" s="847"/>
      <c r="S22" s="847"/>
      <c r="T22" s="827"/>
      <c r="U22" s="852"/>
      <c r="V22" s="827"/>
      <c r="W22" s="827"/>
    </row>
    <row r="23" s="796" customFormat="1" spans="1:23">
      <c r="A23" s="813" t="s">
        <v>1506</v>
      </c>
      <c r="B23" s="814" t="s">
        <v>1507</v>
      </c>
      <c r="C23" s="813" t="s">
        <v>1506</v>
      </c>
      <c r="D23" s="810" t="s">
        <v>1508</v>
      </c>
      <c r="E23" s="832" t="s">
        <v>1451</v>
      </c>
      <c r="F23" s="810" t="s">
        <v>1497</v>
      </c>
      <c r="G23" s="827">
        <v>1</v>
      </c>
      <c r="H23" s="827">
        <v>1</v>
      </c>
      <c r="I23" s="827"/>
      <c r="J23" s="827"/>
      <c r="K23" s="827" t="s">
        <v>521</v>
      </c>
      <c r="L23" s="827"/>
      <c r="M23" s="827" t="s">
        <v>521</v>
      </c>
      <c r="N23" s="827"/>
      <c r="O23" s="827"/>
      <c r="P23" s="827" t="s">
        <v>87</v>
      </c>
      <c r="Q23" s="827">
        <v>0</v>
      </c>
      <c r="R23" s="847"/>
      <c r="S23" s="847"/>
      <c r="T23" s="827"/>
      <c r="U23" s="852"/>
      <c r="V23" s="827"/>
      <c r="W23" s="827"/>
    </row>
    <row r="24" s="794" customFormat="1" spans="1:44">
      <c r="A24" s="811">
        <v>7418</v>
      </c>
      <c r="B24" s="812" t="s">
        <v>1509</v>
      </c>
      <c r="C24" s="811">
        <v>7418</v>
      </c>
      <c r="D24" s="810" t="s">
        <v>1510</v>
      </c>
      <c r="E24" s="810" t="s">
        <v>1451</v>
      </c>
      <c r="F24" s="810" t="s">
        <v>1511</v>
      </c>
      <c r="G24" s="827">
        <v>1</v>
      </c>
      <c r="H24" s="827">
        <v>1</v>
      </c>
      <c r="I24" s="827"/>
      <c r="J24" s="827"/>
      <c r="K24" s="827" t="s">
        <v>521</v>
      </c>
      <c r="L24" s="827"/>
      <c r="M24" s="827" t="s">
        <v>521</v>
      </c>
      <c r="N24" s="827"/>
      <c r="O24" s="827"/>
      <c r="P24" s="827" t="s">
        <v>87</v>
      </c>
      <c r="Q24" s="827">
        <v>0</v>
      </c>
      <c r="R24" s="847"/>
      <c r="S24" s="847"/>
      <c r="T24" s="827"/>
      <c r="U24" s="852"/>
      <c r="V24" s="827"/>
      <c r="W24" s="827"/>
      <c r="X24" s="851"/>
      <c r="Y24" s="851"/>
      <c r="Z24" s="851"/>
      <c r="AA24" s="851"/>
      <c r="AB24" s="851"/>
      <c r="AC24" s="851"/>
      <c r="AD24" s="851"/>
      <c r="AE24" s="851"/>
      <c r="AF24" s="851"/>
      <c r="AG24" s="851"/>
      <c r="AH24" s="851"/>
      <c r="AI24" s="851"/>
      <c r="AJ24" s="851"/>
      <c r="AK24" s="851"/>
      <c r="AL24" s="851"/>
      <c r="AM24" s="851"/>
      <c r="AN24" s="851"/>
      <c r="AO24" s="851"/>
      <c r="AP24" s="851"/>
      <c r="AQ24" s="851"/>
      <c r="AR24" s="851"/>
    </row>
    <row r="25" s="794" customFormat="1" spans="1:44">
      <c r="A25" s="811">
        <v>7419</v>
      </c>
      <c r="B25" s="812" t="s">
        <v>1512</v>
      </c>
      <c r="C25" s="811">
        <v>7419</v>
      </c>
      <c r="D25" s="810" t="s">
        <v>1513</v>
      </c>
      <c r="E25" s="810" t="s">
        <v>1451</v>
      </c>
      <c r="F25" s="810" t="s">
        <v>1514</v>
      </c>
      <c r="G25" s="827">
        <v>1</v>
      </c>
      <c r="H25" s="827">
        <v>1</v>
      </c>
      <c r="I25" s="827"/>
      <c r="J25" s="827"/>
      <c r="K25" s="827" t="s">
        <v>521</v>
      </c>
      <c r="L25" s="827"/>
      <c r="M25" s="827" t="s">
        <v>521</v>
      </c>
      <c r="N25" s="827"/>
      <c r="O25" s="827"/>
      <c r="P25" s="827" t="s">
        <v>87</v>
      </c>
      <c r="Q25" s="827">
        <v>0</v>
      </c>
      <c r="R25" s="847"/>
      <c r="S25" s="847"/>
      <c r="T25" s="827"/>
      <c r="U25" s="852"/>
      <c r="V25" s="827"/>
      <c r="W25" s="827"/>
      <c r="X25" s="851"/>
      <c r="Y25" s="851"/>
      <c r="Z25" s="851"/>
      <c r="AA25" s="851"/>
      <c r="AB25" s="851"/>
      <c r="AC25" s="851"/>
      <c r="AD25" s="851"/>
      <c r="AE25" s="851"/>
      <c r="AF25" s="851"/>
      <c r="AG25" s="851"/>
      <c r="AH25" s="851"/>
      <c r="AI25" s="851"/>
      <c r="AJ25" s="851"/>
      <c r="AK25" s="851"/>
      <c r="AL25" s="851"/>
      <c r="AM25" s="851"/>
      <c r="AN25" s="851"/>
      <c r="AO25" s="851"/>
      <c r="AP25" s="851"/>
      <c r="AQ25" s="851"/>
      <c r="AR25" s="851"/>
    </row>
    <row r="26" s="794" customFormat="1" spans="1:44">
      <c r="A26" s="811" t="s">
        <v>1515</v>
      </c>
      <c r="B26" s="815" t="s">
        <v>1516</v>
      </c>
      <c r="C26" s="811" t="s">
        <v>1515</v>
      </c>
      <c r="D26" s="810" t="s">
        <v>1517</v>
      </c>
      <c r="E26" s="810" t="s">
        <v>1451</v>
      </c>
      <c r="F26" s="810" t="s">
        <v>1511</v>
      </c>
      <c r="G26" s="827">
        <v>1</v>
      </c>
      <c r="H26" s="827">
        <v>1</v>
      </c>
      <c r="I26" s="827"/>
      <c r="J26" s="827"/>
      <c r="K26" s="827" t="s">
        <v>521</v>
      </c>
      <c r="L26" s="827"/>
      <c r="M26" s="827" t="s">
        <v>521</v>
      </c>
      <c r="N26" s="827"/>
      <c r="O26" s="827"/>
      <c r="P26" s="827" t="s">
        <v>87</v>
      </c>
      <c r="Q26" s="827">
        <v>0</v>
      </c>
      <c r="R26" s="847"/>
      <c r="S26" s="847"/>
      <c r="T26" s="827"/>
      <c r="U26" s="852"/>
      <c r="V26" s="827"/>
      <c r="W26" s="827"/>
      <c r="X26" s="851"/>
      <c r="Y26" s="851"/>
      <c r="Z26" s="851"/>
      <c r="AA26" s="851"/>
      <c r="AB26" s="851"/>
      <c r="AC26" s="851"/>
      <c r="AD26" s="851"/>
      <c r="AE26" s="851"/>
      <c r="AF26" s="851"/>
      <c r="AG26" s="851"/>
      <c r="AH26" s="851"/>
      <c r="AI26" s="851"/>
      <c r="AJ26" s="851"/>
      <c r="AK26" s="851"/>
      <c r="AL26" s="851"/>
      <c r="AM26" s="851"/>
      <c r="AN26" s="851"/>
      <c r="AO26" s="851"/>
      <c r="AP26" s="851"/>
      <c r="AQ26" s="851"/>
      <c r="AR26" s="851"/>
    </row>
    <row r="27" s="794" customFormat="1" spans="1:44">
      <c r="A27" s="811" t="s">
        <v>1518</v>
      </c>
      <c r="B27" s="815" t="s">
        <v>1519</v>
      </c>
      <c r="C27" s="811" t="s">
        <v>1518</v>
      </c>
      <c r="D27" s="810" t="s">
        <v>1520</v>
      </c>
      <c r="E27" s="810" t="s">
        <v>1451</v>
      </c>
      <c r="F27" s="810" t="s">
        <v>1514</v>
      </c>
      <c r="G27" s="827">
        <v>1</v>
      </c>
      <c r="H27" s="827">
        <v>1</v>
      </c>
      <c r="I27" s="827"/>
      <c r="J27" s="827"/>
      <c r="K27" s="827" t="s">
        <v>521</v>
      </c>
      <c r="L27" s="827"/>
      <c r="M27" s="827" t="s">
        <v>521</v>
      </c>
      <c r="N27" s="827"/>
      <c r="O27" s="827"/>
      <c r="P27" s="827" t="s">
        <v>87</v>
      </c>
      <c r="Q27" s="827">
        <v>0</v>
      </c>
      <c r="R27" s="847"/>
      <c r="S27" s="847"/>
      <c r="T27" s="827"/>
      <c r="U27" s="852"/>
      <c r="V27" s="827"/>
      <c r="W27" s="827"/>
      <c r="X27" s="851"/>
      <c r="Y27" s="851"/>
      <c r="Z27" s="851"/>
      <c r="AA27" s="851"/>
      <c r="AB27" s="851"/>
      <c r="AC27" s="851"/>
      <c r="AD27" s="851"/>
      <c r="AE27" s="851"/>
      <c r="AF27" s="851"/>
      <c r="AG27" s="851"/>
      <c r="AH27" s="851"/>
      <c r="AI27" s="851"/>
      <c r="AJ27" s="851"/>
      <c r="AK27" s="851"/>
      <c r="AL27" s="851"/>
      <c r="AM27" s="851"/>
      <c r="AN27" s="851"/>
      <c r="AO27" s="851"/>
      <c r="AP27" s="851"/>
      <c r="AQ27" s="851"/>
      <c r="AR27" s="851"/>
    </row>
    <row r="28" s="477" customFormat="1" ht="28.8" spans="1:23">
      <c r="A28" s="808">
        <v>7410</v>
      </c>
      <c r="B28" s="809" t="s">
        <v>1521</v>
      </c>
      <c r="C28" s="808">
        <v>7400</v>
      </c>
      <c r="D28" s="810" t="s">
        <v>1522</v>
      </c>
      <c r="E28" s="828" t="s">
        <v>1451</v>
      </c>
      <c r="F28" s="833" t="s">
        <v>1523</v>
      </c>
      <c r="G28" s="827">
        <v>1</v>
      </c>
      <c r="H28" s="827">
        <v>1</v>
      </c>
      <c r="I28" s="827"/>
      <c r="J28" s="843" t="s">
        <v>521</v>
      </c>
      <c r="K28" s="827"/>
      <c r="L28" s="827"/>
      <c r="M28" s="827" t="s">
        <v>521</v>
      </c>
      <c r="N28" s="827"/>
      <c r="O28" s="827"/>
      <c r="P28" s="827" t="s">
        <v>87</v>
      </c>
      <c r="Q28" s="827">
        <v>0</v>
      </c>
      <c r="R28" s="827"/>
      <c r="S28" s="827"/>
      <c r="T28" s="827"/>
      <c r="U28" s="852"/>
      <c r="V28" s="827"/>
      <c r="W28" s="827"/>
    </row>
    <row r="29" s="477" customFormat="1" ht="28.8" spans="1:23">
      <c r="A29" s="808">
        <v>7411</v>
      </c>
      <c r="B29" s="809" t="s">
        <v>1524</v>
      </c>
      <c r="C29" s="808">
        <v>7401</v>
      </c>
      <c r="D29" s="810" t="s">
        <v>1525</v>
      </c>
      <c r="E29" s="828" t="s">
        <v>1451</v>
      </c>
      <c r="F29" s="833" t="s">
        <v>1526</v>
      </c>
      <c r="G29" s="827">
        <v>1</v>
      </c>
      <c r="H29" s="827">
        <v>1</v>
      </c>
      <c r="I29" s="827"/>
      <c r="J29" s="827"/>
      <c r="K29" s="827" t="s">
        <v>521</v>
      </c>
      <c r="L29" s="827"/>
      <c r="M29" s="827" t="s">
        <v>521</v>
      </c>
      <c r="N29" s="827"/>
      <c r="O29" s="827"/>
      <c r="P29" s="827" t="s">
        <v>87</v>
      </c>
      <c r="Q29" s="827">
        <v>0</v>
      </c>
      <c r="R29" s="827"/>
      <c r="S29" s="827"/>
      <c r="T29" s="827"/>
      <c r="U29" s="827"/>
      <c r="V29" s="827"/>
      <c r="W29" s="827"/>
    </row>
    <row r="30" s="477" customFormat="1" spans="1:23">
      <c r="A30" s="808">
        <v>7420</v>
      </c>
      <c r="B30" s="809" t="s">
        <v>1527</v>
      </c>
      <c r="C30" s="808">
        <v>7405</v>
      </c>
      <c r="D30" s="810" t="s">
        <v>1528</v>
      </c>
      <c r="E30" s="828" t="s">
        <v>1451</v>
      </c>
      <c r="F30" s="829" t="s">
        <v>1529</v>
      </c>
      <c r="G30" s="827">
        <v>1</v>
      </c>
      <c r="H30" s="827">
        <v>1</v>
      </c>
      <c r="I30" s="827"/>
      <c r="J30" s="827"/>
      <c r="K30" s="827" t="s">
        <v>521</v>
      </c>
      <c r="L30" s="827"/>
      <c r="M30" s="827" t="s">
        <v>521</v>
      </c>
      <c r="N30" s="827"/>
      <c r="O30" s="827"/>
      <c r="P30" s="827" t="s">
        <v>87</v>
      </c>
      <c r="Q30" s="827"/>
      <c r="R30" s="827"/>
      <c r="S30" s="827"/>
      <c r="T30" s="827"/>
      <c r="U30" s="827" t="s">
        <v>521</v>
      </c>
      <c r="V30" s="827"/>
      <c r="W30" s="827"/>
    </row>
    <row r="31" s="477" customFormat="1" spans="1:23">
      <c r="A31" s="808">
        <v>7790</v>
      </c>
      <c r="B31" s="809" t="s">
        <v>1530</v>
      </c>
      <c r="C31" s="808">
        <v>7700</v>
      </c>
      <c r="D31" s="810" t="s">
        <v>1531</v>
      </c>
      <c r="E31" s="828" t="s">
        <v>1451</v>
      </c>
      <c r="F31" s="829" t="s">
        <v>1529</v>
      </c>
      <c r="G31" s="827">
        <v>1</v>
      </c>
      <c r="H31" s="827">
        <v>1</v>
      </c>
      <c r="I31" s="827"/>
      <c r="J31" s="827"/>
      <c r="K31" s="827" t="s">
        <v>521</v>
      </c>
      <c r="L31" s="827"/>
      <c r="M31" s="827" t="s">
        <v>521</v>
      </c>
      <c r="N31" s="827"/>
      <c r="O31" s="827"/>
      <c r="P31" s="827" t="s">
        <v>87</v>
      </c>
      <c r="Q31" s="827"/>
      <c r="R31" s="827"/>
      <c r="S31" s="827"/>
      <c r="T31" s="827"/>
      <c r="U31" s="827" t="s">
        <v>521</v>
      </c>
      <c r="V31" s="827"/>
      <c r="W31" s="827"/>
    </row>
    <row r="32" s="797" customFormat="1" ht="24" customHeight="1" spans="1:23">
      <c r="A32" s="816">
        <v>7005</v>
      </c>
      <c r="B32" s="817" t="s">
        <v>1532</v>
      </c>
      <c r="C32" s="816">
        <v>7005</v>
      </c>
      <c r="D32" s="818" t="s">
        <v>1533</v>
      </c>
      <c r="E32" s="834" t="s">
        <v>1534</v>
      </c>
      <c r="F32" s="835" t="s">
        <v>1535</v>
      </c>
      <c r="G32" s="836">
        <v>1</v>
      </c>
      <c r="H32" s="836">
        <v>1</v>
      </c>
      <c r="I32" s="836"/>
      <c r="J32" s="836"/>
      <c r="K32" s="836"/>
      <c r="L32" s="836"/>
      <c r="M32" s="836" t="s">
        <v>521</v>
      </c>
      <c r="N32" s="836"/>
      <c r="O32" s="836"/>
      <c r="P32" s="836" t="s">
        <v>87</v>
      </c>
      <c r="Q32" s="836">
        <v>0</v>
      </c>
      <c r="R32" s="836"/>
      <c r="S32" s="836"/>
      <c r="T32" s="836"/>
      <c r="U32" s="836" t="s">
        <v>521</v>
      </c>
      <c r="V32" s="836"/>
      <c r="W32" s="836"/>
    </row>
    <row r="33" s="477" customFormat="1" ht="24" customHeight="1" spans="1:23">
      <c r="A33" s="808">
        <v>7405</v>
      </c>
      <c r="B33" s="819" t="s">
        <v>1536</v>
      </c>
      <c r="C33" s="808">
        <v>7405</v>
      </c>
      <c r="D33" s="820" t="s">
        <v>1537</v>
      </c>
      <c r="E33" s="828" t="s">
        <v>1451</v>
      </c>
      <c r="F33" s="829" t="s">
        <v>1538</v>
      </c>
      <c r="G33" s="827">
        <v>1</v>
      </c>
      <c r="H33" s="827">
        <v>1</v>
      </c>
      <c r="I33" s="827"/>
      <c r="J33" s="827"/>
      <c r="K33" s="827" t="s">
        <v>521</v>
      </c>
      <c r="L33" s="827"/>
      <c r="M33" s="827" t="s">
        <v>521</v>
      </c>
      <c r="N33" s="827"/>
      <c r="O33" s="827"/>
      <c r="P33" s="827" t="s">
        <v>87</v>
      </c>
      <c r="Q33" s="827"/>
      <c r="R33" s="827"/>
      <c r="S33" s="827"/>
      <c r="T33" s="827"/>
      <c r="U33" s="827" t="s">
        <v>521</v>
      </c>
      <c r="V33" s="827"/>
      <c r="W33" s="827"/>
    </row>
    <row r="34" s="477" customFormat="1" spans="1:23">
      <c r="A34" s="808">
        <v>7406</v>
      </c>
      <c r="B34" s="821" t="s">
        <v>1539</v>
      </c>
      <c r="C34" s="808">
        <v>7406</v>
      </c>
      <c r="D34" s="820" t="s">
        <v>1540</v>
      </c>
      <c r="E34" s="828" t="s">
        <v>1451</v>
      </c>
      <c r="F34" s="837" t="s">
        <v>1541</v>
      </c>
      <c r="G34" s="827">
        <v>1</v>
      </c>
      <c r="H34" s="827">
        <v>1</v>
      </c>
      <c r="I34" s="827"/>
      <c r="J34" s="827"/>
      <c r="K34" s="827" t="s">
        <v>521</v>
      </c>
      <c r="L34" s="827"/>
      <c r="M34" s="827" t="s">
        <v>521</v>
      </c>
      <c r="N34" s="827"/>
      <c r="O34" s="827"/>
      <c r="P34" s="827" t="s">
        <v>87</v>
      </c>
      <c r="Q34" s="827">
        <v>0</v>
      </c>
      <c r="R34" s="827"/>
      <c r="S34" s="827"/>
      <c r="T34" s="827"/>
      <c r="U34" s="827" t="s">
        <v>521</v>
      </c>
      <c r="V34" s="827"/>
      <c r="W34" s="827"/>
    </row>
    <row r="35" s="477" customFormat="1" spans="1:23">
      <c r="A35" s="808">
        <v>7407</v>
      </c>
      <c r="B35" s="809" t="s">
        <v>1542</v>
      </c>
      <c r="C35" s="808">
        <v>7407</v>
      </c>
      <c r="D35" s="810" t="s">
        <v>1543</v>
      </c>
      <c r="E35" s="828" t="s">
        <v>1451</v>
      </c>
      <c r="F35" s="833" t="s">
        <v>1544</v>
      </c>
      <c r="G35" s="827">
        <v>1</v>
      </c>
      <c r="H35" s="827">
        <v>1</v>
      </c>
      <c r="I35" s="827"/>
      <c r="J35" s="827"/>
      <c r="K35" s="827" t="s">
        <v>521</v>
      </c>
      <c r="L35" s="827"/>
      <c r="M35" s="827" t="s">
        <v>521</v>
      </c>
      <c r="N35" s="827"/>
      <c r="O35" s="827"/>
      <c r="P35" s="827"/>
      <c r="Q35" s="827"/>
      <c r="R35" s="827"/>
      <c r="S35" s="827"/>
      <c r="T35" s="827"/>
      <c r="U35" s="827"/>
      <c r="V35" s="827"/>
      <c r="W35" s="827"/>
    </row>
    <row r="36" s="477" customFormat="1" ht="24" customHeight="1" spans="1:23">
      <c r="A36" s="808">
        <v>7007</v>
      </c>
      <c r="B36" s="821" t="s">
        <v>1545</v>
      </c>
      <c r="C36" s="808">
        <v>7007</v>
      </c>
      <c r="D36" s="820" t="s">
        <v>1546</v>
      </c>
      <c r="E36" s="828" t="s">
        <v>1451</v>
      </c>
      <c r="F36" s="829" t="s">
        <v>1547</v>
      </c>
      <c r="G36" s="827">
        <v>1</v>
      </c>
      <c r="H36" s="827">
        <v>1</v>
      </c>
      <c r="I36" s="827"/>
      <c r="J36" s="827"/>
      <c r="K36" s="827" t="s">
        <v>521</v>
      </c>
      <c r="L36" s="827"/>
      <c r="M36" s="827" t="s">
        <v>521</v>
      </c>
      <c r="N36" s="827"/>
      <c r="O36" s="827"/>
      <c r="P36" s="827" t="s">
        <v>87</v>
      </c>
      <c r="Q36" s="827">
        <v>0</v>
      </c>
      <c r="R36" s="827"/>
      <c r="S36" s="827"/>
      <c r="T36" s="827" t="s">
        <v>521</v>
      </c>
      <c r="U36" s="827"/>
      <c r="V36" s="827"/>
      <c r="W36" s="827"/>
    </row>
    <row r="37" s="477" customFormat="1" spans="1:23">
      <c r="A37" s="808">
        <v>7008</v>
      </c>
      <c r="B37" s="821" t="s">
        <v>1548</v>
      </c>
      <c r="C37" s="808">
        <v>7008</v>
      </c>
      <c r="D37" s="820" t="s">
        <v>1549</v>
      </c>
      <c r="E37" s="828" t="s">
        <v>1451</v>
      </c>
      <c r="F37" s="829" t="s">
        <v>1550</v>
      </c>
      <c r="G37" s="827">
        <v>1</v>
      </c>
      <c r="H37" s="827">
        <v>1</v>
      </c>
      <c r="I37" s="827"/>
      <c r="J37" s="827"/>
      <c r="K37" s="827" t="s">
        <v>521</v>
      </c>
      <c r="L37" s="827"/>
      <c r="M37" s="827" t="s">
        <v>521</v>
      </c>
      <c r="N37" s="827"/>
      <c r="O37" s="827"/>
      <c r="P37" s="827" t="s">
        <v>87</v>
      </c>
      <c r="Q37" s="827">
        <v>0</v>
      </c>
      <c r="R37" s="827"/>
      <c r="S37" s="827"/>
      <c r="T37" s="827" t="s">
        <v>521</v>
      </c>
      <c r="U37" s="827"/>
      <c r="V37" s="827"/>
      <c r="W37" s="827"/>
    </row>
    <row r="38" s="477" customFormat="1" ht="43.2" spans="1:23">
      <c r="A38" s="822">
        <v>7850</v>
      </c>
      <c r="B38" s="823" t="s">
        <v>1551</v>
      </c>
      <c r="C38" s="811">
        <v>7850</v>
      </c>
      <c r="D38" s="823" t="s">
        <v>1552</v>
      </c>
      <c r="E38" s="828" t="s">
        <v>1451</v>
      </c>
      <c r="F38" s="1351" t="s">
        <v>1553</v>
      </c>
      <c r="G38" s="827">
        <v>1</v>
      </c>
      <c r="H38" s="827">
        <v>1</v>
      </c>
      <c r="I38" s="827"/>
      <c r="J38" s="827"/>
      <c r="K38" s="827" t="s">
        <v>521</v>
      </c>
      <c r="L38" s="827"/>
      <c r="M38" s="827" t="s">
        <v>521</v>
      </c>
      <c r="N38" s="827"/>
      <c r="O38" s="827"/>
      <c r="P38" s="827" t="s">
        <v>87</v>
      </c>
      <c r="Q38" s="827">
        <v>0</v>
      </c>
      <c r="R38" s="827"/>
      <c r="S38" s="827"/>
      <c r="T38" s="827"/>
      <c r="U38" s="827" t="s">
        <v>521</v>
      </c>
      <c r="V38" s="827"/>
      <c r="W38" s="827"/>
    </row>
    <row r="39" s="477" customFormat="1" ht="24" customHeight="1" spans="1:23">
      <c r="A39" s="808">
        <v>7400</v>
      </c>
      <c r="B39" s="821" t="s">
        <v>1554</v>
      </c>
      <c r="C39" s="808">
        <v>7400</v>
      </c>
      <c r="D39" s="820" t="s">
        <v>1555</v>
      </c>
      <c r="E39" s="828"/>
      <c r="F39" s="1352" t="s">
        <v>1556</v>
      </c>
      <c r="G39" s="827">
        <v>1</v>
      </c>
      <c r="H39" s="827">
        <v>1</v>
      </c>
      <c r="I39" s="827"/>
      <c r="J39" s="827" t="s">
        <v>521</v>
      </c>
      <c r="K39" s="827"/>
      <c r="L39" s="827"/>
      <c r="M39" s="827" t="s">
        <v>521</v>
      </c>
      <c r="N39" s="827"/>
      <c r="O39" s="827"/>
      <c r="P39" s="827" t="s">
        <v>87</v>
      </c>
      <c r="Q39" s="827"/>
      <c r="R39" s="827"/>
      <c r="S39" s="827"/>
      <c r="T39" s="827"/>
      <c r="U39" s="827" t="s">
        <v>521</v>
      </c>
      <c r="V39" s="827"/>
      <c r="W39" s="827"/>
    </row>
    <row r="40" s="477" customFormat="1" ht="24" customHeight="1" spans="1:23">
      <c r="A40" s="808">
        <v>7401</v>
      </c>
      <c r="B40" s="821" t="s">
        <v>1557</v>
      </c>
      <c r="C40" s="808">
        <v>7401</v>
      </c>
      <c r="D40" s="820" t="s">
        <v>1558</v>
      </c>
      <c r="E40" s="828"/>
      <c r="F40" s="839"/>
      <c r="G40" s="827">
        <v>1</v>
      </c>
      <c r="H40" s="827">
        <v>1</v>
      </c>
      <c r="I40" s="827"/>
      <c r="J40" s="827"/>
      <c r="K40" s="827"/>
      <c r="L40" s="827"/>
      <c r="M40" s="827" t="s">
        <v>521</v>
      </c>
      <c r="N40" s="827"/>
      <c r="O40" s="827"/>
      <c r="P40" s="827" t="s">
        <v>87</v>
      </c>
      <c r="Q40" s="827"/>
      <c r="R40" s="827"/>
      <c r="S40" s="827"/>
      <c r="T40" s="827" t="s">
        <v>521</v>
      </c>
      <c r="U40" s="827"/>
      <c r="V40" s="827"/>
      <c r="W40" s="827"/>
    </row>
    <row r="41" spans="1:23">
      <c r="A41" s="808">
        <v>7402</v>
      </c>
      <c r="B41" s="821" t="s">
        <v>1559</v>
      </c>
      <c r="C41" s="808">
        <v>7402</v>
      </c>
      <c r="D41" s="820" t="s">
        <v>1560</v>
      </c>
      <c r="E41" s="828"/>
      <c r="F41" s="839"/>
      <c r="G41" s="827">
        <v>1</v>
      </c>
      <c r="H41" s="827">
        <v>1</v>
      </c>
      <c r="I41" s="827"/>
      <c r="J41" s="827"/>
      <c r="K41" s="827"/>
      <c r="L41" s="827"/>
      <c r="M41" s="827" t="s">
        <v>521</v>
      </c>
      <c r="N41" s="827"/>
      <c r="O41" s="827"/>
      <c r="P41" s="827" t="s">
        <v>87</v>
      </c>
      <c r="Q41" s="827"/>
      <c r="R41" s="827"/>
      <c r="S41" s="827"/>
      <c r="T41" s="827"/>
      <c r="U41" s="827"/>
      <c r="V41" s="827"/>
      <c r="W41" s="827"/>
    </row>
    <row r="42" spans="1:23">
      <c r="A42" s="808">
        <v>7403</v>
      </c>
      <c r="B42" s="821" t="s">
        <v>1561</v>
      </c>
      <c r="C42" s="808">
        <v>7403</v>
      </c>
      <c r="D42" s="820" t="s">
        <v>1562</v>
      </c>
      <c r="E42" s="828"/>
      <c r="F42" s="839"/>
      <c r="G42" s="827">
        <v>1</v>
      </c>
      <c r="H42" s="827">
        <v>1</v>
      </c>
      <c r="I42" s="827"/>
      <c r="J42" s="827"/>
      <c r="K42" s="827"/>
      <c r="L42" s="827"/>
      <c r="M42" s="827" t="s">
        <v>521</v>
      </c>
      <c r="N42" s="827"/>
      <c r="O42" s="827"/>
      <c r="P42" s="827" t="s">
        <v>87</v>
      </c>
      <c r="Q42" s="827"/>
      <c r="R42" s="827"/>
      <c r="S42" s="827"/>
      <c r="T42" s="827"/>
      <c r="U42" s="827"/>
      <c r="V42" s="827"/>
      <c r="W42" s="827"/>
    </row>
    <row r="43" spans="1:23">
      <c r="A43" s="808">
        <v>7408</v>
      </c>
      <c r="B43" s="821" t="s">
        <v>1563</v>
      </c>
      <c r="C43" s="808">
        <v>7408</v>
      </c>
      <c r="D43" s="820" t="s">
        <v>1564</v>
      </c>
      <c r="E43" s="828" t="s">
        <v>1451</v>
      </c>
      <c r="F43" s="839"/>
      <c r="G43" s="827">
        <v>1</v>
      </c>
      <c r="H43" s="827">
        <v>1</v>
      </c>
      <c r="I43" s="827"/>
      <c r="J43" s="827"/>
      <c r="K43" s="827" t="s">
        <v>521</v>
      </c>
      <c r="L43" s="827"/>
      <c r="M43" s="827" t="s">
        <v>521</v>
      </c>
      <c r="N43" s="827"/>
      <c r="O43" s="827"/>
      <c r="P43" s="827" t="s">
        <v>87</v>
      </c>
      <c r="Q43" s="827"/>
      <c r="R43" s="827"/>
      <c r="S43" s="827"/>
      <c r="T43" s="827"/>
      <c r="U43" s="827"/>
      <c r="V43" s="827"/>
      <c r="W43" s="827"/>
    </row>
    <row r="44" spans="1:23">
      <c r="A44" s="808">
        <v>7409</v>
      </c>
      <c r="B44" s="821" t="s">
        <v>1565</v>
      </c>
      <c r="C44" s="808">
        <v>7409</v>
      </c>
      <c r="D44" s="820" t="s">
        <v>1566</v>
      </c>
      <c r="E44" s="828" t="s">
        <v>1451</v>
      </c>
      <c r="F44" s="839"/>
      <c r="G44" s="827">
        <v>1</v>
      </c>
      <c r="H44" s="827">
        <v>1</v>
      </c>
      <c r="I44" s="827"/>
      <c r="J44" s="827"/>
      <c r="K44" s="827" t="s">
        <v>521</v>
      </c>
      <c r="L44" s="827"/>
      <c r="M44" s="827" t="s">
        <v>521</v>
      </c>
      <c r="N44" s="827"/>
      <c r="O44" s="827"/>
      <c r="P44" s="827" t="s">
        <v>87</v>
      </c>
      <c r="Q44" s="827"/>
      <c r="R44" s="827"/>
      <c r="S44" s="827"/>
      <c r="T44" s="827"/>
      <c r="U44" s="827"/>
      <c r="V44" s="827"/>
      <c r="W44" s="827"/>
    </row>
  </sheetData>
  <autoFilter ref="A1:W44">
    <extLst/>
  </autoFilter>
  <mergeCells count="6">
    <mergeCell ref="B3:C3"/>
    <mergeCell ref="G3:H3"/>
    <mergeCell ref="I3:L3"/>
    <mergeCell ref="M3:N3"/>
    <mergeCell ref="R3:S3"/>
    <mergeCell ref="F39:F44"/>
  </mergeCells>
  <dataValidations count="6">
    <dataValidation type="custom" allowBlank="1" showInputMessage="1" showErrorMessage="1" sqref="A59:A1048576">
      <formula1>COUNTIF(A:A,A38)&lt;2</formula1>
    </dataValidation>
    <dataValidation type="custom" allowBlank="1" showInputMessage="1" showErrorMessage="1" sqref="A38:A54">
      <formula1>COUNTIF(A:A,A16)&lt;2</formula1>
    </dataValidation>
    <dataValidation type="custom" allowBlank="1" showInputMessage="1" showErrorMessage="1" sqref="A56:A58">
      <formula1>COUNTIF(A:A,A33)&lt;2</formula1>
    </dataValidation>
    <dataValidation type="custom" allowBlank="1" showInputMessage="1" showErrorMessage="1" sqref="A33:A37">
      <formula1>COUNTIF(A:A,A14)&lt;2</formula1>
    </dataValidation>
    <dataValidation type="custom" allowBlank="1" showInputMessage="1" showErrorMessage="1" sqref="A1:A32 C24:C27">
      <formula1>COUNTIF(A:A,A1048557)&lt;2</formula1>
    </dataValidation>
    <dataValidation type="custom" allowBlank="1" showInputMessage="1" showErrorMessage="1" sqref="A55">
      <formula1>COUNTIF(A:A,#REF!)&lt;2</formula1>
    </dataValidation>
  </dataValidations>
  <hyperlinks>
    <hyperlink ref="F39:F44" location="'Cal.Rule Details'!A163" display="Cal.Rule Details'!A163"/>
  </hyperlink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7"/>
  <sheetViews>
    <sheetView topLeftCell="A24" workbookViewId="0">
      <selection activeCell="A27" sqref="A27"/>
    </sheetView>
  </sheetViews>
  <sheetFormatPr defaultColWidth="9" defaultRowHeight="14.4"/>
  <cols>
    <col min="1" max="1" width="9" customWidth="1"/>
    <col min="2" max="2" width="28" customWidth="1"/>
    <col min="3" max="3" width="46.1086956521739" customWidth="1"/>
    <col min="4" max="4" width="53.1086956521739" customWidth="1"/>
    <col min="5" max="5" width="55" customWidth="1"/>
    <col min="6" max="6" width="35.3333333333333" customWidth="1"/>
    <col min="7" max="7" width="32.8840579710145" style="633" customWidth="1"/>
    <col min="8" max="8" width="32.1086956521739" style="633" customWidth="1"/>
    <col min="9" max="9" width="30.8840579710145" style="634" customWidth="1"/>
    <col min="10" max="10" width="31" style="634" customWidth="1"/>
    <col min="11" max="11" width="33.2173913043478" style="634" customWidth="1"/>
    <col min="12" max="12" width="30.3333333333333" style="634" customWidth="1"/>
    <col min="13" max="13" width="31.7753623188406" style="634" customWidth="1"/>
    <col min="14" max="14" width="27.3333333333333" style="634" customWidth="1"/>
    <col min="15" max="15" width="31.2173913043478" style="634" customWidth="1"/>
    <col min="16" max="16" width="30.7753623188406" style="634" customWidth="1"/>
    <col min="17" max="17" width="33" style="634" customWidth="1"/>
    <col min="18" max="18" width="29.3333333333333" style="634" customWidth="1"/>
    <col min="19" max="19" width="33.4420289855072" style="634" customWidth="1"/>
    <col min="20" max="20" width="27.4420289855072" style="634" customWidth="1"/>
    <col min="21" max="21" width="35" style="634" customWidth="1"/>
    <col min="22" max="22" width="29.2173913043478" style="634" customWidth="1"/>
    <col min="23" max="23" width="34.1086956521739" style="634" customWidth="1"/>
    <col min="24" max="24" width="32" style="634" customWidth="1"/>
    <col min="25" max="25" width="28.8840579710145" style="634" customWidth="1"/>
    <col min="26" max="26" width="33.3333333333333" style="634" customWidth="1"/>
    <col min="27" max="27" width="32" style="634" customWidth="1"/>
    <col min="28" max="28" width="33.3333333333333" style="634" customWidth="1"/>
    <col min="29" max="56" width="8.88405797101449" style="634"/>
  </cols>
  <sheetData>
    <row r="1" spans="1:1">
      <c r="A1" s="635" t="s">
        <v>1567</v>
      </c>
    </row>
    <row r="2" customFormat="1" spans="1:56">
      <c r="A2" s="635"/>
      <c r="B2" s="636" t="s">
        <v>1568</v>
      </c>
      <c r="G2" s="633"/>
      <c r="H2" s="633"/>
      <c r="I2" s="634"/>
      <c r="J2" s="634"/>
      <c r="K2" s="634"/>
      <c r="L2" s="634"/>
      <c r="M2" s="634"/>
      <c r="N2" s="634"/>
      <c r="O2" s="634"/>
      <c r="P2" s="634"/>
      <c r="Q2" s="634"/>
      <c r="R2" s="634"/>
      <c r="S2" s="634"/>
      <c r="T2" s="634"/>
      <c r="U2" s="634"/>
      <c r="V2" s="634"/>
      <c r="W2" s="634"/>
      <c r="X2" s="634"/>
      <c r="Y2" s="634"/>
      <c r="Z2" s="634"/>
      <c r="AA2" s="634"/>
      <c r="AB2" s="634"/>
      <c r="AC2" s="634"/>
      <c r="AD2" s="634"/>
      <c r="AE2" s="634"/>
      <c r="AF2" s="634"/>
      <c r="AG2" s="634"/>
      <c r="AH2" s="634"/>
      <c r="AI2" s="634"/>
      <c r="AJ2" s="634"/>
      <c r="AK2" s="634"/>
      <c r="AL2" s="634"/>
      <c r="AM2" s="634"/>
      <c r="AN2" s="634"/>
      <c r="AO2" s="634"/>
      <c r="AP2" s="634"/>
      <c r="AQ2" s="634"/>
      <c r="AR2" s="634"/>
      <c r="AS2" s="634"/>
      <c r="AT2" s="634"/>
      <c r="AU2" s="634"/>
      <c r="AV2" s="634"/>
      <c r="AW2" s="634"/>
      <c r="AX2" s="634"/>
      <c r="AY2" s="634"/>
      <c r="AZ2" s="634"/>
      <c r="BA2" s="634"/>
      <c r="BB2" s="634"/>
      <c r="BC2" s="634"/>
      <c r="BD2" s="634"/>
    </row>
    <row r="3" ht="31.8" customHeight="1" spans="2:5">
      <c r="B3" s="637" t="s">
        <v>1569</v>
      </c>
      <c r="C3" s="638"/>
      <c r="D3" s="638"/>
      <c r="E3" s="638"/>
    </row>
    <row r="4" ht="43.2" customHeight="1" spans="2:5">
      <c r="B4" s="638"/>
      <c r="C4" s="638"/>
      <c r="D4" s="638"/>
      <c r="E4" s="638"/>
    </row>
    <row r="5" ht="63" customHeight="1" spans="2:5">
      <c r="B5" s="638"/>
      <c r="C5" s="638"/>
      <c r="D5" s="638"/>
      <c r="E5" s="638"/>
    </row>
    <row r="6" ht="52.8" customHeight="1" spans="2:5">
      <c r="B6" s="638"/>
      <c r="C6" s="638"/>
      <c r="D6" s="638"/>
      <c r="E6" s="638"/>
    </row>
    <row r="7" ht="27" customHeight="1"/>
    <row r="8" ht="38.4" customHeight="1" spans="2:5">
      <c r="B8" s="639" t="s">
        <v>1570</v>
      </c>
      <c r="C8" s="640" t="s">
        <v>1571</v>
      </c>
      <c r="D8" s="641" t="s">
        <v>1572</v>
      </c>
      <c r="E8" s="654" t="s">
        <v>1573</v>
      </c>
    </row>
    <row r="9" ht="107.95" spans="2:6">
      <c r="B9" s="642" t="s">
        <v>1574</v>
      </c>
      <c r="C9" s="1353" t="s">
        <v>1575</v>
      </c>
      <c r="D9" s="644" t="s">
        <v>1576</v>
      </c>
      <c r="E9" s="644" t="s">
        <v>1577</v>
      </c>
      <c r="F9" s="655" t="s">
        <v>1578</v>
      </c>
    </row>
    <row r="10" ht="15" customHeight="1" spans="2:5">
      <c r="B10" s="645" t="s">
        <v>1579</v>
      </c>
      <c r="C10" s="646" t="s">
        <v>1580</v>
      </c>
      <c r="D10" s="1354" t="s">
        <v>712</v>
      </c>
      <c r="E10" s="1355" t="s">
        <v>1581</v>
      </c>
    </row>
    <row r="11" ht="79.65" spans="2:5">
      <c r="B11" s="648"/>
      <c r="C11" s="646" t="s">
        <v>1582</v>
      </c>
      <c r="D11" s="649" t="s">
        <v>1583</v>
      </c>
      <c r="E11" s="657"/>
    </row>
    <row r="12" customFormat="1" ht="79.65" spans="2:56">
      <c r="B12" s="648"/>
      <c r="C12" s="643" t="s">
        <v>1584</v>
      </c>
      <c r="D12" s="650" t="s">
        <v>1585</v>
      </c>
      <c r="E12" s="657"/>
      <c r="G12" s="633"/>
      <c r="H12" s="633"/>
      <c r="I12" s="634"/>
      <c r="J12" s="634"/>
      <c r="K12" s="634"/>
      <c r="L12" s="634"/>
      <c r="M12" s="634"/>
      <c r="N12" s="634"/>
      <c r="O12" s="634"/>
      <c r="P12" s="634"/>
      <c r="Q12" s="634"/>
      <c r="R12" s="634"/>
      <c r="S12" s="634"/>
      <c r="T12" s="634"/>
      <c r="U12" s="634"/>
      <c r="V12" s="634"/>
      <c r="W12" s="634"/>
      <c r="X12" s="634"/>
      <c r="Y12" s="634"/>
      <c r="Z12" s="634"/>
      <c r="AA12" s="634"/>
      <c r="AB12" s="634"/>
      <c r="AC12" s="634"/>
      <c r="AD12" s="634"/>
      <c r="AE12" s="634"/>
      <c r="AF12" s="634"/>
      <c r="AG12" s="634"/>
      <c r="AH12" s="634"/>
      <c r="AI12" s="634"/>
      <c r="AJ12" s="634"/>
      <c r="AK12" s="634"/>
      <c r="AL12" s="634"/>
      <c r="AM12" s="634"/>
      <c r="AN12" s="634"/>
      <c r="AO12" s="634"/>
      <c r="AP12" s="634"/>
      <c r="AQ12" s="634"/>
      <c r="AR12" s="634"/>
      <c r="AS12" s="634"/>
      <c r="AT12" s="634"/>
      <c r="AU12" s="634"/>
      <c r="AV12" s="634"/>
      <c r="AW12" s="634"/>
      <c r="AX12" s="634"/>
      <c r="AY12" s="634"/>
      <c r="AZ12" s="634"/>
      <c r="BA12" s="634"/>
      <c r="BB12" s="634"/>
      <c r="BC12" s="634"/>
      <c r="BD12" s="634"/>
    </row>
    <row r="13" ht="79.65" spans="2:5">
      <c r="B13" s="651"/>
      <c r="C13" s="646" t="s">
        <v>1586</v>
      </c>
      <c r="D13" s="650" t="s">
        <v>1587</v>
      </c>
      <c r="E13" s="658"/>
    </row>
    <row r="14" ht="16.8" customHeight="1" spans="2:5">
      <c r="B14" s="652" t="s">
        <v>1588</v>
      </c>
      <c r="C14" s="646" t="s">
        <v>1580</v>
      </c>
      <c r="D14" s="1356" t="s">
        <v>712</v>
      </c>
      <c r="E14" s="659" t="s">
        <v>1589</v>
      </c>
    </row>
    <row r="15" ht="79.65" spans="2:5">
      <c r="B15" s="653"/>
      <c r="C15" s="646" t="s">
        <v>1590</v>
      </c>
      <c r="D15" s="649" t="s">
        <v>1583</v>
      </c>
      <c r="E15" s="660"/>
    </row>
    <row r="16" customFormat="1" ht="79.65" spans="2:56">
      <c r="B16" s="653"/>
      <c r="C16" s="643" t="s">
        <v>1591</v>
      </c>
      <c r="D16" s="650" t="s">
        <v>1585</v>
      </c>
      <c r="E16" s="660"/>
      <c r="G16" s="633"/>
      <c r="H16" s="633"/>
      <c r="I16" s="634"/>
      <c r="J16" s="634"/>
      <c r="K16" s="634"/>
      <c r="L16" s="634"/>
      <c r="M16" s="634"/>
      <c r="N16" s="634"/>
      <c r="O16" s="634"/>
      <c r="P16" s="634"/>
      <c r="Q16" s="634"/>
      <c r="R16" s="634"/>
      <c r="S16" s="634"/>
      <c r="T16" s="634"/>
      <c r="U16" s="634"/>
      <c r="V16" s="634"/>
      <c r="W16" s="634"/>
      <c r="X16" s="634"/>
      <c r="Y16" s="634"/>
      <c r="Z16" s="634"/>
      <c r="AA16" s="634"/>
      <c r="AB16" s="634"/>
      <c r="AC16" s="634"/>
      <c r="AD16" s="634"/>
      <c r="AE16" s="634"/>
      <c r="AF16" s="634"/>
      <c r="AG16" s="634"/>
      <c r="AH16" s="634"/>
      <c r="AI16" s="634"/>
      <c r="AJ16" s="634"/>
      <c r="AK16" s="634"/>
      <c r="AL16" s="634"/>
      <c r="AM16" s="634"/>
      <c r="AN16" s="634"/>
      <c r="AO16" s="634"/>
      <c r="AP16" s="634"/>
      <c r="AQ16" s="634"/>
      <c r="AR16" s="634"/>
      <c r="AS16" s="634"/>
      <c r="AT16" s="634"/>
      <c r="AU16" s="634"/>
      <c r="AV16" s="634"/>
      <c r="AW16" s="634"/>
      <c r="AX16" s="634"/>
      <c r="AY16" s="634"/>
      <c r="AZ16" s="634"/>
      <c r="BA16" s="634"/>
      <c r="BB16" s="634"/>
      <c r="BC16" s="634"/>
      <c r="BD16" s="634"/>
    </row>
    <row r="17" ht="83.4" customHeight="1" spans="2:5">
      <c r="B17" s="642"/>
      <c r="C17" s="646" t="s">
        <v>1586</v>
      </c>
      <c r="D17" s="650" t="s">
        <v>1587</v>
      </c>
      <c r="E17" s="661"/>
    </row>
    <row r="18" ht="15.15" spans="2:5">
      <c r="B18" s="652" t="s">
        <v>1592</v>
      </c>
      <c r="C18" s="646" t="s">
        <v>1580</v>
      </c>
      <c r="D18" s="1356" t="s">
        <v>712</v>
      </c>
      <c r="E18" s="659" t="s">
        <v>1581</v>
      </c>
    </row>
    <row r="19" ht="79.65" spans="2:5">
      <c r="B19" s="653"/>
      <c r="C19" s="646" t="s">
        <v>1593</v>
      </c>
      <c r="D19" s="649" t="s">
        <v>1583</v>
      </c>
      <c r="E19" s="660"/>
    </row>
    <row r="20" customFormat="1" ht="101.4" customHeight="1" spans="2:56">
      <c r="B20" s="653"/>
      <c r="C20" s="643" t="s">
        <v>1594</v>
      </c>
      <c r="D20" s="650" t="s">
        <v>1585</v>
      </c>
      <c r="E20" s="660"/>
      <c r="G20" s="633"/>
      <c r="H20" s="633"/>
      <c r="I20" s="634"/>
      <c r="J20" s="634"/>
      <c r="K20" s="634"/>
      <c r="L20" s="634"/>
      <c r="M20" s="634"/>
      <c r="N20" s="634"/>
      <c r="O20" s="634"/>
      <c r="P20" s="634"/>
      <c r="Q20" s="634"/>
      <c r="R20" s="634"/>
      <c r="S20" s="634"/>
      <c r="T20" s="634"/>
      <c r="U20" s="634"/>
      <c r="V20" s="634"/>
      <c r="W20" s="634"/>
      <c r="X20" s="634"/>
      <c r="Y20" s="634"/>
      <c r="Z20" s="634"/>
      <c r="AA20" s="634"/>
      <c r="AB20" s="634"/>
      <c r="AC20" s="634"/>
      <c r="AD20" s="634"/>
      <c r="AE20" s="634"/>
      <c r="AF20" s="634"/>
      <c r="AG20" s="634"/>
      <c r="AH20" s="634"/>
      <c r="AI20" s="634"/>
      <c r="AJ20" s="634"/>
      <c r="AK20" s="634"/>
      <c r="AL20" s="634"/>
      <c r="AM20" s="634"/>
      <c r="AN20" s="634"/>
      <c r="AO20" s="634"/>
      <c r="AP20" s="634"/>
      <c r="AQ20" s="634"/>
      <c r="AR20" s="634"/>
      <c r="AS20" s="634"/>
      <c r="AT20" s="634"/>
      <c r="AU20" s="634"/>
      <c r="AV20" s="634"/>
      <c r="AW20" s="634"/>
      <c r="AX20" s="634"/>
      <c r="AY20" s="634"/>
      <c r="AZ20" s="634"/>
      <c r="BA20" s="634"/>
      <c r="BB20" s="634"/>
      <c r="BC20" s="634"/>
      <c r="BD20" s="634"/>
    </row>
    <row r="21" ht="79.65" spans="2:5">
      <c r="B21" s="642"/>
      <c r="C21" s="646" t="s">
        <v>1586</v>
      </c>
      <c r="D21" s="650" t="s">
        <v>1587</v>
      </c>
      <c r="E21" s="661"/>
    </row>
    <row r="22" ht="19.2" customHeight="1" spans="2:5">
      <c r="B22" s="652" t="s">
        <v>1595</v>
      </c>
      <c r="C22" s="646" t="s">
        <v>1580</v>
      </c>
      <c r="D22" s="1356" t="s">
        <v>712</v>
      </c>
      <c r="E22" s="659" t="s">
        <v>1581</v>
      </c>
    </row>
    <row r="23" ht="84" customHeight="1" spans="2:5">
      <c r="B23" s="653"/>
      <c r="C23" s="646" t="s">
        <v>1596</v>
      </c>
      <c r="D23" s="649" t="s">
        <v>1583</v>
      </c>
      <c r="E23" s="660"/>
    </row>
    <row r="24" customFormat="1" ht="79.65" spans="2:56">
      <c r="B24" s="653"/>
      <c r="C24" s="643" t="s">
        <v>1597</v>
      </c>
      <c r="D24" s="650" t="s">
        <v>1598</v>
      </c>
      <c r="E24" s="660"/>
      <c r="G24" s="633"/>
      <c r="H24" s="633"/>
      <c r="I24" s="634"/>
      <c r="J24" s="634"/>
      <c r="K24" s="634"/>
      <c r="L24" s="634"/>
      <c r="M24" s="634"/>
      <c r="N24" s="634"/>
      <c r="O24" s="634"/>
      <c r="P24" s="634"/>
      <c r="Q24" s="634"/>
      <c r="R24" s="634"/>
      <c r="S24" s="634"/>
      <c r="T24" s="634"/>
      <c r="U24" s="634"/>
      <c r="V24" s="634"/>
      <c r="W24" s="634"/>
      <c r="X24" s="634"/>
      <c r="Y24" s="634"/>
      <c r="Z24" s="634"/>
      <c r="AA24" s="634"/>
      <c r="AB24" s="634"/>
      <c r="AC24" s="634"/>
      <c r="AD24" s="634"/>
      <c r="AE24" s="634"/>
      <c r="AF24" s="634"/>
      <c r="AG24" s="634"/>
      <c r="AH24" s="634"/>
      <c r="AI24" s="634"/>
      <c r="AJ24" s="634"/>
      <c r="AK24" s="634"/>
      <c r="AL24" s="634"/>
      <c r="AM24" s="634"/>
      <c r="AN24" s="634"/>
      <c r="AO24" s="634"/>
      <c r="AP24" s="634"/>
      <c r="AQ24" s="634"/>
      <c r="AR24" s="634"/>
      <c r="AS24" s="634"/>
      <c r="AT24" s="634"/>
      <c r="AU24" s="634"/>
      <c r="AV24" s="634"/>
      <c r="AW24" s="634"/>
      <c r="AX24" s="634"/>
      <c r="AY24" s="634"/>
      <c r="AZ24" s="634"/>
      <c r="BA24" s="634"/>
      <c r="BB24" s="634"/>
      <c r="BC24" s="634"/>
      <c r="BD24" s="634"/>
    </row>
    <row r="25" ht="79.65" spans="2:5">
      <c r="B25" s="642"/>
      <c r="C25" s="646" t="s">
        <v>1586</v>
      </c>
      <c r="D25" s="650" t="s">
        <v>1587</v>
      </c>
      <c r="E25" s="661"/>
    </row>
    <row r="26" ht="15.15" spans="2:5">
      <c r="B26" s="652" t="s">
        <v>1599</v>
      </c>
      <c r="C26" s="646" t="s">
        <v>1580</v>
      </c>
      <c r="D26" s="1356" t="s">
        <v>712</v>
      </c>
      <c r="E26" s="659" t="s">
        <v>1581</v>
      </c>
    </row>
    <row r="27" ht="79.65" spans="2:5">
      <c r="B27" s="653"/>
      <c r="C27" s="646" t="s">
        <v>1600</v>
      </c>
      <c r="D27" s="649" t="s">
        <v>1583</v>
      </c>
      <c r="E27" s="660"/>
    </row>
    <row r="28" ht="79.65" spans="2:5">
      <c r="B28" s="653"/>
      <c r="C28" s="643" t="s">
        <v>1601</v>
      </c>
      <c r="D28" s="650" t="s">
        <v>1598</v>
      </c>
      <c r="E28" s="660"/>
    </row>
    <row r="29" ht="79.65" spans="2:28">
      <c r="B29" s="642"/>
      <c r="C29" s="646" t="s">
        <v>1586</v>
      </c>
      <c r="D29" s="650" t="s">
        <v>1587</v>
      </c>
      <c r="E29" s="661"/>
      <c r="G29" s="662" t="s">
        <v>1602</v>
      </c>
      <c r="H29" s="663"/>
      <c r="I29" s="674" t="s">
        <v>1603</v>
      </c>
      <c r="J29" s="675"/>
      <c r="K29" s="675"/>
      <c r="L29" s="676"/>
      <c r="M29" s="674" t="s">
        <v>1604</v>
      </c>
      <c r="N29" s="675"/>
      <c r="O29" s="675"/>
      <c r="P29" s="676"/>
      <c r="Q29" s="674" t="s">
        <v>1605</v>
      </c>
      <c r="R29" s="675"/>
      <c r="S29" s="675"/>
      <c r="T29" s="676"/>
      <c r="U29" s="702" t="s">
        <v>1606</v>
      </c>
      <c r="V29" s="703"/>
      <c r="W29" s="703"/>
      <c r="X29" s="704"/>
      <c r="Y29" s="713" t="s">
        <v>1607</v>
      </c>
      <c r="Z29" s="703"/>
      <c r="AA29" s="703"/>
      <c r="AB29" s="704"/>
    </row>
    <row r="30" spans="7:28">
      <c r="G30" s="664" t="s">
        <v>1608</v>
      </c>
      <c r="H30" s="665"/>
      <c r="I30" s="677" t="s">
        <v>1609</v>
      </c>
      <c r="J30" s="678"/>
      <c r="K30" s="677" t="s">
        <v>1610</v>
      </c>
      <c r="L30" s="678"/>
      <c r="M30" s="685" t="s">
        <v>1611</v>
      </c>
      <c r="N30" s="686"/>
      <c r="O30" s="685" t="s">
        <v>1612</v>
      </c>
      <c r="P30" s="686"/>
      <c r="Q30" s="693" t="s">
        <v>1613</v>
      </c>
      <c r="R30" s="694"/>
      <c r="S30" s="693" t="s">
        <v>1614</v>
      </c>
      <c r="T30" s="694"/>
      <c r="U30" s="705" t="s">
        <v>1615</v>
      </c>
      <c r="V30" s="706"/>
      <c r="W30" s="705" t="s">
        <v>1616</v>
      </c>
      <c r="X30" s="706"/>
      <c r="Y30" s="714" t="s">
        <v>1617</v>
      </c>
      <c r="Z30" s="715"/>
      <c r="AA30" s="714" t="s">
        <v>1618</v>
      </c>
      <c r="AB30" s="715"/>
    </row>
    <row r="31" customHeight="1" spans="6:28">
      <c r="F31" s="666"/>
      <c r="G31" s="667" t="s">
        <v>1619</v>
      </c>
      <c r="H31" s="668"/>
      <c r="I31" s="679" t="s">
        <v>1620</v>
      </c>
      <c r="J31" s="680"/>
      <c r="K31" s="679" t="s">
        <v>1621</v>
      </c>
      <c r="L31" s="680"/>
      <c r="M31" s="687" t="s">
        <v>1622</v>
      </c>
      <c r="N31" s="688"/>
      <c r="O31" s="687" t="s">
        <v>1623</v>
      </c>
      <c r="P31" s="688"/>
      <c r="Q31" s="695" t="s">
        <v>1624</v>
      </c>
      <c r="R31" s="696"/>
      <c r="S31" s="695" t="s">
        <v>1625</v>
      </c>
      <c r="T31" s="696"/>
      <c r="U31" s="707" t="s">
        <v>1626</v>
      </c>
      <c r="V31" s="708"/>
      <c r="W31" s="707" t="s">
        <v>1627</v>
      </c>
      <c r="X31" s="708"/>
      <c r="Y31" s="716" t="s">
        <v>1628</v>
      </c>
      <c r="Z31" s="717"/>
      <c r="AA31" s="716" t="s">
        <v>1629</v>
      </c>
      <c r="AB31" s="717"/>
    </row>
    <row r="32" customHeight="1" spans="2:28">
      <c r="B32" s="638" t="s">
        <v>1630</v>
      </c>
      <c r="C32" s="638"/>
      <c r="D32" s="638"/>
      <c r="E32" s="638"/>
      <c r="F32" s="666"/>
      <c r="G32" s="669"/>
      <c r="H32" s="670"/>
      <c r="I32" s="681"/>
      <c r="J32" s="682"/>
      <c r="K32" s="681"/>
      <c r="L32" s="682"/>
      <c r="M32" s="689"/>
      <c r="N32" s="690"/>
      <c r="O32" s="689"/>
      <c r="P32" s="690"/>
      <c r="Q32" s="697"/>
      <c r="R32" s="698"/>
      <c r="S32" s="697"/>
      <c r="T32" s="698"/>
      <c r="U32" s="709"/>
      <c r="V32" s="710"/>
      <c r="W32" s="709"/>
      <c r="X32" s="710"/>
      <c r="Y32" s="718"/>
      <c r="Z32" s="719"/>
      <c r="AA32" s="718"/>
      <c r="AB32" s="719"/>
    </row>
    <row r="33" spans="2:28">
      <c r="B33" s="638"/>
      <c r="C33" s="638"/>
      <c r="D33" s="638"/>
      <c r="E33" s="638"/>
      <c r="F33" s="666"/>
      <c r="G33" s="669"/>
      <c r="H33" s="670"/>
      <c r="I33" s="681"/>
      <c r="J33" s="682"/>
      <c r="K33" s="681"/>
      <c r="L33" s="682"/>
      <c r="M33" s="689"/>
      <c r="N33" s="690"/>
      <c r="O33" s="689"/>
      <c r="P33" s="690"/>
      <c r="Q33" s="697"/>
      <c r="R33" s="698"/>
      <c r="S33" s="697"/>
      <c r="T33" s="698"/>
      <c r="U33" s="709"/>
      <c r="V33" s="710"/>
      <c r="W33" s="709"/>
      <c r="X33" s="710"/>
      <c r="Y33" s="718"/>
      <c r="Z33" s="719"/>
      <c r="AA33" s="718"/>
      <c r="AB33" s="719"/>
    </row>
    <row r="34" spans="2:28">
      <c r="B34" s="638"/>
      <c r="C34" s="638"/>
      <c r="D34" s="638"/>
      <c r="E34" s="638"/>
      <c r="F34" s="666"/>
      <c r="G34" s="669"/>
      <c r="H34" s="670"/>
      <c r="I34" s="681"/>
      <c r="J34" s="682"/>
      <c r="K34" s="681"/>
      <c r="L34" s="682"/>
      <c r="M34" s="689"/>
      <c r="N34" s="690"/>
      <c r="O34" s="689"/>
      <c r="P34" s="690"/>
      <c r="Q34" s="697"/>
      <c r="R34" s="698"/>
      <c r="S34" s="697"/>
      <c r="T34" s="698"/>
      <c r="U34" s="709"/>
      <c r="V34" s="710"/>
      <c r="W34" s="709"/>
      <c r="X34" s="710"/>
      <c r="Y34" s="718"/>
      <c r="Z34" s="719"/>
      <c r="AA34" s="718"/>
      <c r="AB34" s="719"/>
    </row>
    <row r="35" spans="2:28">
      <c r="B35" s="638"/>
      <c r="C35" s="638"/>
      <c r="D35" s="638"/>
      <c r="E35" s="638"/>
      <c r="F35" s="666"/>
      <c r="G35" s="669"/>
      <c r="H35" s="670"/>
      <c r="I35" s="681"/>
      <c r="J35" s="682"/>
      <c r="K35" s="681"/>
      <c r="L35" s="682"/>
      <c r="M35" s="689"/>
      <c r="N35" s="690"/>
      <c r="O35" s="689"/>
      <c r="P35" s="690"/>
      <c r="Q35" s="697"/>
      <c r="R35" s="698"/>
      <c r="S35" s="697"/>
      <c r="T35" s="698"/>
      <c r="U35" s="709"/>
      <c r="V35" s="710"/>
      <c r="W35" s="709"/>
      <c r="X35" s="710"/>
      <c r="Y35" s="718"/>
      <c r="Z35" s="719"/>
      <c r="AA35" s="718"/>
      <c r="AB35" s="719"/>
    </row>
    <row r="36" spans="2:29">
      <c r="B36" s="638"/>
      <c r="C36" s="638"/>
      <c r="D36" s="638"/>
      <c r="E36" s="638"/>
      <c r="F36" s="666"/>
      <c r="G36" s="669"/>
      <c r="H36" s="670"/>
      <c r="I36" s="681"/>
      <c r="J36" s="682"/>
      <c r="K36" s="681"/>
      <c r="L36" s="682"/>
      <c r="M36" s="689"/>
      <c r="N36" s="690"/>
      <c r="O36" s="689"/>
      <c r="P36" s="690"/>
      <c r="Q36" s="697"/>
      <c r="R36" s="698"/>
      <c r="S36" s="697"/>
      <c r="T36" s="698"/>
      <c r="U36" s="709"/>
      <c r="V36" s="710"/>
      <c r="W36" s="709"/>
      <c r="X36" s="710"/>
      <c r="Y36" s="718"/>
      <c r="Z36" s="719"/>
      <c r="AA36" s="718"/>
      <c r="AB36" s="719"/>
      <c r="AC36" s="634">
        <f>(10000*25%/174+2000*75%/174)*6</f>
        <v>137.931034482759</v>
      </c>
    </row>
    <row r="37" spans="2:28">
      <c r="B37" s="638"/>
      <c r="C37" s="638"/>
      <c r="D37" s="638"/>
      <c r="E37" s="638"/>
      <c r="F37" s="666"/>
      <c r="G37" s="669"/>
      <c r="H37" s="670"/>
      <c r="I37" s="681"/>
      <c r="J37" s="682"/>
      <c r="K37" s="681"/>
      <c r="L37" s="682"/>
      <c r="M37" s="689"/>
      <c r="N37" s="690"/>
      <c r="O37" s="689"/>
      <c r="P37" s="690"/>
      <c r="Q37" s="697"/>
      <c r="R37" s="698"/>
      <c r="S37" s="697"/>
      <c r="T37" s="698"/>
      <c r="U37" s="709"/>
      <c r="V37" s="710"/>
      <c r="W37" s="709"/>
      <c r="X37" s="710"/>
      <c r="Y37" s="718"/>
      <c r="Z37" s="719"/>
      <c r="AA37" s="718"/>
      <c r="AB37" s="719"/>
    </row>
    <row r="38" spans="2:28">
      <c r="B38" s="638"/>
      <c r="C38" s="638"/>
      <c r="D38" s="638"/>
      <c r="E38" s="638"/>
      <c r="F38" s="671" t="s">
        <v>1631</v>
      </c>
      <c r="G38" s="669"/>
      <c r="H38" s="670"/>
      <c r="I38" s="681"/>
      <c r="J38" s="682"/>
      <c r="K38" s="681"/>
      <c r="L38" s="682"/>
      <c r="M38" s="689"/>
      <c r="N38" s="690"/>
      <c r="O38" s="689"/>
      <c r="P38" s="690"/>
      <c r="Q38" s="697"/>
      <c r="R38" s="698"/>
      <c r="S38" s="697"/>
      <c r="T38" s="698"/>
      <c r="U38" s="709"/>
      <c r="V38" s="710"/>
      <c r="W38" s="709"/>
      <c r="X38" s="710"/>
      <c r="Y38" s="718"/>
      <c r="Z38" s="719"/>
      <c r="AA38" s="718"/>
      <c r="AB38" s="719"/>
    </row>
    <row r="39" spans="2:28">
      <c r="B39" s="638"/>
      <c r="C39" s="638"/>
      <c r="D39" s="638"/>
      <c r="E39" s="638"/>
      <c r="F39" s="666"/>
      <c r="G39" s="669"/>
      <c r="H39" s="670"/>
      <c r="I39" s="681"/>
      <c r="J39" s="682"/>
      <c r="K39" s="681"/>
      <c r="L39" s="682"/>
      <c r="M39" s="689"/>
      <c r="N39" s="690"/>
      <c r="O39" s="689"/>
      <c r="P39" s="690"/>
      <c r="Q39" s="697"/>
      <c r="R39" s="698"/>
      <c r="S39" s="697"/>
      <c r="T39" s="698"/>
      <c r="U39" s="709"/>
      <c r="V39" s="710"/>
      <c r="W39" s="709"/>
      <c r="X39" s="710"/>
      <c r="Y39" s="718"/>
      <c r="Z39" s="719"/>
      <c r="AA39" s="718"/>
      <c r="AB39" s="719"/>
    </row>
    <row r="40" spans="2:28">
      <c r="B40" s="638"/>
      <c r="C40" s="638"/>
      <c r="D40" s="638"/>
      <c r="E40" s="638"/>
      <c r="F40" s="666"/>
      <c r="G40" s="669"/>
      <c r="H40" s="670"/>
      <c r="I40" s="681"/>
      <c r="J40" s="682"/>
      <c r="K40" s="681"/>
      <c r="L40" s="682"/>
      <c r="M40" s="689"/>
      <c r="N40" s="690"/>
      <c r="O40" s="689"/>
      <c r="P40" s="690"/>
      <c r="Q40" s="697"/>
      <c r="R40" s="698"/>
      <c r="S40" s="697"/>
      <c r="T40" s="698"/>
      <c r="U40" s="709"/>
      <c r="V40" s="710"/>
      <c r="W40" s="709"/>
      <c r="X40" s="710"/>
      <c r="Y40" s="718"/>
      <c r="Z40" s="719"/>
      <c r="AA40" s="718"/>
      <c r="AB40" s="719"/>
    </row>
    <row r="41" spans="2:28">
      <c r="B41" s="638"/>
      <c r="C41" s="638"/>
      <c r="D41" s="638"/>
      <c r="E41" s="638"/>
      <c r="G41" s="669"/>
      <c r="H41" s="670"/>
      <c r="I41" s="681"/>
      <c r="J41" s="682"/>
      <c r="K41" s="681"/>
      <c r="L41" s="682"/>
      <c r="M41" s="689"/>
      <c r="N41" s="690"/>
      <c r="O41" s="689"/>
      <c r="P41" s="690"/>
      <c r="Q41" s="697"/>
      <c r="R41" s="698"/>
      <c r="S41" s="697"/>
      <c r="T41" s="698"/>
      <c r="U41" s="709"/>
      <c r="V41" s="710"/>
      <c r="W41" s="709"/>
      <c r="X41" s="710"/>
      <c r="Y41" s="718"/>
      <c r="Z41" s="719"/>
      <c r="AA41" s="718"/>
      <c r="AB41" s="719"/>
    </row>
    <row r="42" spans="2:28">
      <c r="B42" s="638"/>
      <c r="C42" s="638"/>
      <c r="D42" s="638"/>
      <c r="E42" s="638"/>
      <c r="G42" s="669"/>
      <c r="H42" s="670"/>
      <c r="I42" s="681"/>
      <c r="J42" s="682"/>
      <c r="K42" s="681"/>
      <c r="L42" s="682"/>
      <c r="M42" s="689"/>
      <c r="N42" s="690"/>
      <c r="O42" s="689"/>
      <c r="P42" s="690"/>
      <c r="Q42" s="697"/>
      <c r="R42" s="698"/>
      <c r="S42" s="697"/>
      <c r="T42" s="698"/>
      <c r="U42" s="709"/>
      <c r="V42" s="710"/>
      <c r="W42" s="709"/>
      <c r="X42" s="710"/>
      <c r="Y42" s="718"/>
      <c r="Z42" s="719"/>
      <c r="AA42" s="718"/>
      <c r="AB42" s="719"/>
    </row>
    <row r="43" spans="2:28">
      <c r="B43" s="638"/>
      <c r="C43" s="638"/>
      <c r="D43" s="638"/>
      <c r="E43" s="638"/>
      <c r="G43" s="669"/>
      <c r="H43" s="670"/>
      <c r="I43" s="681"/>
      <c r="J43" s="682"/>
      <c r="K43" s="681"/>
      <c r="L43" s="682"/>
      <c r="M43" s="689"/>
      <c r="N43" s="690"/>
      <c r="O43" s="689"/>
      <c r="P43" s="690"/>
      <c r="Q43" s="697"/>
      <c r="R43" s="698"/>
      <c r="S43" s="697"/>
      <c r="T43" s="698"/>
      <c r="U43" s="709"/>
      <c r="V43" s="710"/>
      <c r="W43" s="709"/>
      <c r="X43" s="710"/>
      <c r="Y43" s="718"/>
      <c r="Z43" s="719"/>
      <c r="AA43" s="718"/>
      <c r="AB43" s="719"/>
    </row>
    <row r="44" spans="2:28">
      <c r="B44" s="638"/>
      <c r="C44" s="638"/>
      <c r="D44" s="638"/>
      <c r="E44" s="638"/>
      <c r="G44" s="669"/>
      <c r="H44" s="670"/>
      <c r="I44" s="681"/>
      <c r="J44" s="682"/>
      <c r="K44" s="681"/>
      <c r="L44" s="682"/>
      <c r="M44" s="689"/>
      <c r="N44" s="690"/>
      <c r="O44" s="689"/>
      <c r="P44" s="690"/>
      <c r="Q44" s="697"/>
      <c r="R44" s="698"/>
      <c r="S44" s="697"/>
      <c r="T44" s="698"/>
      <c r="U44" s="709"/>
      <c r="V44" s="710"/>
      <c r="W44" s="709"/>
      <c r="X44" s="710"/>
      <c r="Y44" s="718"/>
      <c r="Z44" s="719"/>
      <c r="AA44" s="718"/>
      <c r="AB44" s="719"/>
    </row>
    <row r="45" spans="2:28">
      <c r="B45" s="638"/>
      <c r="C45" s="638"/>
      <c r="D45" s="638"/>
      <c r="E45" s="638"/>
      <c r="G45" s="669"/>
      <c r="H45" s="670"/>
      <c r="I45" s="681"/>
      <c r="J45" s="682"/>
      <c r="K45" s="681"/>
      <c r="L45" s="682"/>
      <c r="M45" s="689"/>
      <c r="N45" s="690"/>
      <c r="O45" s="689"/>
      <c r="P45" s="690"/>
      <c r="Q45" s="697"/>
      <c r="R45" s="698"/>
      <c r="S45" s="697"/>
      <c r="T45" s="698"/>
      <c r="U45" s="709"/>
      <c r="V45" s="710"/>
      <c r="W45" s="709"/>
      <c r="X45" s="710"/>
      <c r="Y45" s="718"/>
      <c r="Z45" s="719"/>
      <c r="AA45" s="718"/>
      <c r="AB45" s="719"/>
    </row>
    <row r="46" spans="2:28">
      <c r="B46" s="638"/>
      <c r="C46" s="638"/>
      <c r="D46" s="638"/>
      <c r="E46" s="638"/>
      <c r="G46" s="669"/>
      <c r="H46" s="670"/>
      <c r="I46" s="681"/>
      <c r="J46" s="682"/>
      <c r="K46" s="681"/>
      <c r="L46" s="682"/>
      <c r="M46" s="689"/>
      <c r="N46" s="690"/>
      <c r="O46" s="689"/>
      <c r="P46" s="690"/>
      <c r="Q46" s="697"/>
      <c r="R46" s="698"/>
      <c r="S46" s="697"/>
      <c r="T46" s="698"/>
      <c r="U46" s="709"/>
      <c r="V46" s="710"/>
      <c r="W46" s="709"/>
      <c r="X46" s="710"/>
      <c r="Y46" s="718"/>
      <c r="Z46" s="719"/>
      <c r="AA46" s="718"/>
      <c r="AB46" s="719"/>
    </row>
    <row r="47" spans="2:28">
      <c r="B47" s="638"/>
      <c r="C47" s="638"/>
      <c r="D47" s="638"/>
      <c r="E47" s="638"/>
      <c r="G47" s="669"/>
      <c r="H47" s="670"/>
      <c r="I47" s="681"/>
      <c r="J47" s="682"/>
      <c r="K47" s="681"/>
      <c r="L47" s="682"/>
      <c r="M47" s="689"/>
      <c r="N47" s="690"/>
      <c r="O47" s="689"/>
      <c r="P47" s="690"/>
      <c r="Q47" s="697"/>
      <c r="R47" s="698"/>
      <c r="S47" s="697"/>
      <c r="T47" s="698"/>
      <c r="U47" s="709"/>
      <c r="V47" s="710"/>
      <c r="W47" s="709"/>
      <c r="X47" s="710"/>
      <c r="Y47" s="718"/>
      <c r="Z47" s="719"/>
      <c r="AA47" s="718"/>
      <c r="AB47" s="719"/>
    </row>
    <row r="48" spans="2:28">
      <c r="B48" s="638"/>
      <c r="C48" s="638"/>
      <c r="D48" s="638"/>
      <c r="E48" s="638"/>
      <c r="G48" s="669"/>
      <c r="H48" s="670"/>
      <c r="I48" s="681"/>
      <c r="J48" s="682"/>
      <c r="K48" s="681"/>
      <c r="L48" s="682"/>
      <c r="M48" s="689"/>
      <c r="N48" s="690"/>
      <c r="O48" s="689"/>
      <c r="P48" s="690"/>
      <c r="Q48" s="697"/>
      <c r="R48" s="698"/>
      <c r="S48" s="697"/>
      <c r="T48" s="698"/>
      <c r="U48" s="709"/>
      <c r="V48" s="710"/>
      <c r="W48" s="709"/>
      <c r="X48" s="710"/>
      <c r="Y48" s="718"/>
      <c r="Z48" s="719"/>
      <c r="AA48" s="718"/>
      <c r="AB48" s="719"/>
    </row>
    <row r="49" spans="2:28">
      <c r="B49" s="638"/>
      <c r="C49" s="638"/>
      <c r="D49" s="638"/>
      <c r="E49" s="638"/>
      <c r="G49" s="669"/>
      <c r="H49" s="670"/>
      <c r="I49" s="681"/>
      <c r="J49" s="682"/>
      <c r="K49" s="681"/>
      <c r="L49" s="682"/>
      <c r="M49" s="689"/>
      <c r="N49" s="690"/>
      <c r="O49" s="689"/>
      <c r="P49" s="690"/>
      <c r="Q49" s="697"/>
      <c r="R49" s="698"/>
      <c r="S49" s="697"/>
      <c r="T49" s="698"/>
      <c r="U49" s="709"/>
      <c r="V49" s="710"/>
      <c r="W49" s="709"/>
      <c r="X49" s="710"/>
      <c r="Y49" s="718"/>
      <c r="Z49" s="719"/>
      <c r="AA49" s="718"/>
      <c r="AB49" s="719"/>
    </row>
    <row r="50" spans="2:28">
      <c r="B50" s="638"/>
      <c r="C50" s="638"/>
      <c r="D50" s="638"/>
      <c r="E50" s="638"/>
      <c r="G50" s="669"/>
      <c r="H50" s="670"/>
      <c r="I50" s="681"/>
      <c r="J50" s="682"/>
      <c r="K50" s="681"/>
      <c r="L50" s="682"/>
      <c r="M50" s="689"/>
      <c r="N50" s="690"/>
      <c r="O50" s="689"/>
      <c r="P50" s="690"/>
      <c r="Q50" s="697"/>
      <c r="R50" s="698"/>
      <c r="S50" s="697"/>
      <c r="T50" s="698"/>
      <c r="U50" s="709"/>
      <c r="V50" s="710"/>
      <c r="W50" s="709"/>
      <c r="X50" s="710"/>
      <c r="Y50" s="718"/>
      <c r="Z50" s="719"/>
      <c r="AA50" s="718"/>
      <c r="AB50" s="719"/>
    </row>
    <row r="51" spans="2:28">
      <c r="B51" s="638"/>
      <c r="C51" s="638"/>
      <c r="D51" s="638"/>
      <c r="E51" s="638"/>
      <c r="G51" s="669"/>
      <c r="H51" s="670"/>
      <c r="I51" s="681"/>
      <c r="J51" s="682"/>
      <c r="K51" s="681"/>
      <c r="L51" s="682"/>
      <c r="M51" s="689"/>
      <c r="N51" s="690"/>
      <c r="O51" s="689"/>
      <c r="P51" s="690"/>
      <c r="Q51" s="697"/>
      <c r="R51" s="698"/>
      <c r="S51" s="697"/>
      <c r="T51" s="698"/>
      <c r="U51" s="709"/>
      <c r="V51" s="710"/>
      <c r="W51" s="709"/>
      <c r="X51" s="710"/>
      <c r="Y51" s="718"/>
      <c r="Z51" s="719"/>
      <c r="AA51" s="718"/>
      <c r="AB51" s="719"/>
    </row>
    <row r="52" spans="2:28">
      <c r="B52" s="638"/>
      <c r="C52" s="638"/>
      <c r="D52" s="638"/>
      <c r="E52" s="638"/>
      <c r="G52" s="669"/>
      <c r="H52" s="670"/>
      <c r="I52" s="681"/>
      <c r="J52" s="682"/>
      <c r="K52" s="681"/>
      <c r="L52" s="682"/>
      <c r="M52" s="689"/>
      <c r="N52" s="690"/>
      <c r="O52" s="689"/>
      <c r="P52" s="690"/>
      <c r="Q52" s="697"/>
      <c r="R52" s="698"/>
      <c r="S52" s="697"/>
      <c r="T52" s="698"/>
      <c r="U52" s="709"/>
      <c r="V52" s="710"/>
      <c r="W52" s="709"/>
      <c r="X52" s="710"/>
      <c r="Y52" s="718"/>
      <c r="Z52" s="719"/>
      <c r="AA52" s="718"/>
      <c r="AB52" s="719"/>
    </row>
    <row r="53" spans="2:28">
      <c r="B53" s="638"/>
      <c r="C53" s="638"/>
      <c r="D53" s="638"/>
      <c r="E53" s="638"/>
      <c r="G53" s="669"/>
      <c r="H53" s="670"/>
      <c r="I53" s="681"/>
      <c r="J53" s="682"/>
      <c r="K53" s="681"/>
      <c r="L53" s="682"/>
      <c r="M53" s="689"/>
      <c r="N53" s="690"/>
      <c r="O53" s="689"/>
      <c r="P53" s="690"/>
      <c r="Q53" s="697"/>
      <c r="R53" s="698"/>
      <c r="S53" s="697"/>
      <c r="T53" s="698"/>
      <c r="U53" s="709"/>
      <c r="V53" s="710"/>
      <c r="W53" s="709"/>
      <c r="X53" s="710"/>
      <c r="Y53" s="718"/>
      <c r="Z53" s="719"/>
      <c r="AA53" s="718"/>
      <c r="AB53" s="719"/>
    </row>
    <row r="54" spans="2:28">
      <c r="B54" s="638"/>
      <c r="C54" s="638"/>
      <c r="D54" s="638"/>
      <c r="E54" s="638"/>
      <c r="G54" s="669"/>
      <c r="H54" s="670"/>
      <c r="I54" s="681"/>
      <c r="J54" s="682"/>
      <c r="K54" s="681"/>
      <c r="L54" s="682"/>
      <c r="M54" s="689"/>
      <c r="N54" s="690"/>
      <c r="O54" s="689"/>
      <c r="P54" s="690"/>
      <c r="Q54" s="697"/>
      <c r="R54" s="698"/>
      <c r="S54" s="697"/>
      <c r="T54" s="698"/>
      <c r="U54" s="709"/>
      <c r="V54" s="710"/>
      <c r="W54" s="709"/>
      <c r="X54" s="710"/>
      <c r="Y54" s="718"/>
      <c r="Z54" s="719"/>
      <c r="AA54" s="718"/>
      <c r="AB54" s="719"/>
    </row>
    <row r="55" spans="2:28">
      <c r="B55" s="638"/>
      <c r="C55" s="638"/>
      <c r="D55" s="638"/>
      <c r="E55" s="638"/>
      <c r="G55" s="669"/>
      <c r="H55" s="670"/>
      <c r="I55" s="681"/>
      <c r="J55" s="682"/>
      <c r="K55" s="681"/>
      <c r="L55" s="682"/>
      <c r="M55" s="689"/>
      <c r="N55" s="690"/>
      <c r="O55" s="689"/>
      <c r="P55" s="690"/>
      <c r="Q55" s="697"/>
      <c r="R55" s="698"/>
      <c r="S55" s="697"/>
      <c r="T55" s="698"/>
      <c r="U55" s="709"/>
      <c r="V55" s="710"/>
      <c r="W55" s="709"/>
      <c r="X55" s="710"/>
      <c r="Y55" s="718"/>
      <c r="Z55" s="719"/>
      <c r="AA55" s="718"/>
      <c r="AB55" s="719"/>
    </row>
    <row r="56" spans="2:28">
      <c r="B56" s="638"/>
      <c r="C56" s="638"/>
      <c r="D56" s="638"/>
      <c r="E56" s="638"/>
      <c r="G56" s="669"/>
      <c r="H56" s="670"/>
      <c r="I56" s="681"/>
      <c r="J56" s="682"/>
      <c r="K56" s="681"/>
      <c r="L56" s="682"/>
      <c r="M56" s="689"/>
      <c r="N56" s="690"/>
      <c r="O56" s="689"/>
      <c r="P56" s="690"/>
      <c r="Q56" s="697"/>
      <c r="R56" s="698"/>
      <c r="S56" s="697"/>
      <c r="T56" s="698"/>
      <c r="U56" s="709"/>
      <c r="V56" s="710"/>
      <c r="W56" s="709"/>
      <c r="X56" s="710"/>
      <c r="Y56" s="718"/>
      <c r="Z56" s="719"/>
      <c r="AA56" s="718"/>
      <c r="AB56" s="719"/>
    </row>
    <row r="57" spans="2:28">
      <c r="B57" s="638"/>
      <c r="C57" s="638"/>
      <c r="D57" s="638"/>
      <c r="E57" s="638"/>
      <c r="G57" s="672"/>
      <c r="H57" s="673"/>
      <c r="I57" s="683"/>
      <c r="J57" s="684"/>
      <c r="K57" s="683"/>
      <c r="L57" s="684"/>
      <c r="M57" s="691"/>
      <c r="N57" s="692"/>
      <c r="O57" s="691"/>
      <c r="P57" s="692"/>
      <c r="Q57" s="699"/>
      <c r="R57" s="700"/>
      <c r="S57" s="699"/>
      <c r="T57" s="700"/>
      <c r="U57" s="711"/>
      <c r="V57" s="712"/>
      <c r="W57" s="711"/>
      <c r="X57" s="712"/>
      <c r="Y57" s="720"/>
      <c r="Z57" s="721"/>
      <c r="AA57" s="720"/>
      <c r="AB57" s="721"/>
    </row>
    <row r="58" spans="2:19">
      <c r="B58" s="638"/>
      <c r="C58" s="638"/>
      <c r="D58" s="638"/>
      <c r="E58" s="638"/>
      <c r="S58" s="701" t="s">
        <v>1632</v>
      </c>
    </row>
    <row r="59" spans="2:5">
      <c r="B59" s="638"/>
      <c r="C59" s="638"/>
      <c r="D59" s="638"/>
      <c r="E59" s="638"/>
    </row>
    <row r="60" spans="13:13">
      <c r="M60" s="634">
        <f>(10000*25%/174+2000*75%/174)*15</f>
        <v>344.827586206897</v>
      </c>
    </row>
    <row r="64" spans="1:1">
      <c r="A64" s="635" t="s">
        <v>1633</v>
      </c>
    </row>
    <row r="65" customFormat="1" spans="1:16384">
      <c r="A65" s="636"/>
      <c r="B65" s="636" t="s">
        <v>1568</v>
      </c>
      <c r="C65" s="636"/>
      <c r="D65" s="636"/>
      <c r="E65" s="636"/>
      <c r="F65" s="636"/>
      <c r="G65" s="745"/>
      <c r="H65" s="745"/>
      <c r="I65" s="636"/>
      <c r="J65" s="636"/>
      <c r="K65" s="636"/>
      <c r="L65" s="636"/>
      <c r="M65" s="636"/>
      <c r="N65" s="636"/>
      <c r="O65" s="636"/>
      <c r="P65" s="636"/>
      <c r="Q65" s="636"/>
      <c r="R65" s="636"/>
      <c r="S65" s="636"/>
      <c r="T65" s="636"/>
      <c r="U65" s="636"/>
      <c r="V65" s="636"/>
      <c r="W65" s="636"/>
      <c r="X65" s="636"/>
      <c r="Y65" s="636"/>
      <c r="Z65" s="636"/>
      <c r="AA65" s="636"/>
      <c r="AB65" s="636"/>
      <c r="AC65" s="636"/>
      <c r="AD65" s="636"/>
      <c r="AE65" s="636"/>
      <c r="AF65" s="636"/>
      <c r="AG65" s="636"/>
      <c r="AH65" s="636"/>
      <c r="AI65" s="636"/>
      <c r="AJ65" s="636"/>
      <c r="AK65" s="636"/>
      <c r="AL65" s="636"/>
      <c r="AM65" s="636"/>
      <c r="AN65" s="636"/>
      <c r="AO65" s="636"/>
      <c r="AP65" s="636"/>
      <c r="AQ65" s="636"/>
      <c r="AR65" s="636"/>
      <c r="AS65" s="636"/>
      <c r="AT65" s="636"/>
      <c r="AU65" s="636"/>
      <c r="AV65" s="636"/>
      <c r="AW65" s="636"/>
      <c r="AX65" s="636"/>
      <c r="AY65" s="636"/>
      <c r="AZ65" s="636"/>
      <c r="BA65" s="636"/>
      <c r="BB65" s="636"/>
      <c r="BC65" s="636"/>
      <c r="BD65" s="636"/>
      <c r="BE65" s="636"/>
      <c r="BF65" s="636"/>
      <c r="BG65" s="636"/>
      <c r="BH65" s="636"/>
      <c r="BI65" s="636"/>
      <c r="BJ65" s="636"/>
      <c r="BK65" s="636"/>
      <c r="BL65" s="636"/>
      <c r="BM65" s="636"/>
      <c r="BN65" s="636"/>
      <c r="BO65" s="636"/>
      <c r="BP65" s="636"/>
      <c r="BQ65" s="636"/>
      <c r="BR65" s="636"/>
      <c r="BS65" s="636"/>
      <c r="BT65" s="636"/>
      <c r="BU65" s="636"/>
      <c r="BV65" s="636"/>
      <c r="BW65" s="636"/>
      <c r="BX65" s="636"/>
      <c r="BY65" s="636"/>
      <c r="BZ65" s="636"/>
      <c r="CA65" s="636"/>
      <c r="CB65" s="636"/>
      <c r="CC65" s="636"/>
      <c r="CD65" s="636"/>
      <c r="CE65" s="636"/>
      <c r="CF65" s="636"/>
      <c r="CG65" s="636"/>
      <c r="CH65" s="636"/>
      <c r="CI65" s="636"/>
      <c r="CJ65" s="636"/>
      <c r="CK65" s="636"/>
      <c r="CL65" s="636"/>
      <c r="CM65" s="636"/>
      <c r="CN65" s="636"/>
      <c r="CO65" s="636"/>
      <c r="CP65" s="636"/>
      <c r="CQ65" s="636"/>
      <c r="CR65" s="636"/>
      <c r="CS65" s="636"/>
      <c r="CT65" s="636"/>
      <c r="CU65" s="636"/>
      <c r="CV65" s="636"/>
      <c r="CW65" s="636"/>
      <c r="CX65" s="636"/>
      <c r="CY65" s="636"/>
      <c r="CZ65" s="636"/>
      <c r="DA65" s="636"/>
      <c r="DB65" s="636"/>
      <c r="DC65" s="636"/>
      <c r="DD65" s="636"/>
      <c r="DE65" s="636"/>
      <c r="DF65" s="636"/>
      <c r="DG65" s="636"/>
      <c r="DH65" s="636"/>
      <c r="DI65" s="636"/>
      <c r="DJ65" s="636"/>
      <c r="DK65" s="636"/>
      <c r="DL65" s="636"/>
      <c r="DM65" s="636"/>
      <c r="DN65" s="636"/>
      <c r="DO65" s="636"/>
      <c r="DP65" s="636"/>
      <c r="DQ65" s="636"/>
      <c r="DR65" s="636"/>
      <c r="DS65" s="636"/>
      <c r="DT65" s="636"/>
      <c r="DU65" s="636"/>
      <c r="DV65" s="636"/>
      <c r="DW65" s="636"/>
      <c r="DX65" s="636"/>
      <c r="DY65" s="636"/>
      <c r="DZ65" s="636"/>
      <c r="EA65" s="636"/>
      <c r="EB65" s="636"/>
      <c r="EC65" s="636"/>
      <c r="ED65" s="636"/>
      <c r="EE65" s="636"/>
      <c r="EF65" s="636"/>
      <c r="EG65" s="636"/>
      <c r="EH65" s="636"/>
      <c r="EI65" s="636"/>
      <c r="EJ65" s="636"/>
      <c r="EK65" s="636"/>
      <c r="EL65" s="636"/>
      <c r="EM65" s="636"/>
      <c r="EN65" s="636"/>
      <c r="EO65" s="636"/>
      <c r="EP65" s="636"/>
      <c r="EQ65" s="636"/>
      <c r="ER65" s="636"/>
      <c r="ES65" s="636"/>
      <c r="ET65" s="636"/>
      <c r="EU65" s="636"/>
      <c r="EV65" s="636"/>
      <c r="EW65" s="636"/>
      <c r="EX65" s="636"/>
      <c r="EY65" s="636"/>
      <c r="EZ65" s="636"/>
      <c r="FA65" s="636"/>
      <c r="FB65" s="636"/>
      <c r="FC65" s="636"/>
      <c r="FD65" s="636"/>
      <c r="FE65" s="636"/>
      <c r="FF65" s="636"/>
      <c r="FG65" s="636"/>
      <c r="FH65" s="636"/>
      <c r="FI65" s="636"/>
      <c r="FJ65" s="636"/>
      <c r="FK65" s="636"/>
      <c r="FL65" s="636"/>
      <c r="FM65" s="636"/>
      <c r="FN65" s="636"/>
      <c r="FO65" s="636"/>
      <c r="FP65" s="636"/>
      <c r="FQ65" s="636"/>
      <c r="FR65" s="636"/>
      <c r="FS65" s="636"/>
      <c r="FT65" s="636"/>
      <c r="FU65" s="636"/>
      <c r="FV65" s="636"/>
      <c r="FW65" s="636"/>
      <c r="FX65" s="636"/>
      <c r="FY65" s="636"/>
      <c r="FZ65" s="636"/>
      <c r="GA65" s="636"/>
      <c r="GB65" s="636"/>
      <c r="GC65" s="636"/>
      <c r="GD65" s="636"/>
      <c r="GE65" s="636"/>
      <c r="GF65" s="636"/>
      <c r="GG65" s="636"/>
      <c r="GH65" s="636"/>
      <c r="GI65" s="636"/>
      <c r="GJ65" s="636"/>
      <c r="GK65" s="636"/>
      <c r="GL65" s="636"/>
      <c r="GM65" s="636"/>
      <c r="GN65" s="636"/>
      <c r="GO65" s="636"/>
      <c r="GP65" s="636"/>
      <c r="GQ65" s="636"/>
      <c r="GR65" s="636"/>
      <c r="GS65" s="636"/>
      <c r="GT65" s="636"/>
      <c r="GU65" s="636"/>
      <c r="GV65" s="636"/>
      <c r="GW65" s="636"/>
      <c r="GX65" s="636"/>
      <c r="GY65" s="636"/>
      <c r="GZ65" s="636"/>
      <c r="HA65" s="636"/>
      <c r="HB65" s="636"/>
      <c r="HC65" s="636"/>
      <c r="HD65" s="636"/>
      <c r="HE65" s="636"/>
      <c r="HF65" s="636"/>
      <c r="HG65" s="636"/>
      <c r="HH65" s="636"/>
      <c r="HI65" s="636"/>
      <c r="HJ65" s="636"/>
      <c r="HK65" s="636"/>
      <c r="HL65" s="636"/>
      <c r="HM65" s="636"/>
      <c r="HN65" s="636"/>
      <c r="HO65" s="636"/>
      <c r="HP65" s="636"/>
      <c r="HQ65" s="636"/>
      <c r="HR65" s="636"/>
      <c r="HS65" s="636"/>
      <c r="HT65" s="636"/>
      <c r="HU65" s="636"/>
      <c r="HV65" s="636"/>
      <c r="HW65" s="636"/>
      <c r="HX65" s="636"/>
      <c r="HY65" s="636"/>
      <c r="HZ65" s="636"/>
      <c r="IA65" s="636"/>
      <c r="IB65" s="636"/>
      <c r="IC65" s="636"/>
      <c r="ID65" s="636"/>
      <c r="IE65" s="636"/>
      <c r="IF65" s="636"/>
      <c r="IG65" s="636"/>
      <c r="IH65" s="636"/>
      <c r="II65" s="636"/>
      <c r="IJ65" s="636"/>
      <c r="IK65" s="636"/>
      <c r="IL65" s="636"/>
      <c r="IM65" s="636"/>
      <c r="IN65" s="636"/>
      <c r="IO65" s="636"/>
      <c r="IP65" s="636"/>
      <c r="IQ65" s="636"/>
      <c r="IR65" s="636"/>
      <c r="IS65" s="636"/>
      <c r="IT65" s="636"/>
      <c r="IU65" s="636"/>
      <c r="IV65" s="636"/>
      <c r="IW65" s="636"/>
      <c r="IX65" s="636"/>
      <c r="IY65" s="636"/>
      <c r="IZ65" s="636"/>
      <c r="JA65" s="636"/>
      <c r="JB65" s="636"/>
      <c r="JC65" s="636"/>
      <c r="JD65" s="636"/>
      <c r="JE65" s="636"/>
      <c r="JF65" s="636"/>
      <c r="JG65" s="636"/>
      <c r="JH65" s="636"/>
      <c r="JI65" s="636"/>
      <c r="JJ65" s="636"/>
      <c r="JK65" s="636"/>
      <c r="JL65" s="636"/>
      <c r="JM65" s="636"/>
      <c r="JN65" s="636"/>
      <c r="JO65" s="636"/>
      <c r="JP65" s="636"/>
      <c r="JQ65" s="636"/>
      <c r="JR65" s="636"/>
      <c r="JS65" s="636"/>
      <c r="JT65" s="636"/>
      <c r="JU65" s="636"/>
      <c r="JV65" s="636"/>
      <c r="JW65" s="636"/>
      <c r="JX65" s="636"/>
      <c r="JY65" s="636"/>
      <c r="JZ65" s="636"/>
      <c r="KA65" s="636"/>
      <c r="KB65" s="636"/>
      <c r="KC65" s="636"/>
      <c r="KD65" s="636"/>
      <c r="KE65" s="636"/>
      <c r="KF65" s="636"/>
      <c r="KG65" s="636"/>
      <c r="KH65" s="636"/>
      <c r="KI65" s="636"/>
      <c r="KJ65" s="636"/>
      <c r="KK65" s="636"/>
      <c r="KL65" s="636"/>
      <c r="KM65" s="636"/>
      <c r="KN65" s="636"/>
      <c r="KO65" s="636"/>
      <c r="KP65" s="636"/>
      <c r="KQ65" s="636"/>
      <c r="KR65" s="636"/>
      <c r="KS65" s="636"/>
      <c r="KT65" s="636"/>
      <c r="KU65" s="636"/>
      <c r="KV65" s="636"/>
      <c r="KW65" s="636"/>
      <c r="KX65" s="636"/>
      <c r="KY65" s="636"/>
      <c r="KZ65" s="636"/>
      <c r="LA65" s="636"/>
      <c r="LB65" s="636"/>
      <c r="LC65" s="636"/>
      <c r="LD65" s="636"/>
      <c r="LE65" s="636"/>
      <c r="LF65" s="636"/>
      <c r="LG65" s="636"/>
      <c r="LH65" s="636"/>
      <c r="LI65" s="636"/>
      <c r="LJ65" s="636"/>
      <c r="LK65" s="636"/>
      <c r="LL65" s="636"/>
      <c r="LM65" s="636"/>
      <c r="LN65" s="636"/>
      <c r="LO65" s="636"/>
      <c r="LP65" s="636"/>
      <c r="LQ65" s="636"/>
      <c r="LR65" s="636"/>
      <c r="LS65" s="636"/>
      <c r="LT65" s="636"/>
      <c r="LU65" s="636"/>
      <c r="LV65" s="636"/>
      <c r="LW65" s="636"/>
      <c r="LX65" s="636"/>
      <c r="LY65" s="636"/>
      <c r="LZ65" s="636"/>
      <c r="MA65" s="636"/>
      <c r="MB65" s="636"/>
      <c r="MC65" s="636"/>
      <c r="MD65" s="636"/>
      <c r="ME65" s="636"/>
      <c r="MF65" s="636"/>
      <c r="MG65" s="636"/>
      <c r="MH65" s="636"/>
      <c r="MI65" s="636"/>
      <c r="MJ65" s="636"/>
      <c r="MK65" s="636"/>
      <c r="ML65" s="636"/>
      <c r="MM65" s="636"/>
      <c r="MN65" s="636"/>
      <c r="MO65" s="636"/>
      <c r="MP65" s="636"/>
      <c r="MQ65" s="636"/>
      <c r="MR65" s="636"/>
      <c r="MS65" s="636"/>
      <c r="MT65" s="636"/>
      <c r="MU65" s="636"/>
      <c r="MV65" s="636"/>
      <c r="MW65" s="636"/>
      <c r="MX65" s="636"/>
      <c r="MY65" s="636"/>
      <c r="MZ65" s="636"/>
      <c r="NA65" s="636"/>
      <c r="NB65" s="636"/>
      <c r="NC65" s="636"/>
      <c r="ND65" s="636"/>
      <c r="NE65" s="636"/>
      <c r="NF65" s="636"/>
      <c r="NG65" s="636"/>
      <c r="NH65" s="636"/>
      <c r="NI65" s="636"/>
      <c r="NJ65" s="636"/>
      <c r="NK65" s="636"/>
      <c r="NL65" s="636"/>
      <c r="NM65" s="636"/>
      <c r="NN65" s="636"/>
      <c r="NO65" s="636"/>
      <c r="NP65" s="636"/>
      <c r="NQ65" s="636"/>
      <c r="NR65" s="636"/>
      <c r="NS65" s="636"/>
      <c r="NT65" s="636"/>
      <c r="NU65" s="636"/>
      <c r="NV65" s="636"/>
      <c r="NW65" s="636"/>
      <c r="NX65" s="636"/>
      <c r="NY65" s="636"/>
      <c r="NZ65" s="636"/>
      <c r="OA65" s="636"/>
      <c r="OB65" s="636"/>
      <c r="OC65" s="636"/>
      <c r="OD65" s="636"/>
      <c r="OE65" s="636"/>
      <c r="OF65" s="636"/>
      <c r="OG65" s="636"/>
      <c r="OH65" s="636"/>
      <c r="OI65" s="636"/>
      <c r="OJ65" s="636"/>
      <c r="OK65" s="636"/>
      <c r="OL65" s="636"/>
      <c r="OM65" s="636"/>
      <c r="ON65" s="636"/>
      <c r="OO65" s="636"/>
      <c r="OP65" s="636"/>
      <c r="OQ65" s="636"/>
      <c r="OR65" s="636"/>
      <c r="OS65" s="636"/>
      <c r="OT65" s="636"/>
      <c r="OU65" s="636"/>
      <c r="OV65" s="636"/>
      <c r="OW65" s="636"/>
      <c r="OX65" s="636"/>
      <c r="OY65" s="636"/>
      <c r="OZ65" s="636"/>
      <c r="PA65" s="636"/>
      <c r="PB65" s="636"/>
      <c r="PC65" s="636"/>
      <c r="PD65" s="636"/>
      <c r="PE65" s="636"/>
      <c r="PF65" s="636"/>
      <c r="PG65" s="636"/>
      <c r="PH65" s="636"/>
      <c r="PI65" s="636"/>
      <c r="PJ65" s="636"/>
      <c r="PK65" s="636"/>
      <c r="PL65" s="636"/>
      <c r="PM65" s="636"/>
      <c r="PN65" s="636"/>
      <c r="PO65" s="636"/>
      <c r="PP65" s="636"/>
      <c r="PQ65" s="636"/>
      <c r="PR65" s="636"/>
      <c r="PS65" s="636"/>
      <c r="PT65" s="636"/>
      <c r="PU65" s="636"/>
      <c r="PV65" s="636"/>
      <c r="PW65" s="636"/>
      <c r="PX65" s="636"/>
      <c r="PY65" s="636"/>
      <c r="PZ65" s="636"/>
      <c r="QA65" s="636"/>
      <c r="QB65" s="636"/>
      <c r="QC65" s="636"/>
      <c r="QD65" s="636"/>
      <c r="QE65" s="636"/>
      <c r="QF65" s="636"/>
      <c r="QG65" s="636"/>
      <c r="QH65" s="636"/>
      <c r="QI65" s="636"/>
      <c r="QJ65" s="636"/>
      <c r="QK65" s="636"/>
      <c r="QL65" s="636"/>
      <c r="QM65" s="636"/>
      <c r="QN65" s="636"/>
      <c r="QO65" s="636"/>
      <c r="QP65" s="636"/>
      <c r="QQ65" s="636"/>
      <c r="QR65" s="636"/>
      <c r="QS65" s="636"/>
      <c r="QT65" s="636"/>
      <c r="QU65" s="636"/>
      <c r="QV65" s="636"/>
      <c r="QW65" s="636"/>
      <c r="QX65" s="636"/>
      <c r="QY65" s="636"/>
      <c r="QZ65" s="636"/>
      <c r="RA65" s="636"/>
      <c r="RB65" s="636"/>
      <c r="RC65" s="636"/>
      <c r="RD65" s="636"/>
      <c r="RE65" s="636"/>
      <c r="RF65" s="636"/>
      <c r="RG65" s="636"/>
      <c r="RH65" s="636"/>
      <c r="RI65" s="636"/>
      <c r="RJ65" s="636"/>
      <c r="RK65" s="636"/>
      <c r="RL65" s="636"/>
      <c r="RM65" s="636"/>
      <c r="RN65" s="636"/>
      <c r="RO65" s="636"/>
      <c r="RP65" s="636"/>
      <c r="RQ65" s="636"/>
      <c r="RR65" s="636"/>
      <c r="RS65" s="636"/>
      <c r="RT65" s="636"/>
      <c r="RU65" s="636"/>
      <c r="RV65" s="636"/>
      <c r="RW65" s="636"/>
      <c r="RX65" s="636"/>
      <c r="RY65" s="636"/>
      <c r="RZ65" s="636"/>
      <c r="SA65" s="636"/>
      <c r="SB65" s="636"/>
      <c r="SC65" s="636"/>
      <c r="SD65" s="636"/>
      <c r="SE65" s="636"/>
      <c r="SF65" s="636"/>
      <c r="SG65" s="636"/>
      <c r="SH65" s="636"/>
      <c r="SI65" s="636"/>
      <c r="SJ65" s="636"/>
      <c r="SK65" s="636"/>
      <c r="SL65" s="636"/>
      <c r="SM65" s="636"/>
      <c r="SN65" s="636"/>
      <c r="SO65" s="636"/>
      <c r="SP65" s="636"/>
      <c r="SQ65" s="636"/>
      <c r="SR65" s="636"/>
      <c r="SS65" s="636"/>
      <c r="ST65" s="636"/>
      <c r="SU65" s="636"/>
      <c r="SV65" s="636"/>
      <c r="SW65" s="636"/>
      <c r="SX65" s="636"/>
      <c r="SY65" s="636"/>
      <c r="SZ65" s="636"/>
      <c r="TA65" s="636"/>
      <c r="TB65" s="636"/>
      <c r="TC65" s="636"/>
      <c r="TD65" s="636"/>
      <c r="TE65" s="636"/>
      <c r="TF65" s="636"/>
      <c r="TG65" s="636"/>
      <c r="TH65" s="636"/>
      <c r="TI65" s="636"/>
      <c r="TJ65" s="636"/>
      <c r="TK65" s="636"/>
      <c r="TL65" s="636"/>
      <c r="TM65" s="636"/>
      <c r="TN65" s="636"/>
      <c r="TO65" s="636"/>
      <c r="TP65" s="636"/>
      <c r="TQ65" s="636"/>
      <c r="TR65" s="636"/>
      <c r="TS65" s="636"/>
      <c r="TT65" s="636"/>
      <c r="TU65" s="636"/>
      <c r="TV65" s="636"/>
      <c r="TW65" s="636"/>
      <c r="TX65" s="636"/>
      <c r="TY65" s="636"/>
      <c r="TZ65" s="636"/>
      <c r="UA65" s="636"/>
      <c r="UB65" s="636"/>
      <c r="UC65" s="636"/>
      <c r="UD65" s="636"/>
      <c r="UE65" s="636"/>
      <c r="UF65" s="636"/>
      <c r="UG65" s="636"/>
      <c r="UH65" s="636"/>
      <c r="UI65" s="636"/>
      <c r="UJ65" s="636"/>
      <c r="UK65" s="636"/>
      <c r="UL65" s="636"/>
      <c r="UM65" s="636"/>
      <c r="UN65" s="636"/>
      <c r="UO65" s="636"/>
      <c r="UP65" s="636"/>
      <c r="UQ65" s="636"/>
      <c r="UR65" s="636"/>
      <c r="US65" s="636"/>
      <c r="UT65" s="636"/>
      <c r="UU65" s="636"/>
      <c r="UV65" s="636"/>
      <c r="UW65" s="636"/>
      <c r="UX65" s="636"/>
      <c r="UY65" s="636"/>
      <c r="UZ65" s="636"/>
      <c r="VA65" s="636"/>
      <c r="VB65" s="636"/>
      <c r="VC65" s="636"/>
      <c r="VD65" s="636"/>
      <c r="VE65" s="636"/>
      <c r="VF65" s="636"/>
      <c r="VG65" s="636"/>
      <c r="VH65" s="636"/>
      <c r="VI65" s="636"/>
      <c r="VJ65" s="636"/>
      <c r="VK65" s="636"/>
      <c r="VL65" s="636"/>
      <c r="VM65" s="636"/>
      <c r="VN65" s="636"/>
      <c r="VO65" s="636"/>
      <c r="VP65" s="636"/>
      <c r="VQ65" s="636"/>
      <c r="VR65" s="636"/>
      <c r="VS65" s="636"/>
      <c r="VT65" s="636"/>
      <c r="VU65" s="636"/>
      <c r="VV65" s="636"/>
      <c r="VW65" s="636"/>
      <c r="VX65" s="636"/>
      <c r="VY65" s="636"/>
      <c r="VZ65" s="636"/>
      <c r="WA65" s="636"/>
      <c r="WB65" s="636"/>
      <c r="WC65" s="636"/>
      <c r="WD65" s="636"/>
      <c r="WE65" s="636"/>
      <c r="WF65" s="636"/>
      <c r="WG65" s="636"/>
      <c r="WH65" s="636"/>
      <c r="WI65" s="636"/>
      <c r="WJ65" s="636"/>
      <c r="WK65" s="636"/>
      <c r="WL65" s="636"/>
      <c r="WM65" s="636"/>
      <c r="WN65" s="636"/>
      <c r="WO65" s="636"/>
      <c r="WP65" s="636"/>
      <c r="WQ65" s="636"/>
      <c r="WR65" s="636"/>
      <c r="WS65" s="636"/>
      <c r="WT65" s="636"/>
      <c r="WU65" s="636"/>
      <c r="WV65" s="636"/>
      <c r="WW65" s="636"/>
      <c r="WX65" s="636"/>
      <c r="WY65" s="636"/>
      <c r="WZ65" s="636"/>
      <c r="XA65" s="636"/>
      <c r="XB65" s="636"/>
      <c r="XC65" s="636"/>
      <c r="XD65" s="636"/>
      <c r="XE65" s="636"/>
      <c r="XF65" s="636"/>
      <c r="XG65" s="636"/>
      <c r="XH65" s="636"/>
      <c r="XI65" s="636"/>
      <c r="XJ65" s="636"/>
      <c r="XK65" s="636"/>
      <c r="XL65" s="636"/>
      <c r="XM65" s="636"/>
      <c r="XN65" s="636"/>
      <c r="XO65" s="636"/>
      <c r="XP65" s="636"/>
      <c r="XQ65" s="636"/>
      <c r="XR65" s="636"/>
      <c r="XS65" s="636"/>
      <c r="XT65" s="636"/>
      <c r="XU65" s="636"/>
      <c r="XV65" s="636"/>
      <c r="XW65" s="636"/>
      <c r="XX65" s="636"/>
      <c r="XY65" s="636"/>
      <c r="XZ65" s="636"/>
      <c r="YA65" s="636"/>
      <c r="YB65" s="636"/>
      <c r="YC65" s="636"/>
      <c r="YD65" s="636"/>
      <c r="YE65" s="636"/>
      <c r="YF65" s="636"/>
      <c r="YG65" s="636"/>
      <c r="YH65" s="636"/>
      <c r="YI65" s="636"/>
      <c r="YJ65" s="636"/>
      <c r="YK65" s="636"/>
      <c r="YL65" s="636"/>
      <c r="YM65" s="636"/>
      <c r="YN65" s="636"/>
      <c r="YO65" s="636"/>
      <c r="YP65" s="636"/>
      <c r="YQ65" s="636"/>
      <c r="YR65" s="636"/>
      <c r="YS65" s="636"/>
      <c r="YT65" s="636"/>
      <c r="YU65" s="636"/>
      <c r="YV65" s="636"/>
      <c r="YW65" s="636"/>
      <c r="YX65" s="636"/>
      <c r="YY65" s="636"/>
      <c r="YZ65" s="636"/>
      <c r="ZA65" s="636"/>
      <c r="ZB65" s="636"/>
      <c r="ZC65" s="636"/>
      <c r="ZD65" s="636"/>
      <c r="ZE65" s="636"/>
      <c r="ZF65" s="636"/>
      <c r="ZG65" s="636"/>
      <c r="ZH65" s="636"/>
      <c r="ZI65" s="636"/>
      <c r="ZJ65" s="636"/>
      <c r="ZK65" s="636"/>
      <c r="ZL65" s="636"/>
      <c r="ZM65" s="636"/>
      <c r="ZN65" s="636"/>
      <c r="ZO65" s="636"/>
      <c r="ZP65" s="636"/>
      <c r="ZQ65" s="636"/>
      <c r="ZR65" s="636"/>
      <c r="ZS65" s="636"/>
      <c r="ZT65" s="636"/>
      <c r="ZU65" s="636"/>
      <c r="ZV65" s="636"/>
      <c r="ZW65" s="636"/>
      <c r="ZX65" s="636"/>
      <c r="ZY65" s="636"/>
      <c r="ZZ65" s="636"/>
      <c r="AAA65" s="636"/>
      <c r="AAB65" s="636"/>
      <c r="AAC65" s="636"/>
      <c r="AAD65" s="636"/>
      <c r="AAE65" s="636"/>
      <c r="AAF65" s="636"/>
      <c r="AAG65" s="636"/>
      <c r="AAH65" s="636"/>
      <c r="AAI65" s="636"/>
      <c r="AAJ65" s="636"/>
      <c r="AAK65" s="636"/>
      <c r="AAL65" s="636"/>
      <c r="AAM65" s="636"/>
      <c r="AAN65" s="636"/>
      <c r="AAO65" s="636"/>
      <c r="AAP65" s="636"/>
      <c r="AAQ65" s="636"/>
      <c r="AAR65" s="636"/>
      <c r="AAS65" s="636"/>
      <c r="AAT65" s="636"/>
      <c r="AAU65" s="636"/>
      <c r="AAV65" s="636"/>
      <c r="AAW65" s="636"/>
      <c r="AAX65" s="636"/>
      <c r="AAY65" s="636"/>
      <c r="AAZ65" s="636"/>
      <c r="ABA65" s="636"/>
      <c r="ABB65" s="636"/>
      <c r="ABC65" s="636"/>
      <c r="ABD65" s="636"/>
      <c r="ABE65" s="636"/>
      <c r="ABF65" s="636"/>
      <c r="ABG65" s="636"/>
      <c r="ABH65" s="636"/>
      <c r="ABI65" s="636"/>
      <c r="ABJ65" s="636"/>
      <c r="ABK65" s="636"/>
      <c r="ABL65" s="636"/>
      <c r="ABM65" s="636"/>
      <c r="ABN65" s="636"/>
      <c r="ABO65" s="636"/>
      <c r="ABP65" s="636"/>
      <c r="ABQ65" s="636"/>
      <c r="ABR65" s="636"/>
      <c r="ABS65" s="636"/>
      <c r="ABT65" s="636"/>
      <c r="ABU65" s="636"/>
      <c r="ABV65" s="636"/>
      <c r="ABW65" s="636"/>
      <c r="ABX65" s="636"/>
      <c r="ABY65" s="636"/>
      <c r="ABZ65" s="636"/>
      <c r="ACA65" s="636"/>
      <c r="ACB65" s="636"/>
      <c r="ACC65" s="636"/>
      <c r="ACD65" s="636"/>
      <c r="ACE65" s="636"/>
      <c r="ACF65" s="636"/>
      <c r="ACG65" s="636"/>
      <c r="ACH65" s="636"/>
      <c r="ACI65" s="636"/>
      <c r="ACJ65" s="636"/>
      <c r="ACK65" s="636"/>
      <c r="ACL65" s="636"/>
      <c r="ACM65" s="636"/>
      <c r="ACN65" s="636"/>
      <c r="ACO65" s="636"/>
      <c r="ACP65" s="636"/>
      <c r="ACQ65" s="636"/>
      <c r="ACR65" s="636"/>
      <c r="ACS65" s="636"/>
      <c r="ACT65" s="636"/>
      <c r="ACU65" s="636"/>
      <c r="ACV65" s="636"/>
      <c r="ACW65" s="636"/>
      <c r="ACX65" s="636"/>
      <c r="ACY65" s="636"/>
      <c r="ACZ65" s="636"/>
      <c r="ADA65" s="636"/>
      <c r="ADB65" s="636"/>
      <c r="ADC65" s="636"/>
      <c r="ADD65" s="636"/>
      <c r="ADE65" s="636"/>
      <c r="ADF65" s="636"/>
      <c r="ADG65" s="636"/>
      <c r="ADH65" s="636"/>
      <c r="ADI65" s="636"/>
      <c r="ADJ65" s="636"/>
      <c r="ADK65" s="636"/>
      <c r="ADL65" s="636"/>
      <c r="ADM65" s="636"/>
      <c r="ADN65" s="636"/>
      <c r="ADO65" s="636"/>
      <c r="ADP65" s="636"/>
      <c r="ADQ65" s="636"/>
      <c r="ADR65" s="636"/>
      <c r="ADS65" s="636"/>
      <c r="ADT65" s="636"/>
      <c r="ADU65" s="636"/>
      <c r="ADV65" s="636"/>
      <c r="ADW65" s="636"/>
      <c r="ADX65" s="636"/>
      <c r="ADY65" s="636"/>
      <c r="ADZ65" s="636"/>
      <c r="AEA65" s="636"/>
      <c r="AEB65" s="636"/>
      <c r="AEC65" s="636"/>
      <c r="AED65" s="636"/>
      <c r="AEE65" s="636"/>
      <c r="AEF65" s="636"/>
      <c r="AEG65" s="636"/>
      <c r="AEH65" s="636"/>
      <c r="AEI65" s="636"/>
      <c r="AEJ65" s="636"/>
      <c r="AEK65" s="636"/>
      <c r="AEL65" s="636"/>
      <c r="AEM65" s="636"/>
      <c r="AEN65" s="636"/>
      <c r="AEO65" s="636"/>
      <c r="AEP65" s="636"/>
      <c r="AEQ65" s="636"/>
      <c r="AER65" s="636"/>
      <c r="AES65" s="636"/>
      <c r="AET65" s="636"/>
      <c r="AEU65" s="636"/>
      <c r="AEV65" s="636"/>
      <c r="AEW65" s="636"/>
      <c r="AEX65" s="636"/>
      <c r="AEY65" s="636"/>
      <c r="AEZ65" s="636"/>
      <c r="AFA65" s="636"/>
      <c r="AFB65" s="636"/>
      <c r="AFC65" s="636"/>
      <c r="AFD65" s="636"/>
      <c r="AFE65" s="636"/>
      <c r="AFF65" s="636"/>
      <c r="AFG65" s="636"/>
      <c r="AFH65" s="636"/>
      <c r="AFI65" s="636"/>
      <c r="AFJ65" s="636"/>
      <c r="AFK65" s="636"/>
      <c r="AFL65" s="636"/>
      <c r="AFM65" s="636"/>
      <c r="AFN65" s="636"/>
      <c r="AFO65" s="636"/>
      <c r="AFP65" s="636"/>
      <c r="AFQ65" s="636"/>
      <c r="AFR65" s="636"/>
      <c r="AFS65" s="636"/>
      <c r="AFT65" s="636"/>
      <c r="AFU65" s="636"/>
      <c r="AFV65" s="636"/>
      <c r="AFW65" s="636"/>
      <c r="AFX65" s="636"/>
      <c r="AFY65" s="636"/>
      <c r="AFZ65" s="636"/>
      <c r="AGA65" s="636"/>
      <c r="AGB65" s="636"/>
      <c r="AGC65" s="636"/>
      <c r="AGD65" s="636"/>
      <c r="AGE65" s="636"/>
      <c r="AGF65" s="636"/>
      <c r="AGG65" s="636"/>
      <c r="AGH65" s="636"/>
      <c r="AGI65" s="636"/>
      <c r="AGJ65" s="636"/>
      <c r="AGK65" s="636"/>
      <c r="AGL65" s="636"/>
      <c r="AGM65" s="636"/>
      <c r="AGN65" s="636"/>
      <c r="AGO65" s="636"/>
      <c r="AGP65" s="636"/>
      <c r="AGQ65" s="636"/>
      <c r="AGR65" s="636"/>
      <c r="AGS65" s="636"/>
      <c r="AGT65" s="636"/>
      <c r="AGU65" s="636"/>
      <c r="AGV65" s="636"/>
      <c r="AGW65" s="636"/>
      <c r="AGX65" s="636"/>
      <c r="AGY65" s="636"/>
      <c r="AGZ65" s="636"/>
      <c r="AHA65" s="636"/>
      <c r="AHB65" s="636"/>
      <c r="AHC65" s="636"/>
      <c r="AHD65" s="636"/>
      <c r="AHE65" s="636"/>
      <c r="AHF65" s="636"/>
      <c r="AHG65" s="636"/>
      <c r="AHH65" s="636"/>
      <c r="AHI65" s="636"/>
      <c r="AHJ65" s="636"/>
      <c r="AHK65" s="636"/>
      <c r="AHL65" s="636"/>
      <c r="AHM65" s="636"/>
      <c r="AHN65" s="636"/>
      <c r="AHO65" s="636"/>
      <c r="AHP65" s="636"/>
      <c r="AHQ65" s="636"/>
      <c r="AHR65" s="636"/>
      <c r="AHS65" s="636"/>
      <c r="AHT65" s="636"/>
      <c r="AHU65" s="636"/>
      <c r="AHV65" s="636"/>
      <c r="AHW65" s="636"/>
      <c r="AHX65" s="636"/>
      <c r="AHY65" s="636"/>
      <c r="AHZ65" s="636"/>
      <c r="AIA65" s="636"/>
      <c r="AIB65" s="636"/>
      <c r="AIC65" s="636"/>
      <c r="AID65" s="636"/>
      <c r="AIE65" s="636"/>
      <c r="AIF65" s="636"/>
      <c r="AIG65" s="636"/>
      <c r="AIH65" s="636"/>
      <c r="AII65" s="636"/>
      <c r="AIJ65" s="636"/>
      <c r="AIK65" s="636"/>
      <c r="AIL65" s="636"/>
      <c r="AIM65" s="636"/>
      <c r="AIN65" s="636"/>
      <c r="AIO65" s="636"/>
      <c r="AIP65" s="636"/>
      <c r="AIQ65" s="636"/>
      <c r="AIR65" s="636"/>
      <c r="AIS65" s="636"/>
      <c r="AIT65" s="636"/>
      <c r="AIU65" s="636"/>
      <c r="AIV65" s="636"/>
      <c r="AIW65" s="636"/>
      <c r="AIX65" s="636"/>
      <c r="AIY65" s="636"/>
      <c r="AIZ65" s="636"/>
      <c r="AJA65" s="636"/>
      <c r="AJB65" s="636"/>
      <c r="AJC65" s="636"/>
      <c r="AJD65" s="636"/>
      <c r="AJE65" s="636"/>
      <c r="AJF65" s="636"/>
      <c r="AJG65" s="636"/>
      <c r="AJH65" s="636"/>
      <c r="AJI65" s="636"/>
      <c r="AJJ65" s="636"/>
      <c r="AJK65" s="636"/>
      <c r="AJL65" s="636"/>
      <c r="AJM65" s="636"/>
      <c r="AJN65" s="636"/>
      <c r="AJO65" s="636"/>
      <c r="AJP65" s="636"/>
      <c r="AJQ65" s="636"/>
      <c r="AJR65" s="636"/>
      <c r="AJS65" s="636"/>
      <c r="AJT65" s="636"/>
      <c r="AJU65" s="636"/>
      <c r="AJV65" s="636"/>
      <c r="AJW65" s="636"/>
      <c r="AJX65" s="636"/>
      <c r="AJY65" s="636"/>
      <c r="AJZ65" s="636"/>
      <c r="AKA65" s="636"/>
      <c r="AKB65" s="636"/>
      <c r="AKC65" s="636"/>
      <c r="AKD65" s="636"/>
      <c r="AKE65" s="636"/>
      <c r="AKF65" s="636"/>
      <c r="AKG65" s="636"/>
      <c r="AKH65" s="636"/>
      <c r="AKI65" s="636"/>
      <c r="AKJ65" s="636"/>
      <c r="AKK65" s="636"/>
      <c r="AKL65" s="636"/>
      <c r="AKM65" s="636"/>
      <c r="AKN65" s="636"/>
      <c r="AKO65" s="636"/>
      <c r="AKP65" s="636"/>
      <c r="AKQ65" s="636"/>
      <c r="AKR65" s="636"/>
      <c r="AKS65" s="636"/>
      <c r="AKT65" s="636"/>
      <c r="AKU65" s="636"/>
      <c r="AKV65" s="636"/>
      <c r="AKW65" s="636"/>
      <c r="AKX65" s="636"/>
      <c r="AKY65" s="636"/>
      <c r="AKZ65" s="636"/>
      <c r="ALA65" s="636"/>
      <c r="ALB65" s="636"/>
      <c r="ALC65" s="636"/>
      <c r="ALD65" s="636"/>
      <c r="ALE65" s="636"/>
      <c r="ALF65" s="636"/>
      <c r="ALG65" s="636"/>
      <c r="ALH65" s="636"/>
      <c r="ALI65" s="636"/>
      <c r="ALJ65" s="636"/>
      <c r="ALK65" s="636"/>
      <c r="ALL65" s="636"/>
      <c r="ALM65" s="636"/>
      <c r="ALN65" s="636"/>
      <c r="ALO65" s="636"/>
      <c r="ALP65" s="636"/>
      <c r="ALQ65" s="636"/>
      <c r="ALR65" s="636"/>
      <c r="ALS65" s="636"/>
      <c r="ALT65" s="636"/>
      <c r="ALU65" s="636"/>
      <c r="ALV65" s="636"/>
      <c r="ALW65" s="636"/>
      <c r="ALX65" s="636"/>
      <c r="ALY65" s="636"/>
      <c r="ALZ65" s="636"/>
      <c r="AMA65" s="636"/>
      <c r="AMB65" s="636"/>
      <c r="AMC65" s="636"/>
      <c r="AMD65" s="636"/>
      <c r="AME65" s="636"/>
      <c r="AMF65" s="636"/>
      <c r="AMG65" s="636"/>
      <c r="AMH65" s="636"/>
      <c r="AMI65" s="636"/>
      <c r="AMJ65" s="636"/>
      <c r="AMK65" s="636"/>
      <c r="AML65" s="636"/>
      <c r="AMM65" s="636"/>
      <c r="AMN65" s="636"/>
      <c r="AMO65" s="636"/>
      <c r="AMP65" s="636"/>
      <c r="AMQ65" s="636"/>
      <c r="AMR65" s="636"/>
      <c r="AMS65" s="636"/>
      <c r="AMT65" s="636"/>
      <c r="AMU65" s="636"/>
      <c r="AMV65" s="636"/>
      <c r="AMW65" s="636"/>
      <c r="AMX65" s="636"/>
      <c r="AMY65" s="636"/>
      <c r="AMZ65" s="636"/>
      <c r="ANA65" s="636"/>
      <c r="ANB65" s="636"/>
      <c r="ANC65" s="636"/>
      <c r="AND65" s="636"/>
      <c r="ANE65" s="636"/>
      <c r="ANF65" s="636"/>
      <c r="ANG65" s="636"/>
      <c r="ANH65" s="636"/>
      <c r="ANI65" s="636"/>
      <c r="ANJ65" s="636"/>
      <c r="ANK65" s="636"/>
      <c r="ANL65" s="636"/>
      <c r="ANM65" s="636"/>
      <c r="ANN65" s="636"/>
      <c r="ANO65" s="636"/>
      <c r="ANP65" s="636"/>
      <c r="ANQ65" s="636"/>
      <c r="ANR65" s="636"/>
      <c r="ANS65" s="636"/>
      <c r="ANT65" s="636"/>
      <c r="ANU65" s="636"/>
      <c r="ANV65" s="636"/>
      <c r="ANW65" s="636"/>
      <c r="ANX65" s="636"/>
      <c r="ANY65" s="636"/>
      <c r="ANZ65" s="636"/>
      <c r="AOA65" s="636"/>
      <c r="AOB65" s="636"/>
      <c r="AOC65" s="636"/>
      <c r="AOD65" s="636"/>
      <c r="AOE65" s="636"/>
      <c r="AOF65" s="636"/>
      <c r="AOG65" s="636"/>
      <c r="AOH65" s="636"/>
      <c r="AOI65" s="636"/>
      <c r="AOJ65" s="636"/>
      <c r="AOK65" s="636"/>
      <c r="AOL65" s="636"/>
      <c r="AOM65" s="636"/>
      <c r="AON65" s="636"/>
      <c r="AOO65" s="636"/>
      <c r="AOP65" s="636"/>
      <c r="AOQ65" s="636"/>
      <c r="AOR65" s="636"/>
      <c r="AOS65" s="636"/>
      <c r="AOT65" s="636"/>
      <c r="AOU65" s="636"/>
      <c r="AOV65" s="636"/>
      <c r="AOW65" s="636"/>
      <c r="AOX65" s="636"/>
      <c r="AOY65" s="636"/>
      <c r="AOZ65" s="636"/>
      <c r="APA65" s="636"/>
      <c r="APB65" s="636"/>
      <c r="APC65" s="636"/>
      <c r="APD65" s="636"/>
      <c r="APE65" s="636"/>
      <c r="APF65" s="636"/>
      <c r="APG65" s="636"/>
      <c r="APH65" s="636"/>
      <c r="API65" s="636"/>
      <c r="APJ65" s="636"/>
      <c r="APK65" s="636"/>
      <c r="APL65" s="636"/>
      <c r="APM65" s="636"/>
      <c r="APN65" s="636"/>
      <c r="APO65" s="636"/>
      <c r="APP65" s="636"/>
      <c r="APQ65" s="636"/>
      <c r="APR65" s="636"/>
      <c r="APS65" s="636"/>
      <c r="APT65" s="636"/>
      <c r="APU65" s="636"/>
      <c r="APV65" s="636"/>
      <c r="APW65" s="636"/>
      <c r="APX65" s="636"/>
      <c r="APY65" s="636"/>
      <c r="APZ65" s="636"/>
      <c r="AQA65" s="636"/>
      <c r="AQB65" s="636"/>
      <c r="AQC65" s="636"/>
      <c r="AQD65" s="636"/>
      <c r="AQE65" s="636"/>
      <c r="AQF65" s="636"/>
      <c r="AQG65" s="636"/>
      <c r="AQH65" s="636"/>
      <c r="AQI65" s="636"/>
      <c r="AQJ65" s="636"/>
      <c r="AQK65" s="636"/>
      <c r="AQL65" s="636"/>
      <c r="AQM65" s="636"/>
      <c r="AQN65" s="636"/>
      <c r="AQO65" s="636"/>
      <c r="AQP65" s="636"/>
      <c r="AQQ65" s="636"/>
      <c r="AQR65" s="636"/>
      <c r="AQS65" s="636"/>
      <c r="AQT65" s="636"/>
      <c r="AQU65" s="636"/>
      <c r="AQV65" s="636"/>
      <c r="AQW65" s="636"/>
      <c r="AQX65" s="636"/>
      <c r="AQY65" s="636"/>
      <c r="AQZ65" s="636"/>
      <c r="ARA65" s="636"/>
      <c r="ARB65" s="636"/>
      <c r="ARC65" s="636"/>
      <c r="ARD65" s="636"/>
      <c r="ARE65" s="636"/>
      <c r="ARF65" s="636"/>
      <c r="ARG65" s="636"/>
      <c r="ARH65" s="636"/>
      <c r="ARI65" s="636"/>
      <c r="ARJ65" s="636"/>
      <c r="ARK65" s="636"/>
      <c r="ARL65" s="636"/>
      <c r="ARM65" s="636"/>
      <c r="ARN65" s="636"/>
      <c r="ARO65" s="636"/>
      <c r="ARP65" s="636"/>
      <c r="ARQ65" s="636"/>
      <c r="ARR65" s="636"/>
      <c r="ARS65" s="636"/>
      <c r="ART65" s="636"/>
      <c r="ARU65" s="636"/>
      <c r="ARV65" s="636"/>
      <c r="ARW65" s="636"/>
      <c r="ARX65" s="636"/>
      <c r="ARY65" s="636"/>
      <c r="ARZ65" s="636"/>
      <c r="ASA65" s="636"/>
      <c r="ASB65" s="636"/>
      <c r="ASC65" s="636"/>
      <c r="ASD65" s="636"/>
      <c r="ASE65" s="636"/>
      <c r="ASF65" s="636"/>
      <c r="ASG65" s="636"/>
      <c r="ASH65" s="636"/>
      <c r="ASI65" s="636"/>
      <c r="ASJ65" s="636"/>
      <c r="ASK65" s="636"/>
      <c r="ASL65" s="636"/>
      <c r="ASM65" s="636"/>
      <c r="ASN65" s="636"/>
      <c r="ASO65" s="636"/>
      <c r="ASP65" s="636"/>
      <c r="ASQ65" s="636"/>
      <c r="ASR65" s="636"/>
      <c r="ASS65" s="636"/>
      <c r="AST65" s="636"/>
      <c r="ASU65" s="636"/>
      <c r="ASV65" s="636"/>
      <c r="ASW65" s="636"/>
      <c r="ASX65" s="636"/>
      <c r="ASY65" s="636"/>
      <c r="ASZ65" s="636"/>
      <c r="ATA65" s="636"/>
      <c r="ATB65" s="636"/>
      <c r="ATC65" s="636"/>
      <c r="ATD65" s="636"/>
      <c r="ATE65" s="636"/>
      <c r="ATF65" s="636"/>
      <c r="ATG65" s="636"/>
      <c r="ATH65" s="636"/>
      <c r="ATI65" s="636"/>
      <c r="ATJ65" s="636"/>
      <c r="ATK65" s="636"/>
      <c r="ATL65" s="636"/>
      <c r="ATM65" s="636"/>
      <c r="ATN65" s="636"/>
      <c r="ATO65" s="636"/>
      <c r="ATP65" s="636"/>
      <c r="ATQ65" s="636"/>
      <c r="ATR65" s="636"/>
      <c r="ATS65" s="636"/>
      <c r="ATT65" s="636"/>
      <c r="ATU65" s="636"/>
      <c r="ATV65" s="636"/>
      <c r="ATW65" s="636"/>
      <c r="ATX65" s="636"/>
      <c r="ATY65" s="636"/>
      <c r="ATZ65" s="636"/>
      <c r="AUA65" s="636"/>
      <c r="AUB65" s="636"/>
      <c r="AUC65" s="636"/>
      <c r="AUD65" s="636"/>
      <c r="AUE65" s="636"/>
      <c r="AUF65" s="636"/>
      <c r="AUG65" s="636"/>
      <c r="AUH65" s="636"/>
      <c r="AUI65" s="636"/>
      <c r="AUJ65" s="636"/>
      <c r="AUK65" s="636"/>
      <c r="AUL65" s="636"/>
      <c r="AUM65" s="636"/>
      <c r="AUN65" s="636"/>
      <c r="AUO65" s="636"/>
      <c r="AUP65" s="636"/>
      <c r="AUQ65" s="636"/>
      <c r="AUR65" s="636"/>
      <c r="AUS65" s="636"/>
      <c r="AUT65" s="636"/>
      <c r="AUU65" s="636"/>
      <c r="AUV65" s="636"/>
      <c r="AUW65" s="636"/>
      <c r="AUX65" s="636"/>
      <c r="AUY65" s="636"/>
      <c r="AUZ65" s="636"/>
      <c r="AVA65" s="636"/>
      <c r="AVB65" s="636"/>
      <c r="AVC65" s="636"/>
      <c r="AVD65" s="636"/>
      <c r="AVE65" s="636"/>
      <c r="AVF65" s="636"/>
      <c r="AVG65" s="636"/>
      <c r="AVH65" s="636"/>
      <c r="AVI65" s="636"/>
      <c r="AVJ65" s="636"/>
      <c r="AVK65" s="636"/>
      <c r="AVL65" s="636"/>
      <c r="AVM65" s="636"/>
      <c r="AVN65" s="636"/>
      <c r="AVO65" s="636"/>
      <c r="AVP65" s="636"/>
      <c r="AVQ65" s="636"/>
      <c r="AVR65" s="636"/>
      <c r="AVS65" s="636"/>
      <c r="AVT65" s="636"/>
      <c r="AVU65" s="636"/>
      <c r="AVV65" s="636"/>
      <c r="AVW65" s="636"/>
      <c r="AVX65" s="636"/>
      <c r="AVY65" s="636"/>
      <c r="AVZ65" s="636"/>
      <c r="AWA65" s="636"/>
      <c r="AWB65" s="636"/>
      <c r="AWC65" s="636"/>
      <c r="AWD65" s="636"/>
      <c r="AWE65" s="636"/>
      <c r="AWF65" s="636"/>
      <c r="AWG65" s="636"/>
      <c r="AWH65" s="636"/>
      <c r="AWI65" s="636"/>
      <c r="AWJ65" s="636"/>
      <c r="AWK65" s="636"/>
      <c r="AWL65" s="636"/>
      <c r="AWM65" s="636"/>
      <c r="AWN65" s="636"/>
      <c r="AWO65" s="636"/>
      <c r="AWP65" s="636"/>
      <c r="AWQ65" s="636"/>
      <c r="AWR65" s="636"/>
      <c r="AWS65" s="636"/>
      <c r="AWT65" s="636"/>
      <c r="AWU65" s="636"/>
      <c r="AWV65" s="636"/>
      <c r="AWW65" s="636"/>
      <c r="AWX65" s="636"/>
      <c r="AWY65" s="636"/>
      <c r="AWZ65" s="636"/>
      <c r="AXA65" s="636"/>
      <c r="AXB65" s="636"/>
      <c r="AXC65" s="636"/>
      <c r="AXD65" s="636"/>
      <c r="AXE65" s="636"/>
      <c r="AXF65" s="636"/>
      <c r="AXG65" s="636"/>
      <c r="AXH65" s="636"/>
      <c r="AXI65" s="636"/>
      <c r="AXJ65" s="636"/>
      <c r="AXK65" s="636"/>
      <c r="AXL65" s="636"/>
      <c r="AXM65" s="636"/>
      <c r="AXN65" s="636"/>
      <c r="AXO65" s="636"/>
      <c r="AXP65" s="636"/>
      <c r="AXQ65" s="636"/>
      <c r="AXR65" s="636"/>
      <c r="AXS65" s="636"/>
      <c r="AXT65" s="636"/>
      <c r="AXU65" s="636"/>
      <c r="AXV65" s="636"/>
      <c r="AXW65" s="636"/>
      <c r="AXX65" s="636"/>
      <c r="AXY65" s="636"/>
      <c r="AXZ65" s="636"/>
      <c r="AYA65" s="636"/>
      <c r="AYB65" s="636"/>
      <c r="AYC65" s="636"/>
      <c r="AYD65" s="636"/>
      <c r="AYE65" s="636"/>
      <c r="AYF65" s="636"/>
      <c r="AYG65" s="636"/>
      <c r="AYH65" s="636"/>
      <c r="AYI65" s="636"/>
      <c r="AYJ65" s="636"/>
      <c r="AYK65" s="636"/>
      <c r="AYL65" s="636"/>
      <c r="AYM65" s="636"/>
      <c r="AYN65" s="636"/>
      <c r="AYO65" s="636"/>
      <c r="AYP65" s="636"/>
      <c r="AYQ65" s="636"/>
      <c r="AYR65" s="636"/>
      <c r="AYS65" s="636"/>
      <c r="AYT65" s="636"/>
      <c r="AYU65" s="636"/>
      <c r="AYV65" s="636"/>
      <c r="AYW65" s="636"/>
      <c r="AYX65" s="636"/>
      <c r="AYY65" s="636"/>
      <c r="AYZ65" s="636"/>
      <c r="AZA65" s="636"/>
      <c r="AZB65" s="636"/>
      <c r="AZC65" s="636"/>
      <c r="AZD65" s="636"/>
      <c r="AZE65" s="636"/>
      <c r="AZF65" s="636"/>
      <c r="AZG65" s="636"/>
      <c r="AZH65" s="636"/>
      <c r="AZI65" s="636"/>
      <c r="AZJ65" s="636"/>
      <c r="AZK65" s="636"/>
      <c r="AZL65" s="636"/>
      <c r="AZM65" s="636"/>
      <c r="AZN65" s="636"/>
      <c r="AZO65" s="636"/>
      <c r="AZP65" s="636"/>
      <c r="AZQ65" s="636"/>
      <c r="AZR65" s="636"/>
      <c r="AZS65" s="636"/>
      <c r="AZT65" s="636"/>
      <c r="AZU65" s="636"/>
      <c r="AZV65" s="636"/>
      <c r="AZW65" s="636"/>
      <c r="AZX65" s="636"/>
      <c r="AZY65" s="636"/>
      <c r="AZZ65" s="636"/>
      <c r="BAA65" s="636"/>
      <c r="BAB65" s="636"/>
      <c r="BAC65" s="636"/>
      <c r="BAD65" s="636"/>
      <c r="BAE65" s="636"/>
      <c r="BAF65" s="636"/>
      <c r="BAG65" s="636"/>
      <c r="BAH65" s="636"/>
      <c r="BAI65" s="636"/>
      <c r="BAJ65" s="636"/>
      <c r="BAK65" s="636"/>
      <c r="BAL65" s="636"/>
      <c r="BAM65" s="636"/>
      <c r="BAN65" s="636"/>
      <c r="BAO65" s="636"/>
      <c r="BAP65" s="636"/>
      <c r="BAQ65" s="636"/>
      <c r="BAR65" s="636"/>
      <c r="BAS65" s="636"/>
      <c r="BAT65" s="636"/>
      <c r="BAU65" s="636"/>
      <c r="BAV65" s="636"/>
      <c r="BAW65" s="636"/>
      <c r="BAX65" s="636"/>
      <c r="BAY65" s="636"/>
      <c r="BAZ65" s="636"/>
      <c r="BBA65" s="636"/>
      <c r="BBB65" s="636"/>
      <c r="BBC65" s="636"/>
      <c r="BBD65" s="636"/>
      <c r="BBE65" s="636"/>
      <c r="BBF65" s="636"/>
      <c r="BBG65" s="636"/>
      <c r="BBH65" s="636"/>
      <c r="BBI65" s="636"/>
      <c r="BBJ65" s="636"/>
      <c r="BBK65" s="636"/>
      <c r="BBL65" s="636"/>
      <c r="BBM65" s="636"/>
      <c r="BBN65" s="636"/>
      <c r="BBO65" s="636"/>
      <c r="BBP65" s="636"/>
      <c r="BBQ65" s="636"/>
      <c r="BBR65" s="636"/>
      <c r="BBS65" s="636"/>
      <c r="BBT65" s="636"/>
      <c r="BBU65" s="636"/>
      <c r="BBV65" s="636"/>
      <c r="BBW65" s="636"/>
      <c r="BBX65" s="636"/>
      <c r="BBY65" s="636"/>
      <c r="BBZ65" s="636"/>
      <c r="BCA65" s="636"/>
      <c r="BCB65" s="636"/>
      <c r="BCC65" s="636"/>
      <c r="BCD65" s="636"/>
      <c r="BCE65" s="636"/>
      <c r="BCF65" s="636"/>
      <c r="BCG65" s="636"/>
      <c r="BCH65" s="636"/>
      <c r="BCI65" s="636"/>
      <c r="BCJ65" s="636"/>
      <c r="BCK65" s="636"/>
      <c r="BCL65" s="636"/>
      <c r="BCM65" s="636"/>
      <c r="BCN65" s="636"/>
      <c r="BCO65" s="636"/>
      <c r="BCP65" s="636"/>
      <c r="BCQ65" s="636"/>
      <c r="BCR65" s="636"/>
      <c r="BCS65" s="636"/>
      <c r="BCT65" s="636"/>
      <c r="BCU65" s="636"/>
      <c r="BCV65" s="636"/>
      <c r="BCW65" s="636"/>
      <c r="BCX65" s="636"/>
      <c r="BCY65" s="636"/>
      <c r="BCZ65" s="636"/>
      <c r="BDA65" s="636"/>
      <c r="BDB65" s="636"/>
      <c r="BDC65" s="636"/>
      <c r="BDD65" s="636"/>
      <c r="BDE65" s="636"/>
      <c r="BDF65" s="636"/>
      <c r="BDG65" s="636"/>
      <c r="BDH65" s="636"/>
      <c r="BDI65" s="636"/>
      <c r="BDJ65" s="636"/>
      <c r="BDK65" s="636"/>
      <c r="BDL65" s="636"/>
      <c r="BDM65" s="636"/>
      <c r="BDN65" s="636"/>
      <c r="BDO65" s="636"/>
      <c r="BDP65" s="636"/>
      <c r="BDQ65" s="636"/>
      <c r="BDR65" s="636"/>
      <c r="BDS65" s="636"/>
      <c r="BDT65" s="636"/>
      <c r="BDU65" s="636"/>
      <c r="BDV65" s="636"/>
      <c r="BDW65" s="636"/>
      <c r="BDX65" s="636"/>
      <c r="BDY65" s="636"/>
      <c r="BDZ65" s="636"/>
      <c r="BEA65" s="636"/>
      <c r="BEB65" s="636"/>
      <c r="BEC65" s="636"/>
      <c r="BED65" s="636"/>
      <c r="BEE65" s="636"/>
      <c r="BEF65" s="636"/>
      <c r="BEG65" s="636"/>
      <c r="BEH65" s="636"/>
      <c r="BEI65" s="636"/>
      <c r="BEJ65" s="636"/>
      <c r="BEK65" s="636"/>
      <c r="BEL65" s="636"/>
      <c r="BEM65" s="636"/>
      <c r="BEN65" s="636"/>
      <c r="BEO65" s="636"/>
      <c r="BEP65" s="636"/>
      <c r="BEQ65" s="636"/>
      <c r="BER65" s="636"/>
      <c r="BES65" s="636"/>
      <c r="BET65" s="636"/>
      <c r="BEU65" s="636"/>
      <c r="BEV65" s="636"/>
      <c r="BEW65" s="636"/>
      <c r="BEX65" s="636"/>
      <c r="BEY65" s="636"/>
      <c r="BEZ65" s="636"/>
      <c r="BFA65" s="636"/>
      <c r="BFB65" s="636"/>
      <c r="BFC65" s="636"/>
      <c r="BFD65" s="636"/>
      <c r="BFE65" s="636"/>
      <c r="BFF65" s="636"/>
      <c r="BFG65" s="636"/>
      <c r="BFH65" s="636"/>
      <c r="BFI65" s="636"/>
      <c r="BFJ65" s="636"/>
      <c r="BFK65" s="636"/>
      <c r="BFL65" s="636"/>
      <c r="BFM65" s="636"/>
      <c r="BFN65" s="636"/>
      <c r="BFO65" s="636"/>
      <c r="BFP65" s="636"/>
      <c r="BFQ65" s="636"/>
      <c r="BFR65" s="636"/>
      <c r="BFS65" s="636"/>
      <c r="BFT65" s="636"/>
      <c r="BFU65" s="636"/>
      <c r="BFV65" s="636"/>
      <c r="BFW65" s="636"/>
      <c r="BFX65" s="636"/>
      <c r="BFY65" s="636"/>
      <c r="BFZ65" s="636"/>
      <c r="BGA65" s="636"/>
      <c r="BGB65" s="636"/>
      <c r="BGC65" s="636"/>
      <c r="BGD65" s="636"/>
      <c r="BGE65" s="636"/>
      <c r="BGF65" s="636"/>
      <c r="BGG65" s="636"/>
      <c r="BGH65" s="636"/>
      <c r="BGI65" s="636"/>
      <c r="BGJ65" s="636"/>
      <c r="BGK65" s="636"/>
      <c r="BGL65" s="636"/>
      <c r="BGM65" s="636"/>
      <c r="BGN65" s="636"/>
      <c r="BGO65" s="636"/>
      <c r="BGP65" s="636"/>
      <c r="BGQ65" s="636"/>
      <c r="BGR65" s="636"/>
      <c r="BGS65" s="636"/>
      <c r="BGT65" s="636"/>
      <c r="BGU65" s="636"/>
      <c r="BGV65" s="636"/>
      <c r="BGW65" s="636"/>
      <c r="BGX65" s="636"/>
      <c r="BGY65" s="636"/>
      <c r="BGZ65" s="636"/>
      <c r="BHA65" s="636"/>
      <c r="BHB65" s="636"/>
      <c r="BHC65" s="636"/>
      <c r="BHD65" s="636"/>
      <c r="BHE65" s="636"/>
      <c r="BHF65" s="636"/>
      <c r="BHG65" s="636"/>
      <c r="BHH65" s="636"/>
      <c r="BHI65" s="636"/>
      <c r="BHJ65" s="636"/>
      <c r="BHK65" s="636"/>
      <c r="BHL65" s="636"/>
      <c r="BHM65" s="636"/>
      <c r="BHN65" s="636"/>
      <c r="BHO65" s="636"/>
      <c r="BHP65" s="636"/>
      <c r="BHQ65" s="636"/>
      <c r="BHR65" s="636"/>
      <c r="BHS65" s="636"/>
      <c r="BHT65" s="636"/>
      <c r="BHU65" s="636"/>
      <c r="BHV65" s="636"/>
      <c r="BHW65" s="636"/>
      <c r="BHX65" s="636"/>
      <c r="BHY65" s="636"/>
      <c r="BHZ65" s="636"/>
      <c r="BIA65" s="636"/>
      <c r="BIB65" s="636"/>
      <c r="BIC65" s="636"/>
      <c r="BID65" s="636"/>
      <c r="BIE65" s="636"/>
      <c r="BIF65" s="636"/>
      <c r="BIG65" s="636"/>
      <c r="BIH65" s="636"/>
      <c r="BII65" s="636"/>
      <c r="BIJ65" s="636"/>
      <c r="BIK65" s="636"/>
      <c r="BIL65" s="636"/>
      <c r="BIM65" s="636"/>
      <c r="BIN65" s="636"/>
      <c r="BIO65" s="636"/>
      <c r="BIP65" s="636"/>
      <c r="BIQ65" s="636"/>
      <c r="BIR65" s="636"/>
      <c r="BIS65" s="636"/>
      <c r="BIT65" s="636"/>
      <c r="BIU65" s="636"/>
      <c r="BIV65" s="636"/>
      <c r="BIW65" s="636"/>
      <c r="BIX65" s="636"/>
      <c r="BIY65" s="636"/>
      <c r="BIZ65" s="636"/>
      <c r="BJA65" s="636"/>
      <c r="BJB65" s="636"/>
      <c r="BJC65" s="636"/>
      <c r="BJD65" s="636"/>
      <c r="BJE65" s="636"/>
      <c r="BJF65" s="636"/>
      <c r="BJG65" s="636"/>
      <c r="BJH65" s="636"/>
      <c r="BJI65" s="636"/>
      <c r="BJJ65" s="636"/>
      <c r="BJK65" s="636"/>
      <c r="BJL65" s="636"/>
      <c r="BJM65" s="636"/>
      <c r="BJN65" s="636"/>
      <c r="BJO65" s="636"/>
      <c r="BJP65" s="636"/>
      <c r="BJQ65" s="636"/>
      <c r="BJR65" s="636"/>
      <c r="BJS65" s="636"/>
      <c r="BJT65" s="636"/>
      <c r="BJU65" s="636"/>
      <c r="BJV65" s="636"/>
      <c r="BJW65" s="636"/>
      <c r="BJX65" s="636"/>
      <c r="BJY65" s="636"/>
      <c r="BJZ65" s="636"/>
      <c r="BKA65" s="636"/>
      <c r="BKB65" s="636"/>
      <c r="BKC65" s="636"/>
      <c r="BKD65" s="636"/>
      <c r="BKE65" s="636"/>
      <c r="BKF65" s="636"/>
      <c r="BKG65" s="636"/>
      <c r="BKH65" s="636"/>
      <c r="BKI65" s="636"/>
      <c r="BKJ65" s="636"/>
      <c r="BKK65" s="636"/>
      <c r="BKL65" s="636"/>
      <c r="BKM65" s="636"/>
      <c r="BKN65" s="636"/>
      <c r="BKO65" s="636"/>
      <c r="BKP65" s="636"/>
      <c r="BKQ65" s="636"/>
      <c r="BKR65" s="636"/>
      <c r="BKS65" s="636"/>
      <c r="BKT65" s="636"/>
      <c r="BKU65" s="636"/>
      <c r="BKV65" s="636"/>
      <c r="BKW65" s="636"/>
      <c r="BKX65" s="636"/>
      <c r="BKY65" s="636"/>
      <c r="BKZ65" s="636"/>
      <c r="BLA65" s="636"/>
      <c r="BLB65" s="636"/>
      <c r="BLC65" s="636"/>
      <c r="BLD65" s="636"/>
      <c r="BLE65" s="636"/>
      <c r="BLF65" s="636"/>
      <c r="BLG65" s="636"/>
      <c r="BLH65" s="636"/>
      <c r="BLI65" s="636"/>
      <c r="BLJ65" s="636"/>
      <c r="BLK65" s="636"/>
      <c r="BLL65" s="636"/>
      <c r="BLM65" s="636"/>
      <c r="BLN65" s="636"/>
      <c r="BLO65" s="636"/>
      <c r="BLP65" s="636"/>
      <c r="BLQ65" s="636"/>
      <c r="BLR65" s="636"/>
      <c r="BLS65" s="636"/>
      <c r="BLT65" s="636"/>
      <c r="BLU65" s="636"/>
      <c r="BLV65" s="636"/>
      <c r="BLW65" s="636"/>
      <c r="BLX65" s="636"/>
      <c r="BLY65" s="636"/>
      <c r="BLZ65" s="636"/>
      <c r="BMA65" s="636"/>
      <c r="BMB65" s="636"/>
      <c r="BMC65" s="636"/>
      <c r="BMD65" s="636"/>
      <c r="BME65" s="636"/>
      <c r="BMF65" s="636"/>
      <c r="BMG65" s="636"/>
      <c r="BMH65" s="636"/>
      <c r="BMI65" s="636"/>
      <c r="BMJ65" s="636"/>
      <c r="BMK65" s="636"/>
      <c r="BML65" s="636"/>
      <c r="BMM65" s="636"/>
      <c r="BMN65" s="636"/>
      <c r="BMO65" s="636"/>
      <c r="BMP65" s="636"/>
      <c r="BMQ65" s="636"/>
      <c r="BMR65" s="636"/>
      <c r="BMS65" s="636"/>
      <c r="BMT65" s="636"/>
      <c r="BMU65" s="636"/>
      <c r="BMV65" s="636"/>
      <c r="BMW65" s="636"/>
      <c r="BMX65" s="636"/>
      <c r="BMY65" s="636"/>
      <c r="BMZ65" s="636"/>
      <c r="BNA65" s="636"/>
      <c r="BNB65" s="636"/>
      <c r="BNC65" s="636"/>
      <c r="BND65" s="636"/>
      <c r="BNE65" s="636"/>
      <c r="BNF65" s="636"/>
      <c r="BNG65" s="636"/>
      <c r="BNH65" s="636"/>
      <c r="BNI65" s="636"/>
      <c r="BNJ65" s="636"/>
      <c r="BNK65" s="636"/>
      <c r="BNL65" s="636"/>
      <c r="BNM65" s="636"/>
      <c r="BNN65" s="636"/>
      <c r="BNO65" s="636"/>
      <c r="BNP65" s="636"/>
      <c r="BNQ65" s="636"/>
      <c r="BNR65" s="636"/>
      <c r="BNS65" s="636"/>
      <c r="BNT65" s="636"/>
      <c r="BNU65" s="636"/>
      <c r="BNV65" s="636"/>
      <c r="BNW65" s="636"/>
      <c r="BNX65" s="636"/>
      <c r="BNY65" s="636"/>
      <c r="BNZ65" s="636"/>
      <c r="BOA65" s="636"/>
      <c r="BOB65" s="636"/>
      <c r="BOC65" s="636"/>
      <c r="BOD65" s="636"/>
      <c r="BOE65" s="636"/>
      <c r="BOF65" s="636"/>
      <c r="BOG65" s="636"/>
      <c r="BOH65" s="636"/>
      <c r="BOI65" s="636"/>
      <c r="BOJ65" s="636"/>
      <c r="BOK65" s="636"/>
      <c r="BOL65" s="636"/>
      <c r="BOM65" s="636"/>
      <c r="BON65" s="636"/>
      <c r="BOO65" s="636"/>
      <c r="BOP65" s="636"/>
      <c r="BOQ65" s="636"/>
      <c r="BOR65" s="636"/>
      <c r="BOS65" s="636"/>
      <c r="BOT65" s="636"/>
      <c r="BOU65" s="636"/>
      <c r="BOV65" s="636"/>
      <c r="BOW65" s="636"/>
      <c r="BOX65" s="636"/>
      <c r="BOY65" s="636"/>
      <c r="BOZ65" s="636"/>
      <c r="BPA65" s="636"/>
      <c r="BPB65" s="636"/>
      <c r="BPC65" s="636"/>
      <c r="BPD65" s="636"/>
      <c r="BPE65" s="636"/>
      <c r="BPF65" s="636"/>
      <c r="BPG65" s="636"/>
      <c r="BPH65" s="636"/>
      <c r="BPI65" s="636"/>
      <c r="BPJ65" s="636"/>
      <c r="BPK65" s="636"/>
      <c r="BPL65" s="636"/>
      <c r="BPM65" s="636"/>
      <c r="BPN65" s="636"/>
      <c r="BPO65" s="636"/>
      <c r="BPP65" s="636"/>
      <c r="BPQ65" s="636"/>
      <c r="BPR65" s="636"/>
      <c r="BPS65" s="636"/>
      <c r="BPT65" s="636"/>
      <c r="BPU65" s="636"/>
      <c r="BPV65" s="636"/>
      <c r="BPW65" s="636"/>
      <c r="BPX65" s="636"/>
      <c r="BPY65" s="636"/>
      <c r="BPZ65" s="636"/>
      <c r="BQA65" s="636"/>
      <c r="BQB65" s="636"/>
      <c r="BQC65" s="636"/>
      <c r="BQD65" s="636"/>
      <c r="BQE65" s="636"/>
      <c r="BQF65" s="636"/>
      <c r="BQG65" s="636"/>
      <c r="BQH65" s="636"/>
      <c r="BQI65" s="636"/>
      <c r="BQJ65" s="636"/>
      <c r="BQK65" s="636"/>
      <c r="BQL65" s="636"/>
      <c r="BQM65" s="636"/>
      <c r="BQN65" s="636"/>
      <c r="BQO65" s="636"/>
      <c r="BQP65" s="636"/>
      <c r="BQQ65" s="636"/>
      <c r="BQR65" s="636"/>
      <c r="BQS65" s="636"/>
      <c r="BQT65" s="636"/>
      <c r="BQU65" s="636"/>
      <c r="BQV65" s="636"/>
      <c r="BQW65" s="636"/>
      <c r="BQX65" s="636"/>
      <c r="BQY65" s="636"/>
      <c r="BQZ65" s="636"/>
      <c r="BRA65" s="636"/>
      <c r="BRB65" s="636"/>
      <c r="BRC65" s="636"/>
      <c r="BRD65" s="636"/>
      <c r="BRE65" s="636"/>
      <c r="BRF65" s="636"/>
      <c r="BRG65" s="636"/>
      <c r="BRH65" s="636"/>
      <c r="BRI65" s="636"/>
      <c r="BRJ65" s="636"/>
      <c r="BRK65" s="636"/>
      <c r="BRL65" s="636"/>
      <c r="BRM65" s="636"/>
      <c r="BRN65" s="636"/>
      <c r="BRO65" s="636"/>
      <c r="BRP65" s="636"/>
      <c r="BRQ65" s="636"/>
      <c r="BRR65" s="636"/>
      <c r="BRS65" s="636"/>
      <c r="BRT65" s="636"/>
      <c r="BRU65" s="636"/>
      <c r="BRV65" s="636"/>
      <c r="BRW65" s="636"/>
      <c r="BRX65" s="636"/>
      <c r="BRY65" s="636"/>
      <c r="BRZ65" s="636"/>
      <c r="BSA65" s="636"/>
      <c r="BSB65" s="636"/>
      <c r="BSC65" s="636"/>
      <c r="BSD65" s="636"/>
      <c r="BSE65" s="636"/>
      <c r="BSF65" s="636"/>
      <c r="BSG65" s="636"/>
      <c r="BSH65" s="636"/>
      <c r="BSI65" s="636"/>
      <c r="BSJ65" s="636"/>
      <c r="BSK65" s="636"/>
      <c r="BSL65" s="636"/>
      <c r="BSM65" s="636"/>
      <c r="BSN65" s="636"/>
      <c r="BSO65" s="636"/>
      <c r="BSP65" s="636"/>
      <c r="BSQ65" s="636"/>
      <c r="BSR65" s="636"/>
      <c r="BSS65" s="636"/>
      <c r="BST65" s="636"/>
      <c r="BSU65" s="636"/>
      <c r="BSV65" s="636"/>
      <c r="BSW65" s="636"/>
      <c r="BSX65" s="636"/>
      <c r="BSY65" s="636"/>
      <c r="BSZ65" s="636"/>
      <c r="BTA65" s="636"/>
      <c r="BTB65" s="636"/>
      <c r="BTC65" s="636"/>
      <c r="BTD65" s="636"/>
      <c r="BTE65" s="636"/>
      <c r="BTF65" s="636"/>
      <c r="BTG65" s="636"/>
      <c r="BTH65" s="636"/>
      <c r="BTI65" s="636"/>
      <c r="BTJ65" s="636"/>
      <c r="BTK65" s="636"/>
      <c r="BTL65" s="636"/>
      <c r="BTM65" s="636"/>
      <c r="BTN65" s="636"/>
      <c r="BTO65" s="636"/>
      <c r="BTP65" s="636"/>
      <c r="BTQ65" s="636"/>
      <c r="BTR65" s="636"/>
      <c r="BTS65" s="636"/>
      <c r="BTT65" s="636"/>
      <c r="BTU65" s="636"/>
      <c r="BTV65" s="636"/>
      <c r="BTW65" s="636"/>
      <c r="BTX65" s="636"/>
      <c r="BTY65" s="636"/>
      <c r="BTZ65" s="636"/>
      <c r="BUA65" s="636"/>
      <c r="BUB65" s="636"/>
      <c r="BUC65" s="636"/>
      <c r="BUD65" s="636"/>
      <c r="BUE65" s="636"/>
      <c r="BUF65" s="636"/>
      <c r="BUG65" s="636"/>
      <c r="BUH65" s="636"/>
      <c r="BUI65" s="636"/>
      <c r="BUJ65" s="636"/>
      <c r="BUK65" s="636"/>
      <c r="BUL65" s="636"/>
      <c r="BUM65" s="636"/>
      <c r="BUN65" s="636"/>
      <c r="BUO65" s="636"/>
      <c r="BUP65" s="636"/>
      <c r="BUQ65" s="636"/>
      <c r="BUR65" s="636"/>
      <c r="BUS65" s="636"/>
      <c r="BUT65" s="636"/>
      <c r="BUU65" s="636"/>
      <c r="BUV65" s="636"/>
      <c r="BUW65" s="636"/>
      <c r="BUX65" s="636"/>
      <c r="BUY65" s="636"/>
      <c r="BUZ65" s="636"/>
      <c r="BVA65" s="636"/>
      <c r="BVB65" s="636"/>
      <c r="BVC65" s="636"/>
      <c r="BVD65" s="636"/>
      <c r="BVE65" s="636"/>
      <c r="BVF65" s="636"/>
      <c r="BVG65" s="636"/>
      <c r="BVH65" s="636"/>
      <c r="BVI65" s="636"/>
      <c r="BVJ65" s="636"/>
      <c r="BVK65" s="636"/>
      <c r="BVL65" s="636"/>
      <c r="BVM65" s="636"/>
      <c r="BVN65" s="636"/>
      <c r="BVO65" s="636"/>
      <c r="BVP65" s="636"/>
      <c r="BVQ65" s="636"/>
      <c r="BVR65" s="636"/>
      <c r="BVS65" s="636"/>
      <c r="BVT65" s="636"/>
      <c r="BVU65" s="636"/>
      <c r="BVV65" s="636"/>
      <c r="BVW65" s="636"/>
      <c r="BVX65" s="636"/>
      <c r="BVY65" s="636"/>
      <c r="BVZ65" s="636"/>
      <c r="BWA65" s="636"/>
      <c r="BWB65" s="636"/>
      <c r="BWC65" s="636"/>
      <c r="BWD65" s="636"/>
      <c r="BWE65" s="636"/>
      <c r="BWF65" s="636"/>
      <c r="BWG65" s="636"/>
      <c r="BWH65" s="636"/>
      <c r="BWI65" s="636"/>
      <c r="BWJ65" s="636"/>
      <c r="BWK65" s="636"/>
      <c r="BWL65" s="636"/>
      <c r="BWM65" s="636"/>
      <c r="BWN65" s="636"/>
      <c r="BWO65" s="636"/>
      <c r="BWP65" s="636"/>
      <c r="BWQ65" s="636"/>
      <c r="BWR65" s="636"/>
      <c r="BWS65" s="636"/>
      <c r="BWT65" s="636"/>
      <c r="BWU65" s="636"/>
      <c r="BWV65" s="636"/>
      <c r="BWW65" s="636"/>
      <c r="BWX65" s="636"/>
      <c r="BWY65" s="636"/>
      <c r="BWZ65" s="636"/>
      <c r="BXA65" s="636"/>
      <c r="BXB65" s="636"/>
      <c r="BXC65" s="636"/>
      <c r="BXD65" s="636"/>
      <c r="BXE65" s="636"/>
      <c r="BXF65" s="636"/>
      <c r="BXG65" s="636"/>
      <c r="BXH65" s="636"/>
      <c r="BXI65" s="636"/>
      <c r="BXJ65" s="636"/>
      <c r="BXK65" s="636"/>
      <c r="BXL65" s="636"/>
      <c r="BXM65" s="636"/>
      <c r="BXN65" s="636"/>
      <c r="BXO65" s="636"/>
      <c r="BXP65" s="636"/>
      <c r="BXQ65" s="636"/>
      <c r="BXR65" s="636"/>
      <c r="BXS65" s="636"/>
      <c r="BXT65" s="636"/>
      <c r="BXU65" s="636"/>
      <c r="BXV65" s="636"/>
      <c r="BXW65" s="636"/>
      <c r="BXX65" s="636"/>
      <c r="BXY65" s="636"/>
      <c r="BXZ65" s="636"/>
      <c r="BYA65" s="636"/>
      <c r="BYB65" s="636"/>
      <c r="BYC65" s="636"/>
      <c r="BYD65" s="636"/>
      <c r="BYE65" s="636"/>
      <c r="BYF65" s="636"/>
      <c r="BYG65" s="636"/>
      <c r="BYH65" s="636"/>
      <c r="BYI65" s="636"/>
      <c r="BYJ65" s="636"/>
      <c r="BYK65" s="636"/>
      <c r="BYL65" s="636"/>
      <c r="BYM65" s="636"/>
      <c r="BYN65" s="636"/>
      <c r="BYO65" s="636"/>
      <c r="BYP65" s="636"/>
      <c r="BYQ65" s="636"/>
      <c r="BYR65" s="636"/>
      <c r="BYS65" s="636"/>
      <c r="BYT65" s="636"/>
      <c r="BYU65" s="636"/>
      <c r="BYV65" s="636"/>
      <c r="BYW65" s="636"/>
      <c r="BYX65" s="636"/>
      <c r="BYY65" s="636"/>
      <c r="BYZ65" s="636"/>
      <c r="BZA65" s="636"/>
      <c r="BZB65" s="636"/>
      <c r="BZC65" s="636"/>
      <c r="BZD65" s="636"/>
      <c r="BZE65" s="636"/>
      <c r="BZF65" s="636"/>
      <c r="BZG65" s="636"/>
      <c r="BZH65" s="636"/>
      <c r="BZI65" s="636"/>
      <c r="BZJ65" s="636"/>
      <c r="BZK65" s="636"/>
      <c r="BZL65" s="636"/>
      <c r="BZM65" s="636"/>
      <c r="BZN65" s="636"/>
      <c r="BZO65" s="636"/>
      <c r="BZP65" s="636"/>
      <c r="BZQ65" s="636"/>
      <c r="BZR65" s="636"/>
      <c r="BZS65" s="636"/>
      <c r="BZT65" s="636"/>
      <c r="BZU65" s="636"/>
      <c r="BZV65" s="636"/>
      <c r="BZW65" s="636"/>
      <c r="BZX65" s="636"/>
      <c r="BZY65" s="636"/>
      <c r="BZZ65" s="636"/>
      <c r="CAA65" s="636"/>
      <c r="CAB65" s="636"/>
      <c r="CAC65" s="636"/>
      <c r="CAD65" s="636"/>
      <c r="CAE65" s="636"/>
      <c r="CAF65" s="636"/>
      <c r="CAG65" s="636"/>
      <c r="CAH65" s="636"/>
      <c r="CAI65" s="636"/>
      <c r="CAJ65" s="636"/>
      <c r="CAK65" s="636"/>
      <c r="CAL65" s="636"/>
      <c r="CAM65" s="636"/>
      <c r="CAN65" s="636"/>
      <c r="CAO65" s="636"/>
      <c r="CAP65" s="636"/>
      <c r="CAQ65" s="636"/>
      <c r="CAR65" s="636"/>
      <c r="CAS65" s="636"/>
      <c r="CAT65" s="636"/>
      <c r="CAU65" s="636"/>
      <c r="CAV65" s="636"/>
      <c r="CAW65" s="636"/>
      <c r="CAX65" s="636"/>
      <c r="CAY65" s="636"/>
      <c r="CAZ65" s="636"/>
      <c r="CBA65" s="636"/>
      <c r="CBB65" s="636"/>
      <c r="CBC65" s="636"/>
      <c r="CBD65" s="636"/>
      <c r="CBE65" s="636"/>
      <c r="CBF65" s="636"/>
      <c r="CBG65" s="636"/>
      <c r="CBH65" s="636"/>
      <c r="CBI65" s="636"/>
      <c r="CBJ65" s="636"/>
      <c r="CBK65" s="636"/>
      <c r="CBL65" s="636"/>
      <c r="CBM65" s="636"/>
      <c r="CBN65" s="636"/>
      <c r="CBO65" s="636"/>
      <c r="CBP65" s="636"/>
      <c r="CBQ65" s="636"/>
      <c r="CBR65" s="636"/>
      <c r="CBS65" s="636"/>
      <c r="CBT65" s="636"/>
      <c r="CBU65" s="636"/>
      <c r="CBV65" s="636"/>
      <c r="CBW65" s="636"/>
      <c r="CBX65" s="636"/>
      <c r="CBY65" s="636"/>
      <c r="CBZ65" s="636"/>
      <c r="CCA65" s="636"/>
      <c r="CCB65" s="636"/>
      <c r="CCC65" s="636"/>
      <c r="CCD65" s="636"/>
      <c r="CCE65" s="636"/>
      <c r="CCF65" s="636"/>
      <c r="CCG65" s="636"/>
      <c r="CCH65" s="636"/>
      <c r="CCI65" s="636"/>
      <c r="CCJ65" s="636"/>
      <c r="CCK65" s="636"/>
      <c r="CCL65" s="636"/>
      <c r="CCM65" s="636"/>
      <c r="CCN65" s="636"/>
      <c r="CCO65" s="636"/>
      <c r="CCP65" s="636"/>
      <c r="CCQ65" s="636"/>
      <c r="CCR65" s="636"/>
      <c r="CCS65" s="636"/>
      <c r="CCT65" s="636"/>
      <c r="CCU65" s="636"/>
      <c r="CCV65" s="636"/>
      <c r="CCW65" s="636"/>
      <c r="CCX65" s="636"/>
      <c r="CCY65" s="636"/>
      <c r="CCZ65" s="636"/>
      <c r="CDA65" s="636"/>
      <c r="CDB65" s="636"/>
      <c r="CDC65" s="636"/>
      <c r="CDD65" s="636"/>
      <c r="CDE65" s="636"/>
      <c r="CDF65" s="636"/>
      <c r="CDG65" s="636"/>
      <c r="CDH65" s="636"/>
      <c r="CDI65" s="636"/>
      <c r="CDJ65" s="636"/>
      <c r="CDK65" s="636"/>
      <c r="CDL65" s="636"/>
      <c r="CDM65" s="636"/>
      <c r="CDN65" s="636"/>
      <c r="CDO65" s="636"/>
      <c r="CDP65" s="636"/>
      <c r="CDQ65" s="636"/>
      <c r="CDR65" s="636"/>
      <c r="CDS65" s="636"/>
      <c r="CDT65" s="636"/>
      <c r="CDU65" s="636"/>
      <c r="CDV65" s="636"/>
      <c r="CDW65" s="636"/>
      <c r="CDX65" s="636"/>
      <c r="CDY65" s="636"/>
      <c r="CDZ65" s="636"/>
      <c r="CEA65" s="636"/>
      <c r="CEB65" s="636"/>
      <c r="CEC65" s="636"/>
      <c r="CED65" s="636"/>
      <c r="CEE65" s="636"/>
      <c r="CEF65" s="636"/>
      <c r="CEG65" s="636"/>
      <c r="CEH65" s="636"/>
      <c r="CEI65" s="636"/>
      <c r="CEJ65" s="636"/>
      <c r="CEK65" s="636"/>
      <c r="CEL65" s="636"/>
      <c r="CEM65" s="636"/>
      <c r="CEN65" s="636"/>
      <c r="CEO65" s="636"/>
      <c r="CEP65" s="636"/>
      <c r="CEQ65" s="636"/>
      <c r="CER65" s="636"/>
      <c r="CES65" s="636"/>
      <c r="CET65" s="636"/>
      <c r="CEU65" s="636"/>
      <c r="CEV65" s="636"/>
      <c r="CEW65" s="636"/>
      <c r="CEX65" s="636"/>
      <c r="CEY65" s="636"/>
      <c r="CEZ65" s="636"/>
      <c r="CFA65" s="636"/>
      <c r="CFB65" s="636"/>
      <c r="CFC65" s="636"/>
      <c r="CFD65" s="636"/>
      <c r="CFE65" s="636"/>
      <c r="CFF65" s="636"/>
      <c r="CFG65" s="636"/>
      <c r="CFH65" s="636"/>
      <c r="CFI65" s="636"/>
      <c r="CFJ65" s="636"/>
      <c r="CFK65" s="636"/>
      <c r="CFL65" s="636"/>
      <c r="CFM65" s="636"/>
      <c r="CFN65" s="636"/>
      <c r="CFO65" s="636"/>
      <c r="CFP65" s="636"/>
      <c r="CFQ65" s="636"/>
      <c r="CFR65" s="636"/>
      <c r="CFS65" s="636"/>
      <c r="CFT65" s="636"/>
      <c r="CFU65" s="636"/>
      <c r="CFV65" s="636"/>
      <c r="CFW65" s="636"/>
      <c r="CFX65" s="636"/>
      <c r="CFY65" s="636"/>
      <c r="CFZ65" s="636"/>
      <c r="CGA65" s="636"/>
      <c r="CGB65" s="636"/>
      <c r="CGC65" s="636"/>
      <c r="CGD65" s="636"/>
      <c r="CGE65" s="636"/>
      <c r="CGF65" s="636"/>
      <c r="CGG65" s="636"/>
      <c r="CGH65" s="636"/>
      <c r="CGI65" s="636"/>
      <c r="CGJ65" s="636"/>
      <c r="CGK65" s="636"/>
      <c r="CGL65" s="636"/>
      <c r="CGM65" s="636"/>
      <c r="CGN65" s="636"/>
      <c r="CGO65" s="636"/>
      <c r="CGP65" s="636"/>
      <c r="CGQ65" s="636"/>
      <c r="CGR65" s="636"/>
      <c r="CGS65" s="636"/>
      <c r="CGT65" s="636"/>
      <c r="CGU65" s="636"/>
      <c r="CGV65" s="636"/>
      <c r="CGW65" s="636"/>
      <c r="CGX65" s="636"/>
      <c r="CGY65" s="636"/>
      <c r="CGZ65" s="636"/>
      <c r="CHA65" s="636"/>
      <c r="CHB65" s="636"/>
      <c r="CHC65" s="636"/>
      <c r="CHD65" s="636"/>
      <c r="CHE65" s="636"/>
      <c r="CHF65" s="636"/>
      <c r="CHG65" s="636"/>
      <c r="CHH65" s="636"/>
      <c r="CHI65" s="636"/>
      <c r="CHJ65" s="636"/>
      <c r="CHK65" s="636"/>
      <c r="CHL65" s="636"/>
      <c r="CHM65" s="636"/>
      <c r="CHN65" s="636"/>
      <c r="CHO65" s="636"/>
      <c r="CHP65" s="636"/>
      <c r="CHQ65" s="636"/>
      <c r="CHR65" s="636"/>
      <c r="CHS65" s="636"/>
      <c r="CHT65" s="636"/>
      <c r="CHU65" s="636"/>
      <c r="CHV65" s="636"/>
      <c r="CHW65" s="636"/>
      <c r="CHX65" s="636"/>
      <c r="CHY65" s="636"/>
      <c r="CHZ65" s="636"/>
      <c r="CIA65" s="636"/>
      <c r="CIB65" s="636"/>
      <c r="CIC65" s="636"/>
      <c r="CID65" s="636"/>
      <c r="CIE65" s="636"/>
      <c r="CIF65" s="636"/>
      <c r="CIG65" s="636"/>
      <c r="CIH65" s="636"/>
      <c r="CII65" s="636"/>
      <c r="CIJ65" s="636"/>
      <c r="CIK65" s="636"/>
      <c r="CIL65" s="636"/>
      <c r="CIM65" s="636"/>
      <c r="CIN65" s="636"/>
      <c r="CIO65" s="636"/>
      <c r="CIP65" s="636"/>
      <c r="CIQ65" s="636"/>
      <c r="CIR65" s="636"/>
      <c r="CIS65" s="636"/>
      <c r="CIT65" s="636"/>
      <c r="CIU65" s="636"/>
      <c r="CIV65" s="636"/>
      <c r="CIW65" s="636"/>
      <c r="CIX65" s="636"/>
      <c r="CIY65" s="636"/>
      <c r="CIZ65" s="636"/>
      <c r="CJA65" s="636"/>
      <c r="CJB65" s="636"/>
      <c r="CJC65" s="636"/>
      <c r="CJD65" s="636"/>
      <c r="CJE65" s="636"/>
      <c r="CJF65" s="636"/>
      <c r="CJG65" s="636"/>
      <c r="CJH65" s="636"/>
      <c r="CJI65" s="636"/>
      <c r="CJJ65" s="636"/>
      <c r="CJK65" s="636"/>
      <c r="CJL65" s="636"/>
      <c r="CJM65" s="636"/>
      <c r="CJN65" s="636"/>
      <c r="CJO65" s="636"/>
      <c r="CJP65" s="636"/>
      <c r="CJQ65" s="636"/>
      <c r="CJR65" s="636"/>
      <c r="CJS65" s="636"/>
      <c r="CJT65" s="636"/>
      <c r="CJU65" s="636"/>
      <c r="CJV65" s="636"/>
      <c r="CJW65" s="636"/>
      <c r="CJX65" s="636"/>
      <c r="CJY65" s="636"/>
      <c r="CJZ65" s="636"/>
      <c r="CKA65" s="636"/>
      <c r="CKB65" s="636"/>
      <c r="CKC65" s="636"/>
      <c r="CKD65" s="636"/>
      <c r="CKE65" s="636"/>
      <c r="CKF65" s="636"/>
      <c r="CKG65" s="636"/>
      <c r="CKH65" s="636"/>
      <c r="CKI65" s="636"/>
      <c r="CKJ65" s="636"/>
      <c r="CKK65" s="636"/>
      <c r="CKL65" s="636"/>
      <c r="CKM65" s="636"/>
      <c r="CKN65" s="636"/>
      <c r="CKO65" s="636"/>
      <c r="CKP65" s="636"/>
      <c r="CKQ65" s="636"/>
      <c r="CKR65" s="636"/>
      <c r="CKS65" s="636"/>
      <c r="CKT65" s="636"/>
      <c r="CKU65" s="636"/>
      <c r="CKV65" s="636"/>
      <c r="CKW65" s="636"/>
      <c r="CKX65" s="636"/>
      <c r="CKY65" s="636"/>
      <c r="CKZ65" s="636"/>
      <c r="CLA65" s="636"/>
      <c r="CLB65" s="636"/>
      <c r="CLC65" s="636"/>
      <c r="CLD65" s="636"/>
      <c r="CLE65" s="636"/>
      <c r="CLF65" s="636"/>
      <c r="CLG65" s="636"/>
      <c r="CLH65" s="636"/>
      <c r="CLI65" s="636"/>
      <c r="CLJ65" s="636"/>
      <c r="CLK65" s="636"/>
      <c r="CLL65" s="636"/>
      <c r="CLM65" s="636"/>
      <c r="CLN65" s="636"/>
      <c r="CLO65" s="636"/>
      <c r="CLP65" s="636"/>
      <c r="CLQ65" s="636"/>
      <c r="CLR65" s="636"/>
      <c r="CLS65" s="636"/>
      <c r="CLT65" s="636"/>
      <c r="CLU65" s="636"/>
      <c r="CLV65" s="636"/>
      <c r="CLW65" s="636"/>
      <c r="CLX65" s="636"/>
      <c r="CLY65" s="636"/>
      <c r="CLZ65" s="636"/>
      <c r="CMA65" s="636"/>
      <c r="CMB65" s="636"/>
      <c r="CMC65" s="636"/>
      <c r="CMD65" s="636"/>
      <c r="CME65" s="636"/>
      <c r="CMF65" s="636"/>
      <c r="CMG65" s="636"/>
      <c r="CMH65" s="636"/>
      <c r="CMI65" s="636"/>
      <c r="CMJ65" s="636"/>
      <c r="CMK65" s="636"/>
      <c r="CML65" s="636"/>
      <c r="CMM65" s="636"/>
      <c r="CMN65" s="636"/>
      <c r="CMO65" s="636"/>
      <c r="CMP65" s="636"/>
      <c r="CMQ65" s="636"/>
      <c r="CMR65" s="636"/>
      <c r="CMS65" s="636"/>
      <c r="CMT65" s="636"/>
      <c r="CMU65" s="636"/>
      <c r="CMV65" s="636"/>
      <c r="CMW65" s="636"/>
      <c r="CMX65" s="636"/>
      <c r="CMY65" s="636"/>
      <c r="CMZ65" s="636"/>
      <c r="CNA65" s="636"/>
      <c r="CNB65" s="636"/>
      <c r="CNC65" s="636"/>
      <c r="CND65" s="636"/>
      <c r="CNE65" s="636"/>
      <c r="CNF65" s="636"/>
      <c r="CNG65" s="636"/>
      <c r="CNH65" s="636"/>
      <c r="CNI65" s="636"/>
      <c r="CNJ65" s="636"/>
      <c r="CNK65" s="636"/>
      <c r="CNL65" s="636"/>
      <c r="CNM65" s="636"/>
      <c r="CNN65" s="636"/>
      <c r="CNO65" s="636"/>
      <c r="CNP65" s="636"/>
      <c r="CNQ65" s="636"/>
      <c r="CNR65" s="636"/>
      <c r="CNS65" s="636"/>
      <c r="CNT65" s="636"/>
      <c r="CNU65" s="636"/>
      <c r="CNV65" s="636"/>
      <c r="CNW65" s="636"/>
      <c r="CNX65" s="636"/>
      <c r="CNY65" s="636"/>
      <c r="CNZ65" s="636"/>
      <c r="COA65" s="636"/>
      <c r="COB65" s="636"/>
      <c r="COC65" s="636"/>
      <c r="COD65" s="636"/>
      <c r="COE65" s="636"/>
      <c r="COF65" s="636"/>
      <c r="COG65" s="636"/>
      <c r="COH65" s="636"/>
      <c r="COI65" s="636"/>
      <c r="COJ65" s="636"/>
      <c r="COK65" s="636"/>
      <c r="COL65" s="636"/>
      <c r="COM65" s="636"/>
      <c r="CON65" s="636"/>
      <c r="COO65" s="636"/>
      <c r="COP65" s="636"/>
      <c r="COQ65" s="636"/>
      <c r="COR65" s="636"/>
      <c r="COS65" s="636"/>
      <c r="COT65" s="636"/>
      <c r="COU65" s="636"/>
      <c r="COV65" s="636"/>
      <c r="COW65" s="636"/>
      <c r="COX65" s="636"/>
      <c r="COY65" s="636"/>
      <c r="COZ65" s="636"/>
      <c r="CPA65" s="636"/>
      <c r="CPB65" s="636"/>
      <c r="CPC65" s="636"/>
      <c r="CPD65" s="636"/>
      <c r="CPE65" s="636"/>
      <c r="CPF65" s="636"/>
      <c r="CPG65" s="636"/>
      <c r="CPH65" s="636"/>
      <c r="CPI65" s="636"/>
      <c r="CPJ65" s="636"/>
      <c r="CPK65" s="636"/>
      <c r="CPL65" s="636"/>
      <c r="CPM65" s="636"/>
      <c r="CPN65" s="636"/>
      <c r="CPO65" s="636"/>
      <c r="CPP65" s="636"/>
      <c r="CPQ65" s="636"/>
      <c r="CPR65" s="636"/>
      <c r="CPS65" s="636"/>
      <c r="CPT65" s="636"/>
      <c r="CPU65" s="636"/>
      <c r="CPV65" s="636"/>
      <c r="CPW65" s="636"/>
      <c r="CPX65" s="636"/>
      <c r="CPY65" s="636"/>
      <c r="CPZ65" s="636"/>
      <c r="CQA65" s="636"/>
      <c r="CQB65" s="636"/>
      <c r="CQC65" s="636"/>
      <c r="CQD65" s="636"/>
      <c r="CQE65" s="636"/>
      <c r="CQF65" s="636"/>
      <c r="CQG65" s="636"/>
      <c r="CQH65" s="636"/>
      <c r="CQI65" s="636"/>
      <c r="CQJ65" s="636"/>
      <c r="CQK65" s="636"/>
      <c r="CQL65" s="636"/>
      <c r="CQM65" s="636"/>
      <c r="CQN65" s="636"/>
      <c r="CQO65" s="636"/>
      <c r="CQP65" s="636"/>
      <c r="CQQ65" s="636"/>
      <c r="CQR65" s="636"/>
      <c r="CQS65" s="636"/>
      <c r="CQT65" s="636"/>
      <c r="CQU65" s="636"/>
      <c r="CQV65" s="636"/>
      <c r="CQW65" s="636"/>
      <c r="CQX65" s="636"/>
      <c r="CQY65" s="636"/>
      <c r="CQZ65" s="636"/>
      <c r="CRA65" s="636"/>
      <c r="CRB65" s="636"/>
      <c r="CRC65" s="636"/>
      <c r="CRD65" s="636"/>
      <c r="CRE65" s="636"/>
      <c r="CRF65" s="636"/>
      <c r="CRG65" s="636"/>
      <c r="CRH65" s="636"/>
      <c r="CRI65" s="636"/>
      <c r="CRJ65" s="636"/>
      <c r="CRK65" s="636"/>
      <c r="CRL65" s="636"/>
      <c r="CRM65" s="636"/>
      <c r="CRN65" s="636"/>
      <c r="CRO65" s="636"/>
      <c r="CRP65" s="636"/>
      <c r="CRQ65" s="636"/>
      <c r="CRR65" s="636"/>
      <c r="CRS65" s="636"/>
      <c r="CRT65" s="636"/>
      <c r="CRU65" s="636"/>
      <c r="CRV65" s="636"/>
      <c r="CRW65" s="636"/>
      <c r="CRX65" s="636"/>
      <c r="CRY65" s="636"/>
      <c r="CRZ65" s="636"/>
      <c r="CSA65" s="636"/>
      <c r="CSB65" s="636"/>
      <c r="CSC65" s="636"/>
      <c r="CSD65" s="636"/>
      <c r="CSE65" s="636"/>
      <c r="CSF65" s="636"/>
      <c r="CSG65" s="636"/>
      <c r="CSH65" s="636"/>
      <c r="CSI65" s="636"/>
      <c r="CSJ65" s="636"/>
      <c r="CSK65" s="636"/>
      <c r="CSL65" s="636"/>
      <c r="CSM65" s="636"/>
      <c r="CSN65" s="636"/>
      <c r="CSO65" s="636"/>
      <c r="CSP65" s="636"/>
      <c r="CSQ65" s="636"/>
      <c r="CSR65" s="636"/>
      <c r="CSS65" s="636"/>
      <c r="CST65" s="636"/>
      <c r="CSU65" s="636"/>
      <c r="CSV65" s="636"/>
      <c r="CSW65" s="636"/>
      <c r="CSX65" s="636"/>
      <c r="CSY65" s="636"/>
      <c r="CSZ65" s="636"/>
      <c r="CTA65" s="636"/>
      <c r="CTB65" s="636"/>
      <c r="CTC65" s="636"/>
      <c r="CTD65" s="636"/>
      <c r="CTE65" s="636"/>
      <c r="CTF65" s="636"/>
      <c r="CTG65" s="636"/>
      <c r="CTH65" s="636"/>
      <c r="CTI65" s="636"/>
      <c r="CTJ65" s="636"/>
      <c r="CTK65" s="636"/>
      <c r="CTL65" s="636"/>
      <c r="CTM65" s="636"/>
      <c r="CTN65" s="636"/>
      <c r="CTO65" s="636"/>
      <c r="CTP65" s="636"/>
      <c r="CTQ65" s="636"/>
      <c r="CTR65" s="636"/>
      <c r="CTS65" s="636"/>
      <c r="CTT65" s="636"/>
      <c r="CTU65" s="636"/>
      <c r="CTV65" s="636"/>
      <c r="CTW65" s="636"/>
      <c r="CTX65" s="636"/>
      <c r="CTY65" s="636"/>
      <c r="CTZ65" s="636"/>
      <c r="CUA65" s="636"/>
      <c r="CUB65" s="636"/>
      <c r="CUC65" s="636"/>
      <c r="CUD65" s="636"/>
      <c r="CUE65" s="636"/>
      <c r="CUF65" s="636"/>
      <c r="CUG65" s="636"/>
      <c r="CUH65" s="636"/>
      <c r="CUI65" s="636"/>
      <c r="CUJ65" s="636"/>
      <c r="CUK65" s="636"/>
      <c r="CUL65" s="636"/>
      <c r="CUM65" s="636"/>
      <c r="CUN65" s="636"/>
      <c r="CUO65" s="636"/>
      <c r="CUP65" s="636"/>
      <c r="CUQ65" s="636"/>
      <c r="CUR65" s="636"/>
      <c r="CUS65" s="636"/>
      <c r="CUT65" s="636"/>
      <c r="CUU65" s="636"/>
      <c r="CUV65" s="636"/>
      <c r="CUW65" s="636"/>
      <c r="CUX65" s="636"/>
      <c r="CUY65" s="636"/>
      <c r="CUZ65" s="636"/>
      <c r="CVA65" s="636"/>
      <c r="CVB65" s="636"/>
      <c r="CVC65" s="636"/>
      <c r="CVD65" s="636"/>
      <c r="CVE65" s="636"/>
      <c r="CVF65" s="636"/>
      <c r="CVG65" s="636"/>
      <c r="CVH65" s="636"/>
      <c r="CVI65" s="636"/>
      <c r="CVJ65" s="636"/>
      <c r="CVK65" s="636"/>
      <c r="CVL65" s="636"/>
      <c r="CVM65" s="636"/>
      <c r="CVN65" s="636"/>
      <c r="CVO65" s="636"/>
      <c r="CVP65" s="636"/>
      <c r="CVQ65" s="636"/>
      <c r="CVR65" s="636"/>
      <c r="CVS65" s="636"/>
      <c r="CVT65" s="636"/>
      <c r="CVU65" s="636"/>
      <c r="CVV65" s="636"/>
      <c r="CVW65" s="636"/>
      <c r="CVX65" s="636"/>
      <c r="CVY65" s="636"/>
      <c r="CVZ65" s="636"/>
      <c r="CWA65" s="636"/>
      <c r="CWB65" s="636"/>
      <c r="CWC65" s="636"/>
      <c r="CWD65" s="636"/>
      <c r="CWE65" s="636"/>
      <c r="CWF65" s="636"/>
      <c r="CWG65" s="636"/>
      <c r="CWH65" s="636"/>
      <c r="CWI65" s="636"/>
      <c r="CWJ65" s="636"/>
      <c r="CWK65" s="636"/>
      <c r="CWL65" s="636"/>
      <c r="CWM65" s="636"/>
      <c r="CWN65" s="636"/>
      <c r="CWO65" s="636"/>
      <c r="CWP65" s="636"/>
      <c r="CWQ65" s="636"/>
      <c r="CWR65" s="636"/>
      <c r="CWS65" s="636"/>
      <c r="CWT65" s="636"/>
      <c r="CWU65" s="636"/>
      <c r="CWV65" s="636"/>
      <c r="CWW65" s="636"/>
      <c r="CWX65" s="636"/>
      <c r="CWY65" s="636"/>
      <c r="CWZ65" s="636"/>
      <c r="CXA65" s="636"/>
      <c r="CXB65" s="636"/>
      <c r="CXC65" s="636"/>
      <c r="CXD65" s="636"/>
      <c r="CXE65" s="636"/>
      <c r="CXF65" s="636"/>
      <c r="CXG65" s="636"/>
      <c r="CXH65" s="636"/>
      <c r="CXI65" s="636"/>
      <c r="CXJ65" s="636"/>
      <c r="CXK65" s="636"/>
      <c r="CXL65" s="636"/>
      <c r="CXM65" s="636"/>
      <c r="CXN65" s="636"/>
      <c r="CXO65" s="636"/>
      <c r="CXP65" s="636"/>
      <c r="CXQ65" s="636"/>
      <c r="CXR65" s="636"/>
      <c r="CXS65" s="636"/>
      <c r="CXT65" s="636"/>
      <c r="CXU65" s="636"/>
      <c r="CXV65" s="636"/>
      <c r="CXW65" s="636"/>
      <c r="CXX65" s="636"/>
      <c r="CXY65" s="636"/>
      <c r="CXZ65" s="636"/>
      <c r="CYA65" s="636"/>
      <c r="CYB65" s="636"/>
      <c r="CYC65" s="636"/>
      <c r="CYD65" s="636"/>
      <c r="CYE65" s="636"/>
      <c r="CYF65" s="636"/>
      <c r="CYG65" s="636"/>
      <c r="CYH65" s="636"/>
      <c r="CYI65" s="636"/>
      <c r="CYJ65" s="636"/>
      <c r="CYK65" s="636"/>
      <c r="CYL65" s="636"/>
      <c r="CYM65" s="636"/>
      <c r="CYN65" s="636"/>
      <c r="CYO65" s="636"/>
      <c r="CYP65" s="636"/>
      <c r="CYQ65" s="636"/>
      <c r="CYR65" s="636"/>
      <c r="CYS65" s="636"/>
      <c r="CYT65" s="636"/>
      <c r="CYU65" s="636"/>
      <c r="CYV65" s="636"/>
      <c r="CYW65" s="636"/>
      <c r="CYX65" s="636"/>
      <c r="CYY65" s="636"/>
      <c r="CYZ65" s="636"/>
      <c r="CZA65" s="636"/>
      <c r="CZB65" s="636"/>
      <c r="CZC65" s="636"/>
      <c r="CZD65" s="636"/>
      <c r="CZE65" s="636"/>
      <c r="CZF65" s="636"/>
      <c r="CZG65" s="636"/>
      <c r="CZH65" s="636"/>
      <c r="CZI65" s="636"/>
      <c r="CZJ65" s="636"/>
      <c r="CZK65" s="636"/>
      <c r="CZL65" s="636"/>
      <c r="CZM65" s="636"/>
      <c r="CZN65" s="636"/>
      <c r="CZO65" s="636"/>
      <c r="CZP65" s="636"/>
      <c r="CZQ65" s="636"/>
      <c r="CZR65" s="636"/>
      <c r="CZS65" s="636"/>
      <c r="CZT65" s="636"/>
      <c r="CZU65" s="636"/>
      <c r="CZV65" s="636"/>
      <c r="CZW65" s="636"/>
      <c r="CZX65" s="636"/>
      <c r="CZY65" s="636"/>
      <c r="CZZ65" s="636"/>
      <c r="DAA65" s="636"/>
      <c r="DAB65" s="636"/>
      <c r="DAC65" s="636"/>
      <c r="DAD65" s="636"/>
      <c r="DAE65" s="636"/>
      <c r="DAF65" s="636"/>
      <c r="DAG65" s="636"/>
      <c r="DAH65" s="636"/>
      <c r="DAI65" s="636"/>
      <c r="DAJ65" s="636"/>
      <c r="DAK65" s="636"/>
      <c r="DAL65" s="636"/>
      <c r="DAM65" s="636"/>
      <c r="DAN65" s="636"/>
      <c r="DAO65" s="636"/>
      <c r="DAP65" s="636"/>
      <c r="DAQ65" s="636"/>
      <c r="DAR65" s="636"/>
      <c r="DAS65" s="636"/>
      <c r="DAT65" s="636"/>
      <c r="DAU65" s="636"/>
      <c r="DAV65" s="636"/>
      <c r="DAW65" s="636"/>
      <c r="DAX65" s="636"/>
      <c r="DAY65" s="636"/>
      <c r="DAZ65" s="636"/>
      <c r="DBA65" s="636"/>
      <c r="DBB65" s="636"/>
      <c r="DBC65" s="636"/>
      <c r="DBD65" s="636"/>
      <c r="DBE65" s="636"/>
      <c r="DBF65" s="636"/>
      <c r="DBG65" s="636"/>
      <c r="DBH65" s="636"/>
      <c r="DBI65" s="636"/>
      <c r="DBJ65" s="636"/>
      <c r="DBK65" s="636"/>
      <c r="DBL65" s="636"/>
      <c r="DBM65" s="636"/>
      <c r="DBN65" s="636"/>
      <c r="DBO65" s="636"/>
      <c r="DBP65" s="636"/>
      <c r="DBQ65" s="636"/>
      <c r="DBR65" s="636"/>
      <c r="DBS65" s="636"/>
      <c r="DBT65" s="636"/>
      <c r="DBU65" s="636"/>
      <c r="DBV65" s="636"/>
      <c r="DBW65" s="636"/>
      <c r="DBX65" s="636"/>
      <c r="DBY65" s="636"/>
      <c r="DBZ65" s="636"/>
      <c r="DCA65" s="636"/>
      <c r="DCB65" s="636"/>
      <c r="DCC65" s="636"/>
      <c r="DCD65" s="636"/>
      <c r="DCE65" s="636"/>
      <c r="DCF65" s="636"/>
      <c r="DCG65" s="636"/>
      <c r="DCH65" s="636"/>
      <c r="DCI65" s="636"/>
      <c r="DCJ65" s="636"/>
      <c r="DCK65" s="636"/>
      <c r="DCL65" s="636"/>
      <c r="DCM65" s="636"/>
      <c r="DCN65" s="636"/>
      <c r="DCO65" s="636"/>
      <c r="DCP65" s="636"/>
      <c r="DCQ65" s="636"/>
      <c r="DCR65" s="636"/>
      <c r="DCS65" s="636"/>
      <c r="DCT65" s="636"/>
      <c r="DCU65" s="636"/>
      <c r="DCV65" s="636"/>
      <c r="DCW65" s="636"/>
      <c r="DCX65" s="636"/>
      <c r="DCY65" s="636"/>
      <c r="DCZ65" s="636"/>
      <c r="DDA65" s="636"/>
      <c r="DDB65" s="636"/>
      <c r="DDC65" s="636"/>
      <c r="DDD65" s="636"/>
      <c r="DDE65" s="636"/>
      <c r="DDF65" s="636"/>
      <c r="DDG65" s="636"/>
      <c r="DDH65" s="636"/>
      <c r="DDI65" s="636"/>
      <c r="DDJ65" s="636"/>
      <c r="DDK65" s="636"/>
      <c r="DDL65" s="636"/>
      <c r="DDM65" s="636"/>
      <c r="DDN65" s="636"/>
      <c r="DDO65" s="636"/>
      <c r="DDP65" s="636"/>
      <c r="DDQ65" s="636"/>
      <c r="DDR65" s="636"/>
      <c r="DDS65" s="636"/>
      <c r="DDT65" s="636"/>
      <c r="DDU65" s="636"/>
      <c r="DDV65" s="636"/>
      <c r="DDW65" s="636"/>
      <c r="DDX65" s="636"/>
      <c r="DDY65" s="636"/>
      <c r="DDZ65" s="636"/>
      <c r="DEA65" s="636"/>
      <c r="DEB65" s="636"/>
      <c r="DEC65" s="636"/>
      <c r="DED65" s="636"/>
      <c r="DEE65" s="636"/>
      <c r="DEF65" s="636"/>
      <c r="DEG65" s="636"/>
      <c r="DEH65" s="636"/>
      <c r="DEI65" s="636"/>
      <c r="DEJ65" s="636"/>
      <c r="DEK65" s="636"/>
      <c r="DEL65" s="636"/>
      <c r="DEM65" s="636"/>
      <c r="DEN65" s="636"/>
      <c r="DEO65" s="636"/>
      <c r="DEP65" s="636"/>
      <c r="DEQ65" s="636"/>
      <c r="DER65" s="636"/>
      <c r="DES65" s="636"/>
      <c r="DET65" s="636"/>
      <c r="DEU65" s="636"/>
      <c r="DEV65" s="636"/>
      <c r="DEW65" s="636"/>
      <c r="DEX65" s="636"/>
      <c r="DEY65" s="636"/>
      <c r="DEZ65" s="636"/>
      <c r="DFA65" s="636"/>
      <c r="DFB65" s="636"/>
      <c r="DFC65" s="636"/>
      <c r="DFD65" s="636"/>
      <c r="DFE65" s="636"/>
      <c r="DFF65" s="636"/>
      <c r="DFG65" s="636"/>
      <c r="DFH65" s="636"/>
      <c r="DFI65" s="636"/>
      <c r="DFJ65" s="636"/>
      <c r="DFK65" s="636"/>
      <c r="DFL65" s="636"/>
      <c r="DFM65" s="636"/>
      <c r="DFN65" s="636"/>
      <c r="DFO65" s="636"/>
      <c r="DFP65" s="636"/>
      <c r="DFQ65" s="636"/>
      <c r="DFR65" s="636"/>
      <c r="DFS65" s="636"/>
      <c r="DFT65" s="636"/>
      <c r="DFU65" s="636"/>
      <c r="DFV65" s="636"/>
      <c r="DFW65" s="636"/>
      <c r="DFX65" s="636"/>
      <c r="DFY65" s="636"/>
      <c r="DFZ65" s="636"/>
      <c r="DGA65" s="636"/>
      <c r="DGB65" s="636"/>
      <c r="DGC65" s="636"/>
      <c r="DGD65" s="636"/>
      <c r="DGE65" s="636"/>
      <c r="DGF65" s="636"/>
      <c r="DGG65" s="636"/>
      <c r="DGH65" s="636"/>
      <c r="DGI65" s="636"/>
      <c r="DGJ65" s="636"/>
      <c r="DGK65" s="636"/>
      <c r="DGL65" s="636"/>
      <c r="DGM65" s="636"/>
      <c r="DGN65" s="636"/>
      <c r="DGO65" s="636"/>
      <c r="DGP65" s="636"/>
      <c r="DGQ65" s="636"/>
      <c r="DGR65" s="636"/>
      <c r="DGS65" s="636"/>
      <c r="DGT65" s="636"/>
      <c r="DGU65" s="636"/>
      <c r="DGV65" s="636"/>
      <c r="DGW65" s="636"/>
      <c r="DGX65" s="636"/>
      <c r="DGY65" s="636"/>
      <c r="DGZ65" s="636"/>
      <c r="DHA65" s="636"/>
      <c r="DHB65" s="636"/>
      <c r="DHC65" s="636"/>
      <c r="DHD65" s="636"/>
      <c r="DHE65" s="636"/>
      <c r="DHF65" s="636"/>
      <c r="DHG65" s="636"/>
      <c r="DHH65" s="636"/>
      <c r="DHI65" s="636"/>
      <c r="DHJ65" s="636"/>
      <c r="DHK65" s="636"/>
      <c r="DHL65" s="636"/>
      <c r="DHM65" s="636"/>
      <c r="DHN65" s="636"/>
      <c r="DHO65" s="636"/>
      <c r="DHP65" s="636"/>
      <c r="DHQ65" s="636"/>
      <c r="DHR65" s="636"/>
      <c r="DHS65" s="636"/>
      <c r="DHT65" s="636"/>
      <c r="DHU65" s="636"/>
      <c r="DHV65" s="636"/>
      <c r="DHW65" s="636"/>
      <c r="DHX65" s="636"/>
      <c r="DHY65" s="636"/>
      <c r="DHZ65" s="636"/>
      <c r="DIA65" s="636"/>
      <c r="DIB65" s="636"/>
      <c r="DIC65" s="636"/>
      <c r="DID65" s="636"/>
      <c r="DIE65" s="636"/>
      <c r="DIF65" s="636"/>
      <c r="DIG65" s="636"/>
      <c r="DIH65" s="636"/>
      <c r="DII65" s="636"/>
      <c r="DIJ65" s="636"/>
      <c r="DIK65" s="636"/>
      <c r="DIL65" s="636"/>
      <c r="DIM65" s="636"/>
      <c r="DIN65" s="636"/>
      <c r="DIO65" s="636"/>
      <c r="DIP65" s="636"/>
      <c r="DIQ65" s="636"/>
      <c r="DIR65" s="636"/>
      <c r="DIS65" s="636"/>
      <c r="DIT65" s="636"/>
      <c r="DIU65" s="636"/>
      <c r="DIV65" s="636"/>
      <c r="DIW65" s="636"/>
      <c r="DIX65" s="636"/>
      <c r="DIY65" s="636"/>
      <c r="DIZ65" s="636"/>
      <c r="DJA65" s="636"/>
      <c r="DJB65" s="636"/>
      <c r="DJC65" s="636"/>
      <c r="DJD65" s="636"/>
      <c r="DJE65" s="636"/>
      <c r="DJF65" s="636"/>
      <c r="DJG65" s="636"/>
      <c r="DJH65" s="636"/>
      <c r="DJI65" s="636"/>
      <c r="DJJ65" s="636"/>
      <c r="DJK65" s="636"/>
      <c r="DJL65" s="636"/>
      <c r="DJM65" s="636"/>
      <c r="DJN65" s="636"/>
      <c r="DJO65" s="636"/>
      <c r="DJP65" s="636"/>
      <c r="DJQ65" s="636"/>
      <c r="DJR65" s="636"/>
      <c r="DJS65" s="636"/>
      <c r="DJT65" s="636"/>
      <c r="DJU65" s="636"/>
      <c r="DJV65" s="636"/>
      <c r="DJW65" s="636"/>
      <c r="DJX65" s="636"/>
      <c r="DJY65" s="636"/>
      <c r="DJZ65" s="636"/>
      <c r="DKA65" s="636"/>
      <c r="DKB65" s="636"/>
      <c r="DKC65" s="636"/>
      <c r="DKD65" s="636"/>
      <c r="DKE65" s="636"/>
      <c r="DKF65" s="636"/>
      <c r="DKG65" s="636"/>
      <c r="DKH65" s="636"/>
      <c r="DKI65" s="636"/>
      <c r="DKJ65" s="636"/>
      <c r="DKK65" s="636"/>
      <c r="DKL65" s="636"/>
      <c r="DKM65" s="636"/>
      <c r="DKN65" s="636"/>
      <c r="DKO65" s="636"/>
      <c r="DKP65" s="636"/>
      <c r="DKQ65" s="636"/>
      <c r="DKR65" s="636"/>
      <c r="DKS65" s="636"/>
      <c r="DKT65" s="636"/>
      <c r="DKU65" s="636"/>
      <c r="DKV65" s="636"/>
      <c r="DKW65" s="636"/>
      <c r="DKX65" s="636"/>
      <c r="DKY65" s="636"/>
      <c r="DKZ65" s="636"/>
      <c r="DLA65" s="636"/>
      <c r="DLB65" s="636"/>
      <c r="DLC65" s="636"/>
      <c r="DLD65" s="636"/>
      <c r="DLE65" s="636"/>
      <c r="DLF65" s="636"/>
      <c r="DLG65" s="636"/>
      <c r="DLH65" s="636"/>
      <c r="DLI65" s="636"/>
      <c r="DLJ65" s="636"/>
      <c r="DLK65" s="636"/>
      <c r="DLL65" s="636"/>
      <c r="DLM65" s="636"/>
      <c r="DLN65" s="636"/>
      <c r="DLO65" s="636"/>
      <c r="DLP65" s="636"/>
      <c r="DLQ65" s="636"/>
      <c r="DLR65" s="636"/>
      <c r="DLS65" s="636"/>
      <c r="DLT65" s="636"/>
      <c r="DLU65" s="636"/>
      <c r="DLV65" s="636"/>
      <c r="DLW65" s="636"/>
      <c r="DLX65" s="636"/>
      <c r="DLY65" s="636"/>
      <c r="DLZ65" s="636"/>
      <c r="DMA65" s="636"/>
      <c r="DMB65" s="636"/>
      <c r="DMC65" s="636"/>
      <c r="DMD65" s="636"/>
      <c r="DME65" s="636"/>
      <c r="DMF65" s="636"/>
      <c r="DMG65" s="636"/>
      <c r="DMH65" s="636"/>
      <c r="DMI65" s="636"/>
      <c r="DMJ65" s="636"/>
      <c r="DMK65" s="636"/>
      <c r="DML65" s="636"/>
      <c r="DMM65" s="636"/>
      <c r="DMN65" s="636"/>
      <c r="DMO65" s="636"/>
      <c r="DMP65" s="636"/>
      <c r="DMQ65" s="636"/>
      <c r="DMR65" s="636"/>
      <c r="DMS65" s="636"/>
      <c r="DMT65" s="636"/>
      <c r="DMU65" s="636"/>
      <c r="DMV65" s="636"/>
      <c r="DMW65" s="636"/>
      <c r="DMX65" s="636"/>
      <c r="DMY65" s="636"/>
      <c r="DMZ65" s="636"/>
      <c r="DNA65" s="636"/>
      <c r="DNB65" s="636"/>
      <c r="DNC65" s="636"/>
      <c r="DND65" s="636"/>
      <c r="DNE65" s="636"/>
      <c r="DNF65" s="636"/>
      <c r="DNG65" s="636"/>
      <c r="DNH65" s="636"/>
      <c r="DNI65" s="636"/>
      <c r="DNJ65" s="636"/>
      <c r="DNK65" s="636"/>
      <c r="DNL65" s="636"/>
      <c r="DNM65" s="636"/>
      <c r="DNN65" s="636"/>
      <c r="DNO65" s="636"/>
      <c r="DNP65" s="636"/>
      <c r="DNQ65" s="636"/>
      <c r="DNR65" s="636"/>
      <c r="DNS65" s="636"/>
      <c r="DNT65" s="636"/>
      <c r="DNU65" s="636"/>
      <c r="DNV65" s="636"/>
      <c r="DNW65" s="636"/>
      <c r="DNX65" s="636"/>
      <c r="DNY65" s="636"/>
      <c r="DNZ65" s="636"/>
      <c r="DOA65" s="636"/>
      <c r="DOB65" s="636"/>
      <c r="DOC65" s="636"/>
      <c r="DOD65" s="636"/>
      <c r="DOE65" s="636"/>
      <c r="DOF65" s="636"/>
      <c r="DOG65" s="636"/>
      <c r="DOH65" s="636"/>
      <c r="DOI65" s="636"/>
      <c r="DOJ65" s="636"/>
      <c r="DOK65" s="636"/>
      <c r="DOL65" s="636"/>
      <c r="DOM65" s="636"/>
      <c r="DON65" s="636"/>
      <c r="DOO65" s="636"/>
      <c r="DOP65" s="636"/>
      <c r="DOQ65" s="636"/>
      <c r="DOR65" s="636"/>
      <c r="DOS65" s="636"/>
      <c r="DOT65" s="636"/>
      <c r="DOU65" s="636"/>
      <c r="DOV65" s="636"/>
      <c r="DOW65" s="636"/>
      <c r="DOX65" s="636"/>
      <c r="DOY65" s="636"/>
      <c r="DOZ65" s="636"/>
      <c r="DPA65" s="636"/>
      <c r="DPB65" s="636"/>
      <c r="DPC65" s="636"/>
      <c r="DPD65" s="636"/>
      <c r="DPE65" s="636"/>
      <c r="DPF65" s="636"/>
      <c r="DPG65" s="636"/>
      <c r="DPH65" s="636"/>
      <c r="DPI65" s="636"/>
      <c r="DPJ65" s="636"/>
      <c r="DPK65" s="636"/>
      <c r="DPL65" s="636"/>
      <c r="DPM65" s="636"/>
      <c r="DPN65" s="636"/>
      <c r="DPO65" s="636"/>
      <c r="DPP65" s="636"/>
      <c r="DPQ65" s="636"/>
      <c r="DPR65" s="636"/>
      <c r="DPS65" s="636"/>
      <c r="DPT65" s="636"/>
      <c r="DPU65" s="636"/>
      <c r="DPV65" s="636"/>
      <c r="DPW65" s="636"/>
      <c r="DPX65" s="636"/>
      <c r="DPY65" s="636"/>
      <c r="DPZ65" s="636"/>
      <c r="DQA65" s="636"/>
      <c r="DQB65" s="636"/>
      <c r="DQC65" s="636"/>
      <c r="DQD65" s="636"/>
      <c r="DQE65" s="636"/>
      <c r="DQF65" s="636"/>
      <c r="DQG65" s="636"/>
      <c r="DQH65" s="636"/>
      <c r="DQI65" s="636"/>
      <c r="DQJ65" s="636"/>
      <c r="DQK65" s="636"/>
      <c r="DQL65" s="636"/>
      <c r="DQM65" s="636"/>
      <c r="DQN65" s="636"/>
      <c r="DQO65" s="636"/>
      <c r="DQP65" s="636"/>
      <c r="DQQ65" s="636"/>
      <c r="DQR65" s="636"/>
      <c r="DQS65" s="636"/>
      <c r="DQT65" s="636"/>
      <c r="DQU65" s="636"/>
      <c r="DQV65" s="636"/>
      <c r="DQW65" s="636"/>
      <c r="DQX65" s="636"/>
      <c r="DQY65" s="636"/>
      <c r="DQZ65" s="636"/>
      <c r="DRA65" s="636"/>
      <c r="DRB65" s="636"/>
      <c r="DRC65" s="636"/>
      <c r="DRD65" s="636"/>
      <c r="DRE65" s="636"/>
      <c r="DRF65" s="636"/>
      <c r="DRG65" s="636"/>
      <c r="DRH65" s="636"/>
      <c r="DRI65" s="636"/>
      <c r="DRJ65" s="636"/>
      <c r="DRK65" s="636"/>
      <c r="DRL65" s="636"/>
      <c r="DRM65" s="636"/>
      <c r="DRN65" s="636"/>
      <c r="DRO65" s="636"/>
      <c r="DRP65" s="636"/>
      <c r="DRQ65" s="636"/>
      <c r="DRR65" s="636"/>
      <c r="DRS65" s="636"/>
      <c r="DRT65" s="636"/>
      <c r="DRU65" s="636"/>
      <c r="DRV65" s="636"/>
      <c r="DRW65" s="636"/>
      <c r="DRX65" s="636"/>
      <c r="DRY65" s="636"/>
      <c r="DRZ65" s="636"/>
      <c r="DSA65" s="636"/>
      <c r="DSB65" s="636"/>
      <c r="DSC65" s="636"/>
      <c r="DSD65" s="636"/>
      <c r="DSE65" s="636"/>
      <c r="DSF65" s="636"/>
      <c r="DSG65" s="636"/>
      <c r="DSH65" s="636"/>
      <c r="DSI65" s="636"/>
      <c r="DSJ65" s="636"/>
      <c r="DSK65" s="636"/>
      <c r="DSL65" s="636"/>
      <c r="DSM65" s="636"/>
      <c r="DSN65" s="636"/>
      <c r="DSO65" s="636"/>
      <c r="DSP65" s="636"/>
      <c r="DSQ65" s="636"/>
      <c r="DSR65" s="636"/>
      <c r="DSS65" s="636"/>
      <c r="DST65" s="636"/>
      <c r="DSU65" s="636"/>
      <c r="DSV65" s="636"/>
      <c r="DSW65" s="636"/>
      <c r="DSX65" s="636"/>
      <c r="DSY65" s="636"/>
      <c r="DSZ65" s="636"/>
      <c r="DTA65" s="636"/>
      <c r="DTB65" s="636"/>
      <c r="DTC65" s="636"/>
      <c r="DTD65" s="636"/>
      <c r="DTE65" s="636"/>
      <c r="DTF65" s="636"/>
      <c r="DTG65" s="636"/>
      <c r="DTH65" s="636"/>
      <c r="DTI65" s="636"/>
      <c r="DTJ65" s="636"/>
      <c r="DTK65" s="636"/>
      <c r="DTL65" s="636"/>
      <c r="DTM65" s="636"/>
      <c r="DTN65" s="636"/>
      <c r="DTO65" s="636"/>
      <c r="DTP65" s="636"/>
      <c r="DTQ65" s="636"/>
      <c r="DTR65" s="636"/>
      <c r="DTS65" s="636"/>
      <c r="DTT65" s="636"/>
      <c r="DTU65" s="636"/>
      <c r="DTV65" s="636"/>
      <c r="DTW65" s="636"/>
      <c r="DTX65" s="636"/>
      <c r="DTY65" s="636"/>
      <c r="DTZ65" s="636"/>
      <c r="DUA65" s="636"/>
      <c r="DUB65" s="636"/>
      <c r="DUC65" s="636"/>
      <c r="DUD65" s="636"/>
      <c r="DUE65" s="636"/>
      <c r="DUF65" s="636"/>
      <c r="DUG65" s="636"/>
      <c r="DUH65" s="636"/>
      <c r="DUI65" s="636"/>
      <c r="DUJ65" s="636"/>
      <c r="DUK65" s="636"/>
      <c r="DUL65" s="636"/>
      <c r="DUM65" s="636"/>
      <c r="DUN65" s="636"/>
      <c r="DUO65" s="636"/>
      <c r="DUP65" s="636"/>
      <c r="DUQ65" s="636"/>
      <c r="DUR65" s="636"/>
      <c r="DUS65" s="636"/>
      <c r="DUT65" s="636"/>
      <c r="DUU65" s="636"/>
      <c r="DUV65" s="636"/>
      <c r="DUW65" s="636"/>
      <c r="DUX65" s="636"/>
      <c r="DUY65" s="636"/>
      <c r="DUZ65" s="636"/>
      <c r="DVA65" s="636"/>
      <c r="DVB65" s="636"/>
      <c r="DVC65" s="636"/>
      <c r="DVD65" s="636"/>
      <c r="DVE65" s="636"/>
      <c r="DVF65" s="636"/>
      <c r="DVG65" s="636"/>
      <c r="DVH65" s="636"/>
      <c r="DVI65" s="636"/>
      <c r="DVJ65" s="636"/>
      <c r="DVK65" s="636"/>
      <c r="DVL65" s="636"/>
      <c r="DVM65" s="636"/>
      <c r="DVN65" s="636"/>
      <c r="DVO65" s="636"/>
      <c r="DVP65" s="636"/>
      <c r="DVQ65" s="636"/>
      <c r="DVR65" s="636"/>
      <c r="DVS65" s="636"/>
      <c r="DVT65" s="636"/>
      <c r="DVU65" s="636"/>
      <c r="DVV65" s="636"/>
      <c r="DVW65" s="636"/>
      <c r="DVX65" s="636"/>
      <c r="DVY65" s="636"/>
      <c r="DVZ65" s="636"/>
      <c r="DWA65" s="636"/>
      <c r="DWB65" s="636"/>
      <c r="DWC65" s="636"/>
      <c r="DWD65" s="636"/>
      <c r="DWE65" s="636"/>
      <c r="DWF65" s="636"/>
      <c r="DWG65" s="636"/>
      <c r="DWH65" s="636"/>
      <c r="DWI65" s="636"/>
      <c r="DWJ65" s="636"/>
      <c r="DWK65" s="636"/>
      <c r="DWL65" s="636"/>
      <c r="DWM65" s="636"/>
      <c r="DWN65" s="636"/>
      <c r="DWO65" s="636"/>
      <c r="DWP65" s="636"/>
      <c r="DWQ65" s="636"/>
      <c r="DWR65" s="636"/>
      <c r="DWS65" s="636"/>
      <c r="DWT65" s="636"/>
      <c r="DWU65" s="636"/>
      <c r="DWV65" s="636"/>
      <c r="DWW65" s="636"/>
      <c r="DWX65" s="636"/>
      <c r="DWY65" s="636"/>
      <c r="DWZ65" s="636"/>
      <c r="DXA65" s="636"/>
      <c r="DXB65" s="636"/>
      <c r="DXC65" s="636"/>
      <c r="DXD65" s="636"/>
      <c r="DXE65" s="636"/>
      <c r="DXF65" s="636"/>
      <c r="DXG65" s="636"/>
      <c r="DXH65" s="636"/>
      <c r="DXI65" s="636"/>
      <c r="DXJ65" s="636"/>
      <c r="DXK65" s="636"/>
      <c r="DXL65" s="636"/>
      <c r="DXM65" s="636"/>
      <c r="DXN65" s="636"/>
      <c r="DXO65" s="636"/>
      <c r="DXP65" s="636"/>
      <c r="DXQ65" s="636"/>
      <c r="DXR65" s="636"/>
      <c r="DXS65" s="636"/>
      <c r="DXT65" s="636"/>
      <c r="DXU65" s="636"/>
      <c r="DXV65" s="636"/>
      <c r="DXW65" s="636"/>
      <c r="DXX65" s="636"/>
      <c r="DXY65" s="636"/>
      <c r="DXZ65" s="636"/>
      <c r="DYA65" s="636"/>
      <c r="DYB65" s="636"/>
      <c r="DYC65" s="636"/>
      <c r="DYD65" s="636"/>
      <c r="DYE65" s="636"/>
      <c r="DYF65" s="636"/>
      <c r="DYG65" s="636"/>
      <c r="DYH65" s="636"/>
      <c r="DYI65" s="636"/>
      <c r="DYJ65" s="636"/>
      <c r="DYK65" s="636"/>
      <c r="DYL65" s="636"/>
      <c r="DYM65" s="636"/>
      <c r="DYN65" s="636"/>
      <c r="DYO65" s="636"/>
      <c r="DYP65" s="636"/>
      <c r="DYQ65" s="636"/>
      <c r="DYR65" s="636"/>
      <c r="DYS65" s="636"/>
      <c r="DYT65" s="636"/>
      <c r="DYU65" s="636"/>
      <c r="DYV65" s="636"/>
      <c r="DYW65" s="636"/>
      <c r="DYX65" s="636"/>
      <c r="DYY65" s="636"/>
      <c r="DYZ65" s="636"/>
      <c r="DZA65" s="636"/>
      <c r="DZB65" s="636"/>
      <c r="DZC65" s="636"/>
      <c r="DZD65" s="636"/>
      <c r="DZE65" s="636"/>
      <c r="DZF65" s="636"/>
      <c r="DZG65" s="636"/>
      <c r="DZH65" s="636"/>
      <c r="DZI65" s="636"/>
      <c r="DZJ65" s="636"/>
      <c r="DZK65" s="636"/>
      <c r="DZL65" s="636"/>
      <c r="DZM65" s="636"/>
      <c r="DZN65" s="636"/>
      <c r="DZO65" s="636"/>
      <c r="DZP65" s="636"/>
      <c r="DZQ65" s="636"/>
      <c r="DZR65" s="636"/>
      <c r="DZS65" s="636"/>
      <c r="DZT65" s="636"/>
      <c r="DZU65" s="636"/>
      <c r="DZV65" s="636"/>
      <c r="DZW65" s="636"/>
      <c r="DZX65" s="636"/>
      <c r="DZY65" s="636"/>
      <c r="DZZ65" s="636"/>
      <c r="EAA65" s="636"/>
      <c r="EAB65" s="636"/>
      <c r="EAC65" s="636"/>
      <c r="EAD65" s="636"/>
      <c r="EAE65" s="636"/>
      <c r="EAF65" s="636"/>
      <c r="EAG65" s="636"/>
      <c r="EAH65" s="636"/>
      <c r="EAI65" s="636"/>
      <c r="EAJ65" s="636"/>
      <c r="EAK65" s="636"/>
      <c r="EAL65" s="636"/>
      <c r="EAM65" s="636"/>
      <c r="EAN65" s="636"/>
      <c r="EAO65" s="636"/>
      <c r="EAP65" s="636"/>
      <c r="EAQ65" s="636"/>
      <c r="EAR65" s="636"/>
      <c r="EAS65" s="636"/>
      <c r="EAT65" s="636"/>
      <c r="EAU65" s="636"/>
      <c r="EAV65" s="636"/>
      <c r="EAW65" s="636"/>
      <c r="EAX65" s="636"/>
      <c r="EAY65" s="636"/>
      <c r="EAZ65" s="636"/>
      <c r="EBA65" s="636"/>
      <c r="EBB65" s="636"/>
      <c r="EBC65" s="636"/>
      <c r="EBD65" s="636"/>
      <c r="EBE65" s="636"/>
      <c r="EBF65" s="636"/>
      <c r="EBG65" s="636"/>
      <c r="EBH65" s="636"/>
      <c r="EBI65" s="636"/>
      <c r="EBJ65" s="636"/>
      <c r="EBK65" s="636"/>
      <c r="EBL65" s="636"/>
      <c r="EBM65" s="636"/>
      <c r="EBN65" s="636"/>
      <c r="EBO65" s="636"/>
      <c r="EBP65" s="636"/>
      <c r="EBQ65" s="636"/>
      <c r="EBR65" s="636"/>
      <c r="EBS65" s="636"/>
      <c r="EBT65" s="636"/>
      <c r="EBU65" s="636"/>
      <c r="EBV65" s="636"/>
      <c r="EBW65" s="636"/>
      <c r="EBX65" s="636"/>
      <c r="EBY65" s="636"/>
      <c r="EBZ65" s="636"/>
      <c r="ECA65" s="636"/>
      <c r="ECB65" s="636"/>
      <c r="ECC65" s="636"/>
      <c r="ECD65" s="636"/>
      <c r="ECE65" s="636"/>
      <c r="ECF65" s="636"/>
      <c r="ECG65" s="636"/>
      <c r="ECH65" s="636"/>
      <c r="ECI65" s="636"/>
      <c r="ECJ65" s="636"/>
      <c r="ECK65" s="636"/>
      <c r="ECL65" s="636"/>
      <c r="ECM65" s="636"/>
      <c r="ECN65" s="636"/>
      <c r="ECO65" s="636"/>
      <c r="ECP65" s="636"/>
      <c r="ECQ65" s="636"/>
      <c r="ECR65" s="636"/>
      <c r="ECS65" s="636"/>
      <c r="ECT65" s="636"/>
      <c r="ECU65" s="636"/>
      <c r="ECV65" s="636"/>
      <c r="ECW65" s="636"/>
      <c r="ECX65" s="636"/>
      <c r="ECY65" s="636"/>
      <c r="ECZ65" s="636"/>
      <c r="EDA65" s="636"/>
      <c r="EDB65" s="636"/>
      <c r="EDC65" s="636"/>
      <c r="EDD65" s="636"/>
      <c r="EDE65" s="636"/>
      <c r="EDF65" s="636"/>
      <c r="EDG65" s="636"/>
      <c r="EDH65" s="636"/>
      <c r="EDI65" s="636"/>
      <c r="EDJ65" s="636"/>
      <c r="EDK65" s="636"/>
      <c r="EDL65" s="636"/>
      <c r="EDM65" s="636"/>
      <c r="EDN65" s="636"/>
      <c r="EDO65" s="636"/>
      <c r="EDP65" s="636"/>
      <c r="EDQ65" s="636"/>
      <c r="EDR65" s="636"/>
      <c r="EDS65" s="636"/>
      <c r="EDT65" s="636"/>
      <c r="EDU65" s="636"/>
      <c r="EDV65" s="636"/>
      <c r="EDW65" s="636"/>
      <c r="EDX65" s="636"/>
      <c r="EDY65" s="636"/>
      <c r="EDZ65" s="636"/>
      <c r="EEA65" s="636"/>
      <c r="EEB65" s="636"/>
      <c r="EEC65" s="636"/>
      <c r="EED65" s="636"/>
      <c r="EEE65" s="636"/>
      <c r="EEF65" s="636"/>
      <c r="EEG65" s="636"/>
      <c r="EEH65" s="636"/>
      <c r="EEI65" s="636"/>
      <c r="EEJ65" s="636"/>
      <c r="EEK65" s="636"/>
      <c r="EEL65" s="636"/>
      <c r="EEM65" s="636"/>
      <c r="EEN65" s="636"/>
      <c r="EEO65" s="636"/>
      <c r="EEP65" s="636"/>
      <c r="EEQ65" s="636"/>
      <c r="EER65" s="636"/>
      <c r="EES65" s="636"/>
      <c r="EET65" s="636"/>
      <c r="EEU65" s="636"/>
      <c r="EEV65" s="636"/>
      <c r="EEW65" s="636"/>
      <c r="EEX65" s="636"/>
      <c r="EEY65" s="636"/>
      <c r="EEZ65" s="636"/>
      <c r="EFA65" s="636"/>
      <c r="EFB65" s="636"/>
      <c r="EFC65" s="636"/>
      <c r="EFD65" s="636"/>
      <c r="EFE65" s="636"/>
      <c r="EFF65" s="636"/>
      <c r="EFG65" s="636"/>
      <c r="EFH65" s="636"/>
      <c r="EFI65" s="636"/>
      <c r="EFJ65" s="636"/>
      <c r="EFK65" s="636"/>
      <c r="EFL65" s="636"/>
      <c r="EFM65" s="636"/>
      <c r="EFN65" s="636"/>
      <c r="EFO65" s="636"/>
      <c r="EFP65" s="636"/>
      <c r="EFQ65" s="636"/>
      <c r="EFR65" s="636"/>
      <c r="EFS65" s="636"/>
      <c r="EFT65" s="636"/>
      <c r="EFU65" s="636"/>
      <c r="EFV65" s="636"/>
      <c r="EFW65" s="636"/>
      <c r="EFX65" s="636"/>
      <c r="EFY65" s="636"/>
      <c r="EFZ65" s="636"/>
      <c r="EGA65" s="636"/>
      <c r="EGB65" s="636"/>
      <c r="EGC65" s="636"/>
      <c r="EGD65" s="636"/>
      <c r="EGE65" s="636"/>
      <c r="EGF65" s="636"/>
      <c r="EGG65" s="636"/>
      <c r="EGH65" s="636"/>
      <c r="EGI65" s="636"/>
      <c r="EGJ65" s="636"/>
      <c r="EGK65" s="636"/>
      <c r="EGL65" s="636"/>
      <c r="EGM65" s="636"/>
      <c r="EGN65" s="636"/>
      <c r="EGO65" s="636"/>
      <c r="EGP65" s="636"/>
      <c r="EGQ65" s="636"/>
      <c r="EGR65" s="636"/>
      <c r="EGS65" s="636"/>
      <c r="EGT65" s="636"/>
      <c r="EGU65" s="636"/>
      <c r="EGV65" s="636"/>
      <c r="EGW65" s="636"/>
      <c r="EGX65" s="636"/>
      <c r="EGY65" s="636"/>
      <c r="EGZ65" s="636"/>
      <c r="EHA65" s="636"/>
      <c r="EHB65" s="636"/>
      <c r="EHC65" s="636"/>
      <c r="EHD65" s="636"/>
      <c r="EHE65" s="636"/>
      <c r="EHF65" s="636"/>
      <c r="EHG65" s="636"/>
      <c r="EHH65" s="636"/>
      <c r="EHI65" s="636"/>
      <c r="EHJ65" s="636"/>
      <c r="EHK65" s="636"/>
      <c r="EHL65" s="636"/>
      <c r="EHM65" s="636"/>
      <c r="EHN65" s="636"/>
      <c r="EHO65" s="636"/>
      <c r="EHP65" s="636"/>
      <c r="EHQ65" s="636"/>
      <c r="EHR65" s="636"/>
      <c r="EHS65" s="636"/>
      <c r="EHT65" s="636"/>
      <c r="EHU65" s="636"/>
      <c r="EHV65" s="636"/>
      <c r="EHW65" s="636"/>
      <c r="EHX65" s="636"/>
      <c r="EHY65" s="636"/>
      <c r="EHZ65" s="636"/>
      <c r="EIA65" s="636"/>
      <c r="EIB65" s="636"/>
      <c r="EIC65" s="636"/>
      <c r="EID65" s="636"/>
      <c r="EIE65" s="636"/>
      <c r="EIF65" s="636"/>
      <c r="EIG65" s="636"/>
      <c r="EIH65" s="636"/>
      <c r="EII65" s="636"/>
      <c r="EIJ65" s="636"/>
      <c r="EIK65" s="636"/>
      <c r="EIL65" s="636"/>
      <c r="EIM65" s="636"/>
      <c r="EIN65" s="636"/>
      <c r="EIO65" s="636"/>
      <c r="EIP65" s="636"/>
      <c r="EIQ65" s="636"/>
      <c r="EIR65" s="636"/>
      <c r="EIS65" s="636"/>
      <c r="EIT65" s="636"/>
      <c r="EIU65" s="636"/>
      <c r="EIV65" s="636"/>
      <c r="EIW65" s="636"/>
      <c r="EIX65" s="636"/>
      <c r="EIY65" s="636"/>
      <c r="EIZ65" s="636"/>
      <c r="EJA65" s="636"/>
      <c r="EJB65" s="636"/>
      <c r="EJC65" s="636"/>
      <c r="EJD65" s="636"/>
      <c r="EJE65" s="636"/>
      <c r="EJF65" s="636"/>
      <c r="EJG65" s="636"/>
      <c r="EJH65" s="636"/>
      <c r="EJI65" s="636"/>
      <c r="EJJ65" s="636"/>
      <c r="EJK65" s="636"/>
      <c r="EJL65" s="636"/>
      <c r="EJM65" s="636"/>
      <c r="EJN65" s="636"/>
      <c r="EJO65" s="636"/>
      <c r="EJP65" s="636"/>
      <c r="EJQ65" s="636"/>
      <c r="EJR65" s="636"/>
      <c r="EJS65" s="636"/>
      <c r="EJT65" s="636"/>
      <c r="EJU65" s="636"/>
      <c r="EJV65" s="636"/>
      <c r="EJW65" s="636"/>
      <c r="EJX65" s="636"/>
      <c r="EJY65" s="636"/>
      <c r="EJZ65" s="636"/>
      <c r="EKA65" s="636"/>
      <c r="EKB65" s="636"/>
      <c r="EKC65" s="636"/>
      <c r="EKD65" s="636"/>
      <c r="EKE65" s="636"/>
      <c r="EKF65" s="636"/>
      <c r="EKG65" s="636"/>
      <c r="EKH65" s="636"/>
      <c r="EKI65" s="636"/>
      <c r="EKJ65" s="636"/>
      <c r="EKK65" s="636"/>
      <c r="EKL65" s="636"/>
      <c r="EKM65" s="636"/>
      <c r="EKN65" s="636"/>
      <c r="EKO65" s="636"/>
      <c r="EKP65" s="636"/>
      <c r="EKQ65" s="636"/>
      <c r="EKR65" s="636"/>
      <c r="EKS65" s="636"/>
      <c r="EKT65" s="636"/>
      <c r="EKU65" s="636"/>
      <c r="EKV65" s="636"/>
      <c r="EKW65" s="636"/>
      <c r="EKX65" s="636"/>
      <c r="EKY65" s="636"/>
      <c r="EKZ65" s="636"/>
      <c r="ELA65" s="636"/>
      <c r="ELB65" s="636"/>
      <c r="ELC65" s="636"/>
      <c r="ELD65" s="636"/>
      <c r="ELE65" s="636"/>
      <c r="ELF65" s="636"/>
      <c r="ELG65" s="636"/>
      <c r="ELH65" s="636"/>
      <c r="ELI65" s="636"/>
      <c r="ELJ65" s="636"/>
      <c r="ELK65" s="636"/>
      <c r="ELL65" s="636"/>
      <c r="ELM65" s="636"/>
      <c r="ELN65" s="636"/>
      <c r="ELO65" s="636"/>
      <c r="ELP65" s="636"/>
      <c r="ELQ65" s="636"/>
      <c r="ELR65" s="636"/>
      <c r="ELS65" s="636"/>
      <c r="ELT65" s="636"/>
      <c r="ELU65" s="636"/>
      <c r="ELV65" s="636"/>
      <c r="ELW65" s="636"/>
      <c r="ELX65" s="636"/>
      <c r="ELY65" s="636"/>
      <c r="ELZ65" s="636"/>
      <c r="EMA65" s="636"/>
      <c r="EMB65" s="636"/>
      <c r="EMC65" s="636"/>
      <c r="EMD65" s="636"/>
      <c r="EME65" s="636"/>
      <c r="EMF65" s="636"/>
      <c r="EMG65" s="636"/>
      <c r="EMH65" s="636"/>
      <c r="EMI65" s="636"/>
      <c r="EMJ65" s="636"/>
      <c r="EMK65" s="636"/>
      <c r="EML65" s="636"/>
      <c r="EMM65" s="636"/>
      <c r="EMN65" s="636"/>
      <c r="EMO65" s="636"/>
      <c r="EMP65" s="636"/>
      <c r="EMQ65" s="636"/>
      <c r="EMR65" s="636"/>
      <c r="EMS65" s="636"/>
      <c r="EMT65" s="636"/>
      <c r="EMU65" s="636"/>
      <c r="EMV65" s="636"/>
      <c r="EMW65" s="636"/>
      <c r="EMX65" s="636"/>
      <c r="EMY65" s="636"/>
      <c r="EMZ65" s="636"/>
      <c r="ENA65" s="636"/>
      <c r="ENB65" s="636"/>
      <c r="ENC65" s="636"/>
      <c r="END65" s="636"/>
      <c r="ENE65" s="636"/>
      <c r="ENF65" s="636"/>
      <c r="ENG65" s="636"/>
      <c r="ENH65" s="636"/>
      <c r="ENI65" s="636"/>
      <c r="ENJ65" s="636"/>
      <c r="ENK65" s="636"/>
      <c r="ENL65" s="636"/>
      <c r="ENM65" s="636"/>
      <c r="ENN65" s="636"/>
      <c r="ENO65" s="636"/>
      <c r="ENP65" s="636"/>
      <c r="ENQ65" s="636"/>
      <c r="ENR65" s="636"/>
      <c r="ENS65" s="636"/>
      <c r="ENT65" s="636"/>
      <c r="ENU65" s="636"/>
      <c r="ENV65" s="636"/>
      <c r="ENW65" s="636"/>
      <c r="ENX65" s="636"/>
      <c r="ENY65" s="636"/>
      <c r="ENZ65" s="636"/>
      <c r="EOA65" s="636"/>
      <c r="EOB65" s="636"/>
      <c r="EOC65" s="636"/>
      <c r="EOD65" s="636"/>
      <c r="EOE65" s="636"/>
      <c r="EOF65" s="636"/>
      <c r="EOG65" s="636"/>
      <c r="EOH65" s="636"/>
      <c r="EOI65" s="636"/>
      <c r="EOJ65" s="636"/>
      <c r="EOK65" s="636"/>
      <c r="EOL65" s="636"/>
      <c r="EOM65" s="636"/>
      <c r="EON65" s="636"/>
      <c r="EOO65" s="636"/>
      <c r="EOP65" s="636"/>
      <c r="EOQ65" s="636"/>
      <c r="EOR65" s="636"/>
      <c r="EOS65" s="636"/>
      <c r="EOT65" s="636"/>
      <c r="EOU65" s="636"/>
      <c r="EOV65" s="636"/>
      <c r="EOW65" s="636"/>
      <c r="EOX65" s="636"/>
      <c r="EOY65" s="636"/>
      <c r="EOZ65" s="636"/>
      <c r="EPA65" s="636"/>
      <c r="EPB65" s="636"/>
      <c r="EPC65" s="636"/>
      <c r="EPD65" s="636"/>
      <c r="EPE65" s="636"/>
      <c r="EPF65" s="636"/>
      <c r="EPG65" s="636"/>
      <c r="EPH65" s="636"/>
      <c r="EPI65" s="636"/>
      <c r="EPJ65" s="636"/>
      <c r="EPK65" s="636"/>
      <c r="EPL65" s="636"/>
      <c r="EPM65" s="636"/>
      <c r="EPN65" s="636"/>
      <c r="EPO65" s="636"/>
      <c r="EPP65" s="636"/>
      <c r="EPQ65" s="636"/>
      <c r="EPR65" s="636"/>
      <c r="EPS65" s="636"/>
      <c r="EPT65" s="636"/>
      <c r="EPU65" s="636"/>
      <c r="EPV65" s="636"/>
      <c r="EPW65" s="636"/>
      <c r="EPX65" s="636"/>
      <c r="EPY65" s="636"/>
      <c r="EPZ65" s="636"/>
      <c r="EQA65" s="636"/>
      <c r="EQB65" s="636"/>
      <c r="EQC65" s="636"/>
      <c r="EQD65" s="636"/>
      <c r="EQE65" s="636"/>
      <c r="EQF65" s="636"/>
      <c r="EQG65" s="636"/>
      <c r="EQH65" s="636"/>
      <c r="EQI65" s="636"/>
      <c r="EQJ65" s="636"/>
      <c r="EQK65" s="636"/>
      <c r="EQL65" s="636"/>
      <c r="EQM65" s="636"/>
      <c r="EQN65" s="636"/>
      <c r="EQO65" s="636"/>
      <c r="EQP65" s="636"/>
      <c r="EQQ65" s="636"/>
      <c r="EQR65" s="636"/>
      <c r="EQS65" s="636"/>
      <c r="EQT65" s="636"/>
      <c r="EQU65" s="636"/>
      <c r="EQV65" s="636"/>
      <c r="EQW65" s="636"/>
      <c r="EQX65" s="636"/>
      <c r="EQY65" s="636"/>
      <c r="EQZ65" s="636"/>
      <c r="ERA65" s="636"/>
      <c r="ERB65" s="636"/>
      <c r="ERC65" s="636"/>
      <c r="ERD65" s="636"/>
      <c r="ERE65" s="636"/>
      <c r="ERF65" s="636"/>
      <c r="ERG65" s="636"/>
      <c r="ERH65" s="636"/>
      <c r="ERI65" s="636"/>
      <c r="ERJ65" s="636"/>
      <c r="ERK65" s="636"/>
      <c r="ERL65" s="636"/>
      <c r="ERM65" s="636"/>
      <c r="ERN65" s="636"/>
      <c r="ERO65" s="636"/>
      <c r="ERP65" s="636"/>
      <c r="ERQ65" s="636"/>
      <c r="ERR65" s="636"/>
      <c r="ERS65" s="636"/>
      <c r="ERT65" s="636"/>
      <c r="ERU65" s="636"/>
      <c r="ERV65" s="636"/>
      <c r="ERW65" s="636"/>
      <c r="ERX65" s="636"/>
      <c r="ERY65" s="636"/>
      <c r="ERZ65" s="636"/>
      <c r="ESA65" s="636"/>
      <c r="ESB65" s="636"/>
      <c r="ESC65" s="636"/>
      <c r="ESD65" s="636"/>
      <c r="ESE65" s="636"/>
      <c r="ESF65" s="636"/>
      <c r="ESG65" s="636"/>
      <c r="ESH65" s="636"/>
      <c r="ESI65" s="636"/>
      <c r="ESJ65" s="636"/>
      <c r="ESK65" s="636"/>
      <c r="ESL65" s="636"/>
      <c r="ESM65" s="636"/>
      <c r="ESN65" s="636"/>
      <c r="ESO65" s="636"/>
      <c r="ESP65" s="636"/>
      <c r="ESQ65" s="636"/>
      <c r="ESR65" s="636"/>
      <c r="ESS65" s="636"/>
      <c r="EST65" s="636"/>
      <c r="ESU65" s="636"/>
      <c r="ESV65" s="636"/>
      <c r="ESW65" s="636"/>
      <c r="ESX65" s="636"/>
      <c r="ESY65" s="636"/>
      <c r="ESZ65" s="636"/>
      <c r="ETA65" s="636"/>
      <c r="ETB65" s="636"/>
      <c r="ETC65" s="636"/>
      <c r="ETD65" s="636"/>
      <c r="ETE65" s="636"/>
      <c r="ETF65" s="636"/>
      <c r="ETG65" s="636"/>
      <c r="ETH65" s="636"/>
      <c r="ETI65" s="636"/>
      <c r="ETJ65" s="636"/>
      <c r="ETK65" s="636"/>
      <c r="ETL65" s="636"/>
      <c r="ETM65" s="636"/>
      <c r="ETN65" s="636"/>
      <c r="ETO65" s="636"/>
      <c r="ETP65" s="636"/>
      <c r="ETQ65" s="636"/>
      <c r="ETR65" s="636"/>
      <c r="ETS65" s="636"/>
      <c r="ETT65" s="636"/>
      <c r="ETU65" s="636"/>
      <c r="ETV65" s="636"/>
      <c r="ETW65" s="636"/>
      <c r="ETX65" s="636"/>
      <c r="ETY65" s="636"/>
      <c r="ETZ65" s="636"/>
      <c r="EUA65" s="636"/>
      <c r="EUB65" s="636"/>
      <c r="EUC65" s="636"/>
      <c r="EUD65" s="636"/>
      <c r="EUE65" s="636"/>
      <c r="EUF65" s="636"/>
      <c r="EUG65" s="636"/>
      <c r="EUH65" s="636"/>
      <c r="EUI65" s="636"/>
      <c r="EUJ65" s="636"/>
      <c r="EUK65" s="636"/>
      <c r="EUL65" s="636"/>
      <c r="EUM65" s="636"/>
      <c r="EUN65" s="636"/>
      <c r="EUO65" s="636"/>
      <c r="EUP65" s="636"/>
      <c r="EUQ65" s="636"/>
      <c r="EUR65" s="636"/>
      <c r="EUS65" s="636"/>
      <c r="EUT65" s="636"/>
      <c r="EUU65" s="636"/>
      <c r="EUV65" s="636"/>
      <c r="EUW65" s="636"/>
      <c r="EUX65" s="636"/>
      <c r="EUY65" s="636"/>
      <c r="EUZ65" s="636"/>
      <c r="EVA65" s="636"/>
      <c r="EVB65" s="636"/>
      <c r="EVC65" s="636"/>
      <c r="EVD65" s="636"/>
      <c r="EVE65" s="636"/>
      <c r="EVF65" s="636"/>
      <c r="EVG65" s="636"/>
      <c r="EVH65" s="636"/>
      <c r="EVI65" s="636"/>
      <c r="EVJ65" s="636"/>
      <c r="EVK65" s="636"/>
      <c r="EVL65" s="636"/>
      <c r="EVM65" s="636"/>
      <c r="EVN65" s="636"/>
      <c r="EVO65" s="636"/>
      <c r="EVP65" s="636"/>
      <c r="EVQ65" s="636"/>
      <c r="EVR65" s="636"/>
      <c r="EVS65" s="636"/>
      <c r="EVT65" s="636"/>
      <c r="EVU65" s="636"/>
      <c r="EVV65" s="636"/>
      <c r="EVW65" s="636"/>
      <c r="EVX65" s="636"/>
      <c r="EVY65" s="636"/>
      <c r="EVZ65" s="636"/>
      <c r="EWA65" s="636"/>
      <c r="EWB65" s="636"/>
      <c r="EWC65" s="636"/>
      <c r="EWD65" s="636"/>
      <c r="EWE65" s="636"/>
      <c r="EWF65" s="636"/>
      <c r="EWG65" s="636"/>
      <c r="EWH65" s="636"/>
      <c r="EWI65" s="636"/>
      <c r="EWJ65" s="636"/>
      <c r="EWK65" s="636"/>
      <c r="EWL65" s="636"/>
      <c r="EWM65" s="636"/>
      <c r="EWN65" s="636"/>
      <c r="EWO65" s="636"/>
      <c r="EWP65" s="636"/>
      <c r="EWQ65" s="636"/>
      <c r="EWR65" s="636"/>
      <c r="EWS65" s="636"/>
      <c r="EWT65" s="636"/>
      <c r="EWU65" s="636"/>
      <c r="EWV65" s="636"/>
      <c r="EWW65" s="636"/>
      <c r="EWX65" s="636"/>
      <c r="EWY65" s="636"/>
      <c r="EWZ65" s="636"/>
      <c r="EXA65" s="636"/>
      <c r="EXB65" s="636"/>
      <c r="EXC65" s="636"/>
      <c r="EXD65" s="636"/>
      <c r="EXE65" s="636"/>
      <c r="EXF65" s="636"/>
      <c r="EXG65" s="636"/>
      <c r="EXH65" s="636"/>
      <c r="EXI65" s="636"/>
      <c r="EXJ65" s="636"/>
      <c r="EXK65" s="636"/>
      <c r="EXL65" s="636"/>
      <c r="EXM65" s="636"/>
      <c r="EXN65" s="636"/>
      <c r="EXO65" s="636"/>
      <c r="EXP65" s="636"/>
      <c r="EXQ65" s="636"/>
      <c r="EXR65" s="636"/>
      <c r="EXS65" s="636"/>
      <c r="EXT65" s="636"/>
      <c r="EXU65" s="636"/>
      <c r="EXV65" s="636"/>
      <c r="EXW65" s="636"/>
      <c r="EXX65" s="636"/>
      <c r="EXY65" s="636"/>
      <c r="EXZ65" s="636"/>
      <c r="EYA65" s="636"/>
      <c r="EYB65" s="636"/>
      <c r="EYC65" s="636"/>
      <c r="EYD65" s="636"/>
      <c r="EYE65" s="636"/>
      <c r="EYF65" s="636"/>
      <c r="EYG65" s="636"/>
      <c r="EYH65" s="636"/>
      <c r="EYI65" s="636"/>
      <c r="EYJ65" s="636"/>
      <c r="EYK65" s="636"/>
      <c r="EYL65" s="636"/>
      <c r="EYM65" s="636"/>
      <c r="EYN65" s="636"/>
      <c r="EYO65" s="636"/>
      <c r="EYP65" s="636"/>
      <c r="EYQ65" s="636"/>
      <c r="EYR65" s="636"/>
      <c r="EYS65" s="636"/>
      <c r="EYT65" s="636"/>
      <c r="EYU65" s="636"/>
      <c r="EYV65" s="636"/>
      <c r="EYW65" s="636"/>
      <c r="EYX65" s="636"/>
      <c r="EYY65" s="636"/>
      <c r="EYZ65" s="636"/>
      <c r="EZA65" s="636"/>
      <c r="EZB65" s="636"/>
      <c r="EZC65" s="636"/>
      <c r="EZD65" s="636"/>
      <c r="EZE65" s="636"/>
      <c r="EZF65" s="636"/>
      <c r="EZG65" s="636"/>
      <c r="EZH65" s="636"/>
      <c r="EZI65" s="636"/>
      <c r="EZJ65" s="636"/>
      <c r="EZK65" s="636"/>
      <c r="EZL65" s="636"/>
      <c r="EZM65" s="636"/>
      <c r="EZN65" s="636"/>
      <c r="EZO65" s="636"/>
      <c r="EZP65" s="636"/>
      <c r="EZQ65" s="636"/>
      <c r="EZR65" s="636"/>
      <c r="EZS65" s="636"/>
      <c r="EZT65" s="636"/>
      <c r="EZU65" s="636"/>
      <c r="EZV65" s="636"/>
      <c r="EZW65" s="636"/>
      <c r="EZX65" s="636"/>
      <c r="EZY65" s="636"/>
      <c r="EZZ65" s="636"/>
      <c r="FAA65" s="636"/>
      <c r="FAB65" s="636"/>
      <c r="FAC65" s="636"/>
      <c r="FAD65" s="636"/>
      <c r="FAE65" s="636"/>
      <c r="FAF65" s="636"/>
      <c r="FAG65" s="636"/>
      <c r="FAH65" s="636"/>
      <c r="FAI65" s="636"/>
      <c r="FAJ65" s="636"/>
      <c r="FAK65" s="636"/>
      <c r="FAL65" s="636"/>
      <c r="FAM65" s="636"/>
      <c r="FAN65" s="636"/>
      <c r="FAO65" s="636"/>
      <c r="FAP65" s="636"/>
      <c r="FAQ65" s="636"/>
      <c r="FAR65" s="636"/>
      <c r="FAS65" s="636"/>
      <c r="FAT65" s="636"/>
      <c r="FAU65" s="636"/>
      <c r="FAV65" s="636"/>
      <c r="FAW65" s="636"/>
      <c r="FAX65" s="636"/>
      <c r="FAY65" s="636"/>
      <c r="FAZ65" s="636"/>
      <c r="FBA65" s="636"/>
      <c r="FBB65" s="636"/>
      <c r="FBC65" s="636"/>
      <c r="FBD65" s="636"/>
      <c r="FBE65" s="636"/>
      <c r="FBF65" s="636"/>
      <c r="FBG65" s="636"/>
      <c r="FBH65" s="636"/>
      <c r="FBI65" s="636"/>
      <c r="FBJ65" s="636"/>
      <c r="FBK65" s="636"/>
      <c r="FBL65" s="636"/>
      <c r="FBM65" s="636"/>
      <c r="FBN65" s="636"/>
      <c r="FBO65" s="636"/>
      <c r="FBP65" s="636"/>
      <c r="FBQ65" s="636"/>
      <c r="FBR65" s="636"/>
      <c r="FBS65" s="636"/>
      <c r="FBT65" s="636"/>
      <c r="FBU65" s="636"/>
      <c r="FBV65" s="636"/>
      <c r="FBW65" s="636"/>
      <c r="FBX65" s="636"/>
      <c r="FBY65" s="636"/>
      <c r="FBZ65" s="636"/>
      <c r="FCA65" s="636"/>
      <c r="FCB65" s="636"/>
      <c r="FCC65" s="636"/>
      <c r="FCD65" s="636"/>
      <c r="FCE65" s="636"/>
      <c r="FCF65" s="636"/>
      <c r="FCG65" s="636"/>
      <c r="FCH65" s="636"/>
      <c r="FCI65" s="636"/>
      <c r="FCJ65" s="636"/>
      <c r="FCK65" s="636"/>
      <c r="FCL65" s="636"/>
      <c r="FCM65" s="636"/>
      <c r="FCN65" s="636"/>
      <c r="FCO65" s="636"/>
      <c r="FCP65" s="636"/>
      <c r="FCQ65" s="636"/>
      <c r="FCR65" s="636"/>
      <c r="FCS65" s="636"/>
      <c r="FCT65" s="636"/>
      <c r="FCU65" s="636"/>
      <c r="FCV65" s="636"/>
      <c r="FCW65" s="636"/>
      <c r="FCX65" s="636"/>
      <c r="FCY65" s="636"/>
      <c r="FCZ65" s="636"/>
      <c r="FDA65" s="636"/>
      <c r="FDB65" s="636"/>
      <c r="FDC65" s="636"/>
      <c r="FDD65" s="636"/>
      <c r="FDE65" s="636"/>
      <c r="FDF65" s="636"/>
      <c r="FDG65" s="636"/>
      <c r="FDH65" s="636"/>
      <c r="FDI65" s="636"/>
      <c r="FDJ65" s="636"/>
      <c r="FDK65" s="636"/>
      <c r="FDL65" s="636"/>
      <c r="FDM65" s="636"/>
      <c r="FDN65" s="636"/>
      <c r="FDO65" s="636"/>
      <c r="FDP65" s="636"/>
      <c r="FDQ65" s="636"/>
      <c r="FDR65" s="636"/>
      <c r="FDS65" s="636"/>
      <c r="FDT65" s="636"/>
      <c r="FDU65" s="636"/>
      <c r="FDV65" s="636"/>
      <c r="FDW65" s="636"/>
      <c r="FDX65" s="636"/>
      <c r="FDY65" s="636"/>
      <c r="FDZ65" s="636"/>
      <c r="FEA65" s="636"/>
      <c r="FEB65" s="636"/>
      <c r="FEC65" s="636"/>
      <c r="FED65" s="636"/>
      <c r="FEE65" s="636"/>
      <c r="FEF65" s="636"/>
      <c r="FEG65" s="636"/>
      <c r="FEH65" s="636"/>
      <c r="FEI65" s="636"/>
      <c r="FEJ65" s="636"/>
      <c r="FEK65" s="636"/>
      <c r="FEL65" s="636"/>
      <c r="FEM65" s="636"/>
      <c r="FEN65" s="636"/>
      <c r="FEO65" s="636"/>
      <c r="FEP65" s="636"/>
      <c r="FEQ65" s="636"/>
      <c r="FER65" s="636"/>
      <c r="FES65" s="636"/>
      <c r="FET65" s="636"/>
      <c r="FEU65" s="636"/>
      <c r="FEV65" s="636"/>
      <c r="FEW65" s="636"/>
      <c r="FEX65" s="636"/>
      <c r="FEY65" s="636"/>
      <c r="FEZ65" s="636"/>
      <c r="FFA65" s="636"/>
      <c r="FFB65" s="636"/>
      <c r="FFC65" s="636"/>
      <c r="FFD65" s="636"/>
      <c r="FFE65" s="636"/>
      <c r="FFF65" s="636"/>
      <c r="FFG65" s="636"/>
      <c r="FFH65" s="636"/>
      <c r="FFI65" s="636"/>
      <c r="FFJ65" s="636"/>
      <c r="FFK65" s="636"/>
      <c r="FFL65" s="636"/>
      <c r="FFM65" s="636"/>
      <c r="FFN65" s="636"/>
      <c r="FFO65" s="636"/>
      <c r="FFP65" s="636"/>
      <c r="FFQ65" s="636"/>
      <c r="FFR65" s="636"/>
      <c r="FFS65" s="636"/>
      <c r="FFT65" s="636"/>
      <c r="FFU65" s="636"/>
      <c r="FFV65" s="636"/>
      <c r="FFW65" s="636"/>
      <c r="FFX65" s="636"/>
      <c r="FFY65" s="636"/>
      <c r="FFZ65" s="636"/>
      <c r="FGA65" s="636"/>
      <c r="FGB65" s="636"/>
      <c r="FGC65" s="636"/>
      <c r="FGD65" s="636"/>
      <c r="FGE65" s="636"/>
      <c r="FGF65" s="636"/>
      <c r="FGG65" s="636"/>
      <c r="FGH65" s="636"/>
      <c r="FGI65" s="636"/>
      <c r="FGJ65" s="636"/>
      <c r="FGK65" s="636"/>
      <c r="FGL65" s="636"/>
      <c r="FGM65" s="636"/>
      <c r="FGN65" s="636"/>
      <c r="FGO65" s="636"/>
      <c r="FGP65" s="636"/>
      <c r="FGQ65" s="636"/>
      <c r="FGR65" s="636"/>
      <c r="FGS65" s="636"/>
      <c r="FGT65" s="636"/>
      <c r="FGU65" s="636"/>
      <c r="FGV65" s="636"/>
      <c r="FGW65" s="636"/>
      <c r="FGX65" s="636"/>
      <c r="FGY65" s="636"/>
      <c r="FGZ65" s="636"/>
      <c r="FHA65" s="636"/>
      <c r="FHB65" s="636"/>
      <c r="FHC65" s="636"/>
      <c r="FHD65" s="636"/>
      <c r="FHE65" s="636"/>
      <c r="FHF65" s="636"/>
      <c r="FHG65" s="636"/>
      <c r="FHH65" s="636"/>
      <c r="FHI65" s="636"/>
      <c r="FHJ65" s="636"/>
      <c r="FHK65" s="636"/>
      <c r="FHL65" s="636"/>
      <c r="FHM65" s="636"/>
      <c r="FHN65" s="636"/>
      <c r="FHO65" s="636"/>
      <c r="FHP65" s="636"/>
      <c r="FHQ65" s="636"/>
      <c r="FHR65" s="636"/>
      <c r="FHS65" s="636"/>
      <c r="FHT65" s="636"/>
      <c r="FHU65" s="636"/>
      <c r="FHV65" s="636"/>
      <c r="FHW65" s="636"/>
      <c r="FHX65" s="636"/>
      <c r="FHY65" s="636"/>
      <c r="FHZ65" s="636"/>
      <c r="FIA65" s="636"/>
      <c r="FIB65" s="636"/>
      <c r="FIC65" s="636"/>
      <c r="FID65" s="636"/>
      <c r="FIE65" s="636"/>
      <c r="FIF65" s="636"/>
      <c r="FIG65" s="636"/>
      <c r="FIH65" s="636"/>
      <c r="FII65" s="636"/>
      <c r="FIJ65" s="636"/>
      <c r="FIK65" s="636"/>
      <c r="FIL65" s="636"/>
      <c r="FIM65" s="636"/>
      <c r="FIN65" s="636"/>
      <c r="FIO65" s="636"/>
      <c r="FIP65" s="636"/>
      <c r="FIQ65" s="636"/>
      <c r="FIR65" s="636"/>
      <c r="FIS65" s="636"/>
      <c r="FIT65" s="636"/>
      <c r="FIU65" s="636"/>
      <c r="FIV65" s="636"/>
      <c r="FIW65" s="636"/>
      <c r="FIX65" s="636"/>
      <c r="FIY65" s="636"/>
      <c r="FIZ65" s="636"/>
      <c r="FJA65" s="636"/>
      <c r="FJB65" s="636"/>
      <c r="FJC65" s="636"/>
      <c r="FJD65" s="636"/>
      <c r="FJE65" s="636"/>
      <c r="FJF65" s="636"/>
      <c r="FJG65" s="636"/>
      <c r="FJH65" s="636"/>
      <c r="FJI65" s="636"/>
      <c r="FJJ65" s="636"/>
      <c r="FJK65" s="636"/>
      <c r="FJL65" s="636"/>
      <c r="FJM65" s="636"/>
      <c r="FJN65" s="636"/>
      <c r="FJO65" s="636"/>
      <c r="FJP65" s="636"/>
      <c r="FJQ65" s="636"/>
      <c r="FJR65" s="636"/>
      <c r="FJS65" s="636"/>
      <c r="FJT65" s="636"/>
      <c r="FJU65" s="636"/>
      <c r="FJV65" s="636"/>
      <c r="FJW65" s="636"/>
      <c r="FJX65" s="636"/>
      <c r="FJY65" s="636"/>
      <c r="FJZ65" s="636"/>
      <c r="FKA65" s="636"/>
      <c r="FKB65" s="636"/>
      <c r="FKC65" s="636"/>
      <c r="FKD65" s="636"/>
      <c r="FKE65" s="636"/>
      <c r="FKF65" s="636"/>
      <c r="FKG65" s="636"/>
      <c r="FKH65" s="636"/>
      <c r="FKI65" s="636"/>
      <c r="FKJ65" s="636"/>
      <c r="FKK65" s="636"/>
      <c r="FKL65" s="636"/>
      <c r="FKM65" s="636"/>
      <c r="FKN65" s="636"/>
      <c r="FKO65" s="636"/>
      <c r="FKP65" s="636"/>
      <c r="FKQ65" s="636"/>
      <c r="FKR65" s="636"/>
      <c r="FKS65" s="636"/>
      <c r="FKT65" s="636"/>
      <c r="FKU65" s="636"/>
      <c r="FKV65" s="636"/>
      <c r="FKW65" s="636"/>
      <c r="FKX65" s="636"/>
      <c r="FKY65" s="636"/>
      <c r="FKZ65" s="636"/>
      <c r="FLA65" s="636"/>
      <c r="FLB65" s="636"/>
      <c r="FLC65" s="636"/>
      <c r="FLD65" s="636"/>
      <c r="FLE65" s="636"/>
      <c r="FLF65" s="636"/>
      <c r="FLG65" s="636"/>
      <c r="FLH65" s="636"/>
      <c r="FLI65" s="636"/>
      <c r="FLJ65" s="636"/>
      <c r="FLK65" s="636"/>
      <c r="FLL65" s="636"/>
      <c r="FLM65" s="636"/>
      <c r="FLN65" s="636"/>
      <c r="FLO65" s="636"/>
      <c r="FLP65" s="636"/>
      <c r="FLQ65" s="636"/>
      <c r="FLR65" s="636"/>
      <c r="FLS65" s="636"/>
      <c r="FLT65" s="636"/>
      <c r="FLU65" s="636"/>
      <c r="FLV65" s="636"/>
      <c r="FLW65" s="636"/>
      <c r="FLX65" s="636"/>
      <c r="FLY65" s="636"/>
      <c r="FLZ65" s="636"/>
      <c r="FMA65" s="636"/>
      <c r="FMB65" s="636"/>
      <c r="FMC65" s="636"/>
      <c r="FMD65" s="636"/>
      <c r="FME65" s="636"/>
      <c r="FMF65" s="636"/>
      <c r="FMG65" s="636"/>
      <c r="FMH65" s="636"/>
      <c r="FMI65" s="636"/>
      <c r="FMJ65" s="636"/>
      <c r="FMK65" s="636"/>
      <c r="FML65" s="636"/>
      <c r="FMM65" s="636"/>
      <c r="FMN65" s="636"/>
      <c r="FMO65" s="636"/>
      <c r="FMP65" s="636"/>
      <c r="FMQ65" s="636"/>
      <c r="FMR65" s="636"/>
      <c r="FMS65" s="636"/>
      <c r="FMT65" s="636"/>
      <c r="FMU65" s="636"/>
      <c r="FMV65" s="636"/>
      <c r="FMW65" s="636"/>
      <c r="FMX65" s="636"/>
      <c r="FMY65" s="636"/>
      <c r="FMZ65" s="636"/>
      <c r="FNA65" s="636"/>
      <c r="FNB65" s="636"/>
      <c r="FNC65" s="636"/>
      <c r="FND65" s="636"/>
      <c r="FNE65" s="636"/>
      <c r="FNF65" s="636"/>
      <c r="FNG65" s="636"/>
      <c r="FNH65" s="636"/>
      <c r="FNI65" s="636"/>
      <c r="FNJ65" s="636"/>
      <c r="FNK65" s="636"/>
      <c r="FNL65" s="636"/>
      <c r="FNM65" s="636"/>
      <c r="FNN65" s="636"/>
      <c r="FNO65" s="636"/>
      <c r="FNP65" s="636"/>
      <c r="FNQ65" s="636"/>
      <c r="FNR65" s="636"/>
      <c r="FNS65" s="636"/>
      <c r="FNT65" s="636"/>
      <c r="FNU65" s="636"/>
      <c r="FNV65" s="636"/>
      <c r="FNW65" s="636"/>
      <c r="FNX65" s="636"/>
      <c r="FNY65" s="636"/>
      <c r="FNZ65" s="636"/>
      <c r="FOA65" s="636"/>
      <c r="FOB65" s="636"/>
      <c r="FOC65" s="636"/>
      <c r="FOD65" s="636"/>
      <c r="FOE65" s="636"/>
      <c r="FOF65" s="636"/>
      <c r="FOG65" s="636"/>
      <c r="FOH65" s="636"/>
      <c r="FOI65" s="636"/>
      <c r="FOJ65" s="636"/>
      <c r="FOK65" s="636"/>
      <c r="FOL65" s="636"/>
      <c r="FOM65" s="636"/>
      <c r="FON65" s="636"/>
      <c r="FOO65" s="636"/>
      <c r="FOP65" s="636"/>
      <c r="FOQ65" s="636"/>
      <c r="FOR65" s="636"/>
      <c r="FOS65" s="636"/>
      <c r="FOT65" s="636"/>
      <c r="FOU65" s="636"/>
      <c r="FOV65" s="636"/>
      <c r="FOW65" s="636"/>
      <c r="FOX65" s="636"/>
      <c r="FOY65" s="636"/>
      <c r="FOZ65" s="636"/>
      <c r="FPA65" s="636"/>
      <c r="FPB65" s="636"/>
      <c r="FPC65" s="636"/>
      <c r="FPD65" s="636"/>
      <c r="FPE65" s="636"/>
      <c r="FPF65" s="636"/>
      <c r="FPG65" s="636"/>
      <c r="FPH65" s="636"/>
      <c r="FPI65" s="636"/>
      <c r="FPJ65" s="636"/>
      <c r="FPK65" s="636"/>
      <c r="FPL65" s="636"/>
      <c r="FPM65" s="636"/>
      <c r="FPN65" s="636"/>
      <c r="FPO65" s="636"/>
      <c r="FPP65" s="636"/>
      <c r="FPQ65" s="636"/>
      <c r="FPR65" s="636"/>
      <c r="FPS65" s="636"/>
      <c r="FPT65" s="636"/>
      <c r="FPU65" s="636"/>
      <c r="FPV65" s="636"/>
      <c r="FPW65" s="636"/>
      <c r="FPX65" s="636"/>
      <c r="FPY65" s="636"/>
      <c r="FPZ65" s="636"/>
      <c r="FQA65" s="636"/>
      <c r="FQB65" s="636"/>
      <c r="FQC65" s="636"/>
      <c r="FQD65" s="636"/>
      <c r="FQE65" s="636"/>
      <c r="FQF65" s="636"/>
      <c r="FQG65" s="636"/>
      <c r="FQH65" s="636"/>
      <c r="FQI65" s="636"/>
      <c r="FQJ65" s="636"/>
      <c r="FQK65" s="636"/>
      <c r="FQL65" s="636"/>
      <c r="FQM65" s="636"/>
      <c r="FQN65" s="636"/>
      <c r="FQO65" s="636"/>
      <c r="FQP65" s="636"/>
      <c r="FQQ65" s="636"/>
      <c r="FQR65" s="636"/>
      <c r="FQS65" s="636"/>
      <c r="FQT65" s="636"/>
      <c r="FQU65" s="636"/>
      <c r="FQV65" s="636"/>
      <c r="FQW65" s="636"/>
      <c r="FQX65" s="636"/>
      <c r="FQY65" s="636"/>
      <c r="FQZ65" s="636"/>
      <c r="FRA65" s="636"/>
      <c r="FRB65" s="636"/>
      <c r="FRC65" s="636"/>
      <c r="FRD65" s="636"/>
      <c r="FRE65" s="636"/>
      <c r="FRF65" s="636"/>
      <c r="FRG65" s="636"/>
      <c r="FRH65" s="636"/>
      <c r="FRI65" s="636"/>
      <c r="FRJ65" s="636"/>
      <c r="FRK65" s="636"/>
      <c r="FRL65" s="636"/>
      <c r="FRM65" s="636"/>
      <c r="FRN65" s="636"/>
      <c r="FRO65" s="636"/>
      <c r="FRP65" s="636"/>
      <c r="FRQ65" s="636"/>
      <c r="FRR65" s="636"/>
      <c r="FRS65" s="636"/>
      <c r="FRT65" s="636"/>
      <c r="FRU65" s="636"/>
      <c r="FRV65" s="636"/>
      <c r="FRW65" s="636"/>
      <c r="FRX65" s="636"/>
      <c r="FRY65" s="636"/>
      <c r="FRZ65" s="636"/>
      <c r="FSA65" s="636"/>
      <c r="FSB65" s="636"/>
      <c r="FSC65" s="636"/>
      <c r="FSD65" s="636"/>
      <c r="FSE65" s="636"/>
      <c r="FSF65" s="636"/>
      <c r="FSG65" s="636"/>
      <c r="FSH65" s="636"/>
      <c r="FSI65" s="636"/>
      <c r="FSJ65" s="636"/>
      <c r="FSK65" s="636"/>
      <c r="FSL65" s="636"/>
      <c r="FSM65" s="636"/>
      <c r="FSN65" s="636"/>
      <c r="FSO65" s="636"/>
      <c r="FSP65" s="636"/>
      <c r="FSQ65" s="636"/>
      <c r="FSR65" s="636"/>
      <c r="FSS65" s="636"/>
      <c r="FST65" s="636"/>
      <c r="FSU65" s="636"/>
      <c r="FSV65" s="636"/>
      <c r="FSW65" s="636"/>
      <c r="FSX65" s="636"/>
      <c r="FSY65" s="636"/>
      <c r="FSZ65" s="636"/>
      <c r="FTA65" s="636"/>
      <c r="FTB65" s="636"/>
      <c r="FTC65" s="636"/>
      <c r="FTD65" s="636"/>
      <c r="FTE65" s="636"/>
      <c r="FTF65" s="636"/>
      <c r="FTG65" s="636"/>
      <c r="FTH65" s="636"/>
      <c r="FTI65" s="636"/>
      <c r="FTJ65" s="636"/>
      <c r="FTK65" s="636"/>
      <c r="FTL65" s="636"/>
      <c r="FTM65" s="636"/>
      <c r="FTN65" s="636"/>
      <c r="FTO65" s="636"/>
      <c r="FTP65" s="636"/>
      <c r="FTQ65" s="636"/>
      <c r="FTR65" s="636"/>
      <c r="FTS65" s="636"/>
      <c r="FTT65" s="636"/>
      <c r="FTU65" s="636"/>
      <c r="FTV65" s="636"/>
      <c r="FTW65" s="636"/>
      <c r="FTX65" s="636"/>
      <c r="FTY65" s="636"/>
      <c r="FTZ65" s="636"/>
      <c r="FUA65" s="636"/>
      <c r="FUB65" s="636"/>
      <c r="FUC65" s="636"/>
      <c r="FUD65" s="636"/>
      <c r="FUE65" s="636"/>
      <c r="FUF65" s="636"/>
      <c r="FUG65" s="636"/>
      <c r="FUH65" s="636"/>
      <c r="FUI65" s="636"/>
      <c r="FUJ65" s="636"/>
      <c r="FUK65" s="636"/>
      <c r="FUL65" s="636"/>
      <c r="FUM65" s="636"/>
      <c r="FUN65" s="636"/>
      <c r="FUO65" s="636"/>
      <c r="FUP65" s="636"/>
      <c r="FUQ65" s="636"/>
      <c r="FUR65" s="636"/>
      <c r="FUS65" s="636"/>
      <c r="FUT65" s="636"/>
      <c r="FUU65" s="636"/>
      <c r="FUV65" s="636"/>
      <c r="FUW65" s="636"/>
      <c r="FUX65" s="636"/>
      <c r="FUY65" s="636"/>
      <c r="FUZ65" s="636"/>
      <c r="FVA65" s="636"/>
      <c r="FVB65" s="636"/>
      <c r="FVC65" s="636"/>
      <c r="FVD65" s="636"/>
      <c r="FVE65" s="636"/>
      <c r="FVF65" s="636"/>
      <c r="FVG65" s="636"/>
      <c r="FVH65" s="636"/>
      <c r="FVI65" s="636"/>
      <c r="FVJ65" s="636"/>
      <c r="FVK65" s="636"/>
      <c r="FVL65" s="636"/>
      <c r="FVM65" s="636"/>
      <c r="FVN65" s="636"/>
      <c r="FVO65" s="636"/>
      <c r="FVP65" s="636"/>
      <c r="FVQ65" s="636"/>
      <c r="FVR65" s="636"/>
      <c r="FVS65" s="636"/>
      <c r="FVT65" s="636"/>
      <c r="FVU65" s="636"/>
      <c r="FVV65" s="636"/>
      <c r="FVW65" s="636"/>
      <c r="FVX65" s="636"/>
      <c r="FVY65" s="636"/>
      <c r="FVZ65" s="636"/>
      <c r="FWA65" s="636"/>
      <c r="FWB65" s="636"/>
      <c r="FWC65" s="636"/>
      <c r="FWD65" s="636"/>
      <c r="FWE65" s="636"/>
      <c r="FWF65" s="636"/>
      <c r="FWG65" s="636"/>
      <c r="FWH65" s="636"/>
      <c r="FWI65" s="636"/>
      <c r="FWJ65" s="636"/>
      <c r="FWK65" s="636"/>
      <c r="FWL65" s="636"/>
      <c r="FWM65" s="636"/>
      <c r="FWN65" s="636"/>
      <c r="FWO65" s="636"/>
      <c r="FWP65" s="636"/>
      <c r="FWQ65" s="636"/>
      <c r="FWR65" s="636"/>
      <c r="FWS65" s="636"/>
      <c r="FWT65" s="636"/>
      <c r="FWU65" s="636"/>
      <c r="FWV65" s="636"/>
      <c r="FWW65" s="636"/>
      <c r="FWX65" s="636"/>
      <c r="FWY65" s="636"/>
      <c r="FWZ65" s="636"/>
      <c r="FXA65" s="636"/>
      <c r="FXB65" s="636"/>
      <c r="FXC65" s="636"/>
      <c r="FXD65" s="636"/>
      <c r="FXE65" s="636"/>
      <c r="FXF65" s="636"/>
      <c r="FXG65" s="636"/>
      <c r="FXH65" s="636"/>
      <c r="FXI65" s="636"/>
      <c r="FXJ65" s="636"/>
      <c r="FXK65" s="636"/>
      <c r="FXL65" s="636"/>
      <c r="FXM65" s="636"/>
      <c r="FXN65" s="636"/>
      <c r="FXO65" s="636"/>
      <c r="FXP65" s="636"/>
      <c r="FXQ65" s="636"/>
      <c r="FXR65" s="636"/>
      <c r="FXS65" s="636"/>
      <c r="FXT65" s="636"/>
      <c r="FXU65" s="636"/>
      <c r="FXV65" s="636"/>
      <c r="FXW65" s="636"/>
      <c r="FXX65" s="636"/>
      <c r="FXY65" s="636"/>
      <c r="FXZ65" s="636"/>
      <c r="FYA65" s="636"/>
      <c r="FYB65" s="636"/>
      <c r="FYC65" s="636"/>
      <c r="FYD65" s="636"/>
      <c r="FYE65" s="636"/>
      <c r="FYF65" s="636"/>
      <c r="FYG65" s="636"/>
      <c r="FYH65" s="636"/>
      <c r="FYI65" s="636"/>
      <c r="FYJ65" s="636"/>
      <c r="FYK65" s="636"/>
      <c r="FYL65" s="636"/>
      <c r="FYM65" s="636"/>
      <c r="FYN65" s="636"/>
      <c r="FYO65" s="636"/>
      <c r="FYP65" s="636"/>
      <c r="FYQ65" s="636"/>
      <c r="FYR65" s="636"/>
      <c r="FYS65" s="636"/>
      <c r="FYT65" s="636"/>
      <c r="FYU65" s="636"/>
      <c r="FYV65" s="636"/>
      <c r="FYW65" s="636"/>
      <c r="FYX65" s="636"/>
      <c r="FYY65" s="636"/>
      <c r="FYZ65" s="636"/>
      <c r="FZA65" s="636"/>
      <c r="FZB65" s="636"/>
      <c r="FZC65" s="636"/>
      <c r="FZD65" s="636"/>
      <c r="FZE65" s="636"/>
      <c r="FZF65" s="636"/>
      <c r="FZG65" s="636"/>
      <c r="FZH65" s="636"/>
      <c r="FZI65" s="636"/>
      <c r="FZJ65" s="636"/>
      <c r="FZK65" s="636"/>
      <c r="FZL65" s="636"/>
      <c r="FZM65" s="636"/>
      <c r="FZN65" s="636"/>
      <c r="FZO65" s="636"/>
      <c r="FZP65" s="636"/>
      <c r="FZQ65" s="636"/>
      <c r="FZR65" s="636"/>
      <c r="FZS65" s="636"/>
      <c r="FZT65" s="636"/>
      <c r="FZU65" s="636"/>
      <c r="FZV65" s="636"/>
      <c r="FZW65" s="636"/>
      <c r="FZX65" s="636"/>
      <c r="FZY65" s="636"/>
      <c r="FZZ65" s="636"/>
      <c r="GAA65" s="636"/>
      <c r="GAB65" s="636"/>
      <c r="GAC65" s="636"/>
      <c r="GAD65" s="636"/>
      <c r="GAE65" s="636"/>
      <c r="GAF65" s="636"/>
      <c r="GAG65" s="636"/>
      <c r="GAH65" s="636"/>
      <c r="GAI65" s="636"/>
      <c r="GAJ65" s="636"/>
      <c r="GAK65" s="636"/>
      <c r="GAL65" s="636"/>
      <c r="GAM65" s="636"/>
      <c r="GAN65" s="636"/>
      <c r="GAO65" s="636"/>
      <c r="GAP65" s="636"/>
      <c r="GAQ65" s="636"/>
      <c r="GAR65" s="636"/>
      <c r="GAS65" s="636"/>
      <c r="GAT65" s="636"/>
      <c r="GAU65" s="636"/>
      <c r="GAV65" s="636"/>
      <c r="GAW65" s="636"/>
      <c r="GAX65" s="636"/>
      <c r="GAY65" s="636"/>
      <c r="GAZ65" s="636"/>
      <c r="GBA65" s="636"/>
      <c r="GBB65" s="636"/>
      <c r="GBC65" s="636"/>
      <c r="GBD65" s="636"/>
      <c r="GBE65" s="636"/>
      <c r="GBF65" s="636"/>
      <c r="GBG65" s="636"/>
      <c r="GBH65" s="636"/>
      <c r="GBI65" s="636"/>
      <c r="GBJ65" s="636"/>
      <c r="GBK65" s="636"/>
      <c r="GBL65" s="636"/>
      <c r="GBM65" s="636"/>
      <c r="GBN65" s="636"/>
      <c r="GBO65" s="636"/>
      <c r="GBP65" s="636"/>
      <c r="GBQ65" s="636"/>
      <c r="GBR65" s="636"/>
      <c r="GBS65" s="636"/>
      <c r="GBT65" s="636"/>
      <c r="GBU65" s="636"/>
      <c r="GBV65" s="636"/>
      <c r="GBW65" s="636"/>
      <c r="GBX65" s="636"/>
      <c r="GBY65" s="636"/>
      <c r="GBZ65" s="636"/>
      <c r="GCA65" s="636"/>
      <c r="GCB65" s="636"/>
      <c r="GCC65" s="636"/>
      <c r="GCD65" s="636"/>
      <c r="GCE65" s="636"/>
      <c r="GCF65" s="636"/>
      <c r="GCG65" s="636"/>
      <c r="GCH65" s="636"/>
      <c r="GCI65" s="636"/>
      <c r="GCJ65" s="636"/>
      <c r="GCK65" s="636"/>
      <c r="GCL65" s="636"/>
      <c r="GCM65" s="636"/>
      <c r="GCN65" s="636"/>
      <c r="GCO65" s="636"/>
      <c r="GCP65" s="636"/>
      <c r="GCQ65" s="636"/>
      <c r="GCR65" s="636"/>
      <c r="GCS65" s="636"/>
      <c r="GCT65" s="636"/>
      <c r="GCU65" s="636"/>
      <c r="GCV65" s="636"/>
      <c r="GCW65" s="636"/>
      <c r="GCX65" s="636"/>
      <c r="GCY65" s="636"/>
      <c r="GCZ65" s="636"/>
      <c r="GDA65" s="636"/>
      <c r="GDB65" s="636"/>
      <c r="GDC65" s="636"/>
      <c r="GDD65" s="636"/>
      <c r="GDE65" s="636"/>
      <c r="GDF65" s="636"/>
      <c r="GDG65" s="636"/>
      <c r="GDH65" s="636"/>
      <c r="GDI65" s="636"/>
      <c r="GDJ65" s="636"/>
      <c r="GDK65" s="636"/>
      <c r="GDL65" s="636"/>
      <c r="GDM65" s="636"/>
      <c r="GDN65" s="636"/>
      <c r="GDO65" s="636"/>
      <c r="GDP65" s="636"/>
      <c r="GDQ65" s="636"/>
      <c r="GDR65" s="636"/>
      <c r="GDS65" s="636"/>
      <c r="GDT65" s="636"/>
      <c r="GDU65" s="636"/>
      <c r="GDV65" s="636"/>
      <c r="GDW65" s="636"/>
      <c r="GDX65" s="636"/>
      <c r="GDY65" s="636"/>
      <c r="GDZ65" s="636"/>
      <c r="GEA65" s="636"/>
      <c r="GEB65" s="636"/>
      <c r="GEC65" s="636"/>
      <c r="GED65" s="636"/>
      <c r="GEE65" s="636"/>
      <c r="GEF65" s="636"/>
      <c r="GEG65" s="636"/>
      <c r="GEH65" s="636"/>
      <c r="GEI65" s="636"/>
      <c r="GEJ65" s="636"/>
      <c r="GEK65" s="636"/>
      <c r="GEL65" s="636"/>
      <c r="GEM65" s="636"/>
      <c r="GEN65" s="636"/>
      <c r="GEO65" s="636"/>
      <c r="GEP65" s="636"/>
      <c r="GEQ65" s="636"/>
      <c r="GER65" s="636"/>
      <c r="GES65" s="636"/>
      <c r="GET65" s="636"/>
      <c r="GEU65" s="636"/>
      <c r="GEV65" s="636"/>
      <c r="GEW65" s="636"/>
      <c r="GEX65" s="636"/>
      <c r="GEY65" s="636"/>
      <c r="GEZ65" s="636"/>
      <c r="GFA65" s="636"/>
      <c r="GFB65" s="636"/>
      <c r="GFC65" s="636"/>
      <c r="GFD65" s="636"/>
      <c r="GFE65" s="636"/>
      <c r="GFF65" s="636"/>
      <c r="GFG65" s="636"/>
      <c r="GFH65" s="636"/>
      <c r="GFI65" s="636"/>
      <c r="GFJ65" s="636"/>
      <c r="GFK65" s="636"/>
      <c r="GFL65" s="636"/>
      <c r="GFM65" s="636"/>
      <c r="GFN65" s="636"/>
      <c r="GFO65" s="636"/>
      <c r="GFP65" s="636"/>
      <c r="GFQ65" s="636"/>
      <c r="GFR65" s="636"/>
      <c r="GFS65" s="636"/>
      <c r="GFT65" s="636"/>
      <c r="GFU65" s="636"/>
      <c r="GFV65" s="636"/>
      <c r="GFW65" s="636"/>
      <c r="GFX65" s="636"/>
      <c r="GFY65" s="636"/>
      <c r="GFZ65" s="636"/>
      <c r="GGA65" s="636"/>
      <c r="GGB65" s="636"/>
      <c r="GGC65" s="636"/>
      <c r="GGD65" s="636"/>
      <c r="GGE65" s="636"/>
      <c r="GGF65" s="636"/>
      <c r="GGG65" s="636"/>
      <c r="GGH65" s="636"/>
      <c r="GGI65" s="636"/>
      <c r="GGJ65" s="636"/>
      <c r="GGK65" s="636"/>
      <c r="GGL65" s="636"/>
      <c r="GGM65" s="636"/>
      <c r="GGN65" s="636"/>
      <c r="GGO65" s="636"/>
      <c r="GGP65" s="636"/>
      <c r="GGQ65" s="636"/>
      <c r="GGR65" s="636"/>
      <c r="GGS65" s="636"/>
      <c r="GGT65" s="636"/>
      <c r="GGU65" s="636"/>
      <c r="GGV65" s="636"/>
      <c r="GGW65" s="636"/>
      <c r="GGX65" s="636"/>
      <c r="GGY65" s="636"/>
      <c r="GGZ65" s="636"/>
      <c r="GHA65" s="636"/>
      <c r="GHB65" s="636"/>
      <c r="GHC65" s="636"/>
      <c r="GHD65" s="636"/>
      <c r="GHE65" s="636"/>
      <c r="GHF65" s="636"/>
      <c r="GHG65" s="636"/>
      <c r="GHH65" s="636"/>
      <c r="GHI65" s="636"/>
      <c r="GHJ65" s="636"/>
      <c r="GHK65" s="636"/>
      <c r="GHL65" s="636"/>
      <c r="GHM65" s="636"/>
      <c r="GHN65" s="636"/>
      <c r="GHO65" s="636"/>
      <c r="GHP65" s="636"/>
      <c r="GHQ65" s="636"/>
      <c r="GHR65" s="636"/>
      <c r="GHS65" s="636"/>
      <c r="GHT65" s="636"/>
      <c r="GHU65" s="636"/>
      <c r="GHV65" s="636"/>
      <c r="GHW65" s="636"/>
      <c r="GHX65" s="636"/>
      <c r="GHY65" s="636"/>
      <c r="GHZ65" s="636"/>
      <c r="GIA65" s="636"/>
      <c r="GIB65" s="636"/>
      <c r="GIC65" s="636"/>
      <c r="GID65" s="636"/>
      <c r="GIE65" s="636"/>
      <c r="GIF65" s="636"/>
      <c r="GIG65" s="636"/>
      <c r="GIH65" s="636"/>
      <c r="GII65" s="636"/>
      <c r="GIJ65" s="636"/>
      <c r="GIK65" s="636"/>
      <c r="GIL65" s="636"/>
      <c r="GIM65" s="636"/>
      <c r="GIN65" s="636"/>
      <c r="GIO65" s="636"/>
      <c r="GIP65" s="636"/>
      <c r="GIQ65" s="636"/>
      <c r="GIR65" s="636"/>
      <c r="GIS65" s="636"/>
      <c r="GIT65" s="636"/>
      <c r="GIU65" s="636"/>
      <c r="GIV65" s="636"/>
      <c r="GIW65" s="636"/>
      <c r="GIX65" s="636"/>
      <c r="GIY65" s="636"/>
      <c r="GIZ65" s="636"/>
      <c r="GJA65" s="636"/>
      <c r="GJB65" s="636"/>
      <c r="GJC65" s="636"/>
      <c r="GJD65" s="636"/>
      <c r="GJE65" s="636"/>
      <c r="GJF65" s="636"/>
      <c r="GJG65" s="636"/>
      <c r="GJH65" s="636"/>
      <c r="GJI65" s="636"/>
      <c r="GJJ65" s="636"/>
      <c r="GJK65" s="636"/>
      <c r="GJL65" s="636"/>
      <c r="GJM65" s="636"/>
      <c r="GJN65" s="636"/>
      <c r="GJO65" s="636"/>
      <c r="GJP65" s="636"/>
      <c r="GJQ65" s="636"/>
      <c r="GJR65" s="636"/>
      <c r="GJS65" s="636"/>
      <c r="GJT65" s="636"/>
      <c r="GJU65" s="636"/>
      <c r="GJV65" s="636"/>
      <c r="GJW65" s="636"/>
      <c r="GJX65" s="636"/>
      <c r="GJY65" s="636"/>
      <c r="GJZ65" s="636"/>
      <c r="GKA65" s="636"/>
      <c r="GKB65" s="636"/>
      <c r="GKC65" s="636"/>
      <c r="GKD65" s="636"/>
      <c r="GKE65" s="636"/>
      <c r="GKF65" s="636"/>
      <c r="GKG65" s="636"/>
      <c r="GKH65" s="636"/>
      <c r="GKI65" s="636"/>
      <c r="GKJ65" s="636"/>
      <c r="GKK65" s="636"/>
      <c r="GKL65" s="636"/>
      <c r="GKM65" s="636"/>
      <c r="GKN65" s="636"/>
      <c r="GKO65" s="636"/>
      <c r="GKP65" s="636"/>
      <c r="GKQ65" s="636"/>
      <c r="GKR65" s="636"/>
      <c r="GKS65" s="636"/>
      <c r="GKT65" s="636"/>
      <c r="GKU65" s="636"/>
      <c r="GKV65" s="636"/>
      <c r="GKW65" s="636"/>
      <c r="GKX65" s="636"/>
      <c r="GKY65" s="636"/>
      <c r="GKZ65" s="636"/>
      <c r="GLA65" s="636"/>
      <c r="GLB65" s="636"/>
      <c r="GLC65" s="636"/>
      <c r="GLD65" s="636"/>
      <c r="GLE65" s="636"/>
      <c r="GLF65" s="636"/>
      <c r="GLG65" s="636"/>
      <c r="GLH65" s="636"/>
      <c r="GLI65" s="636"/>
      <c r="GLJ65" s="636"/>
      <c r="GLK65" s="636"/>
      <c r="GLL65" s="636"/>
      <c r="GLM65" s="636"/>
      <c r="GLN65" s="636"/>
      <c r="GLO65" s="636"/>
      <c r="GLP65" s="636"/>
      <c r="GLQ65" s="636"/>
      <c r="GLR65" s="636"/>
      <c r="GLS65" s="636"/>
      <c r="GLT65" s="636"/>
      <c r="GLU65" s="636"/>
      <c r="GLV65" s="636"/>
      <c r="GLW65" s="636"/>
      <c r="GLX65" s="636"/>
      <c r="GLY65" s="636"/>
      <c r="GLZ65" s="636"/>
      <c r="GMA65" s="636"/>
      <c r="GMB65" s="636"/>
      <c r="GMC65" s="636"/>
      <c r="GMD65" s="636"/>
      <c r="GME65" s="636"/>
      <c r="GMF65" s="636"/>
      <c r="GMG65" s="636"/>
      <c r="GMH65" s="636"/>
      <c r="GMI65" s="636"/>
      <c r="GMJ65" s="636"/>
      <c r="GMK65" s="636"/>
      <c r="GML65" s="636"/>
      <c r="GMM65" s="636"/>
      <c r="GMN65" s="636"/>
      <c r="GMO65" s="636"/>
      <c r="GMP65" s="636"/>
      <c r="GMQ65" s="636"/>
      <c r="GMR65" s="636"/>
      <c r="GMS65" s="636"/>
      <c r="GMT65" s="636"/>
      <c r="GMU65" s="636"/>
      <c r="GMV65" s="636"/>
      <c r="GMW65" s="636"/>
      <c r="GMX65" s="636"/>
      <c r="GMY65" s="636"/>
      <c r="GMZ65" s="636"/>
      <c r="GNA65" s="636"/>
      <c r="GNB65" s="636"/>
      <c r="GNC65" s="636"/>
      <c r="GND65" s="636"/>
      <c r="GNE65" s="636"/>
      <c r="GNF65" s="636"/>
      <c r="GNG65" s="636"/>
      <c r="GNH65" s="636"/>
      <c r="GNI65" s="636"/>
      <c r="GNJ65" s="636"/>
      <c r="GNK65" s="636"/>
      <c r="GNL65" s="636"/>
      <c r="GNM65" s="636"/>
      <c r="GNN65" s="636"/>
      <c r="GNO65" s="636"/>
      <c r="GNP65" s="636"/>
      <c r="GNQ65" s="636"/>
      <c r="GNR65" s="636"/>
      <c r="GNS65" s="636"/>
      <c r="GNT65" s="636"/>
      <c r="GNU65" s="636"/>
      <c r="GNV65" s="636"/>
      <c r="GNW65" s="636"/>
      <c r="GNX65" s="636"/>
      <c r="GNY65" s="636"/>
      <c r="GNZ65" s="636"/>
      <c r="GOA65" s="636"/>
      <c r="GOB65" s="636"/>
      <c r="GOC65" s="636"/>
      <c r="GOD65" s="636"/>
      <c r="GOE65" s="636"/>
      <c r="GOF65" s="636"/>
      <c r="GOG65" s="636"/>
      <c r="GOH65" s="636"/>
      <c r="GOI65" s="636"/>
      <c r="GOJ65" s="636"/>
      <c r="GOK65" s="636"/>
      <c r="GOL65" s="636"/>
      <c r="GOM65" s="636"/>
      <c r="GON65" s="636"/>
      <c r="GOO65" s="636"/>
      <c r="GOP65" s="636"/>
      <c r="GOQ65" s="636"/>
      <c r="GOR65" s="636"/>
      <c r="GOS65" s="636"/>
      <c r="GOT65" s="636"/>
      <c r="GOU65" s="636"/>
      <c r="GOV65" s="636"/>
      <c r="GOW65" s="636"/>
      <c r="GOX65" s="636"/>
      <c r="GOY65" s="636"/>
      <c r="GOZ65" s="636"/>
      <c r="GPA65" s="636"/>
      <c r="GPB65" s="636"/>
      <c r="GPC65" s="636"/>
      <c r="GPD65" s="636"/>
      <c r="GPE65" s="636"/>
      <c r="GPF65" s="636"/>
      <c r="GPG65" s="636"/>
      <c r="GPH65" s="636"/>
      <c r="GPI65" s="636"/>
      <c r="GPJ65" s="636"/>
      <c r="GPK65" s="636"/>
      <c r="GPL65" s="636"/>
      <c r="GPM65" s="636"/>
      <c r="GPN65" s="636"/>
      <c r="GPO65" s="636"/>
      <c r="GPP65" s="636"/>
      <c r="GPQ65" s="636"/>
      <c r="GPR65" s="636"/>
      <c r="GPS65" s="636"/>
      <c r="GPT65" s="636"/>
      <c r="GPU65" s="636"/>
      <c r="GPV65" s="636"/>
      <c r="GPW65" s="636"/>
      <c r="GPX65" s="636"/>
      <c r="GPY65" s="636"/>
      <c r="GPZ65" s="636"/>
      <c r="GQA65" s="636"/>
      <c r="GQB65" s="636"/>
      <c r="GQC65" s="636"/>
      <c r="GQD65" s="636"/>
      <c r="GQE65" s="636"/>
      <c r="GQF65" s="636"/>
      <c r="GQG65" s="636"/>
      <c r="GQH65" s="636"/>
      <c r="GQI65" s="636"/>
      <c r="GQJ65" s="636"/>
      <c r="GQK65" s="636"/>
      <c r="GQL65" s="636"/>
      <c r="GQM65" s="636"/>
      <c r="GQN65" s="636"/>
      <c r="GQO65" s="636"/>
      <c r="GQP65" s="636"/>
      <c r="GQQ65" s="636"/>
      <c r="GQR65" s="636"/>
      <c r="GQS65" s="636"/>
      <c r="GQT65" s="636"/>
      <c r="GQU65" s="636"/>
      <c r="GQV65" s="636"/>
      <c r="GQW65" s="636"/>
      <c r="GQX65" s="636"/>
      <c r="GQY65" s="636"/>
      <c r="GQZ65" s="636"/>
      <c r="GRA65" s="636"/>
      <c r="GRB65" s="636"/>
      <c r="GRC65" s="636"/>
      <c r="GRD65" s="636"/>
      <c r="GRE65" s="636"/>
      <c r="GRF65" s="636"/>
      <c r="GRG65" s="636"/>
      <c r="GRH65" s="636"/>
      <c r="GRI65" s="636"/>
      <c r="GRJ65" s="636"/>
      <c r="GRK65" s="636"/>
      <c r="GRL65" s="636"/>
      <c r="GRM65" s="636"/>
      <c r="GRN65" s="636"/>
      <c r="GRO65" s="636"/>
      <c r="GRP65" s="636"/>
      <c r="GRQ65" s="636"/>
      <c r="GRR65" s="636"/>
      <c r="GRS65" s="636"/>
      <c r="GRT65" s="636"/>
      <c r="GRU65" s="636"/>
      <c r="GRV65" s="636"/>
      <c r="GRW65" s="636"/>
      <c r="GRX65" s="636"/>
      <c r="GRY65" s="636"/>
      <c r="GRZ65" s="636"/>
      <c r="GSA65" s="636"/>
      <c r="GSB65" s="636"/>
      <c r="GSC65" s="636"/>
      <c r="GSD65" s="636"/>
      <c r="GSE65" s="636"/>
      <c r="GSF65" s="636"/>
      <c r="GSG65" s="636"/>
      <c r="GSH65" s="636"/>
      <c r="GSI65" s="636"/>
      <c r="GSJ65" s="636"/>
      <c r="GSK65" s="636"/>
      <c r="GSL65" s="636"/>
      <c r="GSM65" s="636"/>
      <c r="GSN65" s="636"/>
      <c r="GSO65" s="636"/>
      <c r="GSP65" s="636"/>
      <c r="GSQ65" s="636"/>
      <c r="GSR65" s="636"/>
      <c r="GSS65" s="636"/>
      <c r="GST65" s="636"/>
      <c r="GSU65" s="636"/>
      <c r="GSV65" s="636"/>
      <c r="GSW65" s="636"/>
      <c r="GSX65" s="636"/>
      <c r="GSY65" s="636"/>
      <c r="GSZ65" s="636"/>
      <c r="GTA65" s="636"/>
      <c r="GTB65" s="636"/>
      <c r="GTC65" s="636"/>
      <c r="GTD65" s="636"/>
      <c r="GTE65" s="636"/>
      <c r="GTF65" s="636"/>
      <c r="GTG65" s="636"/>
      <c r="GTH65" s="636"/>
      <c r="GTI65" s="636"/>
      <c r="GTJ65" s="636"/>
      <c r="GTK65" s="636"/>
      <c r="GTL65" s="636"/>
      <c r="GTM65" s="636"/>
      <c r="GTN65" s="636"/>
      <c r="GTO65" s="636"/>
      <c r="GTP65" s="636"/>
      <c r="GTQ65" s="636"/>
      <c r="GTR65" s="636"/>
      <c r="GTS65" s="636"/>
      <c r="GTT65" s="636"/>
      <c r="GTU65" s="636"/>
      <c r="GTV65" s="636"/>
      <c r="GTW65" s="636"/>
      <c r="GTX65" s="636"/>
      <c r="GTY65" s="636"/>
      <c r="GTZ65" s="636"/>
      <c r="GUA65" s="636"/>
      <c r="GUB65" s="636"/>
      <c r="GUC65" s="636"/>
      <c r="GUD65" s="636"/>
      <c r="GUE65" s="636"/>
      <c r="GUF65" s="636"/>
      <c r="GUG65" s="636"/>
      <c r="GUH65" s="636"/>
      <c r="GUI65" s="636"/>
      <c r="GUJ65" s="636"/>
      <c r="GUK65" s="636"/>
      <c r="GUL65" s="636"/>
      <c r="GUM65" s="636"/>
      <c r="GUN65" s="636"/>
      <c r="GUO65" s="636"/>
      <c r="GUP65" s="636"/>
      <c r="GUQ65" s="636"/>
      <c r="GUR65" s="636"/>
      <c r="GUS65" s="636"/>
      <c r="GUT65" s="636"/>
      <c r="GUU65" s="636"/>
      <c r="GUV65" s="636"/>
      <c r="GUW65" s="636"/>
      <c r="GUX65" s="636"/>
      <c r="GUY65" s="636"/>
      <c r="GUZ65" s="636"/>
      <c r="GVA65" s="636"/>
      <c r="GVB65" s="636"/>
      <c r="GVC65" s="636"/>
      <c r="GVD65" s="636"/>
      <c r="GVE65" s="636"/>
      <c r="GVF65" s="636"/>
      <c r="GVG65" s="636"/>
      <c r="GVH65" s="636"/>
      <c r="GVI65" s="636"/>
      <c r="GVJ65" s="636"/>
      <c r="GVK65" s="636"/>
      <c r="GVL65" s="636"/>
      <c r="GVM65" s="636"/>
      <c r="GVN65" s="636"/>
      <c r="GVO65" s="636"/>
      <c r="GVP65" s="636"/>
      <c r="GVQ65" s="636"/>
      <c r="GVR65" s="636"/>
      <c r="GVS65" s="636"/>
      <c r="GVT65" s="636"/>
      <c r="GVU65" s="636"/>
      <c r="GVV65" s="636"/>
      <c r="GVW65" s="636"/>
      <c r="GVX65" s="636"/>
      <c r="GVY65" s="636"/>
      <c r="GVZ65" s="636"/>
      <c r="GWA65" s="636"/>
      <c r="GWB65" s="636"/>
      <c r="GWC65" s="636"/>
      <c r="GWD65" s="636"/>
      <c r="GWE65" s="636"/>
      <c r="GWF65" s="636"/>
      <c r="GWG65" s="636"/>
      <c r="GWH65" s="636"/>
      <c r="GWI65" s="636"/>
      <c r="GWJ65" s="636"/>
      <c r="GWK65" s="636"/>
      <c r="GWL65" s="636"/>
      <c r="GWM65" s="636"/>
      <c r="GWN65" s="636"/>
      <c r="GWO65" s="636"/>
      <c r="GWP65" s="636"/>
      <c r="GWQ65" s="636"/>
      <c r="GWR65" s="636"/>
      <c r="GWS65" s="636"/>
      <c r="GWT65" s="636"/>
      <c r="GWU65" s="636"/>
      <c r="GWV65" s="636"/>
      <c r="GWW65" s="636"/>
      <c r="GWX65" s="636"/>
      <c r="GWY65" s="636"/>
      <c r="GWZ65" s="636"/>
      <c r="GXA65" s="636"/>
      <c r="GXB65" s="636"/>
      <c r="GXC65" s="636"/>
      <c r="GXD65" s="636"/>
      <c r="GXE65" s="636"/>
      <c r="GXF65" s="636"/>
      <c r="GXG65" s="636"/>
      <c r="GXH65" s="636"/>
      <c r="GXI65" s="636"/>
      <c r="GXJ65" s="636"/>
      <c r="GXK65" s="636"/>
      <c r="GXL65" s="636"/>
      <c r="GXM65" s="636"/>
      <c r="GXN65" s="636"/>
      <c r="GXO65" s="636"/>
      <c r="GXP65" s="636"/>
      <c r="GXQ65" s="636"/>
      <c r="GXR65" s="636"/>
      <c r="GXS65" s="636"/>
      <c r="GXT65" s="636"/>
      <c r="GXU65" s="636"/>
      <c r="GXV65" s="636"/>
      <c r="GXW65" s="636"/>
      <c r="GXX65" s="636"/>
      <c r="GXY65" s="636"/>
      <c r="GXZ65" s="636"/>
      <c r="GYA65" s="636"/>
      <c r="GYB65" s="636"/>
      <c r="GYC65" s="636"/>
      <c r="GYD65" s="636"/>
      <c r="GYE65" s="636"/>
      <c r="GYF65" s="636"/>
      <c r="GYG65" s="636"/>
      <c r="GYH65" s="636"/>
      <c r="GYI65" s="636"/>
      <c r="GYJ65" s="636"/>
      <c r="GYK65" s="636"/>
      <c r="GYL65" s="636"/>
      <c r="GYM65" s="636"/>
      <c r="GYN65" s="636"/>
      <c r="GYO65" s="636"/>
      <c r="GYP65" s="636"/>
      <c r="GYQ65" s="636"/>
      <c r="GYR65" s="636"/>
      <c r="GYS65" s="636"/>
      <c r="GYT65" s="636"/>
      <c r="GYU65" s="636"/>
      <c r="GYV65" s="636"/>
      <c r="GYW65" s="636"/>
      <c r="GYX65" s="636"/>
      <c r="GYY65" s="636"/>
      <c r="GYZ65" s="636"/>
      <c r="GZA65" s="636"/>
      <c r="GZB65" s="636"/>
      <c r="GZC65" s="636"/>
      <c r="GZD65" s="636"/>
      <c r="GZE65" s="636"/>
      <c r="GZF65" s="636"/>
      <c r="GZG65" s="636"/>
      <c r="GZH65" s="636"/>
      <c r="GZI65" s="636"/>
      <c r="GZJ65" s="636"/>
      <c r="GZK65" s="636"/>
      <c r="GZL65" s="636"/>
      <c r="GZM65" s="636"/>
      <c r="GZN65" s="636"/>
      <c r="GZO65" s="636"/>
      <c r="GZP65" s="636"/>
      <c r="GZQ65" s="636"/>
      <c r="GZR65" s="636"/>
      <c r="GZS65" s="636"/>
      <c r="GZT65" s="636"/>
      <c r="GZU65" s="636"/>
      <c r="GZV65" s="636"/>
      <c r="GZW65" s="636"/>
      <c r="GZX65" s="636"/>
      <c r="GZY65" s="636"/>
      <c r="GZZ65" s="636"/>
      <c r="HAA65" s="636"/>
      <c r="HAB65" s="636"/>
      <c r="HAC65" s="636"/>
      <c r="HAD65" s="636"/>
      <c r="HAE65" s="636"/>
      <c r="HAF65" s="636"/>
      <c r="HAG65" s="636"/>
      <c r="HAH65" s="636"/>
      <c r="HAI65" s="636"/>
      <c r="HAJ65" s="636"/>
      <c r="HAK65" s="636"/>
      <c r="HAL65" s="636"/>
      <c r="HAM65" s="636"/>
      <c r="HAN65" s="636"/>
      <c r="HAO65" s="636"/>
      <c r="HAP65" s="636"/>
      <c r="HAQ65" s="636"/>
      <c r="HAR65" s="636"/>
      <c r="HAS65" s="636"/>
      <c r="HAT65" s="636"/>
      <c r="HAU65" s="636"/>
      <c r="HAV65" s="636"/>
      <c r="HAW65" s="636"/>
      <c r="HAX65" s="636"/>
      <c r="HAY65" s="636"/>
      <c r="HAZ65" s="636"/>
      <c r="HBA65" s="636"/>
      <c r="HBB65" s="636"/>
      <c r="HBC65" s="636"/>
      <c r="HBD65" s="636"/>
      <c r="HBE65" s="636"/>
      <c r="HBF65" s="636"/>
      <c r="HBG65" s="636"/>
      <c r="HBH65" s="636"/>
      <c r="HBI65" s="636"/>
      <c r="HBJ65" s="636"/>
      <c r="HBK65" s="636"/>
      <c r="HBL65" s="636"/>
      <c r="HBM65" s="636"/>
      <c r="HBN65" s="636"/>
      <c r="HBO65" s="636"/>
      <c r="HBP65" s="636"/>
      <c r="HBQ65" s="636"/>
      <c r="HBR65" s="636"/>
      <c r="HBS65" s="636"/>
      <c r="HBT65" s="636"/>
      <c r="HBU65" s="636"/>
      <c r="HBV65" s="636"/>
      <c r="HBW65" s="636"/>
      <c r="HBX65" s="636"/>
      <c r="HBY65" s="636"/>
      <c r="HBZ65" s="636"/>
      <c r="HCA65" s="636"/>
      <c r="HCB65" s="636"/>
      <c r="HCC65" s="636"/>
      <c r="HCD65" s="636"/>
      <c r="HCE65" s="636"/>
      <c r="HCF65" s="636"/>
      <c r="HCG65" s="636"/>
      <c r="HCH65" s="636"/>
      <c r="HCI65" s="636"/>
      <c r="HCJ65" s="636"/>
      <c r="HCK65" s="636"/>
      <c r="HCL65" s="636"/>
      <c r="HCM65" s="636"/>
      <c r="HCN65" s="636"/>
      <c r="HCO65" s="636"/>
      <c r="HCP65" s="636"/>
      <c r="HCQ65" s="636"/>
      <c r="HCR65" s="636"/>
      <c r="HCS65" s="636"/>
      <c r="HCT65" s="636"/>
      <c r="HCU65" s="636"/>
      <c r="HCV65" s="636"/>
      <c r="HCW65" s="636"/>
      <c r="HCX65" s="636"/>
      <c r="HCY65" s="636"/>
      <c r="HCZ65" s="636"/>
      <c r="HDA65" s="636"/>
      <c r="HDB65" s="636"/>
      <c r="HDC65" s="636"/>
      <c r="HDD65" s="636"/>
      <c r="HDE65" s="636"/>
      <c r="HDF65" s="636"/>
      <c r="HDG65" s="636"/>
      <c r="HDH65" s="636"/>
      <c r="HDI65" s="636"/>
      <c r="HDJ65" s="636"/>
      <c r="HDK65" s="636"/>
      <c r="HDL65" s="636"/>
      <c r="HDM65" s="636"/>
      <c r="HDN65" s="636"/>
      <c r="HDO65" s="636"/>
      <c r="HDP65" s="636"/>
      <c r="HDQ65" s="636"/>
      <c r="HDR65" s="636"/>
      <c r="HDS65" s="636"/>
      <c r="HDT65" s="636"/>
      <c r="HDU65" s="636"/>
      <c r="HDV65" s="636"/>
      <c r="HDW65" s="636"/>
      <c r="HDX65" s="636"/>
      <c r="HDY65" s="636"/>
      <c r="HDZ65" s="636"/>
      <c r="HEA65" s="636"/>
      <c r="HEB65" s="636"/>
      <c r="HEC65" s="636"/>
      <c r="HED65" s="636"/>
      <c r="HEE65" s="636"/>
      <c r="HEF65" s="636"/>
      <c r="HEG65" s="636"/>
      <c r="HEH65" s="636"/>
      <c r="HEI65" s="636"/>
      <c r="HEJ65" s="636"/>
      <c r="HEK65" s="636"/>
      <c r="HEL65" s="636"/>
      <c r="HEM65" s="636"/>
      <c r="HEN65" s="636"/>
      <c r="HEO65" s="636"/>
      <c r="HEP65" s="636"/>
      <c r="HEQ65" s="636"/>
      <c r="HER65" s="636"/>
      <c r="HES65" s="636"/>
      <c r="HET65" s="636"/>
      <c r="HEU65" s="636"/>
      <c r="HEV65" s="636"/>
      <c r="HEW65" s="636"/>
      <c r="HEX65" s="636"/>
      <c r="HEY65" s="636"/>
      <c r="HEZ65" s="636"/>
      <c r="HFA65" s="636"/>
      <c r="HFB65" s="636"/>
      <c r="HFC65" s="636"/>
      <c r="HFD65" s="636"/>
      <c r="HFE65" s="636"/>
      <c r="HFF65" s="636"/>
      <c r="HFG65" s="636"/>
      <c r="HFH65" s="636"/>
      <c r="HFI65" s="636"/>
      <c r="HFJ65" s="636"/>
      <c r="HFK65" s="636"/>
      <c r="HFL65" s="636"/>
      <c r="HFM65" s="636"/>
      <c r="HFN65" s="636"/>
      <c r="HFO65" s="636"/>
      <c r="HFP65" s="636"/>
      <c r="HFQ65" s="636"/>
      <c r="HFR65" s="636"/>
      <c r="HFS65" s="636"/>
      <c r="HFT65" s="636"/>
      <c r="HFU65" s="636"/>
      <c r="HFV65" s="636"/>
      <c r="HFW65" s="636"/>
      <c r="HFX65" s="636"/>
      <c r="HFY65" s="636"/>
      <c r="HFZ65" s="636"/>
      <c r="HGA65" s="636"/>
      <c r="HGB65" s="636"/>
      <c r="HGC65" s="636"/>
      <c r="HGD65" s="636"/>
      <c r="HGE65" s="636"/>
      <c r="HGF65" s="636"/>
      <c r="HGG65" s="636"/>
      <c r="HGH65" s="636"/>
      <c r="HGI65" s="636"/>
      <c r="HGJ65" s="636"/>
      <c r="HGK65" s="636"/>
      <c r="HGL65" s="636"/>
      <c r="HGM65" s="636"/>
      <c r="HGN65" s="636"/>
      <c r="HGO65" s="636"/>
      <c r="HGP65" s="636"/>
      <c r="HGQ65" s="636"/>
      <c r="HGR65" s="636"/>
      <c r="HGS65" s="636"/>
      <c r="HGT65" s="636"/>
      <c r="HGU65" s="636"/>
      <c r="HGV65" s="636"/>
      <c r="HGW65" s="636"/>
      <c r="HGX65" s="636"/>
      <c r="HGY65" s="636"/>
      <c r="HGZ65" s="636"/>
      <c r="HHA65" s="636"/>
      <c r="HHB65" s="636"/>
      <c r="HHC65" s="636"/>
      <c r="HHD65" s="636"/>
      <c r="HHE65" s="636"/>
      <c r="HHF65" s="636"/>
      <c r="HHG65" s="636"/>
      <c r="HHH65" s="636"/>
      <c r="HHI65" s="636"/>
      <c r="HHJ65" s="636"/>
      <c r="HHK65" s="636"/>
      <c r="HHL65" s="636"/>
      <c r="HHM65" s="636"/>
      <c r="HHN65" s="636"/>
      <c r="HHO65" s="636"/>
      <c r="HHP65" s="636"/>
      <c r="HHQ65" s="636"/>
      <c r="HHR65" s="636"/>
      <c r="HHS65" s="636"/>
      <c r="HHT65" s="636"/>
      <c r="HHU65" s="636"/>
      <c r="HHV65" s="636"/>
      <c r="HHW65" s="636"/>
      <c r="HHX65" s="636"/>
      <c r="HHY65" s="636"/>
      <c r="HHZ65" s="636"/>
      <c r="HIA65" s="636"/>
      <c r="HIB65" s="636"/>
      <c r="HIC65" s="636"/>
      <c r="HID65" s="636"/>
      <c r="HIE65" s="636"/>
      <c r="HIF65" s="636"/>
      <c r="HIG65" s="636"/>
      <c r="HIH65" s="636"/>
      <c r="HII65" s="636"/>
      <c r="HIJ65" s="636"/>
      <c r="HIK65" s="636"/>
      <c r="HIL65" s="636"/>
      <c r="HIM65" s="636"/>
      <c r="HIN65" s="636"/>
      <c r="HIO65" s="636"/>
      <c r="HIP65" s="636"/>
      <c r="HIQ65" s="636"/>
      <c r="HIR65" s="636"/>
      <c r="HIS65" s="636"/>
      <c r="HIT65" s="636"/>
      <c r="HIU65" s="636"/>
      <c r="HIV65" s="636"/>
      <c r="HIW65" s="636"/>
      <c r="HIX65" s="636"/>
      <c r="HIY65" s="636"/>
      <c r="HIZ65" s="636"/>
      <c r="HJA65" s="636"/>
      <c r="HJB65" s="636"/>
      <c r="HJC65" s="636"/>
      <c r="HJD65" s="636"/>
      <c r="HJE65" s="636"/>
      <c r="HJF65" s="636"/>
      <c r="HJG65" s="636"/>
      <c r="HJH65" s="636"/>
      <c r="HJI65" s="636"/>
      <c r="HJJ65" s="636"/>
      <c r="HJK65" s="636"/>
      <c r="HJL65" s="636"/>
      <c r="HJM65" s="636"/>
      <c r="HJN65" s="636"/>
      <c r="HJO65" s="636"/>
      <c r="HJP65" s="636"/>
      <c r="HJQ65" s="636"/>
      <c r="HJR65" s="636"/>
      <c r="HJS65" s="636"/>
      <c r="HJT65" s="636"/>
      <c r="HJU65" s="636"/>
      <c r="HJV65" s="636"/>
      <c r="HJW65" s="636"/>
      <c r="HJX65" s="636"/>
      <c r="HJY65" s="636"/>
      <c r="HJZ65" s="636"/>
      <c r="HKA65" s="636"/>
      <c r="HKB65" s="636"/>
      <c r="HKC65" s="636"/>
      <c r="HKD65" s="636"/>
      <c r="HKE65" s="636"/>
      <c r="HKF65" s="636"/>
      <c r="HKG65" s="636"/>
      <c r="HKH65" s="636"/>
      <c r="HKI65" s="636"/>
      <c r="HKJ65" s="636"/>
      <c r="HKK65" s="636"/>
      <c r="HKL65" s="636"/>
      <c r="HKM65" s="636"/>
      <c r="HKN65" s="636"/>
      <c r="HKO65" s="636"/>
      <c r="HKP65" s="636"/>
      <c r="HKQ65" s="636"/>
      <c r="HKR65" s="636"/>
      <c r="HKS65" s="636"/>
      <c r="HKT65" s="636"/>
      <c r="HKU65" s="636"/>
      <c r="HKV65" s="636"/>
      <c r="HKW65" s="636"/>
      <c r="HKX65" s="636"/>
      <c r="HKY65" s="636"/>
      <c r="HKZ65" s="636"/>
      <c r="HLA65" s="636"/>
      <c r="HLB65" s="636"/>
      <c r="HLC65" s="636"/>
      <c r="HLD65" s="636"/>
      <c r="HLE65" s="636"/>
      <c r="HLF65" s="636"/>
      <c r="HLG65" s="636"/>
      <c r="HLH65" s="636"/>
      <c r="HLI65" s="636"/>
      <c r="HLJ65" s="636"/>
      <c r="HLK65" s="636"/>
      <c r="HLL65" s="636"/>
      <c r="HLM65" s="636"/>
      <c r="HLN65" s="636"/>
      <c r="HLO65" s="636"/>
      <c r="HLP65" s="636"/>
      <c r="HLQ65" s="636"/>
      <c r="HLR65" s="636"/>
      <c r="HLS65" s="636"/>
      <c r="HLT65" s="636"/>
      <c r="HLU65" s="636"/>
      <c r="HLV65" s="636"/>
      <c r="HLW65" s="636"/>
      <c r="HLX65" s="636"/>
      <c r="HLY65" s="636"/>
      <c r="HLZ65" s="636"/>
      <c r="HMA65" s="636"/>
      <c r="HMB65" s="636"/>
      <c r="HMC65" s="636"/>
      <c r="HMD65" s="636"/>
      <c r="HME65" s="636"/>
      <c r="HMF65" s="636"/>
      <c r="HMG65" s="636"/>
      <c r="HMH65" s="636"/>
      <c r="HMI65" s="636"/>
      <c r="HMJ65" s="636"/>
      <c r="HMK65" s="636"/>
      <c r="HML65" s="636"/>
      <c r="HMM65" s="636"/>
      <c r="HMN65" s="636"/>
      <c r="HMO65" s="636"/>
      <c r="HMP65" s="636"/>
      <c r="HMQ65" s="636"/>
      <c r="HMR65" s="636"/>
      <c r="HMS65" s="636"/>
      <c r="HMT65" s="636"/>
      <c r="HMU65" s="636"/>
      <c r="HMV65" s="636"/>
      <c r="HMW65" s="636"/>
      <c r="HMX65" s="636"/>
      <c r="HMY65" s="636"/>
      <c r="HMZ65" s="636"/>
      <c r="HNA65" s="636"/>
      <c r="HNB65" s="636"/>
      <c r="HNC65" s="636"/>
      <c r="HND65" s="636"/>
      <c r="HNE65" s="636"/>
      <c r="HNF65" s="636"/>
      <c r="HNG65" s="636"/>
      <c r="HNH65" s="636"/>
      <c r="HNI65" s="636"/>
      <c r="HNJ65" s="636"/>
      <c r="HNK65" s="636"/>
      <c r="HNL65" s="636"/>
      <c r="HNM65" s="636"/>
      <c r="HNN65" s="636"/>
      <c r="HNO65" s="636"/>
      <c r="HNP65" s="636"/>
      <c r="HNQ65" s="636"/>
      <c r="HNR65" s="636"/>
      <c r="HNS65" s="636"/>
      <c r="HNT65" s="636"/>
      <c r="HNU65" s="636"/>
      <c r="HNV65" s="636"/>
      <c r="HNW65" s="636"/>
      <c r="HNX65" s="636"/>
      <c r="HNY65" s="636"/>
      <c r="HNZ65" s="636"/>
      <c r="HOA65" s="636"/>
      <c r="HOB65" s="636"/>
      <c r="HOC65" s="636"/>
      <c r="HOD65" s="636"/>
      <c r="HOE65" s="636"/>
      <c r="HOF65" s="636"/>
      <c r="HOG65" s="636"/>
      <c r="HOH65" s="636"/>
      <c r="HOI65" s="636"/>
      <c r="HOJ65" s="636"/>
      <c r="HOK65" s="636"/>
      <c r="HOL65" s="636"/>
      <c r="HOM65" s="636"/>
      <c r="HON65" s="636"/>
      <c r="HOO65" s="636"/>
      <c r="HOP65" s="636"/>
      <c r="HOQ65" s="636"/>
      <c r="HOR65" s="636"/>
      <c r="HOS65" s="636"/>
      <c r="HOT65" s="636"/>
      <c r="HOU65" s="636"/>
      <c r="HOV65" s="636"/>
      <c r="HOW65" s="636"/>
      <c r="HOX65" s="636"/>
      <c r="HOY65" s="636"/>
      <c r="HOZ65" s="636"/>
      <c r="HPA65" s="636"/>
      <c r="HPB65" s="636"/>
      <c r="HPC65" s="636"/>
      <c r="HPD65" s="636"/>
      <c r="HPE65" s="636"/>
      <c r="HPF65" s="636"/>
      <c r="HPG65" s="636"/>
      <c r="HPH65" s="636"/>
      <c r="HPI65" s="636"/>
      <c r="HPJ65" s="636"/>
      <c r="HPK65" s="636"/>
      <c r="HPL65" s="636"/>
      <c r="HPM65" s="636"/>
      <c r="HPN65" s="636"/>
      <c r="HPO65" s="636"/>
      <c r="HPP65" s="636"/>
      <c r="HPQ65" s="636"/>
      <c r="HPR65" s="636"/>
      <c r="HPS65" s="636"/>
      <c r="HPT65" s="636"/>
      <c r="HPU65" s="636"/>
      <c r="HPV65" s="636"/>
      <c r="HPW65" s="636"/>
      <c r="HPX65" s="636"/>
      <c r="HPY65" s="636"/>
      <c r="HPZ65" s="636"/>
      <c r="HQA65" s="636"/>
      <c r="HQB65" s="636"/>
      <c r="HQC65" s="636"/>
      <c r="HQD65" s="636"/>
      <c r="HQE65" s="636"/>
      <c r="HQF65" s="636"/>
      <c r="HQG65" s="636"/>
      <c r="HQH65" s="636"/>
      <c r="HQI65" s="636"/>
      <c r="HQJ65" s="636"/>
      <c r="HQK65" s="636"/>
      <c r="HQL65" s="636"/>
      <c r="HQM65" s="636"/>
      <c r="HQN65" s="636"/>
      <c r="HQO65" s="636"/>
      <c r="HQP65" s="636"/>
      <c r="HQQ65" s="636"/>
      <c r="HQR65" s="636"/>
      <c r="HQS65" s="636"/>
      <c r="HQT65" s="636"/>
      <c r="HQU65" s="636"/>
      <c r="HQV65" s="636"/>
      <c r="HQW65" s="636"/>
      <c r="HQX65" s="636"/>
      <c r="HQY65" s="636"/>
      <c r="HQZ65" s="636"/>
      <c r="HRA65" s="636"/>
      <c r="HRB65" s="636"/>
      <c r="HRC65" s="636"/>
      <c r="HRD65" s="636"/>
      <c r="HRE65" s="636"/>
      <c r="HRF65" s="636"/>
      <c r="HRG65" s="636"/>
      <c r="HRH65" s="636"/>
      <c r="HRI65" s="636"/>
      <c r="HRJ65" s="636"/>
      <c r="HRK65" s="636"/>
      <c r="HRL65" s="636"/>
      <c r="HRM65" s="636"/>
      <c r="HRN65" s="636"/>
      <c r="HRO65" s="636"/>
      <c r="HRP65" s="636"/>
      <c r="HRQ65" s="636"/>
      <c r="HRR65" s="636"/>
      <c r="HRS65" s="636"/>
      <c r="HRT65" s="636"/>
      <c r="HRU65" s="636"/>
      <c r="HRV65" s="636"/>
      <c r="HRW65" s="636"/>
      <c r="HRX65" s="636"/>
      <c r="HRY65" s="636"/>
      <c r="HRZ65" s="636"/>
      <c r="HSA65" s="636"/>
      <c r="HSB65" s="636"/>
      <c r="HSC65" s="636"/>
      <c r="HSD65" s="636"/>
      <c r="HSE65" s="636"/>
      <c r="HSF65" s="636"/>
      <c r="HSG65" s="636"/>
      <c r="HSH65" s="636"/>
      <c r="HSI65" s="636"/>
      <c r="HSJ65" s="636"/>
      <c r="HSK65" s="636"/>
      <c r="HSL65" s="636"/>
      <c r="HSM65" s="636"/>
      <c r="HSN65" s="636"/>
      <c r="HSO65" s="636"/>
      <c r="HSP65" s="636"/>
      <c r="HSQ65" s="636"/>
      <c r="HSR65" s="636"/>
      <c r="HSS65" s="636"/>
      <c r="HST65" s="636"/>
      <c r="HSU65" s="636"/>
      <c r="HSV65" s="636"/>
      <c r="HSW65" s="636"/>
      <c r="HSX65" s="636"/>
      <c r="HSY65" s="636"/>
      <c r="HSZ65" s="636"/>
      <c r="HTA65" s="636"/>
      <c r="HTB65" s="636"/>
      <c r="HTC65" s="636"/>
      <c r="HTD65" s="636"/>
      <c r="HTE65" s="636"/>
      <c r="HTF65" s="636"/>
      <c r="HTG65" s="636"/>
      <c r="HTH65" s="636"/>
      <c r="HTI65" s="636"/>
      <c r="HTJ65" s="636"/>
      <c r="HTK65" s="636"/>
      <c r="HTL65" s="636"/>
      <c r="HTM65" s="636"/>
      <c r="HTN65" s="636"/>
      <c r="HTO65" s="636"/>
      <c r="HTP65" s="636"/>
      <c r="HTQ65" s="636"/>
      <c r="HTR65" s="636"/>
      <c r="HTS65" s="636"/>
      <c r="HTT65" s="636"/>
      <c r="HTU65" s="636"/>
      <c r="HTV65" s="636"/>
      <c r="HTW65" s="636"/>
      <c r="HTX65" s="636"/>
      <c r="HTY65" s="636"/>
      <c r="HTZ65" s="636"/>
      <c r="HUA65" s="636"/>
      <c r="HUB65" s="636"/>
      <c r="HUC65" s="636"/>
      <c r="HUD65" s="636"/>
      <c r="HUE65" s="636"/>
      <c r="HUF65" s="636"/>
      <c r="HUG65" s="636"/>
      <c r="HUH65" s="636"/>
      <c r="HUI65" s="636"/>
      <c r="HUJ65" s="636"/>
      <c r="HUK65" s="636"/>
      <c r="HUL65" s="636"/>
      <c r="HUM65" s="636"/>
      <c r="HUN65" s="636"/>
      <c r="HUO65" s="636"/>
      <c r="HUP65" s="636"/>
      <c r="HUQ65" s="636"/>
      <c r="HUR65" s="636"/>
      <c r="HUS65" s="636"/>
      <c r="HUT65" s="636"/>
      <c r="HUU65" s="636"/>
      <c r="HUV65" s="636"/>
      <c r="HUW65" s="636"/>
      <c r="HUX65" s="636"/>
      <c r="HUY65" s="636"/>
      <c r="HUZ65" s="636"/>
      <c r="HVA65" s="636"/>
      <c r="HVB65" s="636"/>
      <c r="HVC65" s="636"/>
      <c r="HVD65" s="636"/>
      <c r="HVE65" s="636"/>
      <c r="HVF65" s="636"/>
      <c r="HVG65" s="636"/>
      <c r="HVH65" s="636"/>
      <c r="HVI65" s="636"/>
      <c r="HVJ65" s="636"/>
      <c r="HVK65" s="636"/>
      <c r="HVL65" s="636"/>
      <c r="HVM65" s="636"/>
      <c r="HVN65" s="636"/>
      <c r="HVO65" s="636"/>
      <c r="HVP65" s="636"/>
      <c r="HVQ65" s="636"/>
      <c r="HVR65" s="636"/>
      <c r="HVS65" s="636"/>
      <c r="HVT65" s="636"/>
      <c r="HVU65" s="636"/>
      <c r="HVV65" s="636"/>
      <c r="HVW65" s="636"/>
      <c r="HVX65" s="636"/>
      <c r="HVY65" s="636"/>
      <c r="HVZ65" s="636"/>
      <c r="HWA65" s="636"/>
      <c r="HWB65" s="636"/>
      <c r="HWC65" s="636"/>
      <c r="HWD65" s="636"/>
      <c r="HWE65" s="636"/>
      <c r="HWF65" s="636"/>
      <c r="HWG65" s="636"/>
      <c r="HWH65" s="636"/>
      <c r="HWI65" s="636"/>
      <c r="HWJ65" s="636"/>
      <c r="HWK65" s="636"/>
      <c r="HWL65" s="636"/>
      <c r="HWM65" s="636"/>
      <c r="HWN65" s="636"/>
      <c r="HWO65" s="636"/>
      <c r="HWP65" s="636"/>
      <c r="HWQ65" s="636"/>
      <c r="HWR65" s="636"/>
      <c r="HWS65" s="636"/>
      <c r="HWT65" s="636"/>
      <c r="HWU65" s="636"/>
      <c r="HWV65" s="636"/>
      <c r="HWW65" s="636"/>
      <c r="HWX65" s="636"/>
      <c r="HWY65" s="636"/>
      <c r="HWZ65" s="636"/>
      <c r="HXA65" s="636"/>
      <c r="HXB65" s="636"/>
      <c r="HXC65" s="636"/>
      <c r="HXD65" s="636"/>
      <c r="HXE65" s="636"/>
      <c r="HXF65" s="636"/>
      <c r="HXG65" s="636"/>
      <c r="HXH65" s="636"/>
      <c r="HXI65" s="636"/>
      <c r="HXJ65" s="636"/>
      <c r="HXK65" s="636"/>
      <c r="HXL65" s="636"/>
      <c r="HXM65" s="636"/>
      <c r="HXN65" s="636"/>
      <c r="HXO65" s="636"/>
      <c r="HXP65" s="636"/>
      <c r="HXQ65" s="636"/>
      <c r="HXR65" s="636"/>
      <c r="HXS65" s="636"/>
      <c r="HXT65" s="636"/>
      <c r="HXU65" s="636"/>
      <c r="HXV65" s="636"/>
      <c r="HXW65" s="636"/>
      <c r="HXX65" s="636"/>
      <c r="HXY65" s="636"/>
      <c r="HXZ65" s="636"/>
      <c r="HYA65" s="636"/>
      <c r="HYB65" s="636"/>
      <c r="HYC65" s="636"/>
      <c r="HYD65" s="636"/>
      <c r="HYE65" s="636"/>
      <c r="HYF65" s="636"/>
      <c r="HYG65" s="636"/>
      <c r="HYH65" s="636"/>
      <c r="HYI65" s="636"/>
      <c r="HYJ65" s="636"/>
      <c r="HYK65" s="636"/>
      <c r="HYL65" s="636"/>
      <c r="HYM65" s="636"/>
      <c r="HYN65" s="636"/>
      <c r="HYO65" s="636"/>
      <c r="HYP65" s="636"/>
      <c r="HYQ65" s="636"/>
      <c r="HYR65" s="636"/>
      <c r="HYS65" s="636"/>
      <c r="HYT65" s="636"/>
      <c r="HYU65" s="636"/>
      <c r="HYV65" s="636"/>
      <c r="HYW65" s="636"/>
      <c r="HYX65" s="636"/>
      <c r="HYY65" s="636"/>
      <c r="HYZ65" s="636"/>
      <c r="HZA65" s="636"/>
      <c r="HZB65" s="636"/>
      <c r="HZC65" s="636"/>
      <c r="HZD65" s="636"/>
      <c r="HZE65" s="636"/>
      <c r="HZF65" s="636"/>
      <c r="HZG65" s="636"/>
      <c r="HZH65" s="636"/>
      <c r="HZI65" s="636"/>
      <c r="HZJ65" s="636"/>
      <c r="HZK65" s="636"/>
      <c r="HZL65" s="636"/>
      <c r="HZM65" s="636"/>
      <c r="HZN65" s="636"/>
      <c r="HZO65" s="636"/>
      <c r="HZP65" s="636"/>
      <c r="HZQ65" s="636"/>
      <c r="HZR65" s="636"/>
      <c r="HZS65" s="636"/>
      <c r="HZT65" s="636"/>
      <c r="HZU65" s="636"/>
      <c r="HZV65" s="636"/>
      <c r="HZW65" s="636"/>
      <c r="HZX65" s="636"/>
      <c r="HZY65" s="636"/>
      <c r="HZZ65" s="636"/>
      <c r="IAA65" s="636"/>
      <c r="IAB65" s="636"/>
      <c r="IAC65" s="636"/>
      <c r="IAD65" s="636"/>
      <c r="IAE65" s="636"/>
      <c r="IAF65" s="636"/>
      <c r="IAG65" s="636"/>
      <c r="IAH65" s="636"/>
      <c r="IAI65" s="636"/>
      <c r="IAJ65" s="636"/>
      <c r="IAK65" s="636"/>
      <c r="IAL65" s="636"/>
      <c r="IAM65" s="636"/>
      <c r="IAN65" s="636"/>
      <c r="IAO65" s="636"/>
      <c r="IAP65" s="636"/>
      <c r="IAQ65" s="636"/>
      <c r="IAR65" s="636"/>
      <c r="IAS65" s="636"/>
      <c r="IAT65" s="636"/>
      <c r="IAU65" s="636"/>
      <c r="IAV65" s="636"/>
      <c r="IAW65" s="636"/>
      <c r="IAX65" s="636"/>
      <c r="IAY65" s="636"/>
      <c r="IAZ65" s="636"/>
      <c r="IBA65" s="636"/>
      <c r="IBB65" s="636"/>
      <c r="IBC65" s="636"/>
      <c r="IBD65" s="636"/>
      <c r="IBE65" s="636"/>
      <c r="IBF65" s="636"/>
      <c r="IBG65" s="636"/>
      <c r="IBH65" s="636"/>
      <c r="IBI65" s="636"/>
      <c r="IBJ65" s="636"/>
      <c r="IBK65" s="636"/>
      <c r="IBL65" s="636"/>
      <c r="IBM65" s="636"/>
      <c r="IBN65" s="636"/>
      <c r="IBO65" s="636"/>
      <c r="IBP65" s="636"/>
      <c r="IBQ65" s="636"/>
      <c r="IBR65" s="636"/>
      <c r="IBS65" s="636"/>
      <c r="IBT65" s="636"/>
      <c r="IBU65" s="636"/>
      <c r="IBV65" s="636"/>
      <c r="IBW65" s="636"/>
      <c r="IBX65" s="636"/>
      <c r="IBY65" s="636"/>
      <c r="IBZ65" s="636"/>
      <c r="ICA65" s="636"/>
      <c r="ICB65" s="636"/>
      <c r="ICC65" s="636"/>
      <c r="ICD65" s="636"/>
      <c r="ICE65" s="636"/>
      <c r="ICF65" s="636"/>
      <c r="ICG65" s="636"/>
      <c r="ICH65" s="636"/>
      <c r="ICI65" s="636"/>
      <c r="ICJ65" s="636"/>
      <c r="ICK65" s="636"/>
      <c r="ICL65" s="636"/>
      <c r="ICM65" s="636"/>
      <c r="ICN65" s="636"/>
      <c r="ICO65" s="636"/>
      <c r="ICP65" s="636"/>
      <c r="ICQ65" s="636"/>
      <c r="ICR65" s="636"/>
      <c r="ICS65" s="636"/>
      <c r="ICT65" s="636"/>
      <c r="ICU65" s="636"/>
      <c r="ICV65" s="636"/>
      <c r="ICW65" s="636"/>
      <c r="ICX65" s="636"/>
      <c r="ICY65" s="636"/>
      <c r="ICZ65" s="636"/>
      <c r="IDA65" s="636"/>
      <c r="IDB65" s="636"/>
      <c r="IDC65" s="636"/>
      <c r="IDD65" s="636"/>
      <c r="IDE65" s="636"/>
      <c r="IDF65" s="636"/>
      <c r="IDG65" s="636"/>
      <c r="IDH65" s="636"/>
      <c r="IDI65" s="636"/>
      <c r="IDJ65" s="636"/>
      <c r="IDK65" s="636"/>
      <c r="IDL65" s="636"/>
      <c r="IDM65" s="636"/>
      <c r="IDN65" s="636"/>
      <c r="IDO65" s="636"/>
      <c r="IDP65" s="636"/>
      <c r="IDQ65" s="636"/>
      <c r="IDR65" s="636"/>
      <c r="IDS65" s="636"/>
      <c r="IDT65" s="636"/>
      <c r="IDU65" s="636"/>
      <c r="IDV65" s="636"/>
      <c r="IDW65" s="636"/>
      <c r="IDX65" s="636"/>
      <c r="IDY65" s="636"/>
      <c r="IDZ65" s="636"/>
      <c r="IEA65" s="636"/>
      <c r="IEB65" s="636"/>
      <c r="IEC65" s="636"/>
      <c r="IED65" s="636"/>
      <c r="IEE65" s="636"/>
      <c r="IEF65" s="636"/>
      <c r="IEG65" s="636"/>
      <c r="IEH65" s="636"/>
      <c r="IEI65" s="636"/>
      <c r="IEJ65" s="636"/>
      <c r="IEK65" s="636"/>
      <c r="IEL65" s="636"/>
      <c r="IEM65" s="636"/>
      <c r="IEN65" s="636"/>
      <c r="IEO65" s="636"/>
      <c r="IEP65" s="636"/>
      <c r="IEQ65" s="636"/>
      <c r="IER65" s="636"/>
      <c r="IES65" s="636"/>
      <c r="IET65" s="636"/>
      <c r="IEU65" s="636"/>
      <c r="IEV65" s="636"/>
      <c r="IEW65" s="636"/>
      <c r="IEX65" s="636"/>
      <c r="IEY65" s="636"/>
      <c r="IEZ65" s="636"/>
      <c r="IFA65" s="636"/>
      <c r="IFB65" s="636"/>
      <c r="IFC65" s="636"/>
      <c r="IFD65" s="636"/>
      <c r="IFE65" s="636"/>
      <c r="IFF65" s="636"/>
      <c r="IFG65" s="636"/>
      <c r="IFH65" s="636"/>
      <c r="IFI65" s="636"/>
      <c r="IFJ65" s="636"/>
      <c r="IFK65" s="636"/>
      <c r="IFL65" s="636"/>
      <c r="IFM65" s="636"/>
      <c r="IFN65" s="636"/>
      <c r="IFO65" s="636"/>
      <c r="IFP65" s="636"/>
      <c r="IFQ65" s="636"/>
      <c r="IFR65" s="636"/>
      <c r="IFS65" s="636"/>
      <c r="IFT65" s="636"/>
      <c r="IFU65" s="636"/>
      <c r="IFV65" s="636"/>
      <c r="IFW65" s="636"/>
      <c r="IFX65" s="636"/>
      <c r="IFY65" s="636"/>
      <c r="IFZ65" s="636"/>
      <c r="IGA65" s="636"/>
      <c r="IGB65" s="636"/>
      <c r="IGC65" s="636"/>
      <c r="IGD65" s="636"/>
      <c r="IGE65" s="636"/>
      <c r="IGF65" s="636"/>
      <c r="IGG65" s="636"/>
      <c r="IGH65" s="636"/>
      <c r="IGI65" s="636"/>
      <c r="IGJ65" s="636"/>
      <c r="IGK65" s="636"/>
      <c r="IGL65" s="636"/>
      <c r="IGM65" s="636"/>
      <c r="IGN65" s="636"/>
      <c r="IGO65" s="636"/>
      <c r="IGP65" s="636"/>
      <c r="IGQ65" s="636"/>
      <c r="IGR65" s="636"/>
      <c r="IGS65" s="636"/>
      <c r="IGT65" s="636"/>
      <c r="IGU65" s="636"/>
      <c r="IGV65" s="636"/>
      <c r="IGW65" s="636"/>
      <c r="IGX65" s="636"/>
      <c r="IGY65" s="636"/>
      <c r="IGZ65" s="636"/>
      <c r="IHA65" s="636"/>
      <c r="IHB65" s="636"/>
      <c r="IHC65" s="636"/>
      <c r="IHD65" s="636"/>
      <c r="IHE65" s="636"/>
      <c r="IHF65" s="636"/>
      <c r="IHG65" s="636"/>
      <c r="IHH65" s="636"/>
      <c r="IHI65" s="636"/>
      <c r="IHJ65" s="636"/>
      <c r="IHK65" s="636"/>
      <c r="IHL65" s="636"/>
      <c r="IHM65" s="636"/>
      <c r="IHN65" s="636"/>
      <c r="IHO65" s="636"/>
      <c r="IHP65" s="636"/>
      <c r="IHQ65" s="636"/>
      <c r="IHR65" s="636"/>
      <c r="IHS65" s="636"/>
      <c r="IHT65" s="636"/>
      <c r="IHU65" s="636"/>
      <c r="IHV65" s="636"/>
      <c r="IHW65" s="636"/>
      <c r="IHX65" s="636"/>
      <c r="IHY65" s="636"/>
      <c r="IHZ65" s="636"/>
      <c r="IIA65" s="636"/>
      <c r="IIB65" s="636"/>
      <c r="IIC65" s="636"/>
      <c r="IID65" s="636"/>
      <c r="IIE65" s="636"/>
      <c r="IIF65" s="636"/>
      <c r="IIG65" s="636"/>
      <c r="IIH65" s="636"/>
      <c r="III65" s="636"/>
      <c r="IIJ65" s="636"/>
      <c r="IIK65" s="636"/>
      <c r="IIL65" s="636"/>
      <c r="IIM65" s="636"/>
      <c r="IIN65" s="636"/>
      <c r="IIO65" s="636"/>
      <c r="IIP65" s="636"/>
      <c r="IIQ65" s="636"/>
      <c r="IIR65" s="636"/>
      <c r="IIS65" s="636"/>
      <c r="IIT65" s="636"/>
      <c r="IIU65" s="636"/>
      <c r="IIV65" s="636"/>
      <c r="IIW65" s="636"/>
      <c r="IIX65" s="636"/>
      <c r="IIY65" s="636"/>
      <c r="IIZ65" s="636"/>
      <c r="IJA65" s="636"/>
      <c r="IJB65" s="636"/>
      <c r="IJC65" s="636"/>
      <c r="IJD65" s="636"/>
      <c r="IJE65" s="636"/>
      <c r="IJF65" s="636"/>
      <c r="IJG65" s="636"/>
      <c r="IJH65" s="636"/>
      <c r="IJI65" s="636"/>
      <c r="IJJ65" s="636"/>
      <c r="IJK65" s="636"/>
      <c r="IJL65" s="636"/>
      <c r="IJM65" s="636"/>
      <c r="IJN65" s="636"/>
      <c r="IJO65" s="636"/>
      <c r="IJP65" s="636"/>
      <c r="IJQ65" s="636"/>
      <c r="IJR65" s="636"/>
      <c r="IJS65" s="636"/>
      <c r="IJT65" s="636"/>
      <c r="IJU65" s="636"/>
      <c r="IJV65" s="636"/>
      <c r="IJW65" s="636"/>
      <c r="IJX65" s="636"/>
      <c r="IJY65" s="636"/>
      <c r="IJZ65" s="636"/>
      <c r="IKA65" s="636"/>
      <c r="IKB65" s="636"/>
      <c r="IKC65" s="636"/>
      <c r="IKD65" s="636"/>
      <c r="IKE65" s="636"/>
      <c r="IKF65" s="636"/>
      <c r="IKG65" s="636"/>
      <c r="IKH65" s="636"/>
      <c r="IKI65" s="636"/>
      <c r="IKJ65" s="636"/>
      <c r="IKK65" s="636"/>
      <c r="IKL65" s="636"/>
      <c r="IKM65" s="636"/>
      <c r="IKN65" s="636"/>
      <c r="IKO65" s="636"/>
      <c r="IKP65" s="636"/>
      <c r="IKQ65" s="636"/>
      <c r="IKR65" s="636"/>
      <c r="IKS65" s="636"/>
      <c r="IKT65" s="636"/>
      <c r="IKU65" s="636"/>
      <c r="IKV65" s="636"/>
      <c r="IKW65" s="636"/>
      <c r="IKX65" s="636"/>
      <c r="IKY65" s="636"/>
      <c r="IKZ65" s="636"/>
      <c r="ILA65" s="636"/>
      <c r="ILB65" s="636"/>
      <c r="ILC65" s="636"/>
      <c r="ILD65" s="636"/>
      <c r="ILE65" s="636"/>
      <c r="ILF65" s="636"/>
      <c r="ILG65" s="636"/>
      <c r="ILH65" s="636"/>
      <c r="ILI65" s="636"/>
      <c r="ILJ65" s="636"/>
      <c r="ILK65" s="636"/>
      <c r="ILL65" s="636"/>
      <c r="ILM65" s="636"/>
      <c r="ILN65" s="636"/>
      <c r="ILO65" s="636"/>
      <c r="ILP65" s="636"/>
      <c r="ILQ65" s="636"/>
      <c r="ILR65" s="636"/>
      <c r="ILS65" s="636"/>
      <c r="ILT65" s="636"/>
      <c r="ILU65" s="636"/>
      <c r="ILV65" s="636"/>
      <c r="ILW65" s="636"/>
      <c r="ILX65" s="636"/>
      <c r="ILY65" s="636"/>
      <c r="ILZ65" s="636"/>
      <c r="IMA65" s="636"/>
      <c r="IMB65" s="636"/>
      <c r="IMC65" s="636"/>
      <c r="IMD65" s="636"/>
      <c r="IME65" s="636"/>
      <c r="IMF65" s="636"/>
      <c r="IMG65" s="636"/>
      <c r="IMH65" s="636"/>
      <c r="IMI65" s="636"/>
      <c r="IMJ65" s="636"/>
      <c r="IMK65" s="636"/>
      <c r="IML65" s="636"/>
      <c r="IMM65" s="636"/>
      <c r="IMN65" s="636"/>
      <c r="IMO65" s="636"/>
      <c r="IMP65" s="636"/>
      <c r="IMQ65" s="636"/>
      <c r="IMR65" s="636"/>
      <c r="IMS65" s="636"/>
      <c r="IMT65" s="636"/>
      <c r="IMU65" s="636"/>
      <c r="IMV65" s="636"/>
      <c r="IMW65" s="636"/>
      <c r="IMX65" s="636"/>
      <c r="IMY65" s="636"/>
      <c r="IMZ65" s="636"/>
      <c r="INA65" s="636"/>
      <c r="INB65" s="636"/>
      <c r="INC65" s="636"/>
      <c r="IND65" s="636"/>
      <c r="INE65" s="636"/>
      <c r="INF65" s="636"/>
      <c r="ING65" s="636"/>
      <c r="INH65" s="636"/>
      <c r="INI65" s="636"/>
      <c r="INJ65" s="636"/>
      <c r="INK65" s="636"/>
      <c r="INL65" s="636"/>
      <c r="INM65" s="636"/>
      <c r="INN65" s="636"/>
      <c r="INO65" s="636"/>
      <c r="INP65" s="636"/>
      <c r="INQ65" s="636"/>
      <c r="INR65" s="636"/>
      <c r="INS65" s="636"/>
      <c r="INT65" s="636"/>
      <c r="INU65" s="636"/>
      <c r="INV65" s="636"/>
      <c r="INW65" s="636"/>
      <c r="INX65" s="636"/>
      <c r="INY65" s="636"/>
      <c r="INZ65" s="636"/>
      <c r="IOA65" s="636"/>
      <c r="IOB65" s="636"/>
      <c r="IOC65" s="636"/>
      <c r="IOD65" s="636"/>
      <c r="IOE65" s="636"/>
      <c r="IOF65" s="636"/>
      <c r="IOG65" s="636"/>
      <c r="IOH65" s="636"/>
      <c r="IOI65" s="636"/>
      <c r="IOJ65" s="636"/>
      <c r="IOK65" s="636"/>
      <c r="IOL65" s="636"/>
      <c r="IOM65" s="636"/>
      <c r="ION65" s="636"/>
      <c r="IOO65" s="636"/>
      <c r="IOP65" s="636"/>
      <c r="IOQ65" s="636"/>
      <c r="IOR65" s="636"/>
      <c r="IOS65" s="636"/>
      <c r="IOT65" s="636"/>
      <c r="IOU65" s="636"/>
      <c r="IOV65" s="636"/>
      <c r="IOW65" s="636"/>
      <c r="IOX65" s="636"/>
      <c r="IOY65" s="636"/>
      <c r="IOZ65" s="636"/>
      <c r="IPA65" s="636"/>
      <c r="IPB65" s="636"/>
      <c r="IPC65" s="636"/>
      <c r="IPD65" s="636"/>
      <c r="IPE65" s="636"/>
      <c r="IPF65" s="636"/>
      <c r="IPG65" s="636"/>
      <c r="IPH65" s="636"/>
      <c r="IPI65" s="636"/>
      <c r="IPJ65" s="636"/>
      <c r="IPK65" s="636"/>
      <c r="IPL65" s="636"/>
      <c r="IPM65" s="636"/>
      <c r="IPN65" s="636"/>
      <c r="IPO65" s="636"/>
      <c r="IPP65" s="636"/>
      <c r="IPQ65" s="636"/>
      <c r="IPR65" s="636"/>
      <c r="IPS65" s="636"/>
      <c r="IPT65" s="636"/>
      <c r="IPU65" s="636"/>
      <c r="IPV65" s="636"/>
      <c r="IPW65" s="636"/>
      <c r="IPX65" s="636"/>
      <c r="IPY65" s="636"/>
      <c r="IPZ65" s="636"/>
      <c r="IQA65" s="636"/>
      <c r="IQB65" s="636"/>
      <c r="IQC65" s="636"/>
      <c r="IQD65" s="636"/>
      <c r="IQE65" s="636"/>
      <c r="IQF65" s="636"/>
      <c r="IQG65" s="636"/>
      <c r="IQH65" s="636"/>
      <c r="IQI65" s="636"/>
      <c r="IQJ65" s="636"/>
      <c r="IQK65" s="636"/>
      <c r="IQL65" s="636"/>
      <c r="IQM65" s="636"/>
      <c r="IQN65" s="636"/>
      <c r="IQO65" s="636"/>
      <c r="IQP65" s="636"/>
      <c r="IQQ65" s="636"/>
      <c r="IQR65" s="636"/>
      <c r="IQS65" s="636"/>
      <c r="IQT65" s="636"/>
      <c r="IQU65" s="636"/>
      <c r="IQV65" s="636"/>
      <c r="IQW65" s="636"/>
      <c r="IQX65" s="636"/>
      <c r="IQY65" s="636"/>
      <c r="IQZ65" s="636"/>
      <c r="IRA65" s="636"/>
      <c r="IRB65" s="636"/>
      <c r="IRC65" s="636"/>
      <c r="IRD65" s="636"/>
      <c r="IRE65" s="636"/>
      <c r="IRF65" s="636"/>
      <c r="IRG65" s="636"/>
      <c r="IRH65" s="636"/>
      <c r="IRI65" s="636"/>
      <c r="IRJ65" s="636"/>
      <c r="IRK65" s="636"/>
      <c r="IRL65" s="636"/>
      <c r="IRM65" s="636"/>
      <c r="IRN65" s="636"/>
      <c r="IRO65" s="636"/>
      <c r="IRP65" s="636"/>
      <c r="IRQ65" s="636"/>
      <c r="IRR65" s="636"/>
      <c r="IRS65" s="636"/>
      <c r="IRT65" s="636"/>
      <c r="IRU65" s="636"/>
      <c r="IRV65" s="636"/>
      <c r="IRW65" s="636"/>
      <c r="IRX65" s="636"/>
      <c r="IRY65" s="636"/>
      <c r="IRZ65" s="636"/>
      <c r="ISA65" s="636"/>
      <c r="ISB65" s="636"/>
      <c r="ISC65" s="636"/>
      <c r="ISD65" s="636"/>
      <c r="ISE65" s="636"/>
      <c r="ISF65" s="636"/>
      <c r="ISG65" s="636"/>
      <c r="ISH65" s="636"/>
      <c r="ISI65" s="636"/>
      <c r="ISJ65" s="636"/>
      <c r="ISK65" s="636"/>
      <c r="ISL65" s="636"/>
      <c r="ISM65" s="636"/>
      <c r="ISN65" s="636"/>
      <c r="ISO65" s="636"/>
      <c r="ISP65" s="636"/>
      <c r="ISQ65" s="636"/>
      <c r="ISR65" s="636"/>
      <c r="ISS65" s="636"/>
      <c r="IST65" s="636"/>
      <c r="ISU65" s="636"/>
      <c r="ISV65" s="636"/>
      <c r="ISW65" s="636"/>
      <c r="ISX65" s="636"/>
      <c r="ISY65" s="636"/>
      <c r="ISZ65" s="636"/>
      <c r="ITA65" s="636"/>
      <c r="ITB65" s="636"/>
      <c r="ITC65" s="636"/>
      <c r="ITD65" s="636"/>
      <c r="ITE65" s="636"/>
      <c r="ITF65" s="636"/>
      <c r="ITG65" s="636"/>
      <c r="ITH65" s="636"/>
      <c r="ITI65" s="636"/>
      <c r="ITJ65" s="636"/>
      <c r="ITK65" s="636"/>
      <c r="ITL65" s="636"/>
      <c r="ITM65" s="636"/>
      <c r="ITN65" s="636"/>
      <c r="ITO65" s="636"/>
      <c r="ITP65" s="636"/>
      <c r="ITQ65" s="636"/>
      <c r="ITR65" s="636"/>
      <c r="ITS65" s="636"/>
      <c r="ITT65" s="636"/>
      <c r="ITU65" s="636"/>
      <c r="ITV65" s="636"/>
      <c r="ITW65" s="636"/>
      <c r="ITX65" s="636"/>
      <c r="ITY65" s="636"/>
      <c r="ITZ65" s="636"/>
      <c r="IUA65" s="636"/>
      <c r="IUB65" s="636"/>
      <c r="IUC65" s="636"/>
      <c r="IUD65" s="636"/>
      <c r="IUE65" s="636"/>
      <c r="IUF65" s="636"/>
      <c r="IUG65" s="636"/>
      <c r="IUH65" s="636"/>
      <c r="IUI65" s="636"/>
      <c r="IUJ65" s="636"/>
      <c r="IUK65" s="636"/>
      <c r="IUL65" s="636"/>
      <c r="IUM65" s="636"/>
      <c r="IUN65" s="636"/>
      <c r="IUO65" s="636"/>
      <c r="IUP65" s="636"/>
      <c r="IUQ65" s="636"/>
      <c r="IUR65" s="636"/>
      <c r="IUS65" s="636"/>
      <c r="IUT65" s="636"/>
      <c r="IUU65" s="636"/>
      <c r="IUV65" s="636"/>
      <c r="IUW65" s="636"/>
      <c r="IUX65" s="636"/>
      <c r="IUY65" s="636"/>
      <c r="IUZ65" s="636"/>
      <c r="IVA65" s="636"/>
      <c r="IVB65" s="636"/>
      <c r="IVC65" s="636"/>
      <c r="IVD65" s="636"/>
      <c r="IVE65" s="636"/>
      <c r="IVF65" s="636"/>
      <c r="IVG65" s="636"/>
      <c r="IVH65" s="636"/>
      <c r="IVI65" s="636"/>
      <c r="IVJ65" s="636"/>
      <c r="IVK65" s="636"/>
      <c r="IVL65" s="636"/>
      <c r="IVM65" s="636"/>
      <c r="IVN65" s="636"/>
      <c r="IVO65" s="636"/>
      <c r="IVP65" s="636"/>
      <c r="IVQ65" s="636"/>
      <c r="IVR65" s="636"/>
      <c r="IVS65" s="636"/>
      <c r="IVT65" s="636"/>
      <c r="IVU65" s="636"/>
      <c r="IVV65" s="636"/>
      <c r="IVW65" s="636"/>
      <c r="IVX65" s="636"/>
      <c r="IVY65" s="636"/>
      <c r="IVZ65" s="636"/>
      <c r="IWA65" s="636"/>
      <c r="IWB65" s="636"/>
      <c r="IWC65" s="636"/>
      <c r="IWD65" s="636"/>
      <c r="IWE65" s="636"/>
      <c r="IWF65" s="636"/>
      <c r="IWG65" s="636"/>
      <c r="IWH65" s="636"/>
      <c r="IWI65" s="636"/>
      <c r="IWJ65" s="636"/>
      <c r="IWK65" s="636"/>
      <c r="IWL65" s="636"/>
      <c r="IWM65" s="636"/>
      <c r="IWN65" s="636"/>
      <c r="IWO65" s="636"/>
      <c r="IWP65" s="636"/>
      <c r="IWQ65" s="636"/>
      <c r="IWR65" s="636"/>
      <c r="IWS65" s="636"/>
      <c r="IWT65" s="636"/>
      <c r="IWU65" s="636"/>
      <c r="IWV65" s="636"/>
      <c r="IWW65" s="636"/>
      <c r="IWX65" s="636"/>
      <c r="IWY65" s="636"/>
      <c r="IWZ65" s="636"/>
      <c r="IXA65" s="636"/>
      <c r="IXB65" s="636"/>
      <c r="IXC65" s="636"/>
      <c r="IXD65" s="636"/>
      <c r="IXE65" s="636"/>
      <c r="IXF65" s="636"/>
      <c r="IXG65" s="636"/>
      <c r="IXH65" s="636"/>
      <c r="IXI65" s="636"/>
      <c r="IXJ65" s="636"/>
      <c r="IXK65" s="636"/>
      <c r="IXL65" s="636"/>
      <c r="IXM65" s="636"/>
      <c r="IXN65" s="636"/>
      <c r="IXO65" s="636"/>
      <c r="IXP65" s="636"/>
      <c r="IXQ65" s="636"/>
      <c r="IXR65" s="636"/>
      <c r="IXS65" s="636"/>
      <c r="IXT65" s="636"/>
      <c r="IXU65" s="636"/>
      <c r="IXV65" s="636"/>
      <c r="IXW65" s="636"/>
      <c r="IXX65" s="636"/>
      <c r="IXY65" s="636"/>
      <c r="IXZ65" s="636"/>
      <c r="IYA65" s="636"/>
      <c r="IYB65" s="636"/>
      <c r="IYC65" s="636"/>
      <c r="IYD65" s="636"/>
      <c r="IYE65" s="636"/>
      <c r="IYF65" s="636"/>
      <c r="IYG65" s="636"/>
      <c r="IYH65" s="636"/>
      <c r="IYI65" s="636"/>
      <c r="IYJ65" s="636"/>
      <c r="IYK65" s="636"/>
      <c r="IYL65" s="636"/>
      <c r="IYM65" s="636"/>
      <c r="IYN65" s="636"/>
      <c r="IYO65" s="636"/>
      <c r="IYP65" s="636"/>
      <c r="IYQ65" s="636"/>
      <c r="IYR65" s="636"/>
      <c r="IYS65" s="636"/>
      <c r="IYT65" s="636"/>
      <c r="IYU65" s="636"/>
      <c r="IYV65" s="636"/>
      <c r="IYW65" s="636"/>
      <c r="IYX65" s="636"/>
      <c r="IYY65" s="636"/>
      <c r="IYZ65" s="636"/>
      <c r="IZA65" s="636"/>
      <c r="IZB65" s="636"/>
      <c r="IZC65" s="636"/>
      <c r="IZD65" s="636"/>
      <c r="IZE65" s="636"/>
      <c r="IZF65" s="636"/>
      <c r="IZG65" s="636"/>
      <c r="IZH65" s="636"/>
      <c r="IZI65" s="636"/>
      <c r="IZJ65" s="636"/>
      <c r="IZK65" s="636"/>
      <c r="IZL65" s="636"/>
      <c r="IZM65" s="636"/>
      <c r="IZN65" s="636"/>
      <c r="IZO65" s="636"/>
      <c r="IZP65" s="636"/>
      <c r="IZQ65" s="636"/>
      <c r="IZR65" s="636"/>
      <c r="IZS65" s="636"/>
      <c r="IZT65" s="636"/>
      <c r="IZU65" s="636"/>
      <c r="IZV65" s="636"/>
      <c r="IZW65" s="636"/>
      <c r="IZX65" s="636"/>
      <c r="IZY65" s="636"/>
      <c r="IZZ65" s="636"/>
      <c r="JAA65" s="636"/>
      <c r="JAB65" s="636"/>
      <c r="JAC65" s="636"/>
      <c r="JAD65" s="636"/>
      <c r="JAE65" s="636"/>
      <c r="JAF65" s="636"/>
      <c r="JAG65" s="636"/>
      <c r="JAH65" s="636"/>
      <c r="JAI65" s="636"/>
      <c r="JAJ65" s="636"/>
      <c r="JAK65" s="636"/>
      <c r="JAL65" s="636"/>
      <c r="JAM65" s="636"/>
      <c r="JAN65" s="636"/>
      <c r="JAO65" s="636"/>
      <c r="JAP65" s="636"/>
      <c r="JAQ65" s="636"/>
      <c r="JAR65" s="636"/>
      <c r="JAS65" s="636"/>
      <c r="JAT65" s="636"/>
      <c r="JAU65" s="636"/>
      <c r="JAV65" s="636"/>
      <c r="JAW65" s="636"/>
      <c r="JAX65" s="636"/>
      <c r="JAY65" s="636"/>
      <c r="JAZ65" s="636"/>
      <c r="JBA65" s="636"/>
      <c r="JBB65" s="636"/>
      <c r="JBC65" s="636"/>
      <c r="JBD65" s="636"/>
      <c r="JBE65" s="636"/>
      <c r="JBF65" s="636"/>
      <c r="JBG65" s="636"/>
      <c r="JBH65" s="636"/>
      <c r="JBI65" s="636"/>
      <c r="JBJ65" s="636"/>
      <c r="JBK65" s="636"/>
      <c r="JBL65" s="636"/>
      <c r="JBM65" s="636"/>
      <c r="JBN65" s="636"/>
      <c r="JBO65" s="636"/>
      <c r="JBP65" s="636"/>
      <c r="JBQ65" s="636"/>
      <c r="JBR65" s="636"/>
      <c r="JBS65" s="636"/>
      <c r="JBT65" s="636"/>
      <c r="JBU65" s="636"/>
      <c r="JBV65" s="636"/>
      <c r="JBW65" s="636"/>
      <c r="JBX65" s="636"/>
      <c r="JBY65" s="636"/>
      <c r="JBZ65" s="636"/>
      <c r="JCA65" s="636"/>
      <c r="JCB65" s="636"/>
      <c r="JCC65" s="636"/>
      <c r="JCD65" s="636"/>
      <c r="JCE65" s="636"/>
      <c r="JCF65" s="636"/>
      <c r="JCG65" s="636"/>
      <c r="JCH65" s="636"/>
      <c r="JCI65" s="636"/>
      <c r="JCJ65" s="636"/>
      <c r="JCK65" s="636"/>
      <c r="JCL65" s="636"/>
      <c r="JCM65" s="636"/>
      <c r="JCN65" s="636"/>
      <c r="JCO65" s="636"/>
      <c r="JCP65" s="636"/>
      <c r="JCQ65" s="636"/>
      <c r="JCR65" s="636"/>
      <c r="JCS65" s="636"/>
      <c r="JCT65" s="636"/>
      <c r="JCU65" s="636"/>
      <c r="JCV65" s="636"/>
      <c r="JCW65" s="636"/>
      <c r="JCX65" s="636"/>
      <c r="JCY65" s="636"/>
      <c r="JCZ65" s="636"/>
      <c r="JDA65" s="636"/>
      <c r="JDB65" s="636"/>
      <c r="JDC65" s="636"/>
      <c r="JDD65" s="636"/>
      <c r="JDE65" s="636"/>
      <c r="JDF65" s="636"/>
      <c r="JDG65" s="636"/>
      <c r="JDH65" s="636"/>
      <c r="JDI65" s="636"/>
      <c r="JDJ65" s="636"/>
      <c r="JDK65" s="636"/>
      <c r="JDL65" s="636"/>
      <c r="JDM65" s="636"/>
      <c r="JDN65" s="636"/>
      <c r="JDO65" s="636"/>
      <c r="JDP65" s="636"/>
      <c r="JDQ65" s="636"/>
      <c r="JDR65" s="636"/>
      <c r="JDS65" s="636"/>
      <c r="JDT65" s="636"/>
      <c r="JDU65" s="636"/>
      <c r="JDV65" s="636"/>
      <c r="JDW65" s="636"/>
      <c r="JDX65" s="636"/>
      <c r="JDY65" s="636"/>
      <c r="JDZ65" s="636"/>
      <c r="JEA65" s="636"/>
      <c r="JEB65" s="636"/>
      <c r="JEC65" s="636"/>
      <c r="JED65" s="636"/>
      <c r="JEE65" s="636"/>
      <c r="JEF65" s="636"/>
      <c r="JEG65" s="636"/>
      <c r="JEH65" s="636"/>
      <c r="JEI65" s="636"/>
      <c r="JEJ65" s="636"/>
      <c r="JEK65" s="636"/>
      <c r="JEL65" s="636"/>
      <c r="JEM65" s="636"/>
      <c r="JEN65" s="636"/>
      <c r="JEO65" s="636"/>
      <c r="JEP65" s="636"/>
      <c r="JEQ65" s="636"/>
      <c r="JER65" s="636"/>
      <c r="JES65" s="636"/>
      <c r="JET65" s="636"/>
      <c r="JEU65" s="636"/>
      <c r="JEV65" s="636"/>
      <c r="JEW65" s="636"/>
      <c r="JEX65" s="636"/>
      <c r="JEY65" s="636"/>
      <c r="JEZ65" s="636"/>
      <c r="JFA65" s="636"/>
      <c r="JFB65" s="636"/>
      <c r="JFC65" s="636"/>
      <c r="JFD65" s="636"/>
      <c r="JFE65" s="636"/>
      <c r="JFF65" s="636"/>
      <c r="JFG65" s="636"/>
      <c r="JFH65" s="636"/>
      <c r="JFI65" s="636"/>
      <c r="JFJ65" s="636"/>
      <c r="JFK65" s="636"/>
      <c r="JFL65" s="636"/>
      <c r="JFM65" s="636"/>
      <c r="JFN65" s="636"/>
      <c r="JFO65" s="636"/>
      <c r="JFP65" s="636"/>
      <c r="JFQ65" s="636"/>
      <c r="JFR65" s="636"/>
      <c r="JFS65" s="636"/>
      <c r="JFT65" s="636"/>
      <c r="JFU65" s="636"/>
      <c r="JFV65" s="636"/>
      <c r="JFW65" s="636"/>
      <c r="JFX65" s="636"/>
      <c r="JFY65" s="636"/>
      <c r="JFZ65" s="636"/>
      <c r="JGA65" s="636"/>
      <c r="JGB65" s="636"/>
      <c r="JGC65" s="636"/>
      <c r="JGD65" s="636"/>
      <c r="JGE65" s="636"/>
      <c r="JGF65" s="636"/>
      <c r="JGG65" s="636"/>
      <c r="JGH65" s="636"/>
      <c r="JGI65" s="636"/>
      <c r="JGJ65" s="636"/>
      <c r="JGK65" s="636"/>
      <c r="JGL65" s="636"/>
      <c r="JGM65" s="636"/>
      <c r="JGN65" s="636"/>
      <c r="JGO65" s="636"/>
      <c r="JGP65" s="636"/>
      <c r="JGQ65" s="636"/>
      <c r="JGR65" s="636"/>
      <c r="JGS65" s="636"/>
      <c r="JGT65" s="636"/>
      <c r="JGU65" s="636"/>
      <c r="JGV65" s="636"/>
      <c r="JGW65" s="636"/>
      <c r="JGX65" s="636"/>
      <c r="JGY65" s="636"/>
      <c r="JGZ65" s="636"/>
      <c r="JHA65" s="636"/>
      <c r="JHB65" s="636"/>
      <c r="JHC65" s="636"/>
      <c r="JHD65" s="636"/>
      <c r="JHE65" s="636"/>
      <c r="JHF65" s="636"/>
      <c r="JHG65" s="636"/>
      <c r="JHH65" s="636"/>
      <c r="JHI65" s="636"/>
      <c r="JHJ65" s="636"/>
      <c r="JHK65" s="636"/>
      <c r="JHL65" s="636"/>
      <c r="JHM65" s="636"/>
      <c r="JHN65" s="636"/>
      <c r="JHO65" s="636"/>
      <c r="JHP65" s="636"/>
      <c r="JHQ65" s="636"/>
      <c r="JHR65" s="636"/>
      <c r="JHS65" s="636"/>
      <c r="JHT65" s="636"/>
      <c r="JHU65" s="636"/>
      <c r="JHV65" s="636"/>
      <c r="JHW65" s="636"/>
      <c r="JHX65" s="636"/>
      <c r="JHY65" s="636"/>
      <c r="JHZ65" s="636"/>
      <c r="JIA65" s="636"/>
      <c r="JIB65" s="636"/>
      <c r="JIC65" s="636"/>
      <c r="JID65" s="636"/>
      <c r="JIE65" s="636"/>
      <c r="JIF65" s="636"/>
      <c r="JIG65" s="636"/>
      <c r="JIH65" s="636"/>
      <c r="JII65" s="636"/>
      <c r="JIJ65" s="636"/>
      <c r="JIK65" s="636"/>
      <c r="JIL65" s="636"/>
      <c r="JIM65" s="636"/>
      <c r="JIN65" s="636"/>
      <c r="JIO65" s="636"/>
      <c r="JIP65" s="636"/>
      <c r="JIQ65" s="636"/>
      <c r="JIR65" s="636"/>
      <c r="JIS65" s="636"/>
      <c r="JIT65" s="636"/>
      <c r="JIU65" s="636"/>
      <c r="JIV65" s="636"/>
      <c r="JIW65" s="636"/>
      <c r="JIX65" s="636"/>
      <c r="JIY65" s="636"/>
      <c r="JIZ65" s="636"/>
      <c r="JJA65" s="636"/>
      <c r="JJB65" s="636"/>
      <c r="JJC65" s="636"/>
      <c r="JJD65" s="636"/>
      <c r="JJE65" s="636"/>
      <c r="JJF65" s="636"/>
      <c r="JJG65" s="636"/>
      <c r="JJH65" s="636"/>
      <c r="JJI65" s="636"/>
      <c r="JJJ65" s="636"/>
      <c r="JJK65" s="636"/>
      <c r="JJL65" s="636"/>
      <c r="JJM65" s="636"/>
      <c r="JJN65" s="636"/>
      <c r="JJO65" s="636"/>
      <c r="JJP65" s="636"/>
      <c r="JJQ65" s="636"/>
      <c r="JJR65" s="636"/>
      <c r="JJS65" s="636"/>
      <c r="JJT65" s="636"/>
      <c r="JJU65" s="636"/>
      <c r="JJV65" s="636"/>
      <c r="JJW65" s="636"/>
      <c r="JJX65" s="636"/>
      <c r="JJY65" s="636"/>
      <c r="JJZ65" s="636"/>
      <c r="JKA65" s="636"/>
      <c r="JKB65" s="636"/>
      <c r="JKC65" s="636"/>
      <c r="JKD65" s="636"/>
      <c r="JKE65" s="636"/>
      <c r="JKF65" s="636"/>
      <c r="JKG65" s="636"/>
      <c r="JKH65" s="636"/>
      <c r="JKI65" s="636"/>
      <c r="JKJ65" s="636"/>
      <c r="JKK65" s="636"/>
      <c r="JKL65" s="636"/>
      <c r="JKM65" s="636"/>
      <c r="JKN65" s="636"/>
      <c r="JKO65" s="636"/>
      <c r="JKP65" s="636"/>
      <c r="JKQ65" s="636"/>
      <c r="JKR65" s="636"/>
      <c r="JKS65" s="636"/>
      <c r="JKT65" s="636"/>
      <c r="JKU65" s="636"/>
      <c r="JKV65" s="636"/>
      <c r="JKW65" s="636"/>
      <c r="JKX65" s="636"/>
      <c r="JKY65" s="636"/>
      <c r="JKZ65" s="636"/>
      <c r="JLA65" s="636"/>
      <c r="JLB65" s="636"/>
      <c r="JLC65" s="636"/>
      <c r="JLD65" s="636"/>
      <c r="JLE65" s="636"/>
      <c r="JLF65" s="636"/>
      <c r="JLG65" s="636"/>
      <c r="JLH65" s="636"/>
      <c r="JLI65" s="636"/>
      <c r="JLJ65" s="636"/>
      <c r="JLK65" s="636"/>
      <c r="JLL65" s="636"/>
      <c r="JLM65" s="636"/>
      <c r="JLN65" s="636"/>
      <c r="JLO65" s="636"/>
      <c r="JLP65" s="636"/>
      <c r="JLQ65" s="636"/>
      <c r="JLR65" s="636"/>
      <c r="JLS65" s="636"/>
      <c r="JLT65" s="636"/>
      <c r="JLU65" s="636"/>
      <c r="JLV65" s="636"/>
      <c r="JLW65" s="636"/>
      <c r="JLX65" s="636"/>
      <c r="JLY65" s="636"/>
      <c r="JLZ65" s="636"/>
      <c r="JMA65" s="636"/>
      <c r="JMB65" s="636"/>
      <c r="JMC65" s="636"/>
      <c r="JMD65" s="636"/>
      <c r="JME65" s="636"/>
      <c r="JMF65" s="636"/>
      <c r="JMG65" s="636"/>
      <c r="JMH65" s="636"/>
      <c r="JMI65" s="636"/>
      <c r="JMJ65" s="636"/>
      <c r="JMK65" s="636"/>
      <c r="JML65" s="636"/>
      <c r="JMM65" s="636"/>
      <c r="JMN65" s="636"/>
      <c r="JMO65" s="636"/>
      <c r="JMP65" s="636"/>
      <c r="JMQ65" s="636"/>
      <c r="JMR65" s="636"/>
      <c r="JMS65" s="636"/>
      <c r="JMT65" s="636"/>
      <c r="JMU65" s="636"/>
      <c r="JMV65" s="636"/>
      <c r="JMW65" s="636"/>
      <c r="JMX65" s="636"/>
      <c r="JMY65" s="636"/>
      <c r="JMZ65" s="636"/>
      <c r="JNA65" s="636"/>
      <c r="JNB65" s="636"/>
      <c r="JNC65" s="636"/>
      <c r="JND65" s="636"/>
      <c r="JNE65" s="636"/>
      <c r="JNF65" s="636"/>
      <c r="JNG65" s="636"/>
      <c r="JNH65" s="636"/>
      <c r="JNI65" s="636"/>
      <c r="JNJ65" s="636"/>
      <c r="JNK65" s="636"/>
      <c r="JNL65" s="636"/>
      <c r="JNM65" s="636"/>
      <c r="JNN65" s="636"/>
      <c r="JNO65" s="636"/>
      <c r="JNP65" s="636"/>
      <c r="JNQ65" s="636"/>
      <c r="JNR65" s="636"/>
      <c r="JNS65" s="636"/>
      <c r="JNT65" s="636"/>
      <c r="JNU65" s="636"/>
      <c r="JNV65" s="636"/>
      <c r="JNW65" s="636"/>
      <c r="JNX65" s="636"/>
      <c r="JNY65" s="636"/>
      <c r="JNZ65" s="636"/>
      <c r="JOA65" s="636"/>
      <c r="JOB65" s="636"/>
      <c r="JOC65" s="636"/>
      <c r="JOD65" s="636"/>
      <c r="JOE65" s="636"/>
      <c r="JOF65" s="636"/>
      <c r="JOG65" s="636"/>
      <c r="JOH65" s="636"/>
      <c r="JOI65" s="636"/>
      <c r="JOJ65" s="636"/>
      <c r="JOK65" s="636"/>
      <c r="JOL65" s="636"/>
      <c r="JOM65" s="636"/>
      <c r="JON65" s="636"/>
      <c r="JOO65" s="636"/>
      <c r="JOP65" s="636"/>
      <c r="JOQ65" s="636"/>
      <c r="JOR65" s="636"/>
      <c r="JOS65" s="636"/>
      <c r="JOT65" s="636"/>
      <c r="JOU65" s="636"/>
      <c r="JOV65" s="636"/>
      <c r="JOW65" s="636"/>
      <c r="JOX65" s="636"/>
      <c r="JOY65" s="636"/>
      <c r="JOZ65" s="636"/>
      <c r="JPA65" s="636"/>
      <c r="JPB65" s="636"/>
      <c r="JPC65" s="636"/>
      <c r="JPD65" s="636"/>
      <c r="JPE65" s="636"/>
      <c r="JPF65" s="636"/>
      <c r="JPG65" s="636"/>
      <c r="JPH65" s="636"/>
      <c r="JPI65" s="636"/>
      <c r="JPJ65" s="636"/>
      <c r="JPK65" s="636"/>
      <c r="JPL65" s="636"/>
      <c r="JPM65" s="636"/>
      <c r="JPN65" s="636"/>
      <c r="JPO65" s="636"/>
      <c r="JPP65" s="636"/>
      <c r="JPQ65" s="636"/>
      <c r="JPR65" s="636"/>
      <c r="JPS65" s="636"/>
      <c r="JPT65" s="636"/>
      <c r="JPU65" s="636"/>
      <c r="JPV65" s="636"/>
      <c r="JPW65" s="636"/>
      <c r="JPX65" s="636"/>
      <c r="JPY65" s="636"/>
      <c r="JPZ65" s="636"/>
      <c r="JQA65" s="636"/>
      <c r="JQB65" s="636"/>
      <c r="JQC65" s="636"/>
      <c r="JQD65" s="636"/>
      <c r="JQE65" s="636"/>
      <c r="JQF65" s="636"/>
      <c r="JQG65" s="636"/>
      <c r="JQH65" s="636"/>
      <c r="JQI65" s="636"/>
      <c r="JQJ65" s="636"/>
      <c r="JQK65" s="636"/>
      <c r="JQL65" s="636"/>
      <c r="JQM65" s="636"/>
      <c r="JQN65" s="636"/>
      <c r="JQO65" s="636"/>
      <c r="JQP65" s="636"/>
      <c r="JQQ65" s="636"/>
      <c r="JQR65" s="636"/>
      <c r="JQS65" s="636"/>
      <c r="JQT65" s="636"/>
      <c r="JQU65" s="636"/>
      <c r="JQV65" s="636"/>
      <c r="JQW65" s="636"/>
      <c r="JQX65" s="636"/>
      <c r="JQY65" s="636"/>
      <c r="JQZ65" s="636"/>
      <c r="JRA65" s="636"/>
      <c r="JRB65" s="636"/>
      <c r="JRC65" s="636"/>
      <c r="JRD65" s="636"/>
      <c r="JRE65" s="636"/>
      <c r="JRF65" s="636"/>
      <c r="JRG65" s="636"/>
      <c r="JRH65" s="636"/>
      <c r="JRI65" s="636"/>
      <c r="JRJ65" s="636"/>
      <c r="JRK65" s="636"/>
      <c r="JRL65" s="636"/>
      <c r="JRM65" s="636"/>
      <c r="JRN65" s="636"/>
      <c r="JRO65" s="636"/>
      <c r="JRP65" s="636"/>
      <c r="JRQ65" s="636"/>
      <c r="JRR65" s="636"/>
      <c r="JRS65" s="636"/>
      <c r="JRT65" s="636"/>
      <c r="JRU65" s="636"/>
      <c r="JRV65" s="636"/>
      <c r="JRW65" s="636"/>
      <c r="JRX65" s="636"/>
      <c r="JRY65" s="636"/>
      <c r="JRZ65" s="636"/>
      <c r="JSA65" s="636"/>
      <c r="JSB65" s="636"/>
      <c r="JSC65" s="636"/>
      <c r="JSD65" s="636"/>
      <c r="JSE65" s="636"/>
      <c r="JSF65" s="636"/>
      <c r="JSG65" s="636"/>
      <c r="JSH65" s="636"/>
      <c r="JSI65" s="636"/>
      <c r="JSJ65" s="636"/>
      <c r="JSK65" s="636"/>
      <c r="JSL65" s="636"/>
      <c r="JSM65" s="636"/>
      <c r="JSN65" s="636"/>
      <c r="JSO65" s="636"/>
      <c r="JSP65" s="636"/>
      <c r="JSQ65" s="636"/>
      <c r="JSR65" s="636"/>
      <c r="JSS65" s="636"/>
      <c r="JST65" s="636"/>
      <c r="JSU65" s="636"/>
      <c r="JSV65" s="636"/>
      <c r="JSW65" s="636"/>
      <c r="JSX65" s="636"/>
      <c r="JSY65" s="636"/>
      <c r="JSZ65" s="636"/>
      <c r="JTA65" s="636"/>
      <c r="JTB65" s="636"/>
      <c r="JTC65" s="636"/>
      <c r="JTD65" s="636"/>
      <c r="JTE65" s="636"/>
      <c r="JTF65" s="636"/>
      <c r="JTG65" s="636"/>
      <c r="JTH65" s="636"/>
      <c r="JTI65" s="636"/>
      <c r="JTJ65" s="636"/>
      <c r="JTK65" s="636"/>
      <c r="JTL65" s="636"/>
      <c r="JTM65" s="636"/>
      <c r="JTN65" s="636"/>
      <c r="JTO65" s="636"/>
      <c r="JTP65" s="636"/>
      <c r="JTQ65" s="636"/>
      <c r="JTR65" s="636"/>
      <c r="JTS65" s="636"/>
      <c r="JTT65" s="636"/>
      <c r="JTU65" s="636"/>
      <c r="JTV65" s="636"/>
      <c r="JTW65" s="636"/>
      <c r="JTX65" s="636"/>
      <c r="JTY65" s="636"/>
      <c r="JTZ65" s="636"/>
      <c r="JUA65" s="636"/>
      <c r="JUB65" s="636"/>
      <c r="JUC65" s="636"/>
      <c r="JUD65" s="636"/>
      <c r="JUE65" s="636"/>
      <c r="JUF65" s="636"/>
      <c r="JUG65" s="636"/>
      <c r="JUH65" s="636"/>
      <c r="JUI65" s="636"/>
      <c r="JUJ65" s="636"/>
      <c r="JUK65" s="636"/>
      <c r="JUL65" s="636"/>
      <c r="JUM65" s="636"/>
      <c r="JUN65" s="636"/>
      <c r="JUO65" s="636"/>
      <c r="JUP65" s="636"/>
      <c r="JUQ65" s="636"/>
      <c r="JUR65" s="636"/>
      <c r="JUS65" s="636"/>
      <c r="JUT65" s="636"/>
      <c r="JUU65" s="636"/>
      <c r="JUV65" s="636"/>
      <c r="JUW65" s="636"/>
      <c r="JUX65" s="636"/>
      <c r="JUY65" s="636"/>
      <c r="JUZ65" s="636"/>
      <c r="JVA65" s="636"/>
      <c r="JVB65" s="636"/>
      <c r="JVC65" s="636"/>
      <c r="JVD65" s="636"/>
      <c r="JVE65" s="636"/>
      <c r="JVF65" s="636"/>
      <c r="JVG65" s="636"/>
      <c r="JVH65" s="636"/>
      <c r="JVI65" s="636"/>
      <c r="JVJ65" s="636"/>
      <c r="JVK65" s="636"/>
      <c r="JVL65" s="636"/>
      <c r="JVM65" s="636"/>
      <c r="JVN65" s="636"/>
      <c r="JVO65" s="636"/>
      <c r="JVP65" s="636"/>
      <c r="JVQ65" s="636"/>
      <c r="JVR65" s="636"/>
      <c r="JVS65" s="636"/>
      <c r="JVT65" s="636"/>
      <c r="JVU65" s="636"/>
      <c r="JVV65" s="636"/>
      <c r="JVW65" s="636"/>
      <c r="JVX65" s="636"/>
      <c r="JVY65" s="636"/>
      <c r="JVZ65" s="636"/>
      <c r="JWA65" s="636"/>
      <c r="JWB65" s="636"/>
      <c r="JWC65" s="636"/>
      <c r="JWD65" s="636"/>
      <c r="JWE65" s="636"/>
      <c r="JWF65" s="636"/>
      <c r="JWG65" s="636"/>
      <c r="JWH65" s="636"/>
      <c r="JWI65" s="636"/>
      <c r="JWJ65" s="636"/>
      <c r="JWK65" s="636"/>
      <c r="JWL65" s="636"/>
      <c r="JWM65" s="636"/>
      <c r="JWN65" s="636"/>
      <c r="JWO65" s="636"/>
      <c r="JWP65" s="636"/>
      <c r="JWQ65" s="636"/>
      <c r="JWR65" s="636"/>
      <c r="JWS65" s="636"/>
      <c r="JWT65" s="636"/>
      <c r="JWU65" s="636"/>
      <c r="JWV65" s="636"/>
      <c r="JWW65" s="636"/>
      <c r="JWX65" s="636"/>
      <c r="JWY65" s="636"/>
      <c r="JWZ65" s="636"/>
      <c r="JXA65" s="636"/>
      <c r="JXB65" s="636"/>
      <c r="JXC65" s="636"/>
      <c r="JXD65" s="636"/>
      <c r="JXE65" s="636"/>
      <c r="JXF65" s="636"/>
      <c r="JXG65" s="636"/>
      <c r="JXH65" s="636"/>
      <c r="JXI65" s="636"/>
      <c r="JXJ65" s="636"/>
      <c r="JXK65" s="636"/>
      <c r="JXL65" s="636"/>
      <c r="JXM65" s="636"/>
      <c r="JXN65" s="636"/>
      <c r="JXO65" s="636"/>
      <c r="JXP65" s="636"/>
      <c r="JXQ65" s="636"/>
      <c r="JXR65" s="636"/>
      <c r="JXS65" s="636"/>
      <c r="JXT65" s="636"/>
      <c r="JXU65" s="636"/>
      <c r="JXV65" s="636"/>
      <c r="JXW65" s="636"/>
      <c r="JXX65" s="636"/>
      <c r="JXY65" s="636"/>
      <c r="JXZ65" s="636"/>
      <c r="JYA65" s="636"/>
      <c r="JYB65" s="636"/>
      <c r="JYC65" s="636"/>
      <c r="JYD65" s="636"/>
      <c r="JYE65" s="636"/>
      <c r="JYF65" s="636"/>
      <c r="JYG65" s="636"/>
      <c r="JYH65" s="636"/>
      <c r="JYI65" s="636"/>
      <c r="JYJ65" s="636"/>
      <c r="JYK65" s="636"/>
      <c r="JYL65" s="636"/>
      <c r="JYM65" s="636"/>
      <c r="JYN65" s="636"/>
      <c r="JYO65" s="636"/>
      <c r="JYP65" s="636"/>
      <c r="JYQ65" s="636"/>
      <c r="JYR65" s="636"/>
      <c r="JYS65" s="636"/>
      <c r="JYT65" s="636"/>
      <c r="JYU65" s="636"/>
      <c r="JYV65" s="636"/>
      <c r="JYW65" s="636"/>
      <c r="JYX65" s="636"/>
      <c r="JYY65" s="636"/>
      <c r="JYZ65" s="636"/>
      <c r="JZA65" s="636"/>
      <c r="JZB65" s="636"/>
      <c r="JZC65" s="636"/>
      <c r="JZD65" s="636"/>
      <c r="JZE65" s="636"/>
      <c r="JZF65" s="636"/>
      <c r="JZG65" s="636"/>
      <c r="JZH65" s="636"/>
      <c r="JZI65" s="636"/>
      <c r="JZJ65" s="636"/>
      <c r="JZK65" s="636"/>
      <c r="JZL65" s="636"/>
      <c r="JZM65" s="636"/>
      <c r="JZN65" s="636"/>
      <c r="JZO65" s="636"/>
      <c r="JZP65" s="636"/>
      <c r="JZQ65" s="636"/>
      <c r="JZR65" s="636"/>
      <c r="JZS65" s="636"/>
      <c r="JZT65" s="636"/>
      <c r="JZU65" s="636"/>
      <c r="JZV65" s="636"/>
      <c r="JZW65" s="636"/>
      <c r="JZX65" s="636"/>
      <c r="JZY65" s="636"/>
      <c r="JZZ65" s="636"/>
      <c r="KAA65" s="636"/>
      <c r="KAB65" s="636"/>
      <c r="KAC65" s="636"/>
      <c r="KAD65" s="636"/>
      <c r="KAE65" s="636"/>
      <c r="KAF65" s="636"/>
      <c r="KAG65" s="636"/>
      <c r="KAH65" s="636"/>
      <c r="KAI65" s="636"/>
      <c r="KAJ65" s="636"/>
      <c r="KAK65" s="636"/>
      <c r="KAL65" s="636"/>
      <c r="KAM65" s="636"/>
      <c r="KAN65" s="636"/>
      <c r="KAO65" s="636"/>
      <c r="KAP65" s="636"/>
      <c r="KAQ65" s="636"/>
      <c r="KAR65" s="636"/>
      <c r="KAS65" s="636"/>
      <c r="KAT65" s="636"/>
      <c r="KAU65" s="636"/>
      <c r="KAV65" s="636"/>
      <c r="KAW65" s="636"/>
      <c r="KAX65" s="636"/>
      <c r="KAY65" s="636"/>
      <c r="KAZ65" s="636"/>
      <c r="KBA65" s="636"/>
      <c r="KBB65" s="636"/>
      <c r="KBC65" s="636"/>
      <c r="KBD65" s="636"/>
      <c r="KBE65" s="636"/>
      <c r="KBF65" s="636"/>
      <c r="KBG65" s="636"/>
      <c r="KBH65" s="636"/>
      <c r="KBI65" s="636"/>
      <c r="KBJ65" s="636"/>
      <c r="KBK65" s="636"/>
      <c r="KBL65" s="636"/>
      <c r="KBM65" s="636"/>
      <c r="KBN65" s="636"/>
      <c r="KBO65" s="636"/>
      <c r="KBP65" s="636"/>
      <c r="KBQ65" s="636"/>
      <c r="KBR65" s="636"/>
      <c r="KBS65" s="636"/>
      <c r="KBT65" s="636"/>
      <c r="KBU65" s="636"/>
      <c r="KBV65" s="636"/>
      <c r="KBW65" s="636"/>
      <c r="KBX65" s="636"/>
      <c r="KBY65" s="636"/>
      <c r="KBZ65" s="636"/>
      <c r="KCA65" s="636"/>
      <c r="KCB65" s="636"/>
      <c r="KCC65" s="636"/>
      <c r="KCD65" s="636"/>
      <c r="KCE65" s="636"/>
      <c r="KCF65" s="636"/>
      <c r="KCG65" s="636"/>
      <c r="KCH65" s="636"/>
      <c r="KCI65" s="636"/>
      <c r="KCJ65" s="636"/>
      <c r="KCK65" s="636"/>
      <c r="KCL65" s="636"/>
      <c r="KCM65" s="636"/>
      <c r="KCN65" s="636"/>
      <c r="KCO65" s="636"/>
      <c r="KCP65" s="636"/>
      <c r="KCQ65" s="636"/>
      <c r="KCR65" s="636"/>
      <c r="KCS65" s="636"/>
      <c r="KCT65" s="636"/>
      <c r="KCU65" s="636"/>
      <c r="KCV65" s="636"/>
      <c r="KCW65" s="636"/>
      <c r="KCX65" s="636"/>
      <c r="KCY65" s="636"/>
      <c r="KCZ65" s="636"/>
      <c r="KDA65" s="636"/>
      <c r="KDB65" s="636"/>
      <c r="KDC65" s="636"/>
      <c r="KDD65" s="636"/>
      <c r="KDE65" s="636"/>
      <c r="KDF65" s="636"/>
      <c r="KDG65" s="636"/>
      <c r="KDH65" s="636"/>
      <c r="KDI65" s="636"/>
      <c r="KDJ65" s="636"/>
      <c r="KDK65" s="636"/>
      <c r="KDL65" s="636"/>
      <c r="KDM65" s="636"/>
      <c r="KDN65" s="636"/>
      <c r="KDO65" s="636"/>
      <c r="KDP65" s="636"/>
      <c r="KDQ65" s="636"/>
      <c r="KDR65" s="636"/>
      <c r="KDS65" s="636"/>
      <c r="KDT65" s="636"/>
      <c r="KDU65" s="636"/>
      <c r="KDV65" s="636"/>
      <c r="KDW65" s="636"/>
      <c r="KDX65" s="636"/>
      <c r="KDY65" s="636"/>
      <c r="KDZ65" s="636"/>
      <c r="KEA65" s="636"/>
      <c r="KEB65" s="636"/>
      <c r="KEC65" s="636"/>
      <c r="KED65" s="636"/>
      <c r="KEE65" s="636"/>
      <c r="KEF65" s="636"/>
      <c r="KEG65" s="636"/>
      <c r="KEH65" s="636"/>
      <c r="KEI65" s="636"/>
      <c r="KEJ65" s="636"/>
      <c r="KEK65" s="636"/>
      <c r="KEL65" s="636"/>
      <c r="KEM65" s="636"/>
      <c r="KEN65" s="636"/>
      <c r="KEO65" s="636"/>
      <c r="KEP65" s="636"/>
      <c r="KEQ65" s="636"/>
      <c r="KER65" s="636"/>
      <c r="KES65" s="636"/>
      <c r="KET65" s="636"/>
      <c r="KEU65" s="636"/>
      <c r="KEV65" s="636"/>
      <c r="KEW65" s="636"/>
      <c r="KEX65" s="636"/>
      <c r="KEY65" s="636"/>
      <c r="KEZ65" s="636"/>
      <c r="KFA65" s="636"/>
      <c r="KFB65" s="636"/>
      <c r="KFC65" s="636"/>
      <c r="KFD65" s="636"/>
      <c r="KFE65" s="636"/>
      <c r="KFF65" s="636"/>
      <c r="KFG65" s="636"/>
      <c r="KFH65" s="636"/>
      <c r="KFI65" s="636"/>
      <c r="KFJ65" s="636"/>
      <c r="KFK65" s="636"/>
      <c r="KFL65" s="636"/>
      <c r="KFM65" s="636"/>
      <c r="KFN65" s="636"/>
      <c r="KFO65" s="636"/>
      <c r="KFP65" s="636"/>
      <c r="KFQ65" s="636"/>
      <c r="KFR65" s="636"/>
      <c r="KFS65" s="636"/>
      <c r="KFT65" s="636"/>
      <c r="KFU65" s="636"/>
      <c r="KFV65" s="636"/>
      <c r="KFW65" s="636"/>
      <c r="KFX65" s="636"/>
      <c r="KFY65" s="636"/>
      <c r="KFZ65" s="636"/>
      <c r="KGA65" s="636"/>
      <c r="KGB65" s="636"/>
      <c r="KGC65" s="636"/>
      <c r="KGD65" s="636"/>
      <c r="KGE65" s="636"/>
      <c r="KGF65" s="636"/>
      <c r="KGG65" s="636"/>
      <c r="KGH65" s="636"/>
      <c r="KGI65" s="636"/>
      <c r="KGJ65" s="636"/>
      <c r="KGK65" s="636"/>
      <c r="KGL65" s="636"/>
      <c r="KGM65" s="636"/>
      <c r="KGN65" s="636"/>
      <c r="KGO65" s="636"/>
      <c r="KGP65" s="636"/>
      <c r="KGQ65" s="636"/>
      <c r="KGR65" s="636"/>
      <c r="KGS65" s="636"/>
      <c r="KGT65" s="636"/>
      <c r="KGU65" s="636"/>
      <c r="KGV65" s="636"/>
      <c r="KGW65" s="636"/>
      <c r="KGX65" s="636"/>
      <c r="KGY65" s="636"/>
      <c r="KGZ65" s="636"/>
      <c r="KHA65" s="636"/>
      <c r="KHB65" s="636"/>
      <c r="KHC65" s="636"/>
      <c r="KHD65" s="636"/>
      <c r="KHE65" s="636"/>
      <c r="KHF65" s="636"/>
      <c r="KHG65" s="636"/>
      <c r="KHH65" s="636"/>
      <c r="KHI65" s="636"/>
      <c r="KHJ65" s="636"/>
      <c r="KHK65" s="636"/>
      <c r="KHL65" s="636"/>
      <c r="KHM65" s="636"/>
      <c r="KHN65" s="636"/>
      <c r="KHO65" s="636"/>
      <c r="KHP65" s="636"/>
      <c r="KHQ65" s="636"/>
      <c r="KHR65" s="636"/>
      <c r="KHS65" s="636"/>
      <c r="KHT65" s="636"/>
      <c r="KHU65" s="636"/>
      <c r="KHV65" s="636"/>
      <c r="KHW65" s="636"/>
      <c r="KHX65" s="636"/>
      <c r="KHY65" s="636"/>
      <c r="KHZ65" s="636"/>
      <c r="KIA65" s="636"/>
      <c r="KIB65" s="636"/>
      <c r="KIC65" s="636"/>
      <c r="KID65" s="636"/>
      <c r="KIE65" s="636"/>
      <c r="KIF65" s="636"/>
      <c r="KIG65" s="636"/>
      <c r="KIH65" s="636"/>
      <c r="KII65" s="636"/>
      <c r="KIJ65" s="636"/>
      <c r="KIK65" s="636"/>
      <c r="KIL65" s="636"/>
      <c r="KIM65" s="636"/>
      <c r="KIN65" s="636"/>
      <c r="KIO65" s="636"/>
      <c r="KIP65" s="636"/>
      <c r="KIQ65" s="636"/>
      <c r="KIR65" s="636"/>
      <c r="KIS65" s="636"/>
      <c r="KIT65" s="636"/>
      <c r="KIU65" s="636"/>
      <c r="KIV65" s="636"/>
      <c r="KIW65" s="636"/>
      <c r="KIX65" s="636"/>
      <c r="KIY65" s="636"/>
      <c r="KIZ65" s="636"/>
      <c r="KJA65" s="636"/>
      <c r="KJB65" s="636"/>
      <c r="KJC65" s="636"/>
      <c r="KJD65" s="636"/>
      <c r="KJE65" s="636"/>
      <c r="KJF65" s="636"/>
      <c r="KJG65" s="636"/>
      <c r="KJH65" s="636"/>
      <c r="KJI65" s="636"/>
      <c r="KJJ65" s="636"/>
      <c r="KJK65" s="636"/>
      <c r="KJL65" s="636"/>
      <c r="KJM65" s="636"/>
      <c r="KJN65" s="636"/>
      <c r="KJO65" s="636"/>
      <c r="KJP65" s="636"/>
      <c r="KJQ65" s="636"/>
      <c r="KJR65" s="636"/>
      <c r="KJS65" s="636"/>
      <c r="KJT65" s="636"/>
      <c r="KJU65" s="636"/>
      <c r="KJV65" s="636"/>
      <c r="KJW65" s="636"/>
      <c r="KJX65" s="636"/>
      <c r="KJY65" s="636"/>
      <c r="KJZ65" s="636"/>
      <c r="KKA65" s="636"/>
      <c r="KKB65" s="636"/>
      <c r="KKC65" s="636"/>
      <c r="KKD65" s="636"/>
      <c r="KKE65" s="636"/>
      <c r="KKF65" s="636"/>
      <c r="KKG65" s="636"/>
      <c r="KKH65" s="636"/>
      <c r="KKI65" s="636"/>
      <c r="KKJ65" s="636"/>
      <c r="KKK65" s="636"/>
      <c r="KKL65" s="636"/>
      <c r="KKM65" s="636"/>
      <c r="KKN65" s="636"/>
      <c r="KKO65" s="636"/>
      <c r="KKP65" s="636"/>
      <c r="KKQ65" s="636"/>
      <c r="KKR65" s="636"/>
      <c r="KKS65" s="636"/>
      <c r="KKT65" s="636"/>
      <c r="KKU65" s="636"/>
      <c r="KKV65" s="636"/>
      <c r="KKW65" s="636"/>
      <c r="KKX65" s="636"/>
      <c r="KKY65" s="636"/>
      <c r="KKZ65" s="636"/>
      <c r="KLA65" s="636"/>
      <c r="KLB65" s="636"/>
      <c r="KLC65" s="636"/>
      <c r="KLD65" s="636"/>
      <c r="KLE65" s="636"/>
      <c r="KLF65" s="636"/>
      <c r="KLG65" s="636"/>
      <c r="KLH65" s="636"/>
      <c r="KLI65" s="636"/>
      <c r="KLJ65" s="636"/>
      <c r="KLK65" s="636"/>
      <c r="KLL65" s="636"/>
      <c r="KLM65" s="636"/>
      <c r="KLN65" s="636"/>
      <c r="KLO65" s="636"/>
      <c r="KLP65" s="636"/>
      <c r="KLQ65" s="636"/>
      <c r="KLR65" s="636"/>
      <c r="KLS65" s="636"/>
      <c r="KLT65" s="636"/>
      <c r="KLU65" s="636"/>
      <c r="KLV65" s="636"/>
      <c r="KLW65" s="636"/>
      <c r="KLX65" s="636"/>
      <c r="KLY65" s="636"/>
      <c r="KLZ65" s="636"/>
      <c r="KMA65" s="636"/>
      <c r="KMB65" s="636"/>
      <c r="KMC65" s="636"/>
      <c r="KMD65" s="636"/>
      <c r="KME65" s="636"/>
      <c r="KMF65" s="636"/>
      <c r="KMG65" s="636"/>
      <c r="KMH65" s="636"/>
      <c r="KMI65" s="636"/>
      <c r="KMJ65" s="636"/>
      <c r="KMK65" s="636"/>
      <c r="KML65" s="636"/>
      <c r="KMM65" s="636"/>
      <c r="KMN65" s="636"/>
      <c r="KMO65" s="636"/>
      <c r="KMP65" s="636"/>
      <c r="KMQ65" s="636"/>
      <c r="KMR65" s="636"/>
      <c r="KMS65" s="636"/>
      <c r="KMT65" s="636"/>
      <c r="KMU65" s="636"/>
      <c r="KMV65" s="636"/>
      <c r="KMW65" s="636"/>
      <c r="KMX65" s="636"/>
      <c r="KMY65" s="636"/>
      <c r="KMZ65" s="636"/>
      <c r="KNA65" s="636"/>
      <c r="KNB65" s="636"/>
      <c r="KNC65" s="636"/>
      <c r="KND65" s="636"/>
      <c r="KNE65" s="636"/>
      <c r="KNF65" s="636"/>
      <c r="KNG65" s="636"/>
      <c r="KNH65" s="636"/>
      <c r="KNI65" s="636"/>
      <c r="KNJ65" s="636"/>
      <c r="KNK65" s="636"/>
      <c r="KNL65" s="636"/>
      <c r="KNM65" s="636"/>
      <c r="KNN65" s="636"/>
      <c r="KNO65" s="636"/>
      <c r="KNP65" s="636"/>
      <c r="KNQ65" s="636"/>
      <c r="KNR65" s="636"/>
      <c r="KNS65" s="636"/>
      <c r="KNT65" s="636"/>
      <c r="KNU65" s="636"/>
      <c r="KNV65" s="636"/>
      <c r="KNW65" s="636"/>
      <c r="KNX65" s="636"/>
      <c r="KNY65" s="636"/>
      <c r="KNZ65" s="636"/>
      <c r="KOA65" s="636"/>
      <c r="KOB65" s="636"/>
      <c r="KOC65" s="636"/>
      <c r="KOD65" s="636"/>
      <c r="KOE65" s="636"/>
      <c r="KOF65" s="636"/>
      <c r="KOG65" s="636"/>
      <c r="KOH65" s="636"/>
      <c r="KOI65" s="636"/>
      <c r="KOJ65" s="636"/>
      <c r="KOK65" s="636"/>
      <c r="KOL65" s="636"/>
      <c r="KOM65" s="636"/>
      <c r="KON65" s="636"/>
      <c r="KOO65" s="636"/>
      <c r="KOP65" s="636"/>
      <c r="KOQ65" s="636"/>
      <c r="KOR65" s="636"/>
      <c r="KOS65" s="636"/>
      <c r="KOT65" s="636"/>
      <c r="KOU65" s="636"/>
      <c r="KOV65" s="636"/>
      <c r="KOW65" s="636"/>
      <c r="KOX65" s="636"/>
      <c r="KOY65" s="636"/>
      <c r="KOZ65" s="636"/>
      <c r="KPA65" s="636"/>
      <c r="KPB65" s="636"/>
      <c r="KPC65" s="636"/>
      <c r="KPD65" s="636"/>
      <c r="KPE65" s="636"/>
      <c r="KPF65" s="636"/>
      <c r="KPG65" s="636"/>
      <c r="KPH65" s="636"/>
      <c r="KPI65" s="636"/>
      <c r="KPJ65" s="636"/>
      <c r="KPK65" s="636"/>
      <c r="KPL65" s="636"/>
      <c r="KPM65" s="636"/>
      <c r="KPN65" s="636"/>
      <c r="KPO65" s="636"/>
      <c r="KPP65" s="636"/>
      <c r="KPQ65" s="636"/>
      <c r="KPR65" s="636"/>
      <c r="KPS65" s="636"/>
      <c r="KPT65" s="636"/>
      <c r="KPU65" s="636"/>
      <c r="KPV65" s="636"/>
      <c r="KPW65" s="636"/>
      <c r="KPX65" s="636"/>
      <c r="KPY65" s="636"/>
      <c r="KPZ65" s="636"/>
      <c r="KQA65" s="636"/>
      <c r="KQB65" s="636"/>
      <c r="KQC65" s="636"/>
      <c r="KQD65" s="636"/>
      <c r="KQE65" s="636"/>
      <c r="KQF65" s="636"/>
      <c r="KQG65" s="636"/>
      <c r="KQH65" s="636"/>
      <c r="KQI65" s="636"/>
      <c r="KQJ65" s="636"/>
      <c r="KQK65" s="636"/>
      <c r="KQL65" s="636"/>
      <c r="KQM65" s="636"/>
      <c r="KQN65" s="636"/>
      <c r="KQO65" s="636"/>
      <c r="KQP65" s="636"/>
      <c r="KQQ65" s="636"/>
      <c r="KQR65" s="636"/>
      <c r="KQS65" s="636"/>
      <c r="KQT65" s="636"/>
      <c r="KQU65" s="636"/>
      <c r="KQV65" s="636"/>
      <c r="KQW65" s="636"/>
      <c r="KQX65" s="636"/>
      <c r="KQY65" s="636"/>
      <c r="KQZ65" s="636"/>
      <c r="KRA65" s="636"/>
      <c r="KRB65" s="636"/>
      <c r="KRC65" s="636"/>
      <c r="KRD65" s="636"/>
      <c r="KRE65" s="636"/>
      <c r="KRF65" s="636"/>
      <c r="KRG65" s="636"/>
      <c r="KRH65" s="636"/>
      <c r="KRI65" s="636"/>
      <c r="KRJ65" s="636"/>
      <c r="KRK65" s="636"/>
      <c r="KRL65" s="636"/>
      <c r="KRM65" s="636"/>
      <c r="KRN65" s="636"/>
      <c r="KRO65" s="636"/>
      <c r="KRP65" s="636"/>
      <c r="KRQ65" s="636"/>
      <c r="KRR65" s="636"/>
      <c r="KRS65" s="636"/>
      <c r="KRT65" s="636"/>
      <c r="KRU65" s="636"/>
      <c r="KRV65" s="636"/>
      <c r="KRW65" s="636"/>
      <c r="KRX65" s="636"/>
      <c r="KRY65" s="636"/>
      <c r="KRZ65" s="636"/>
      <c r="KSA65" s="636"/>
      <c r="KSB65" s="636"/>
      <c r="KSC65" s="636"/>
      <c r="KSD65" s="636"/>
      <c r="KSE65" s="636"/>
      <c r="KSF65" s="636"/>
      <c r="KSG65" s="636"/>
      <c r="KSH65" s="636"/>
      <c r="KSI65" s="636"/>
      <c r="KSJ65" s="636"/>
      <c r="KSK65" s="636"/>
      <c r="KSL65" s="636"/>
      <c r="KSM65" s="636"/>
      <c r="KSN65" s="636"/>
      <c r="KSO65" s="636"/>
      <c r="KSP65" s="636"/>
      <c r="KSQ65" s="636"/>
      <c r="KSR65" s="636"/>
      <c r="KSS65" s="636"/>
      <c r="KST65" s="636"/>
      <c r="KSU65" s="636"/>
      <c r="KSV65" s="636"/>
      <c r="KSW65" s="636"/>
      <c r="KSX65" s="636"/>
      <c r="KSY65" s="636"/>
      <c r="KSZ65" s="636"/>
      <c r="KTA65" s="636"/>
      <c r="KTB65" s="636"/>
      <c r="KTC65" s="636"/>
      <c r="KTD65" s="636"/>
      <c r="KTE65" s="636"/>
      <c r="KTF65" s="636"/>
      <c r="KTG65" s="636"/>
      <c r="KTH65" s="636"/>
      <c r="KTI65" s="636"/>
      <c r="KTJ65" s="636"/>
      <c r="KTK65" s="636"/>
      <c r="KTL65" s="636"/>
      <c r="KTM65" s="636"/>
      <c r="KTN65" s="636"/>
      <c r="KTO65" s="636"/>
      <c r="KTP65" s="636"/>
      <c r="KTQ65" s="636"/>
      <c r="KTR65" s="636"/>
      <c r="KTS65" s="636"/>
      <c r="KTT65" s="636"/>
      <c r="KTU65" s="636"/>
      <c r="KTV65" s="636"/>
      <c r="KTW65" s="636"/>
      <c r="KTX65" s="636"/>
      <c r="KTY65" s="636"/>
      <c r="KTZ65" s="636"/>
      <c r="KUA65" s="636"/>
      <c r="KUB65" s="636"/>
      <c r="KUC65" s="636"/>
      <c r="KUD65" s="636"/>
      <c r="KUE65" s="636"/>
      <c r="KUF65" s="636"/>
      <c r="KUG65" s="636"/>
      <c r="KUH65" s="636"/>
      <c r="KUI65" s="636"/>
      <c r="KUJ65" s="636"/>
      <c r="KUK65" s="636"/>
      <c r="KUL65" s="636"/>
      <c r="KUM65" s="636"/>
      <c r="KUN65" s="636"/>
      <c r="KUO65" s="636"/>
      <c r="KUP65" s="636"/>
      <c r="KUQ65" s="636"/>
      <c r="KUR65" s="636"/>
      <c r="KUS65" s="636"/>
      <c r="KUT65" s="636"/>
      <c r="KUU65" s="636"/>
      <c r="KUV65" s="636"/>
      <c r="KUW65" s="636"/>
      <c r="KUX65" s="636"/>
      <c r="KUY65" s="636"/>
      <c r="KUZ65" s="636"/>
      <c r="KVA65" s="636"/>
      <c r="KVB65" s="636"/>
      <c r="KVC65" s="636"/>
      <c r="KVD65" s="636"/>
      <c r="KVE65" s="636"/>
      <c r="KVF65" s="636"/>
      <c r="KVG65" s="636"/>
      <c r="KVH65" s="636"/>
      <c r="KVI65" s="636"/>
      <c r="KVJ65" s="636"/>
      <c r="KVK65" s="636"/>
      <c r="KVL65" s="636"/>
      <c r="KVM65" s="636"/>
      <c r="KVN65" s="636"/>
      <c r="KVO65" s="636"/>
      <c r="KVP65" s="636"/>
      <c r="KVQ65" s="636"/>
      <c r="KVR65" s="636"/>
      <c r="KVS65" s="636"/>
      <c r="KVT65" s="636"/>
      <c r="KVU65" s="636"/>
      <c r="KVV65" s="636"/>
      <c r="KVW65" s="636"/>
      <c r="KVX65" s="636"/>
      <c r="KVY65" s="636"/>
      <c r="KVZ65" s="636"/>
      <c r="KWA65" s="636"/>
      <c r="KWB65" s="636"/>
      <c r="KWC65" s="636"/>
      <c r="KWD65" s="636"/>
      <c r="KWE65" s="636"/>
      <c r="KWF65" s="636"/>
      <c r="KWG65" s="636"/>
      <c r="KWH65" s="636"/>
      <c r="KWI65" s="636"/>
      <c r="KWJ65" s="636"/>
      <c r="KWK65" s="636"/>
      <c r="KWL65" s="636"/>
      <c r="KWM65" s="636"/>
      <c r="KWN65" s="636"/>
      <c r="KWO65" s="636"/>
      <c r="KWP65" s="636"/>
      <c r="KWQ65" s="636"/>
      <c r="KWR65" s="636"/>
      <c r="KWS65" s="636"/>
      <c r="KWT65" s="636"/>
      <c r="KWU65" s="636"/>
      <c r="KWV65" s="636"/>
      <c r="KWW65" s="636"/>
      <c r="KWX65" s="636"/>
      <c r="KWY65" s="636"/>
      <c r="KWZ65" s="636"/>
      <c r="KXA65" s="636"/>
      <c r="KXB65" s="636"/>
      <c r="KXC65" s="636"/>
      <c r="KXD65" s="636"/>
      <c r="KXE65" s="636"/>
      <c r="KXF65" s="636"/>
      <c r="KXG65" s="636"/>
      <c r="KXH65" s="636"/>
      <c r="KXI65" s="636"/>
      <c r="KXJ65" s="636"/>
      <c r="KXK65" s="636"/>
      <c r="KXL65" s="636"/>
      <c r="KXM65" s="636"/>
      <c r="KXN65" s="636"/>
      <c r="KXO65" s="636"/>
      <c r="KXP65" s="636"/>
      <c r="KXQ65" s="636"/>
      <c r="KXR65" s="636"/>
      <c r="KXS65" s="636"/>
      <c r="KXT65" s="636"/>
      <c r="KXU65" s="636"/>
      <c r="KXV65" s="636"/>
      <c r="KXW65" s="636"/>
      <c r="KXX65" s="636"/>
      <c r="KXY65" s="636"/>
      <c r="KXZ65" s="636"/>
      <c r="KYA65" s="636"/>
      <c r="KYB65" s="636"/>
      <c r="KYC65" s="636"/>
      <c r="KYD65" s="636"/>
      <c r="KYE65" s="636"/>
      <c r="KYF65" s="636"/>
      <c r="KYG65" s="636"/>
      <c r="KYH65" s="636"/>
      <c r="KYI65" s="636"/>
      <c r="KYJ65" s="636"/>
      <c r="KYK65" s="636"/>
      <c r="KYL65" s="636"/>
      <c r="KYM65" s="636"/>
      <c r="KYN65" s="636"/>
      <c r="KYO65" s="636"/>
      <c r="KYP65" s="636"/>
      <c r="KYQ65" s="636"/>
      <c r="KYR65" s="636"/>
      <c r="KYS65" s="636"/>
      <c r="KYT65" s="636"/>
      <c r="KYU65" s="636"/>
      <c r="KYV65" s="636"/>
      <c r="KYW65" s="636"/>
      <c r="KYX65" s="636"/>
      <c r="KYY65" s="636"/>
      <c r="KYZ65" s="636"/>
      <c r="KZA65" s="636"/>
      <c r="KZB65" s="636"/>
      <c r="KZC65" s="636"/>
      <c r="KZD65" s="636"/>
      <c r="KZE65" s="636"/>
      <c r="KZF65" s="636"/>
      <c r="KZG65" s="636"/>
      <c r="KZH65" s="636"/>
      <c r="KZI65" s="636"/>
      <c r="KZJ65" s="636"/>
      <c r="KZK65" s="636"/>
      <c r="KZL65" s="636"/>
      <c r="KZM65" s="636"/>
      <c r="KZN65" s="636"/>
      <c r="KZO65" s="636"/>
      <c r="KZP65" s="636"/>
      <c r="KZQ65" s="636"/>
      <c r="KZR65" s="636"/>
      <c r="KZS65" s="636"/>
      <c r="KZT65" s="636"/>
      <c r="KZU65" s="636"/>
      <c r="KZV65" s="636"/>
      <c r="KZW65" s="636"/>
      <c r="KZX65" s="636"/>
      <c r="KZY65" s="636"/>
      <c r="KZZ65" s="636"/>
      <c r="LAA65" s="636"/>
      <c r="LAB65" s="636"/>
      <c r="LAC65" s="636"/>
      <c r="LAD65" s="636"/>
      <c r="LAE65" s="636"/>
      <c r="LAF65" s="636"/>
      <c r="LAG65" s="636"/>
      <c r="LAH65" s="636"/>
      <c r="LAI65" s="636"/>
      <c r="LAJ65" s="636"/>
      <c r="LAK65" s="636"/>
      <c r="LAL65" s="636"/>
      <c r="LAM65" s="636"/>
      <c r="LAN65" s="636"/>
      <c r="LAO65" s="636"/>
      <c r="LAP65" s="636"/>
      <c r="LAQ65" s="636"/>
      <c r="LAR65" s="636"/>
      <c r="LAS65" s="636"/>
      <c r="LAT65" s="636"/>
      <c r="LAU65" s="636"/>
      <c r="LAV65" s="636"/>
      <c r="LAW65" s="636"/>
      <c r="LAX65" s="636"/>
      <c r="LAY65" s="636"/>
      <c r="LAZ65" s="636"/>
      <c r="LBA65" s="636"/>
      <c r="LBB65" s="636"/>
      <c r="LBC65" s="636"/>
      <c r="LBD65" s="636"/>
      <c r="LBE65" s="636"/>
      <c r="LBF65" s="636"/>
      <c r="LBG65" s="636"/>
      <c r="LBH65" s="636"/>
      <c r="LBI65" s="636"/>
      <c r="LBJ65" s="636"/>
      <c r="LBK65" s="636"/>
      <c r="LBL65" s="636"/>
      <c r="LBM65" s="636"/>
      <c r="LBN65" s="636"/>
      <c r="LBO65" s="636"/>
      <c r="LBP65" s="636"/>
      <c r="LBQ65" s="636"/>
      <c r="LBR65" s="636"/>
      <c r="LBS65" s="636"/>
      <c r="LBT65" s="636"/>
      <c r="LBU65" s="636"/>
      <c r="LBV65" s="636"/>
      <c r="LBW65" s="636"/>
      <c r="LBX65" s="636"/>
      <c r="LBY65" s="636"/>
      <c r="LBZ65" s="636"/>
      <c r="LCA65" s="636"/>
      <c r="LCB65" s="636"/>
      <c r="LCC65" s="636"/>
      <c r="LCD65" s="636"/>
      <c r="LCE65" s="636"/>
      <c r="LCF65" s="636"/>
      <c r="LCG65" s="636"/>
      <c r="LCH65" s="636"/>
      <c r="LCI65" s="636"/>
      <c r="LCJ65" s="636"/>
      <c r="LCK65" s="636"/>
      <c r="LCL65" s="636"/>
      <c r="LCM65" s="636"/>
      <c r="LCN65" s="636"/>
      <c r="LCO65" s="636"/>
      <c r="LCP65" s="636"/>
      <c r="LCQ65" s="636"/>
      <c r="LCR65" s="636"/>
      <c r="LCS65" s="636"/>
      <c r="LCT65" s="636"/>
      <c r="LCU65" s="636"/>
      <c r="LCV65" s="636"/>
      <c r="LCW65" s="636"/>
      <c r="LCX65" s="636"/>
      <c r="LCY65" s="636"/>
      <c r="LCZ65" s="636"/>
      <c r="LDA65" s="636"/>
      <c r="LDB65" s="636"/>
      <c r="LDC65" s="636"/>
      <c r="LDD65" s="636"/>
      <c r="LDE65" s="636"/>
      <c r="LDF65" s="636"/>
      <c r="LDG65" s="636"/>
      <c r="LDH65" s="636"/>
      <c r="LDI65" s="636"/>
      <c r="LDJ65" s="636"/>
      <c r="LDK65" s="636"/>
      <c r="LDL65" s="636"/>
      <c r="LDM65" s="636"/>
      <c r="LDN65" s="636"/>
      <c r="LDO65" s="636"/>
      <c r="LDP65" s="636"/>
      <c r="LDQ65" s="636"/>
      <c r="LDR65" s="636"/>
      <c r="LDS65" s="636"/>
      <c r="LDT65" s="636"/>
      <c r="LDU65" s="636"/>
      <c r="LDV65" s="636"/>
      <c r="LDW65" s="636"/>
      <c r="LDX65" s="636"/>
      <c r="LDY65" s="636"/>
      <c r="LDZ65" s="636"/>
      <c r="LEA65" s="636"/>
      <c r="LEB65" s="636"/>
      <c r="LEC65" s="636"/>
      <c r="LED65" s="636"/>
      <c r="LEE65" s="636"/>
      <c r="LEF65" s="636"/>
      <c r="LEG65" s="636"/>
      <c r="LEH65" s="636"/>
      <c r="LEI65" s="636"/>
      <c r="LEJ65" s="636"/>
      <c r="LEK65" s="636"/>
      <c r="LEL65" s="636"/>
      <c r="LEM65" s="636"/>
      <c r="LEN65" s="636"/>
      <c r="LEO65" s="636"/>
      <c r="LEP65" s="636"/>
      <c r="LEQ65" s="636"/>
      <c r="LER65" s="636"/>
      <c r="LES65" s="636"/>
      <c r="LET65" s="636"/>
      <c r="LEU65" s="636"/>
      <c r="LEV65" s="636"/>
      <c r="LEW65" s="636"/>
      <c r="LEX65" s="636"/>
      <c r="LEY65" s="636"/>
      <c r="LEZ65" s="636"/>
      <c r="LFA65" s="636"/>
      <c r="LFB65" s="636"/>
      <c r="LFC65" s="636"/>
      <c r="LFD65" s="636"/>
      <c r="LFE65" s="636"/>
      <c r="LFF65" s="636"/>
      <c r="LFG65" s="636"/>
      <c r="LFH65" s="636"/>
      <c r="LFI65" s="636"/>
      <c r="LFJ65" s="636"/>
      <c r="LFK65" s="636"/>
      <c r="LFL65" s="636"/>
      <c r="LFM65" s="636"/>
      <c r="LFN65" s="636"/>
      <c r="LFO65" s="636"/>
      <c r="LFP65" s="636"/>
      <c r="LFQ65" s="636"/>
      <c r="LFR65" s="636"/>
      <c r="LFS65" s="636"/>
      <c r="LFT65" s="636"/>
      <c r="LFU65" s="636"/>
      <c r="LFV65" s="636"/>
      <c r="LFW65" s="636"/>
      <c r="LFX65" s="636"/>
      <c r="LFY65" s="636"/>
      <c r="LFZ65" s="636"/>
      <c r="LGA65" s="636"/>
      <c r="LGB65" s="636"/>
      <c r="LGC65" s="636"/>
      <c r="LGD65" s="636"/>
      <c r="LGE65" s="636"/>
      <c r="LGF65" s="636"/>
      <c r="LGG65" s="636"/>
      <c r="LGH65" s="636"/>
      <c r="LGI65" s="636"/>
      <c r="LGJ65" s="636"/>
      <c r="LGK65" s="636"/>
      <c r="LGL65" s="636"/>
      <c r="LGM65" s="636"/>
      <c r="LGN65" s="636"/>
      <c r="LGO65" s="636"/>
      <c r="LGP65" s="636"/>
      <c r="LGQ65" s="636"/>
      <c r="LGR65" s="636"/>
      <c r="LGS65" s="636"/>
      <c r="LGT65" s="636"/>
      <c r="LGU65" s="636"/>
      <c r="LGV65" s="636"/>
      <c r="LGW65" s="636"/>
      <c r="LGX65" s="636"/>
      <c r="LGY65" s="636"/>
      <c r="LGZ65" s="636"/>
      <c r="LHA65" s="636"/>
      <c r="LHB65" s="636"/>
      <c r="LHC65" s="636"/>
      <c r="LHD65" s="636"/>
      <c r="LHE65" s="636"/>
      <c r="LHF65" s="636"/>
      <c r="LHG65" s="636"/>
      <c r="LHH65" s="636"/>
      <c r="LHI65" s="636"/>
      <c r="LHJ65" s="636"/>
      <c r="LHK65" s="636"/>
      <c r="LHL65" s="636"/>
      <c r="LHM65" s="636"/>
      <c r="LHN65" s="636"/>
      <c r="LHO65" s="636"/>
      <c r="LHP65" s="636"/>
      <c r="LHQ65" s="636"/>
      <c r="LHR65" s="636"/>
      <c r="LHS65" s="636"/>
      <c r="LHT65" s="636"/>
      <c r="LHU65" s="636"/>
      <c r="LHV65" s="636"/>
      <c r="LHW65" s="636"/>
      <c r="LHX65" s="636"/>
      <c r="LHY65" s="636"/>
      <c r="LHZ65" s="636"/>
      <c r="LIA65" s="636"/>
      <c r="LIB65" s="636"/>
      <c r="LIC65" s="636"/>
      <c r="LID65" s="636"/>
      <c r="LIE65" s="636"/>
      <c r="LIF65" s="636"/>
      <c r="LIG65" s="636"/>
      <c r="LIH65" s="636"/>
      <c r="LII65" s="636"/>
      <c r="LIJ65" s="636"/>
      <c r="LIK65" s="636"/>
      <c r="LIL65" s="636"/>
      <c r="LIM65" s="636"/>
      <c r="LIN65" s="636"/>
      <c r="LIO65" s="636"/>
      <c r="LIP65" s="636"/>
      <c r="LIQ65" s="636"/>
      <c r="LIR65" s="636"/>
      <c r="LIS65" s="636"/>
      <c r="LIT65" s="636"/>
      <c r="LIU65" s="636"/>
      <c r="LIV65" s="636"/>
      <c r="LIW65" s="636"/>
      <c r="LIX65" s="636"/>
      <c r="LIY65" s="636"/>
      <c r="LIZ65" s="636"/>
      <c r="LJA65" s="636"/>
      <c r="LJB65" s="636"/>
      <c r="LJC65" s="636"/>
      <c r="LJD65" s="636"/>
      <c r="LJE65" s="636"/>
      <c r="LJF65" s="636"/>
      <c r="LJG65" s="636"/>
      <c r="LJH65" s="636"/>
      <c r="LJI65" s="636"/>
      <c r="LJJ65" s="636"/>
      <c r="LJK65" s="636"/>
      <c r="LJL65" s="636"/>
      <c r="LJM65" s="636"/>
      <c r="LJN65" s="636"/>
      <c r="LJO65" s="636"/>
      <c r="LJP65" s="636"/>
      <c r="LJQ65" s="636"/>
      <c r="LJR65" s="636"/>
      <c r="LJS65" s="636"/>
      <c r="LJT65" s="636"/>
      <c r="LJU65" s="636"/>
      <c r="LJV65" s="636"/>
      <c r="LJW65" s="636"/>
      <c r="LJX65" s="636"/>
      <c r="LJY65" s="636"/>
      <c r="LJZ65" s="636"/>
      <c r="LKA65" s="636"/>
      <c r="LKB65" s="636"/>
      <c r="LKC65" s="636"/>
      <c r="LKD65" s="636"/>
      <c r="LKE65" s="636"/>
      <c r="LKF65" s="636"/>
      <c r="LKG65" s="636"/>
      <c r="LKH65" s="636"/>
      <c r="LKI65" s="636"/>
      <c r="LKJ65" s="636"/>
      <c r="LKK65" s="636"/>
      <c r="LKL65" s="636"/>
      <c r="LKM65" s="636"/>
      <c r="LKN65" s="636"/>
      <c r="LKO65" s="636"/>
      <c r="LKP65" s="636"/>
      <c r="LKQ65" s="636"/>
      <c r="LKR65" s="636"/>
      <c r="LKS65" s="636"/>
      <c r="LKT65" s="636"/>
      <c r="LKU65" s="636"/>
      <c r="LKV65" s="636"/>
      <c r="LKW65" s="636"/>
      <c r="LKX65" s="636"/>
      <c r="LKY65" s="636"/>
      <c r="LKZ65" s="636"/>
      <c r="LLA65" s="636"/>
      <c r="LLB65" s="636"/>
      <c r="LLC65" s="636"/>
      <c r="LLD65" s="636"/>
      <c r="LLE65" s="636"/>
      <c r="LLF65" s="636"/>
      <c r="LLG65" s="636"/>
      <c r="LLH65" s="636"/>
      <c r="LLI65" s="636"/>
      <c r="LLJ65" s="636"/>
      <c r="LLK65" s="636"/>
      <c r="LLL65" s="636"/>
      <c r="LLM65" s="636"/>
      <c r="LLN65" s="636"/>
      <c r="LLO65" s="636"/>
      <c r="LLP65" s="636"/>
      <c r="LLQ65" s="636"/>
      <c r="LLR65" s="636"/>
      <c r="LLS65" s="636"/>
      <c r="LLT65" s="636"/>
      <c r="LLU65" s="636"/>
      <c r="LLV65" s="636"/>
      <c r="LLW65" s="636"/>
      <c r="LLX65" s="636"/>
      <c r="LLY65" s="636"/>
      <c r="LLZ65" s="636"/>
      <c r="LMA65" s="636"/>
      <c r="LMB65" s="636"/>
      <c r="LMC65" s="636"/>
      <c r="LMD65" s="636"/>
      <c r="LME65" s="636"/>
      <c r="LMF65" s="636"/>
      <c r="LMG65" s="636"/>
      <c r="LMH65" s="636"/>
      <c r="LMI65" s="636"/>
      <c r="LMJ65" s="636"/>
      <c r="LMK65" s="636"/>
      <c r="LML65" s="636"/>
      <c r="LMM65" s="636"/>
      <c r="LMN65" s="636"/>
      <c r="LMO65" s="636"/>
      <c r="LMP65" s="636"/>
      <c r="LMQ65" s="636"/>
      <c r="LMR65" s="636"/>
      <c r="LMS65" s="636"/>
      <c r="LMT65" s="636"/>
      <c r="LMU65" s="636"/>
      <c r="LMV65" s="636"/>
      <c r="LMW65" s="636"/>
      <c r="LMX65" s="636"/>
      <c r="LMY65" s="636"/>
      <c r="LMZ65" s="636"/>
      <c r="LNA65" s="636"/>
      <c r="LNB65" s="636"/>
      <c r="LNC65" s="636"/>
      <c r="LND65" s="636"/>
      <c r="LNE65" s="636"/>
      <c r="LNF65" s="636"/>
      <c r="LNG65" s="636"/>
      <c r="LNH65" s="636"/>
      <c r="LNI65" s="636"/>
      <c r="LNJ65" s="636"/>
      <c r="LNK65" s="636"/>
      <c r="LNL65" s="636"/>
      <c r="LNM65" s="636"/>
      <c r="LNN65" s="636"/>
      <c r="LNO65" s="636"/>
      <c r="LNP65" s="636"/>
      <c r="LNQ65" s="636"/>
      <c r="LNR65" s="636"/>
      <c r="LNS65" s="636"/>
      <c r="LNT65" s="636"/>
      <c r="LNU65" s="636"/>
      <c r="LNV65" s="636"/>
      <c r="LNW65" s="636"/>
      <c r="LNX65" s="636"/>
      <c r="LNY65" s="636"/>
      <c r="LNZ65" s="636"/>
      <c r="LOA65" s="636"/>
      <c r="LOB65" s="636"/>
      <c r="LOC65" s="636"/>
      <c r="LOD65" s="636"/>
      <c r="LOE65" s="636"/>
      <c r="LOF65" s="636"/>
      <c r="LOG65" s="636"/>
      <c r="LOH65" s="636"/>
      <c r="LOI65" s="636"/>
      <c r="LOJ65" s="636"/>
      <c r="LOK65" s="636"/>
      <c r="LOL65" s="636"/>
      <c r="LOM65" s="636"/>
      <c r="LON65" s="636"/>
      <c r="LOO65" s="636"/>
      <c r="LOP65" s="636"/>
      <c r="LOQ65" s="636"/>
      <c r="LOR65" s="636"/>
      <c r="LOS65" s="636"/>
      <c r="LOT65" s="636"/>
      <c r="LOU65" s="636"/>
      <c r="LOV65" s="636"/>
      <c r="LOW65" s="636"/>
      <c r="LOX65" s="636"/>
      <c r="LOY65" s="636"/>
      <c r="LOZ65" s="636"/>
      <c r="LPA65" s="636"/>
      <c r="LPB65" s="636"/>
      <c r="LPC65" s="636"/>
      <c r="LPD65" s="636"/>
      <c r="LPE65" s="636"/>
      <c r="LPF65" s="636"/>
      <c r="LPG65" s="636"/>
      <c r="LPH65" s="636"/>
      <c r="LPI65" s="636"/>
      <c r="LPJ65" s="636"/>
      <c r="LPK65" s="636"/>
      <c r="LPL65" s="636"/>
      <c r="LPM65" s="636"/>
      <c r="LPN65" s="636"/>
      <c r="LPO65" s="636"/>
      <c r="LPP65" s="636"/>
      <c r="LPQ65" s="636"/>
      <c r="LPR65" s="636"/>
      <c r="LPS65" s="636"/>
      <c r="LPT65" s="636"/>
      <c r="LPU65" s="636"/>
      <c r="LPV65" s="636"/>
      <c r="LPW65" s="636"/>
      <c r="LPX65" s="636"/>
      <c r="LPY65" s="636"/>
      <c r="LPZ65" s="636"/>
      <c r="LQA65" s="636"/>
      <c r="LQB65" s="636"/>
      <c r="LQC65" s="636"/>
      <c r="LQD65" s="636"/>
      <c r="LQE65" s="636"/>
      <c r="LQF65" s="636"/>
      <c r="LQG65" s="636"/>
      <c r="LQH65" s="636"/>
      <c r="LQI65" s="636"/>
      <c r="LQJ65" s="636"/>
      <c r="LQK65" s="636"/>
      <c r="LQL65" s="636"/>
      <c r="LQM65" s="636"/>
      <c r="LQN65" s="636"/>
      <c r="LQO65" s="636"/>
      <c r="LQP65" s="636"/>
      <c r="LQQ65" s="636"/>
      <c r="LQR65" s="636"/>
      <c r="LQS65" s="636"/>
      <c r="LQT65" s="636"/>
      <c r="LQU65" s="636"/>
      <c r="LQV65" s="636"/>
      <c r="LQW65" s="636"/>
      <c r="LQX65" s="636"/>
      <c r="LQY65" s="636"/>
      <c r="LQZ65" s="636"/>
      <c r="LRA65" s="636"/>
      <c r="LRB65" s="636"/>
      <c r="LRC65" s="636"/>
      <c r="LRD65" s="636"/>
      <c r="LRE65" s="636"/>
      <c r="LRF65" s="636"/>
      <c r="LRG65" s="636"/>
      <c r="LRH65" s="636"/>
      <c r="LRI65" s="636"/>
      <c r="LRJ65" s="636"/>
      <c r="LRK65" s="636"/>
      <c r="LRL65" s="636"/>
      <c r="LRM65" s="636"/>
      <c r="LRN65" s="636"/>
      <c r="LRO65" s="636"/>
      <c r="LRP65" s="636"/>
      <c r="LRQ65" s="636"/>
      <c r="LRR65" s="636"/>
      <c r="LRS65" s="636"/>
      <c r="LRT65" s="636"/>
      <c r="LRU65" s="636"/>
      <c r="LRV65" s="636"/>
      <c r="LRW65" s="636"/>
      <c r="LRX65" s="636"/>
      <c r="LRY65" s="636"/>
      <c r="LRZ65" s="636"/>
      <c r="LSA65" s="636"/>
      <c r="LSB65" s="636"/>
      <c r="LSC65" s="636"/>
      <c r="LSD65" s="636"/>
      <c r="LSE65" s="636"/>
      <c r="LSF65" s="636"/>
      <c r="LSG65" s="636"/>
      <c r="LSH65" s="636"/>
      <c r="LSI65" s="636"/>
      <c r="LSJ65" s="636"/>
      <c r="LSK65" s="636"/>
      <c r="LSL65" s="636"/>
      <c r="LSM65" s="636"/>
      <c r="LSN65" s="636"/>
      <c r="LSO65" s="636"/>
      <c r="LSP65" s="636"/>
      <c r="LSQ65" s="636"/>
      <c r="LSR65" s="636"/>
      <c r="LSS65" s="636"/>
      <c r="LST65" s="636"/>
      <c r="LSU65" s="636"/>
      <c r="LSV65" s="636"/>
      <c r="LSW65" s="636"/>
      <c r="LSX65" s="636"/>
      <c r="LSY65" s="636"/>
      <c r="LSZ65" s="636"/>
      <c r="LTA65" s="636"/>
      <c r="LTB65" s="636"/>
      <c r="LTC65" s="636"/>
      <c r="LTD65" s="636"/>
      <c r="LTE65" s="636"/>
      <c r="LTF65" s="636"/>
      <c r="LTG65" s="636"/>
      <c r="LTH65" s="636"/>
      <c r="LTI65" s="636"/>
      <c r="LTJ65" s="636"/>
      <c r="LTK65" s="636"/>
      <c r="LTL65" s="636"/>
      <c r="LTM65" s="636"/>
      <c r="LTN65" s="636"/>
      <c r="LTO65" s="636"/>
      <c r="LTP65" s="636"/>
      <c r="LTQ65" s="636"/>
      <c r="LTR65" s="636"/>
      <c r="LTS65" s="636"/>
      <c r="LTT65" s="636"/>
      <c r="LTU65" s="636"/>
      <c r="LTV65" s="636"/>
      <c r="LTW65" s="636"/>
      <c r="LTX65" s="636"/>
      <c r="LTY65" s="636"/>
      <c r="LTZ65" s="636"/>
      <c r="LUA65" s="636"/>
      <c r="LUB65" s="636"/>
      <c r="LUC65" s="636"/>
      <c r="LUD65" s="636"/>
      <c r="LUE65" s="636"/>
      <c r="LUF65" s="636"/>
      <c r="LUG65" s="636"/>
      <c r="LUH65" s="636"/>
      <c r="LUI65" s="636"/>
      <c r="LUJ65" s="636"/>
      <c r="LUK65" s="636"/>
      <c r="LUL65" s="636"/>
      <c r="LUM65" s="636"/>
      <c r="LUN65" s="636"/>
      <c r="LUO65" s="636"/>
      <c r="LUP65" s="636"/>
      <c r="LUQ65" s="636"/>
      <c r="LUR65" s="636"/>
      <c r="LUS65" s="636"/>
      <c r="LUT65" s="636"/>
      <c r="LUU65" s="636"/>
      <c r="LUV65" s="636"/>
      <c r="LUW65" s="636"/>
      <c r="LUX65" s="636"/>
      <c r="LUY65" s="636"/>
      <c r="LUZ65" s="636"/>
      <c r="LVA65" s="636"/>
      <c r="LVB65" s="636"/>
      <c r="LVC65" s="636"/>
      <c r="LVD65" s="636"/>
      <c r="LVE65" s="636"/>
      <c r="LVF65" s="636"/>
      <c r="LVG65" s="636"/>
      <c r="LVH65" s="636"/>
      <c r="LVI65" s="636"/>
      <c r="LVJ65" s="636"/>
      <c r="LVK65" s="636"/>
      <c r="LVL65" s="636"/>
      <c r="LVM65" s="636"/>
      <c r="LVN65" s="636"/>
      <c r="LVO65" s="636"/>
      <c r="LVP65" s="636"/>
      <c r="LVQ65" s="636"/>
      <c r="LVR65" s="636"/>
      <c r="LVS65" s="636"/>
      <c r="LVT65" s="636"/>
      <c r="LVU65" s="636"/>
      <c r="LVV65" s="636"/>
      <c r="LVW65" s="636"/>
      <c r="LVX65" s="636"/>
      <c r="LVY65" s="636"/>
      <c r="LVZ65" s="636"/>
      <c r="LWA65" s="636"/>
      <c r="LWB65" s="636"/>
      <c r="LWC65" s="636"/>
      <c r="LWD65" s="636"/>
      <c r="LWE65" s="636"/>
      <c r="LWF65" s="636"/>
      <c r="LWG65" s="636"/>
      <c r="LWH65" s="636"/>
      <c r="LWI65" s="636"/>
      <c r="LWJ65" s="636"/>
      <c r="LWK65" s="636"/>
      <c r="LWL65" s="636"/>
      <c r="LWM65" s="636"/>
      <c r="LWN65" s="636"/>
      <c r="LWO65" s="636"/>
      <c r="LWP65" s="636"/>
      <c r="LWQ65" s="636"/>
      <c r="LWR65" s="636"/>
      <c r="LWS65" s="636"/>
      <c r="LWT65" s="636"/>
      <c r="LWU65" s="636"/>
      <c r="LWV65" s="636"/>
      <c r="LWW65" s="636"/>
      <c r="LWX65" s="636"/>
      <c r="LWY65" s="636"/>
      <c r="LWZ65" s="636"/>
      <c r="LXA65" s="636"/>
      <c r="LXB65" s="636"/>
      <c r="LXC65" s="636"/>
      <c r="LXD65" s="636"/>
      <c r="LXE65" s="636"/>
      <c r="LXF65" s="636"/>
      <c r="LXG65" s="636"/>
      <c r="LXH65" s="636"/>
      <c r="LXI65" s="636"/>
      <c r="LXJ65" s="636"/>
      <c r="LXK65" s="636"/>
      <c r="LXL65" s="636"/>
      <c r="LXM65" s="636"/>
      <c r="LXN65" s="636"/>
      <c r="LXO65" s="636"/>
      <c r="LXP65" s="636"/>
      <c r="LXQ65" s="636"/>
      <c r="LXR65" s="636"/>
      <c r="LXS65" s="636"/>
      <c r="LXT65" s="636"/>
      <c r="LXU65" s="636"/>
      <c r="LXV65" s="636"/>
      <c r="LXW65" s="636"/>
      <c r="LXX65" s="636"/>
      <c r="LXY65" s="636"/>
      <c r="LXZ65" s="636"/>
      <c r="LYA65" s="636"/>
      <c r="LYB65" s="636"/>
      <c r="LYC65" s="636"/>
      <c r="LYD65" s="636"/>
      <c r="LYE65" s="636"/>
      <c r="LYF65" s="636"/>
      <c r="LYG65" s="636"/>
      <c r="LYH65" s="636"/>
      <c r="LYI65" s="636"/>
      <c r="LYJ65" s="636"/>
      <c r="LYK65" s="636"/>
      <c r="LYL65" s="636"/>
      <c r="LYM65" s="636"/>
      <c r="LYN65" s="636"/>
      <c r="LYO65" s="636"/>
      <c r="LYP65" s="636"/>
      <c r="LYQ65" s="636"/>
      <c r="LYR65" s="636"/>
      <c r="LYS65" s="636"/>
      <c r="LYT65" s="636"/>
      <c r="LYU65" s="636"/>
      <c r="LYV65" s="636"/>
      <c r="LYW65" s="636"/>
      <c r="LYX65" s="636"/>
      <c r="LYY65" s="636"/>
      <c r="LYZ65" s="636"/>
      <c r="LZA65" s="636"/>
      <c r="LZB65" s="636"/>
      <c r="LZC65" s="636"/>
      <c r="LZD65" s="636"/>
      <c r="LZE65" s="636"/>
      <c r="LZF65" s="636"/>
      <c r="LZG65" s="636"/>
      <c r="LZH65" s="636"/>
      <c r="LZI65" s="636"/>
      <c r="LZJ65" s="636"/>
      <c r="LZK65" s="636"/>
      <c r="LZL65" s="636"/>
      <c r="LZM65" s="636"/>
      <c r="LZN65" s="636"/>
      <c r="LZO65" s="636"/>
      <c r="LZP65" s="636"/>
      <c r="LZQ65" s="636"/>
      <c r="LZR65" s="636"/>
      <c r="LZS65" s="636"/>
      <c r="LZT65" s="636"/>
      <c r="LZU65" s="636"/>
      <c r="LZV65" s="636"/>
      <c r="LZW65" s="636"/>
      <c r="LZX65" s="636"/>
      <c r="LZY65" s="636"/>
      <c r="LZZ65" s="636"/>
      <c r="MAA65" s="636"/>
      <c r="MAB65" s="636"/>
      <c r="MAC65" s="636"/>
      <c r="MAD65" s="636"/>
      <c r="MAE65" s="636"/>
      <c r="MAF65" s="636"/>
      <c r="MAG65" s="636"/>
      <c r="MAH65" s="636"/>
      <c r="MAI65" s="636"/>
      <c r="MAJ65" s="636"/>
      <c r="MAK65" s="636"/>
      <c r="MAL65" s="636"/>
      <c r="MAM65" s="636"/>
      <c r="MAN65" s="636"/>
      <c r="MAO65" s="636"/>
      <c r="MAP65" s="636"/>
      <c r="MAQ65" s="636"/>
      <c r="MAR65" s="636"/>
      <c r="MAS65" s="636"/>
      <c r="MAT65" s="636"/>
      <c r="MAU65" s="636"/>
      <c r="MAV65" s="636"/>
      <c r="MAW65" s="636"/>
      <c r="MAX65" s="636"/>
      <c r="MAY65" s="636"/>
      <c r="MAZ65" s="636"/>
      <c r="MBA65" s="636"/>
      <c r="MBB65" s="636"/>
      <c r="MBC65" s="636"/>
      <c r="MBD65" s="636"/>
      <c r="MBE65" s="636"/>
      <c r="MBF65" s="636"/>
      <c r="MBG65" s="636"/>
      <c r="MBH65" s="636"/>
      <c r="MBI65" s="636"/>
      <c r="MBJ65" s="636"/>
      <c r="MBK65" s="636"/>
      <c r="MBL65" s="636"/>
      <c r="MBM65" s="636"/>
      <c r="MBN65" s="636"/>
      <c r="MBO65" s="636"/>
      <c r="MBP65" s="636"/>
      <c r="MBQ65" s="636"/>
      <c r="MBR65" s="636"/>
      <c r="MBS65" s="636"/>
      <c r="MBT65" s="636"/>
      <c r="MBU65" s="636"/>
      <c r="MBV65" s="636"/>
      <c r="MBW65" s="636"/>
      <c r="MBX65" s="636"/>
      <c r="MBY65" s="636"/>
      <c r="MBZ65" s="636"/>
      <c r="MCA65" s="636"/>
      <c r="MCB65" s="636"/>
      <c r="MCC65" s="636"/>
      <c r="MCD65" s="636"/>
      <c r="MCE65" s="636"/>
      <c r="MCF65" s="636"/>
      <c r="MCG65" s="636"/>
      <c r="MCH65" s="636"/>
      <c r="MCI65" s="636"/>
      <c r="MCJ65" s="636"/>
      <c r="MCK65" s="636"/>
      <c r="MCL65" s="636"/>
      <c r="MCM65" s="636"/>
      <c r="MCN65" s="636"/>
      <c r="MCO65" s="636"/>
      <c r="MCP65" s="636"/>
      <c r="MCQ65" s="636"/>
      <c r="MCR65" s="636"/>
      <c r="MCS65" s="636"/>
      <c r="MCT65" s="636"/>
      <c r="MCU65" s="636"/>
      <c r="MCV65" s="636"/>
      <c r="MCW65" s="636"/>
      <c r="MCX65" s="636"/>
      <c r="MCY65" s="636"/>
      <c r="MCZ65" s="636"/>
      <c r="MDA65" s="636"/>
      <c r="MDB65" s="636"/>
      <c r="MDC65" s="636"/>
      <c r="MDD65" s="636"/>
      <c r="MDE65" s="636"/>
      <c r="MDF65" s="636"/>
      <c r="MDG65" s="636"/>
      <c r="MDH65" s="636"/>
      <c r="MDI65" s="636"/>
      <c r="MDJ65" s="636"/>
      <c r="MDK65" s="636"/>
      <c r="MDL65" s="636"/>
      <c r="MDM65" s="636"/>
      <c r="MDN65" s="636"/>
      <c r="MDO65" s="636"/>
      <c r="MDP65" s="636"/>
      <c r="MDQ65" s="636"/>
      <c r="MDR65" s="636"/>
      <c r="MDS65" s="636"/>
      <c r="MDT65" s="636"/>
      <c r="MDU65" s="636"/>
      <c r="MDV65" s="636"/>
      <c r="MDW65" s="636"/>
      <c r="MDX65" s="636"/>
      <c r="MDY65" s="636"/>
      <c r="MDZ65" s="636"/>
      <c r="MEA65" s="636"/>
      <c r="MEB65" s="636"/>
      <c r="MEC65" s="636"/>
      <c r="MED65" s="636"/>
      <c r="MEE65" s="636"/>
      <c r="MEF65" s="636"/>
      <c r="MEG65" s="636"/>
      <c r="MEH65" s="636"/>
      <c r="MEI65" s="636"/>
      <c r="MEJ65" s="636"/>
      <c r="MEK65" s="636"/>
      <c r="MEL65" s="636"/>
      <c r="MEM65" s="636"/>
      <c r="MEN65" s="636"/>
      <c r="MEO65" s="636"/>
      <c r="MEP65" s="636"/>
      <c r="MEQ65" s="636"/>
      <c r="MER65" s="636"/>
      <c r="MES65" s="636"/>
      <c r="MET65" s="636"/>
      <c r="MEU65" s="636"/>
      <c r="MEV65" s="636"/>
      <c r="MEW65" s="636"/>
      <c r="MEX65" s="636"/>
      <c r="MEY65" s="636"/>
      <c r="MEZ65" s="636"/>
      <c r="MFA65" s="636"/>
      <c r="MFB65" s="636"/>
      <c r="MFC65" s="636"/>
      <c r="MFD65" s="636"/>
      <c r="MFE65" s="636"/>
      <c r="MFF65" s="636"/>
      <c r="MFG65" s="636"/>
      <c r="MFH65" s="636"/>
      <c r="MFI65" s="636"/>
      <c r="MFJ65" s="636"/>
      <c r="MFK65" s="636"/>
      <c r="MFL65" s="636"/>
      <c r="MFM65" s="636"/>
      <c r="MFN65" s="636"/>
      <c r="MFO65" s="636"/>
      <c r="MFP65" s="636"/>
      <c r="MFQ65" s="636"/>
      <c r="MFR65" s="636"/>
      <c r="MFS65" s="636"/>
      <c r="MFT65" s="636"/>
      <c r="MFU65" s="636"/>
      <c r="MFV65" s="636"/>
      <c r="MFW65" s="636"/>
      <c r="MFX65" s="636"/>
      <c r="MFY65" s="636"/>
      <c r="MFZ65" s="636"/>
      <c r="MGA65" s="636"/>
      <c r="MGB65" s="636"/>
      <c r="MGC65" s="636"/>
      <c r="MGD65" s="636"/>
      <c r="MGE65" s="636"/>
      <c r="MGF65" s="636"/>
      <c r="MGG65" s="636"/>
      <c r="MGH65" s="636"/>
      <c r="MGI65" s="636"/>
      <c r="MGJ65" s="636"/>
      <c r="MGK65" s="636"/>
      <c r="MGL65" s="636"/>
      <c r="MGM65" s="636"/>
      <c r="MGN65" s="636"/>
      <c r="MGO65" s="636"/>
      <c r="MGP65" s="636"/>
      <c r="MGQ65" s="636"/>
      <c r="MGR65" s="636"/>
      <c r="MGS65" s="636"/>
      <c r="MGT65" s="636"/>
      <c r="MGU65" s="636"/>
      <c r="MGV65" s="636"/>
      <c r="MGW65" s="636"/>
      <c r="MGX65" s="636"/>
      <c r="MGY65" s="636"/>
      <c r="MGZ65" s="636"/>
      <c r="MHA65" s="636"/>
      <c r="MHB65" s="636"/>
      <c r="MHC65" s="636"/>
      <c r="MHD65" s="636"/>
      <c r="MHE65" s="636"/>
      <c r="MHF65" s="636"/>
      <c r="MHG65" s="636"/>
      <c r="MHH65" s="636"/>
      <c r="MHI65" s="636"/>
      <c r="MHJ65" s="636"/>
      <c r="MHK65" s="636"/>
      <c r="MHL65" s="636"/>
      <c r="MHM65" s="636"/>
      <c r="MHN65" s="636"/>
      <c r="MHO65" s="636"/>
      <c r="MHP65" s="636"/>
      <c r="MHQ65" s="636"/>
      <c r="MHR65" s="636"/>
      <c r="MHS65" s="636"/>
      <c r="MHT65" s="636"/>
      <c r="MHU65" s="636"/>
      <c r="MHV65" s="636"/>
      <c r="MHW65" s="636"/>
      <c r="MHX65" s="636"/>
      <c r="MHY65" s="636"/>
      <c r="MHZ65" s="636"/>
      <c r="MIA65" s="636"/>
      <c r="MIB65" s="636"/>
      <c r="MIC65" s="636"/>
      <c r="MID65" s="636"/>
      <c r="MIE65" s="636"/>
      <c r="MIF65" s="636"/>
      <c r="MIG65" s="636"/>
      <c r="MIH65" s="636"/>
      <c r="MII65" s="636"/>
      <c r="MIJ65" s="636"/>
      <c r="MIK65" s="636"/>
      <c r="MIL65" s="636"/>
      <c r="MIM65" s="636"/>
      <c r="MIN65" s="636"/>
      <c r="MIO65" s="636"/>
      <c r="MIP65" s="636"/>
      <c r="MIQ65" s="636"/>
      <c r="MIR65" s="636"/>
      <c r="MIS65" s="636"/>
      <c r="MIT65" s="636"/>
      <c r="MIU65" s="636"/>
      <c r="MIV65" s="636"/>
      <c r="MIW65" s="636"/>
      <c r="MIX65" s="636"/>
      <c r="MIY65" s="636"/>
      <c r="MIZ65" s="636"/>
      <c r="MJA65" s="636"/>
      <c r="MJB65" s="636"/>
      <c r="MJC65" s="636"/>
      <c r="MJD65" s="636"/>
      <c r="MJE65" s="636"/>
      <c r="MJF65" s="636"/>
      <c r="MJG65" s="636"/>
      <c r="MJH65" s="636"/>
      <c r="MJI65" s="636"/>
      <c r="MJJ65" s="636"/>
      <c r="MJK65" s="636"/>
      <c r="MJL65" s="636"/>
      <c r="MJM65" s="636"/>
      <c r="MJN65" s="636"/>
      <c r="MJO65" s="636"/>
      <c r="MJP65" s="636"/>
      <c r="MJQ65" s="636"/>
      <c r="MJR65" s="636"/>
      <c r="MJS65" s="636"/>
      <c r="MJT65" s="636"/>
      <c r="MJU65" s="636"/>
      <c r="MJV65" s="636"/>
      <c r="MJW65" s="636"/>
      <c r="MJX65" s="636"/>
      <c r="MJY65" s="636"/>
      <c r="MJZ65" s="636"/>
      <c r="MKA65" s="636"/>
      <c r="MKB65" s="636"/>
      <c r="MKC65" s="636"/>
      <c r="MKD65" s="636"/>
      <c r="MKE65" s="636"/>
      <c r="MKF65" s="636"/>
      <c r="MKG65" s="636"/>
      <c r="MKH65" s="636"/>
      <c r="MKI65" s="636"/>
      <c r="MKJ65" s="636"/>
      <c r="MKK65" s="636"/>
      <c r="MKL65" s="636"/>
      <c r="MKM65" s="636"/>
      <c r="MKN65" s="636"/>
      <c r="MKO65" s="636"/>
      <c r="MKP65" s="636"/>
      <c r="MKQ65" s="636"/>
      <c r="MKR65" s="636"/>
      <c r="MKS65" s="636"/>
      <c r="MKT65" s="636"/>
      <c r="MKU65" s="636"/>
      <c r="MKV65" s="636"/>
      <c r="MKW65" s="636"/>
      <c r="MKX65" s="636"/>
      <c r="MKY65" s="636"/>
      <c r="MKZ65" s="636"/>
      <c r="MLA65" s="636"/>
      <c r="MLB65" s="636"/>
      <c r="MLC65" s="636"/>
      <c r="MLD65" s="636"/>
      <c r="MLE65" s="636"/>
      <c r="MLF65" s="636"/>
      <c r="MLG65" s="636"/>
      <c r="MLH65" s="636"/>
      <c r="MLI65" s="636"/>
      <c r="MLJ65" s="636"/>
      <c r="MLK65" s="636"/>
      <c r="MLL65" s="636"/>
      <c r="MLM65" s="636"/>
      <c r="MLN65" s="636"/>
      <c r="MLO65" s="636"/>
      <c r="MLP65" s="636"/>
      <c r="MLQ65" s="636"/>
      <c r="MLR65" s="636"/>
      <c r="MLS65" s="636"/>
      <c r="MLT65" s="636"/>
      <c r="MLU65" s="636"/>
      <c r="MLV65" s="636"/>
      <c r="MLW65" s="636"/>
      <c r="MLX65" s="636"/>
      <c r="MLY65" s="636"/>
      <c r="MLZ65" s="636"/>
      <c r="MMA65" s="636"/>
      <c r="MMB65" s="636"/>
      <c r="MMC65" s="636"/>
      <c r="MMD65" s="636"/>
      <c r="MME65" s="636"/>
      <c r="MMF65" s="636"/>
      <c r="MMG65" s="636"/>
      <c r="MMH65" s="636"/>
      <c r="MMI65" s="636"/>
      <c r="MMJ65" s="636"/>
      <c r="MMK65" s="636"/>
      <c r="MML65" s="636"/>
      <c r="MMM65" s="636"/>
      <c r="MMN65" s="636"/>
      <c r="MMO65" s="636"/>
      <c r="MMP65" s="636"/>
      <c r="MMQ65" s="636"/>
      <c r="MMR65" s="636"/>
      <c r="MMS65" s="636"/>
      <c r="MMT65" s="636"/>
      <c r="MMU65" s="636"/>
      <c r="MMV65" s="636"/>
      <c r="MMW65" s="636"/>
      <c r="MMX65" s="636"/>
      <c r="MMY65" s="636"/>
      <c r="MMZ65" s="636"/>
      <c r="MNA65" s="636"/>
      <c r="MNB65" s="636"/>
      <c r="MNC65" s="636"/>
      <c r="MND65" s="636"/>
      <c r="MNE65" s="636"/>
      <c r="MNF65" s="636"/>
      <c r="MNG65" s="636"/>
      <c r="MNH65" s="636"/>
      <c r="MNI65" s="636"/>
      <c r="MNJ65" s="636"/>
      <c r="MNK65" s="636"/>
      <c r="MNL65" s="636"/>
      <c r="MNM65" s="636"/>
      <c r="MNN65" s="636"/>
      <c r="MNO65" s="636"/>
      <c r="MNP65" s="636"/>
      <c r="MNQ65" s="636"/>
      <c r="MNR65" s="636"/>
      <c r="MNS65" s="636"/>
      <c r="MNT65" s="636"/>
      <c r="MNU65" s="636"/>
      <c r="MNV65" s="636"/>
      <c r="MNW65" s="636"/>
      <c r="MNX65" s="636"/>
      <c r="MNY65" s="636"/>
      <c r="MNZ65" s="636"/>
      <c r="MOA65" s="636"/>
      <c r="MOB65" s="636"/>
      <c r="MOC65" s="636"/>
      <c r="MOD65" s="636"/>
      <c r="MOE65" s="636"/>
      <c r="MOF65" s="636"/>
      <c r="MOG65" s="636"/>
      <c r="MOH65" s="636"/>
      <c r="MOI65" s="636"/>
      <c r="MOJ65" s="636"/>
      <c r="MOK65" s="636"/>
      <c r="MOL65" s="636"/>
      <c r="MOM65" s="636"/>
      <c r="MON65" s="636"/>
      <c r="MOO65" s="636"/>
      <c r="MOP65" s="636"/>
      <c r="MOQ65" s="636"/>
      <c r="MOR65" s="636"/>
      <c r="MOS65" s="636"/>
      <c r="MOT65" s="636"/>
      <c r="MOU65" s="636"/>
      <c r="MOV65" s="636"/>
      <c r="MOW65" s="636"/>
      <c r="MOX65" s="636"/>
      <c r="MOY65" s="636"/>
      <c r="MOZ65" s="636"/>
      <c r="MPA65" s="636"/>
      <c r="MPB65" s="636"/>
      <c r="MPC65" s="636"/>
      <c r="MPD65" s="636"/>
      <c r="MPE65" s="636"/>
      <c r="MPF65" s="636"/>
      <c r="MPG65" s="636"/>
      <c r="MPH65" s="636"/>
      <c r="MPI65" s="636"/>
      <c r="MPJ65" s="636"/>
      <c r="MPK65" s="636"/>
      <c r="MPL65" s="636"/>
      <c r="MPM65" s="636"/>
      <c r="MPN65" s="636"/>
      <c r="MPO65" s="636"/>
      <c r="MPP65" s="636"/>
      <c r="MPQ65" s="636"/>
      <c r="MPR65" s="636"/>
      <c r="MPS65" s="636"/>
      <c r="MPT65" s="636"/>
      <c r="MPU65" s="636"/>
      <c r="MPV65" s="636"/>
      <c r="MPW65" s="636"/>
      <c r="MPX65" s="636"/>
      <c r="MPY65" s="636"/>
      <c r="MPZ65" s="636"/>
      <c r="MQA65" s="636"/>
      <c r="MQB65" s="636"/>
      <c r="MQC65" s="636"/>
      <c r="MQD65" s="636"/>
      <c r="MQE65" s="636"/>
      <c r="MQF65" s="636"/>
      <c r="MQG65" s="636"/>
      <c r="MQH65" s="636"/>
      <c r="MQI65" s="636"/>
      <c r="MQJ65" s="636"/>
      <c r="MQK65" s="636"/>
      <c r="MQL65" s="636"/>
      <c r="MQM65" s="636"/>
      <c r="MQN65" s="636"/>
      <c r="MQO65" s="636"/>
      <c r="MQP65" s="636"/>
      <c r="MQQ65" s="636"/>
      <c r="MQR65" s="636"/>
      <c r="MQS65" s="636"/>
      <c r="MQT65" s="636"/>
      <c r="MQU65" s="636"/>
      <c r="MQV65" s="636"/>
      <c r="MQW65" s="636"/>
      <c r="MQX65" s="636"/>
      <c r="MQY65" s="636"/>
      <c r="MQZ65" s="636"/>
      <c r="MRA65" s="636"/>
      <c r="MRB65" s="636"/>
      <c r="MRC65" s="636"/>
      <c r="MRD65" s="636"/>
      <c r="MRE65" s="636"/>
      <c r="MRF65" s="636"/>
      <c r="MRG65" s="636"/>
      <c r="MRH65" s="636"/>
      <c r="MRI65" s="636"/>
      <c r="MRJ65" s="636"/>
      <c r="MRK65" s="636"/>
      <c r="MRL65" s="636"/>
      <c r="MRM65" s="636"/>
      <c r="MRN65" s="636"/>
      <c r="MRO65" s="636"/>
      <c r="MRP65" s="636"/>
      <c r="MRQ65" s="636"/>
      <c r="MRR65" s="636"/>
      <c r="MRS65" s="636"/>
      <c r="MRT65" s="636"/>
      <c r="MRU65" s="636"/>
      <c r="MRV65" s="636"/>
      <c r="MRW65" s="636"/>
      <c r="MRX65" s="636"/>
      <c r="MRY65" s="636"/>
      <c r="MRZ65" s="636"/>
      <c r="MSA65" s="636"/>
      <c r="MSB65" s="636"/>
      <c r="MSC65" s="636"/>
      <c r="MSD65" s="636"/>
      <c r="MSE65" s="636"/>
      <c r="MSF65" s="636"/>
      <c r="MSG65" s="636"/>
      <c r="MSH65" s="636"/>
      <c r="MSI65" s="636"/>
      <c r="MSJ65" s="636"/>
      <c r="MSK65" s="636"/>
      <c r="MSL65" s="636"/>
      <c r="MSM65" s="636"/>
      <c r="MSN65" s="636"/>
      <c r="MSO65" s="636"/>
      <c r="MSP65" s="636"/>
      <c r="MSQ65" s="636"/>
      <c r="MSR65" s="636"/>
      <c r="MSS65" s="636"/>
      <c r="MST65" s="636"/>
      <c r="MSU65" s="636"/>
      <c r="MSV65" s="636"/>
      <c r="MSW65" s="636"/>
      <c r="MSX65" s="636"/>
      <c r="MSY65" s="636"/>
      <c r="MSZ65" s="636"/>
      <c r="MTA65" s="636"/>
      <c r="MTB65" s="636"/>
      <c r="MTC65" s="636"/>
      <c r="MTD65" s="636"/>
      <c r="MTE65" s="636"/>
      <c r="MTF65" s="636"/>
      <c r="MTG65" s="636"/>
      <c r="MTH65" s="636"/>
      <c r="MTI65" s="636"/>
      <c r="MTJ65" s="636"/>
      <c r="MTK65" s="636"/>
      <c r="MTL65" s="636"/>
      <c r="MTM65" s="636"/>
      <c r="MTN65" s="636"/>
      <c r="MTO65" s="636"/>
      <c r="MTP65" s="636"/>
      <c r="MTQ65" s="636"/>
      <c r="MTR65" s="636"/>
      <c r="MTS65" s="636"/>
      <c r="MTT65" s="636"/>
      <c r="MTU65" s="636"/>
      <c r="MTV65" s="636"/>
      <c r="MTW65" s="636"/>
      <c r="MTX65" s="636"/>
      <c r="MTY65" s="636"/>
      <c r="MTZ65" s="636"/>
      <c r="MUA65" s="636"/>
      <c r="MUB65" s="636"/>
      <c r="MUC65" s="636"/>
      <c r="MUD65" s="636"/>
      <c r="MUE65" s="636"/>
      <c r="MUF65" s="636"/>
      <c r="MUG65" s="636"/>
      <c r="MUH65" s="636"/>
      <c r="MUI65" s="636"/>
      <c r="MUJ65" s="636"/>
      <c r="MUK65" s="636"/>
      <c r="MUL65" s="636"/>
      <c r="MUM65" s="636"/>
      <c r="MUN65" s="636"/>
      <c r="MUO65" s="636"/>
      <c r="MUP65" s="636"/>
      <c r="MUQ65" s="636"/>
      <c r="MUR65" s="636"/>
      <c r="MUS65" s="636"/>
      <c r="MUT65" s="636"/>
      <c r="MUU65" s="636"/>
      <c r="MUV65" s="636"/>
      <c r="MUW65" s="636"/>
      <c r="MUX65" s="636"/>
      <c r="MUY65" s="636"/>
      <c r="MUZ65" s="636"/>
      <c r="MVA65" s="636"/>
      <c r="MVB65" s="636"/>
      <c r="MVC65" s="636"/>
      <c r="MVD65" s="636"/>
      <c r="MVE65" s="636"/>
      <c r="MVF65" s="636"/>
      <c r="MVG65" s="636"/>
      <c r="MVH65" s="636"/>
      <c r="MVI65" s="636"/>
      <c r="MVJ65" s="636"/>
      <c r="MVK65" s="636"/>
      <c r="MVL65" s="636"/>
      <c r="MVM65" s="636"/>
      <c r="MVN65" s="636"/>
      <c r="MVO65" s="636"/>
      <c r="MVP65" s="636"/>
      <c r="MVQ65" s="636"/>
      <c r="MVR65" s="636"/>
      <c r="MVS65" s="636"/>
      <c r="MVT65" s="636"/>
      <c r="MVU65" s="636"/>
      <c r="MVV65" s="636"/>
      <c r="MVW65" s="636"/>
      <c r="MVX65" s="636"/>
      <c r="MVY65" s="636"/>
      <c r="MVZ65" s="636"/>
      <c r="MWA65" s="636"/>
      <c r="MWB65" s="636"/>
      <c r="MWC65" s="636"/>
      <c r="MWD65" s="636"/>
      <c r="MWE65" s="636"/>
      <c r="MWF65" s="636"/>
      <c r="MWG65" s="636"/>
      <c r="MWH65" s="636"/>
      <c r="MWI65" s="636"/>
      <c r="MWJ65" s="636"/>
      <c r="MWK65" s="636"/>
      <c r="MWL65" s="636"/>
      <c r="MWM65" s="636"/>
      <c r="MWN65" s="636"/>
      <c r="MWO65" s="636"/>
      <c r="MWP65" s="636"/>
      <c r="MWQ65" s="636"/>
      <c r="MWR65" s="636"/>
      <c r="MWS65" s="636"/>
      <c r="MWT65" s="636"/>
      <c r="MWU65" s="636"/>
      <c r="MWV65" s="636"/>
      <c r="MWW65" s="636"/>
      <c r="MWX65" s="636"/>
      <c r="MWY65" s="636"/>
      <c r="MWZ65" s="636"/>
      <c r="MXA65" s="636"/>
      <c r="MXB65" s="636"/>
      <c r="MXC65" s="636"/>
      <c r="MXD65" s="636"/>
      <c r="MXE65" s="636"/>
      <c r="MXF65" s="636"/>
      <c r="MXG65" s="636"/>
      <c r="MXH65" s="636"/>
      <c r="MXI65" s="636"/>
      <c r="MXJ65" s="636"/>
      <c r="MXK65" s="636"/>
      <c r="MXL65" s="636"/>
      <c r="MXM65" s="636"/>
      <c r="MXN65" s="636"/>
      <c r="MXO65" s="636"/>
      <c r="MXP65" s="636"/>
      <c r="MXQ65" s="636"/>
      <c r="MXR65" s="636"/>
      <c r="MXS65" s="636"/>
      <c r="MXT65" s="636"/>
      <c r="MXU65" s="636"/>
      <c r="MXV65" s="636"/>
      <c r="MXW65" s="636"/>
      <c r="MXX65" s="636"/>
      <c r="MXY65" s="636"/>
      <c r="MXZ65" s="636"/>
      <c r="MYA65" s="636"/>
      <c r="MYB65" s="636"/>
      <c r="MYC65" s="636"/>
      <c r="MYD65" s="636"/>
      <c r="MYE65" s="636"/>
      <c r="MYF65" s="636"/>
      <c r="MYG65" s="636"/>
      <c r="MYH65" s="636"/>
      <c r="MYI65" s="636"/>
      <c r="MYJ65" s="636"/>
      <c r="MYK65" s="636"/>
      <c r="MYL65" s="636"/>
      <c r="MYM65" s="636"/>
      <c r="MYN65" s="636"/>
      <c r="MYO65" s="636"/>
      <c r="MYP65" s="636"/>
      <c r="MYQ65" s="636"/>
      <c r="MYR65" s="636"/>
      <c r="MYS65" s="636"/>
      <c r="MYT65" s="636"/>
      <c r="MYU65" s="636"/>
      <c r="MYV65" s="636"/>
      <c r="MYW65" s="636"/>
      <c r="MYX65" s="636"/>
      <c r="MYY65" s="636"/>
      <c r="MYZ65" s="636"/>
      <c r="MZA65" s="636"/>
      <c r="MZB65" s="636"/>
      <c r="MZC65" s="636"/>
      <c r="MZD65" s="636"/>
      <c r="MZE65" s="636"/>
      <c r="MZF65" s="636"/>
      <c r="MZG65" s="636"/>
      <c r="MZH65" s="636"/>
      <c r="MZI65" s="636"/>
      <c r="MZJ65" s="636"/>
      <c r="MZK65" s="636"/>
      <c r="MZL65" s="636"/>
      <c r="MZM65" s="636"/>
      <c r="MZN65" s="636"/>
      <c r="MZO65" s="636"/>
      <c r="MZP65" s="636"/>
      <c r="MZQ65" s="636"/>
      <c r="MZR65" s="636"/>
      <c r="MZS65" s="636"/>
      <c r="MZT65" s="636"/>
      <c r="MZU65" s="636"/>
      <c r="MZV65" s="636"/>
      <c r="MZW65" s="636"/>
      <c r="MZX65" s="636"/>
      <c r="MZY65" s="636"/>
      <c r="MZZ65" s="636"/>
      <c r="NAA65" s="636"/>
      <c r="NAB65" s="636"/>
      <c r="NAC65" s="636"/>
      <c r="NAD65" s="636"/>
      <c r="NAE65" s="636"/>
      <c r="NAF65" s="636"/>
      <c r="NAG65" s="636"/>
      <c r="NAH65" s="636"/>
      <c r="NAI65" s="636"/>
      <c r="NAJ65" s="636"/>
      <c r="NAK65" s="636"/>
      <c r="NAL65" s="636"/>
      <c r="NAM65" s="636"/>
      <c r="NAN65" s="636"/>
      <c r="NAO65" s="636"/>
      <c r="NAP65" s="636"/>
      <c r="NAQ65" s="636"/>
      <c r="NAR65" s="636"/>
      <c r="NAS65" s="636"/>
      <c r="NAT65" s="636"/>
      <c r="NAU65" s="636"/>
      <c r="NAV65" s="636"/>
      <c r="NAW65" s="636"/>
      <c r="NAX65" s="636"/>
      <c r="NAY65" s="636"/>
      <c r="NAZ65" s="636"/>
      <c r="NBA65" s="636"/>
      <c r="NBB65" s="636"/>
      <c r="NBC65" s="636"/>
      <c r="NBD65" s="636"/>
      <c r="NBE65" s="636"/>
      <c r="NBF65" s="636"/>
      <c r="NBG65" s="636"/>
      <c r="NBH65" s="636"/>
      <c r="NBI65" s="636"/>
      <c r="NBJ65" s="636"/>
      <c r="NBK65" s="636"/>
      <c r="NBL65" s="636"/>
      <c r="NBM65" s="636"/>
      <c r="NBN65" s="636"/>
      <c r="NBO65" s="636"/>
      <c r="NBP65" s="636"/>
      <c r="NBQ65" s="636"/>
      <c r="NBR65" s="636"/>
      <c r="NBS65" s="636"/>
      <c r="NBT65" s="636"/>
      <c r="NBU65" s="636"/>
      <c r="NBV65" s="636"/>
      <c r="NBW65" s="636"/>
      <c r="NBX65" s="636"/>
      <c r="NBY65" s="636"/>
      <c r="NBZ65" s="636"/>
      <c r="NCA65" s="636"/>
      <c r="NCB65" s="636"/>
      <c r="NCC65" s="636"/>
      <c r="NCD65" s="636"/>
      <c r="NCE65" s="636"/>
      <c r="NCF65" s="636"/>
      <c r="NCG65" s="636"/>
      <c r="NCH65" s="636"/>
      <c r="NCI65" s="636"/>
      <c r="NCJ65" s="636"/>
      <c r="NCK65" s="636"/>
      <c r="NCL65" s="636"/>
      <c r="NCM65" s="636"/>
      <c r="NCN65" s="636"/>
      <c r="NCO65" s="636"/>
      <c r="NCP65" s="636"/>
      <c r="NCQ65" s="636"/>
      <c r="NCR65" s="636"/>
      <c r="NCS65" s="636"/>
      <c r="NCT65" s="636"/>
      <c r="NCU65" s="636"/>
      <c r="NCV65" s="636"/>
      <c r="NCW65" s="636"/>
      <c r="NCX65" s="636"/>
      <c r="NCY65" s="636"/>
      <c r="NCZ65" s="636"/>
      <c r="NDA65" s="636"/>
      <c r="NDB65" s="636"/>
      <c r="NDC65" s="636"/>
      <c r="NDD65" s="636"/>
      <c r="NDE65" s="636"/>
      <c r="NDF65" s="636"/>
      <c r="NDG65" s="636"/>
      <c r="NDH65" s="636"/>
      <c r="NDI65" s="636"/>
      <c r="NDJ65" s="636"/>
      <c r="NDK65" s="636"/>
      <c r="NDL65" s="636"/>
      <c r="NDM65" s="636"/>
      <c r="NDN65" s="636"/>
      <c r="NDO65" s="636"/>
      <c r="NDP65" s="636"/>
      <c r="NDQ65" s="636"/>
      <c r="NDR65" s="636"/>
      <c r="NDS65" s="636"/>
      <c r="NDT65" s="636"/>
      <c r="NDU65" s="636"/>
      <c r="NDV65" s="636"/>
      <c r="NDW65" s="636"/>
      <c r="NDX65" s="636"/>
      <c r="NDY65" s="636"/>
      <c r="NDZ65" s="636"/>
      <c r="NEA65" s="636"/>
      <c r="NEB65" s="636"/>
      <c r="NEC65" s="636"/>
      <c r="NED65" s="636"/>
      <c r="NEE65" s="636"/>
      <c r="NEF65" s="636"/>
      <c r="NEG65" s="636"/>
      <c r="NEH65" s="636"/>
      <c r="NEI65" s="636"/>
      <c r="NEJ65" s="636"/>
      <c r="NEK65" s="636"/>
      <c r="NEL65" s="636"/>
      <c r="NEM65" s="636"/>
      <c r="NEN65" s="636"/>
      <c r="NEO65" s="636"/>
      <c r="NEP65" s="636"/>
      <c r="NEQ65" s="636"/>
      <c r="NER65" s="636"/>
      <c r="NES65" s="636"/>
      <c r="NET65" s="636"/>
      <c r="NEU65" s="636"/>
      <c r="NEV65" s="636"/>
      <c r="NEW65" s="636"/>
      <c r="NEX65" s="636"/>
      <c r="NEY65" s="636"/>
      <c r="NEZ65" s="636"/>
      <c r="NFA65" s="636"/>
      <c r="NFB65" s="636"/>
      <c r="NFC65" s="636"/>
      <c r="NFD65" s="636"/>
      <c r="NFE65" s="636"/>
      <c r="NFF65" s="636"/>
      <c r="NFG65" s="636"/>
      <c r="NFH65" s="636"/>
      <c r="NFI65" s="636"/>
      <c r="NFJ65" s="636"/>
      <c r="NFK65" s="636"/>
      <c r="NFL65" s="636"/>
      <c r="NFM65" s="636"/>
      <c r="NFN65" s="636"/>
      <c r="NFO65" s="636"/>
      <c r="NFP65" s="636"/>
      <c r="NFQ65" s="636"/>
      <c r="NFR65" s="636"/>
      <c r="NFS65" s="636"/>
      <c r="NFT65" s="636"/>
      <c r="NFU65" s="636"/>
      <c r="NFV65" s="636"/>
      <c r="NFW65" s="636"/>
      <c r="NFX65" s="636"/>
      <c r="NFY65" s="636"/>
      <c r="NFZ65" s="636"/>
      <c r="NGA65" s="636"/>
      <c r="NGB65" s="636"/>
      <c r="NGC65" s="636"/>
      <c r="NGD65" s="636"/>
      <c r="NGE65" s="636"/>
      <c r="NGF65" s="636"/>
      <c r="NGG65" s="636"/>
      <c r="NGH65" s="636"/>
      <c r="NGI65" s="636"/>
      <c r="NGJ65" s="636"/>
      <c r="NGK65" s="636"/>
      <c r="NGL65" s="636"/>
      <c r="NGM65" s="636"/>
      <c r="NGN65" s="636"/>
      <c r="NGO65" s="636"/>
      <c r="NGP65" s="636"/>
      <c r="NGQ65" s="636"/>
      <c r="NGR65" s="636"/>
      <c r="NGS65" s="636"/>
      <c r="NGT65" s="636"/>
      <c r="NGU65" s="636"/>
      <c r="NGV65" s="636"/>
      <c r="NGW65" s="636"/>
      <c r="NGX65" s="636"/>
      <c r="NGY65" s="636"/>
      <c r="NGZ65" s="636"/>
      <c r="NHA65" s="636"/>
      <c r="NHB65" s="636"/>
      <c r="NHC65" s="636"/>
      <c r="NHD65" s="636"/>
      <c r="NHE65" s="636"/>
      <c r="NHF65" s="636"/>
      <c r="NHG65" s="636"/>
      <c r="NHH65" s="636"/>
      <c r="NHI65" s="636"/>
      <c r="NHJ65" s="636"/>
      <c r="NHK65" s="636"/>
      <c r="NHL65" s="636"/>
      <c r="NHM65" s="636"/>
      <c r="NHN65" s="636"/>
      <c r="NHO65" s="636"/>
      <c r="NHP65" s="636"/>
      <c r="NHQ65" s="636"/>
      <c r="NHR65" s="636"/>
      <c r="NHS65" s="636"/>
      <c r="NHT65" s="636"/>
      <c r="NHU65" s="636"/>
      <c r="NHV65" s="636"/>
      <c r="NHW65" s="636"/>
      <c r="NHX65" s="636"/>
      <c r="NHY65" s="636"/>
      <c r="NHZ65" s="636"/>
      <c r="NIA65" s="636"/>
      <c r="NIB65" s="636"/>
      <c r="NIC65" s="636"/>
      <c r="NID65" s="636"/>
      <c r="NIE65" s="636"/>
      <c r="NIF65" s="636"/>
      <c r="NIG65" s="636"/>
      <c r="NIH65" s="636"/>
      <c r="NII65" s="636"/>
      <c r="NIJ65" s="636"/>
      <c r="NIK65" s="636"/>
      <c r="NIL65" s="636"/>
      <c r="NIM65" s="636"/>
      <c r="NIN65" s="636"/>
      <c r="NIO65" s="636"/>
      <c r="NIP65" s="636"/>
      <c r="NIQ65" s="636"/>
      <c r="NIR65" s="636"/>
      <c r="NIS65" s="636"/>
      <c r="NIT65" s="636"/>
      <c r="NIU65" s="636"/>
      <c r="NIV65" s="636"/>
      <c r="NIW65" s="636"/>
      <c r="NIX65" s="636"/>
      <c r="NIY65" s="636"/>
      <c r="NIZ65" s="636"/>
      <c r="NJA65" s="636"/>
      <c r="NJB65" s="636"/>
      <c r="NJC65" s="636"/>
      <c r="NJD65" s="636"/>
      <c r="NJE65" s="636"/>
      <c r="NJF65" s="636"/>
      <c r="NJG65" s="636"/>
      <c r="NJH65" s="636"/>
      <c r="NJI65" s="636"/>
      <c r="NJJ65" s="636"/>
      <c r="NJK65" s="636"/>
      <c r="NJL65" s="636"/>
      <c r="NJM65" s="636"/>
      <c r="NJN65" s="636"/>
      <c r="NJO65" s="636"/>
      <c r="NJP65" s="636"/>
      <c r="NJQ65" s="636"/>
      <c r="NJR65" s="636"/>
      <c r="NJS65" s="636"/>
      <c r="NJT65" s="636"/>
      <c r="NJU65" s="636"/>
      <c r="NJV65" s="636"/>
      <c r="NJW65" s="636"/>
      <c r="NJX65" s="636"/>
      <c r="NJY65" s="636"/>
      <c r="NJZ65" s="636"/>
      <c r="NKA65" s="636"/>
      <c r="NKB65" s="636"/>
      <c r="NKC65" s="636"/>
      <c r="NKD65" s="636"/>
      <c r="NKE65" s="636"/>
      <c r="NKF65" s="636"/>
      <c r="NKG65" s="636"/>
      <c r="NKH65" s="636"/>
      <c r="NKI65" s="636"/>
      <c r="NKJ65" s="636"/>
      <c r="NKK65" s="636"/>
      <c r="NKL65" s="636"/>
      <c r="NKM65" s="636"/>
      <c r="NKN65" s="636"/>
      <c r="NKO65" s="636"/>
      <c r="NKP65" s="636"/>
      <c r="NKQ65" s="636"/>
      <c r="NKR65" s="636"/>
      <c r="NKS65" s="636"/>
      <c r="NKT65" s="636"/>
      <c r="NKU65" s="636"/>
      <c r="NKV65" s="636"/>
      <c r="NKW65" s="636"/>
      <c r="NKX65" s="636"/>
      <c r="NKY65" s="636"/>
      <c r="NKZ65" s="636"/>
      <c r="NLA65" s="636"/>
      <c r="NLB65" s="636"/>
      <c r="NLC65" s="636"/>
      <c r="NLD65" s="636"/>
      <c r="NLE65" s="636"/>
      <c r="NLF65" s="636"/>
      <c r="NLG65" s="636"/>
      <c r="NLH65" s="636"/>
      <c r="NLI65" s="636"/>
      <c r="NLJ65" s="636"/>
      <c r="NLK65" s="636"/>
      <c r="NLL65" s="636"/>
      <c r="NLM65" s="636"/>
      <c r="NLN65" s="636"/>
      <c r="NLO65" s="636"/>
      <c r="NLP65" s="636"/>
      <c r="NLQ65" s="636"/>
      <c r="NLR65" s="636"/>
      <c r="NLS65" s="636"/>
      <c r="NLT65" s="636"/>
      <c r="NLU65" s="636"/>
      <c r="NLV65" s="636"/>
      <c r="NLW65" s="636"/>
      <c r="NLX65" s="636"/>
      <c r="NLY65" s="636"/>
      <c r="NLZ65" s="636"/>
      <c r="NMA65" s="636"/>
      <c r="NMB65" s="636"/>
      <c r="NMC65" s="636"/>
      <c r="NMD65" s="636"/>
      <c r="NME65" s="636"/>
      <c r="NMF65" s="636"/>
      <c r="NMG65" s="636"/>
      <c r="NMH65" s="636"/>
      <c r="NMI65" s="636"/>
      <c r="NMJ65" s="636"/>
      <c r="NMK65" s="636"/>
      <c r="NML65" s="636"/>
      <c r="NMM65" s="636"/>
      <c r="NMN65" s="636"/>
      <c r="NMO65" s="636"/>
      <c r="NMP65" s="636"/>
      <c r="NMQ65" s="636"/>
      <c r="NMR65" s="636"/>
      <c r="NMS65" s="636"/>
      <c r="NMT65" s="636"/>
      <c r="NMU65" s="636"/>
      <c r="NMV65" s="636"/>
      <c r="NMW65" s="636"/>
      <c r="NMX65" s="636"/>
      <c r="NMY65" s="636"/>
      <c r="NMZ65" s="636"/>
      <c r="NNA65" s="636"/>
      <c r="NNB65" s="636"/>
      <c r="NNC65" s="636"/>
      <c r="NND65" s="636"/>
      <c r="NNE65" s="636"/>
      <c r="NNF65" s="636"/>
      <c r="NNG65" s="636"/>
      <c r="NNH65" s="636"/>
      <c r="NNI65" s="636"/>
      <c r="NNJ65" s="636"/>
      <c r="NNK65" s="636"/>
      <c r="NNL65" s="636"/>
      <c r="NNM65" s="636"/>
      <c r="NNN65" s="636"/>
      <c r="NNO65" s="636"/>
      <c r="NNP65" s="636"/>
      <c r="NNQ65" s="636"/>
      <c r="NNR65" s="636"/>
      <c r="NNS65" s="636"/>
      <c r="NNT65" s="636"/>
      <c r="NNU65" s="636"/>
      <c r="NNV65" s="636"/>
      <c r="NNW65" s="636"/>
      <c r="NNX65" s="636"/>
      <c r="NNY65" s="636"/>
      <c r="NNZ65" s="636"/>
      <c r="NOA65" s="636"/>
      <c r="NOB65" s="636"/>
      <c r="NOC65" s="636"/>
      <c r="NOD65" s="636"/>
      <c r="NOE65" s="636"/>
      <c r="NOF65" s="636"/>
      <c r="NOG65" s="636"/>
      <c r="NOH65" s="636"/>
      <c r="NOI65" s="636"/>
      <c r="NOJ65" s="636"/>
      <c r="NOK65" s="636"/>
      <c r="NOL65" s="636"/>
      <c r="NOM65" s="636"/>
      <c r="NON65" s="636"/>
      <c r="NOO65" s="636"/>
      <c r="NOP65" s="636"/>
      <c r="NOQ65" s="636"/>
      <c r="NOR65" s="636"/>
      <c r="NOS65" s="636"/>
      <c r="NOT65" s="636"/>
      <c r="NOU65" s="636"/>
      <c r="NOV65" s="636"/>
      <c r="NOW65" s="636"/>
      <c r="NOX65" s="636"/>
      <c r="NOY65" s="636"/>
      <c r="NOZ65" s="636"/>
      <c r="NPA65" s="636"/>
      <c r="NPB65" s="636"/>
      <c r="NPC65" s="636"/>
      <c r="NPD65" s="636"/>
      <c r="NPE65" s="636"/>
      <c r="NPF65" s="636"/>
      <c r="NPG65" s="636"/>
      <c r="NPH65" s="636"/>
      <c r="NPI65" s="636"/>
      <c r="NPJ65" s="636"/>
      <c r="NPK65" s="636"/>
      <c r="NPL65" s="636"/>
      <c r="NPM65" s="636"/>
      <c r="NPN65" s="636"/>
      <c r="NPO65" s="636"/>
      <c r="NPP65" s="636"/>
      <c r="NPQ65" s="636"/>
      <c r="NPR65" s="636"/>
      <c r="NPS65" s="636"/>
      <c r="NPT65" s="636"/>
      <c r="NPU65" s="636"/>
      <c r="NPV65" s="636"/>
      <c r="NPW65" s="636"/>
      <c r="NPX65" s="636"/>
      <c r="NPY65" s="636"/>
      <c r="NPZ65" s="636"/>
      <c r="NQA65" s="636"/>
      <c r="NQB65" s="636"/>
      <c r="NQC65" s="636"/>
      <c r="NQD65" s="636"/>
      <c r="NQE65" s="636"/>
      <c r="NQF65" s="636"/>
      <c r="NQG65" s="636"/>
      <c r="NQH65" s="636"/>
      <c r="NQI65" s="636"/>
      <c r="NQJ65" s="636"/>
      <c r="NQK65" s="636"/>
      <c r="NQL65" s="636"/>
      <c r="NQM65" s="636"/>
      <c r="NQN65" s="636"/>
      <c r="NQO65" s="636"/>
      <c r="NQP65" s="636"/>
      <c r="NQQ65" s="636"/>
      <c r="NQR65" s="636"/>
      <c r="NQS65" s="636"/>
      <c r="NQT65" s="636"/>
      <c r="NQU65" s="636"/>
      <c r="NQV65" s="636"/>
      <c r="NQW65" s="636"/>
      <c r="NQX65" s="636"/>
      <c r="NQY65" s="636"/>
      <c r="NQZ65" s="636"/>
      <c r="NRA65" s="636"/>
      <c r="NRB65" s="636"/>
      <c r="NRC65" s="636"/>
      <c r="NRD65" s="636"/>
      <c r="NRE65" s="636"/>
      <c r="NRF65" s="636"/>
      <c r="NRG65" s="636"/>
      <c r="NRH65" s="636"/>
      <c r="NRI65" s="636"/>
      <c r="NRJ65" s="636"/>
      <c r="NRK65" s="636"/>
      <c r="NRL65" s="636"/>
      <c r="NRM65" s="636"/>
      <c r="NRN65" s="636"/>
      <c r="NRO65" s="636"/>
      <c r="NRP65" s="636"/>
      <c r="NRQ65" s="636"/>
      <c r="NRR65" s="636"/>
      <c r="NRS65" s="636"/>
      <c r="NRT65" s="636"/>
      <c r="NRU65" s="636"/>
      <c r="NRV65" s="636"/>
      <c r="NRW65" s="636"/>
      <c r="NRX65" s="636"/>
      <c r="NRY65" s="636"/>
      <c r="NRZ65" s="636"/>
      <c r="NSA65" s="636"/>
      <c r="NSB65" s="636"/>
      <c r="NSC65" s="636"/>
      <c r="NSD65" s="636"/>
      <c r="NSE65" s="636"/>
      <c r="NSF65" s="636"/>
      <c r="NSG65" s="636"/>
      <c r="NSH65" s="636"/>
      <c r="NSI65" s="636"/>
      <c r="NSJ65" s="636"/>
      <c r="NSK65" s="636"/>
      <c r="NSL65" s="636"/>
      <c r="NSM65" s="636"/>
      <c r="NSN65" s="636"/>
      <c r="NSO65" s="636"/>
      <c r="NSP65" s="636"/>
      <c r="NSQ65" s="636"/>
      <c r="NSR65" s="636"/>
      <c r="NSS65" s="636"/>
      <c r="NST65" s="636"/>
      <c r="NSU65" s="636"/>
      <c r="NSV65" s="636"/>
      <c r="NSW65" s="636"/>
      <c r="NSX65" s="636"/>
      <c r="NSY65" s="636"/>
      <c r="NSZ65" s="636"/>
      <c r="NTA65" s="636"/>
      <c r="NTB65" s="636"/>
      <c r="NTC65" s="636"/>
      <c r="NTD65" s="636"/>
      <c r="NTE65" s="636"/>
      <c r="NTF65" s="636"/>
      <c r="NTG65" s="636"/>
      <c r="NTH65" s="636"/>
      <c r="NTI65" s="636"/>
      <c r="NTJ65" s="636"/>
      <c r="NTK65" s="636"/>
      <c r="NTL65" s="636"/>
      <c r="NTM65" s="636"/>
      <c r="NTN65" s="636"/>
      <c r="NTO65" s="636"/>
      <c r="NTP65" s="636"/>
      <c r="NTQ65" s="636"/>
      <c r="NTR65" s="636"/>
      <c r="NTS65" s="636"/>
      <c r="NTT65" s="636"/>
      <c r="NTU65" s="636"/>
      <c r="NTV65" s="636"/>
      <c r="NTW65" s="636"/>
      <c r="NTX65" s="636"/>
      <c r="NTY65" s="636"/>
      <c r="NTZ65" s="636"/>
      <c r="NUA65" s="636"/>
      <c r="NUB65" s="636"/>
      <c r="NUC65" s="636"/>
      <c r="NUD65" s="636"/>
      <c r="NUE65" s="636"/>
      <c r="NUF65" s="636"/>
      <c r="NUG65" s="636"/>
      <c r="NUH65" s="636"/>
      <c r="NUI65" s="636"/>
      <c r="NUJ65" s="636"/>
      <c r="NUK65" s="636"/>
      <c r="NUL65" s="636"/>
      <c r="NUM65" s="636"/>
      <c r="NUN65" s="636"/>
      <c r="NUO65" s="636"/>
      <c r="NUP65" s="636"/>
      <c r="NUQ65" s="636"/>
      <c r="NUR65" s="636"/>
      <c r="NUS65" s="636"/>
      <c r="NUT65" s="636"/>
      <c r="NUU65" s="636"/>
      <c r="NUV65" s="636"/>
      <c r="NUW65" s="636"/>
      <c r="NUX65" s="636"/>
      <c r="NUY65" s="636"/>
      <c r="NUZ65" s="636"/>
      <c r="NVA65" s="636"/>
      <c r="NVB65" s="636"/>
      <c r="NVC65" s="636"/>
      <c r="NVD65" s="636"/>
      <c r="NVE65" s="636"/>
      <c r="NVF65" s="636"/>
      <c r="NVG65" s="636"/>
      <c r="NVH65" s="636"/>
      <c r="NVI65" s="636"/>
      <c r="NVJ65" s="636"/>
      <c r="NVK65" s="636"/>
      <c r="NVL65" s="636"/>
      <c r="NVM65" s="636"/>
      <c r="NVN65" s="636"/>
      <c r="NVO65" s="636"/>
      <c r="NVP65" s="636"/>
      <c r="NVQ65" s="636"/>
      <c r="NVR65" s="636"/>
      <c r="NVS65" s="636"/>
      <c r="NVT65" s="636"/>
      <c r="NVU65" s="636"/>
      <c r="NVV65" s="636"/>
      <c r="NVW65" s="636"/>
      <c r="NVX65" s="636"/>
      <c r="NVY65" s="636"/>
      <c r="NVZ65" s="636"/>
      <c r="NWA65" s="636"/>
      <c r="NWB65" s="636"/>
      <c r="NWC65" s="636"/>
      <c r="NWD65" s="636"/>
      <c r="NWE65" s="636"/>
      <c r="NWF65" s="636"/>
      <c r="NWG65" s="636"/>
      <c r="NWH65" s="636"/>
      <c r="NWI65" s="636"/>
      <c r="NWJ65" s="636"/>
      <c r="NWK65" s="636"/>
      <c r="NWL65" s="636"/>
      <c r="NWM65" s="636"/>
      <c r="NWN65" s="636"/>
      <c r="NWO65" s="636"/>
      <c r="NWP65" s="636"/>
      <c r="NWQ65" s="636"/>
      <c r="NWR65" s="636"/>
      <c r="NWS65" s="636"/>
      <c r="NWT65" s="636"/>
      <c r="NWU65" s="636"/>
      <c r="NWV65" s="636"/>
      <c r="NWW65" s="636"/>
      <c r="NWX65" s="636"/>
      <c r="NWY65" s="636"/>
      <c r="NWZ65" s="636"/>
      <c r="NXA65" s="636"/>
      <c r="NXB65" s="636"/>
      <c r="NXC65" s="636"/>
      <c r="NXD65" s="636"/>
      <c r="NXE65" s="636"/>
      <c r="NXF65" s="636"/>
      <c r="NXG65" s="636"/>
      <c r="NXH65" s="636"/>
      <c r="NXI65" s="636"/>
      <c r="NXJ65" s="636"/>
      <c r="NXK65" s="636"/>
      <c r="NXL65" s="636"/>
      <c r="NXM65" s="636"/>
      <c r="NXN65" s="636"/>
      <c r="NXO65" s="636"/>
      <c r="NXP65" s="636"/>
      <c r="NXQ65" s="636"/>
      <c r="NXR65" s="636"/>
      <c r="NXS65" s="636"/>
      <c r="NXT65" s="636"/>
      <c r="NXU65" s="636"/>
      <c r="NXV65" s="636"/>
      <c r="NXW65" s="636"/>
      <c r="NXX65" s="636"/>
      <c r="NXY65" s="636"/>
      <c r="NXZ65" s="636"/>
      <c r="NYA65" s="636"/>
      <c r="NYB65" s="636"/>
      <c r="NYC65" s="636"/>
      <c r="NYD65" s="636"/>
      <c r="NYE65" s="636"/>
      <c r="NYF65" s="636"/>
      <c r="NYG65" s="636"/>
      <c r="NYH65" s="636"/>
      <c r="NYI65" s="636"/>
      <c r="NYJ65" s="636"/>
      <c r="NYK65" s="636"/>
      <c r="NYL65" s="636"/>
      <c r="NYM65" s="636"/>
      <c r="NYN65" s="636"/>
      <c r="NYO65" s="636"/>
      <c r="NYP65" s="636"/>
      <c r="NYQ65" s="636"/>
      <c r="NYR65" s="636"/>
      <c r="NYS65" s="636"/>
      <c r="NYT65" s="636"/>
      <c r="NYU65" s="636"/>
      <c r="NYV65" s="636"/>
      <c r="NYW65" s="636"/>
      <c r="NYX65" s="636"/>
      <c r="NYY65" s="636"/>
      <c r="NYZ65" s="636"/>
      <c r="NZA65" s="636"/>
      <c r="NZB65" s="636"/>
      <c r="NZC65" s="636"/>
      <c r="NZD65" s="636"/>
      <c r="NZE65" s="636"/>
      <c r="NZF65" s="636"/>
      <c r="NZG65" s="636"/>
      <c r="NZH65" s="636"/>
      <c r="NZI65" s="636"/>
      <c r="NZJ65" s="636"/>
      <c r="NZK65" s="636"/>
      <c r="NZL65" s="636"/>
      <c r="NZM65" s="636"/>
      <c r="NZN65" s="636"/>
      <c r="NZO65" s="636"/>
      <c r="NZP65" s="636"/>
      <c r="NZQ65" s="636"/>
      <c r="NZR65" s="636"/>
      <c r="NZS65" s="636"/>
      <c r="NZT65" s="636"/>
      <c r="NZU65" s="636"/>
      <c r="NZV65" s="636"/>
      <c r="NZW65" s="636"/>
      <c r="NZX65" s="636"/>
      <c r="NZY65" s="636"/>
      <c r="NZZ65" s="636"/>
      <c r="OAA65" s="636"/>
      <c r="OAB65" s="636"/>
      <c r="OAC65" s="636"/>
      <c r="OAD65" s="636"/>
      <c r="OAE65" s="636"/>
      <c r="OAF65" s="636"/>
      <c r="OAG65" s="636"/>
      <c r="OAH65" s="636"/>
      <c r="OAI65" s="636"/>
      <c r="OAJ65" s="636"/>
      <c r="OAK65" s="636"/>
      <c r="OAL65" s="636"/>
      <c r="OAM65" s="636"/>
      <c r="OAN65" s="636"/>
      <c r="OAO65" s="636"/>
      <c r="OAP65" s="636"/>
      <c r="OAQ65" s="636"/>
      <c r="OAR65" s="636"/>
      <c r="OAS65" s="636"/>
      <c r="OAT65" s="636"/>
      <c r="OAU65" s="636"/>
      <c r="OAV65" s="636"/>
      <c r="OAW65" s="636"/>
      <c r="OAX65" s="636"/>
      <c r="OAY65" s="636"/>
      <c r="OAZ65" s="636"/>
      <c r="OBA65" s="636"/>
      <c r="OBB65" s="636"/>
      <c r="OBC65" s="636"/>
      <c r="OBD65" s="636"/>
      <c r="OBE65" s="636"/>
      <c r="OBF65" s="636"/>
      <c r="OBG65" s="636"/>
      <c r="OBH65" s="636"/>
      <c r="OBI65" s="636"/>
      <c r="OBJ65" s="636"/>
      <c r="OBK65" s="636"/>
      <c r="OBL65" s="636"/>
      <c r="OBM65" s="636"/>
      <c r="OBN65" s="636"/>
      <c r="OBO65" s="636"/>
      <c r="OBP65" s="636"/>
      <c r="OBQ65" s="636"/>
      <c r="OBR65" s="636"/>
      <c r="OBS65" s="636"/>
      <c r="OBT65" s="636"/>
      <c r="OBU65" s="636"/>
      <c r="OBV65" s="636"/>
      <c r="OBW65" s="636"/>
      <c r="OBX65" s="636"/>
      <c r="OBY65" s="636"/>
      <c r="OBZ65" s="636"/>
      <c r="OCA65" s="636"/>
      <c r="OCB65" s="636"/>
      <c r="OCC65" s="636"/>
      <c r="OCD65" s="636"/>
      <c r="OCE65" s="636"/>
      <c r="OCF65" s="636"/>
      <c r="OCG65" s="636"/>
      <c r="OCH65" s="636"/>
      <c r="OCI65" s="636"/>
      <c r="OCJ65" s="636"/>
      <c r="OCK65" s="636"/>
      <c r="OCL65" s="636"/>
      <c r="OCM65" s="636"/>
      <c r="OCN65" s="636"/>
      <c r="OCO65" s="636"/>
      <c r="OCP65" s="636"/>
      <c r="OCQ65" s="636"/>
      <c r="OCR65" s="636"/>
      <c r="OCS65" s="636"/>
      <c r="OCT65" s="636"/>
      <c r="OCU65" s="636"/>
      <c r="OCV65" s="636"/>
      <c r="OCW65" s="636"/>
      <c r="OCX65" s="636"/>
      <c r="OCY65" s="636"/>
      <c r="OCZ65" s="636"/>
      <c r="ODA65" s="636"/>
      <c r="ODB65" s="636"/>
      <c r="ODC65" s="636"/>
      <c r="ODD65" s="636"/>
      <c r="ODE65" s="636"/>
      <c r="ODF65" s="636"/>
      <c r="ODG65" s="636"/>
      <c r="ODH65" s="636"/>
      <c r="ODI65" s="636"/>
      <c r="ODJ65" s="636"/>
      <c r="ODK65" s="636"/>
      <c r="ODL65" s="636"/>
      <c r="ODM65" s="636"/>
      <c r="ODN65" s="636"/>
      <c r="ODO65" s="636"/>
      <c r="ODP65" s="636"/>
      <c r="ODQ65" s="636"/>
      <c r="ODR65" s="636"/>
      <c r="ODS65" s="636"/>
      <c r="ODT65" s="636"/>
      <c r="ODU65" s="636"/>
      <c r="ODV65" s="636"/>
      <c r="ODW65" s="636"/>
      <c r="ODX65" s="636"/>
      <c r="ODY65" s="636"/>
      <c r="ODZ65" s="636"/>
      <c r="OEA65" s="636"/>
      <c r="OEB65" s="636"/>
      <c r="OEC65" s="636"/>
      <c r="OED65" s="636"/>
      <c r="OEE65" s="636"/>
      <c r="OEF65" s="636"/>
      <c r="OEG65" s="636"/>
      <c r="OEH65" s="636"/>
      <c r="OEI65" s="636"/>
      <c r="OEJ65" s="636"/>
      <c r="OEK65" s="636"/>
      <c r="OEL65" s="636"/>
      <c r="OEM65" s="636"/>
      <c r="OEN65" s="636"/>
      <c r="OEO65" s="636"/>
      <c r="OEP65" s="636"/>
      <c r="OEQ65" s="636"/>
      <c r="OER65" s="636"/>
      <c r="OES65" s="636"/>
      <c r="OET65" s="636"/>
      <c r="OEU65" s="636"/>
      <c r="OEV65" s="636"/>
      <c r="OEW65" s="636"/>
      <c r="OEX65" s="636"/>
      <c r="OEY65" s="636"/>
      <c r="OEZ65" s="636"/>
      <c r="OFA65" s="636"/>
      <c r="OFB65" s="636"/>
      <c r="OFC65" s="636"/>
      <c r="OFD65" s="636"/>
      <c r="OFE65" s="636"/>
      <c r="OFF65" s="636"/>
      <c r="OFG65" s="636"/>
      <c r="OFH65" s="636"/>
      <c r="OFI65" s="636"/>
      <c r="OFJ65" s="636"/>
      <c r="OFK65" s="636"/>
      <c r="OFL65" s="636"/>
      <c r="OFM65" s="636"/>
      <c r="OFN65" s="636"/>
      <c r="OFO65" s="636"/>
      <c r="OFP65" s="636"/>
      <c r="OFQ65" s="636"/>
      <c r="OFR65" s="636"/>
      <c r="OFS65" s="636"/>
      <c r="OFT65" s="636"/>
      <c r="OFU65" s="636"/>
      <c r="OFV65" s="636"/>
      <c r="OFW65" s="636"/>
      <c r="OFX65" s="636"/>
      <c r="OFY65" s="636"/>
      <c r="OFZ65" s="636"/>
      <c r="OGA65" s="636"/>
      <c r="OGB65" s="636"/>
      <c r="OGC65" s="636"/>
      <c r="OGD65" s="636"/>
      <c r="OGE65" s="636"/>
      <c r="OGF65" s="636"/>
      <c r="OGG65" s="636"/>
      <c r="OGH65" s="636"/>
      <c r="OGI65" s="636"/>
      <c r="OGJ65" s="636"/>
      <c r="OGK65" s="636"/>
      <c r="OGL65" s="636"/>
      <c r="OGM65" s="636"/>
      <c r="OGN65" s="636"/>
      <c r="OGO65" s="636"/>
      <c r="OGP65" s="636"/>
      <c r="OGQ65" s="636"/>
      <c r="OGR65" s="636"/>
      <c r="OGS65" s="636"/>
      <c r="OGT65" s="636"/>
      <c r="OGU65" s="636"/>
      <c r="OGV65" s="636"/>
      <c r="OGW65" s="636"/>
      <c r="OGX65" s="636"/>
      <c r="OGY65" s="636"/>
      <c r="OGZ65" s="636"/>
      <c r="OHA65" s="636"/>
      <c r="OHB65" s="636"/>
      <c r="OHC65" s="636"/>
      <c r="OHD65" s="636"/>
      <c r="OHE65" s="636"/>
      <c r="OHF65" s="636"/>
      <c r="OHG65" s="636"/>
      <c r="OHH65" s="636"/>
      <c r="OHI65" s="636"/>
      <c r="OHJ65" s="636"/>
      <c r="OHK65" s="636"/>
      <c r="OHL65" s="636"/>
      <c r="OHM65" s="636"/>
      <c r="OHN65" s="636"/>
      <c r="OHO65" s="636"/>
      <c r="OHP65" s="636"/>
      <c r="OHQ65" s="636"/>
      <c r="OHR65" s="636"/>
      <c r="OHS65" s="636"/>
      <c r="OHT65" s="636"/>
      <c r="OHU65" s="636"/>
      <c r="OHV65" s="636"/>
      <c r="OHW65" s="636"/>
      <c r="OHX65" s="636"/>
      <c r="OHY65" s="636"/>
      <c r="OHZ65" s="636"/>
      <c r="OIA65" s="636"/>
      <c r="OIB65" s="636"/>
      <c r="OIC65" s="636"/>
      <c r="OID65" s="636"/>
      <c r="OIE65" s="636"/>
      <c r="OIF65" s="636"/>
      <c r="OIG65" s="636"/>
      <c r="OIH65" s="636"/>
      <c r="OII65" s="636"/>
      <c r="OIJ65" s="636"/>
      <c r="OIK65" s="636"/>
      <c r="OIL65" s="636"/>
      <c r="OIM65" s="636"/>
      <c r="OIN65" s="636"/>
      <c r="OIO65" s="636"/>
      <c r="OIP65" s="636"/>
      <c r="OIQ65" s="636"/>
      <c r="OIR65" s="636"/>
      <c r="OIS65" s="636"/>
      <c r="OIT65" s="636"/>
      <c r="OIU65" s="636"/>
      <c r="OIV65" s="636"/>
      <c r="OIW65" s="636"/>
      <c r="OIX65" s="636"/>
      <c r="OIY65" s="636"/>
      <c r="OIZ65" s="636"/>
      <c r="OJA65" s="636"/>
      <c r="OJB65" s="636"/>
      <c r="OJC65" s="636"/>
      <c r="OJD65" s="636"/>
      <c r="OJE65" s="636"/>
      <c r="OJF65" s="636"/>
      <c r="OJG65" s="636"/>
      <c r="OJH65" s="636"/>
      <c r="OJI65" s="636"/>
      <c r="OJJ65" s="636"/>
      <c r="OJK65" s="636"/>
      <c r="OJL65" s="636"/>
      <c r="OJM65" s="636"/>
      <c r="OJN65" s="636"/>
      <c r="OJO65" s="636"/>
      <c r="OJP65" s="636"/>
      <c r="OJQ65" s="636"/>
      <c r="OJR65" s="636"/>
      <c r="OJS65" s="636"/>
      <c r="OJT65" s="636"/>
      <c r="OJU65" s="636"/>
      <c r="OJV65" s="636"/>
      <c r="OJW65" s="636"/>
      <c r="OJX65" s="636"/>
      <c r="OJY65" s="636"/>
      <c r="OJZ65" s="636"/>
      <c r="OKA65" s="636"/>
      <c r="OKB65" s="636"/>
      <c r="OKC65" s="636"/>
      <c r="OKD65" s="636"/>
      <c r="OKE65" s="636"/>
      <c r="OKF65" s="636"/>
      <c r="OKG65" s="636"/>
      <c r="OKH65" s="636"/>
      <c r="OKI65" s="636"/>
      <c r="OKJ65" s="636"/>
      <c r="OKK65" s="636"/>
      <c r="OKL65" s="636"/>
      <c r="OKM65" s="636"/>
      <c r="OKN65" s="636"/>
      <c r="OKO65" s="636"/>
      <c r="OKP65" s="636"/>
      <c r="OKQ65" s="636"/>
      <c r="OKR65" s="636"/>
      <c r="OKS65" s="636"/>
      <c r="OKT65" s="636"/>
      <c r="OKU65" s="636"/>
      <c r="OKV65" s="636"/>
      <c r="OKW65" s="636"/>
      <c r="OKX65" s="636"/>
      <c r="OKY65" s="636"/>
      <c r="OKZ65" s="636"/>
      <c r="OLA65" s="636"/>
      <c r="OLB65" s="636"/>
      <c r="OLC65" s="636"/>
      <c r="OLD65" s="636"/>
      <c r="OLE65" s="636"/>
      <c r="OLF65" s="636"/>
      <c r="OLG65" s="636"/>
      <c r="OLH65" s="636"/>
      <c r="OLI65" s="636"/>
      <c r="OLJ65" s="636"/>
      <c r="OLK65" s="636"/>
      <c r="OLL65" s="636"/>
      <c r="OLM65" s="636"/>
      <c r="OLN65" s="636"/>
      <c r="OLO65" s="636"/>
      <c r="OLP65" s="636"/>
      <c r="OLQ65" s="636"/>
      <c r="OLR65" s="636"/>
      <c r="OLS65" s="636"/>
      <c r="OLT65" s="636"/>
      <c r="OLU65" s="636"/>
      <c r="OLV65" s="636"/>
      <c r="OLW65" s="636"/>
      <c r="OLX65" s="636"/>
      <c r="OLY65" s="636"/>
      <c r="OLZ65" s="636"/>
      <c r="OMA65" s="636"/>
      <c r="OMB65" s="636"/>
      <c r="OMC65" s="636"/>
      <c r="OMD65" s="636"/>
      <c r="OME65" s="636"/>
      <c r="OMF65" s="636"/>
      <c r="OMG65" s="636"/>
      <c r="OMH65" s="636"/>
      <c r="OMI65" s="636"/>
      <c r="OMJ65" s="636"/>
      <c r="OMK65" s="636"/>
      <c r="OML65" s="636"/>
      <c r="OMM65" s="636"/>
      <c r="OMN65" s="636"/>
      <c r="OMO65" s="636"/>
      <c r="OMP65" s="636"/>
      <c r="OMQ65" s="636"/>
      <c r="OMR65" s="636"/>
      <c r="OMS65" s="636"/>
      <c r="OMT65" s="636"/>
      <c r="OMU65" s="636"/>
      <c r="OMV65" s="636"/>
      <c r="OMW65" s="636"/>
      <c r="OMX65" s="636"/>
      <c r="OMY65" s="636"/>
      <c r="OMZ65" s="636"/>
      <c r="ONA65" s="636"/>
      <c r="ONB65" s="636"/>
      <c r="ONC65" s="636"/>
      <c r="OND65" s="636"/>
      <c r="ONE65" s="636"/>
      <c r="ONF65" s="636"/>
      <c r="ONG65" s="636"/>
      <c r="ONH65" s="636"/>
      <c r="ONI65" s="636"/>
      <c r="ONJ65" s="636"/>
      <c r="ONK65" s="636"/>
      <c r="ONL65" s="636"/>
      <c r="ONM65" s="636"/>
      <c r="ONN65" s="636"/>
      <c r="ONO65" s="636"/>
      <c r="ONP65" s="636"/>
      <c r="ONQ65" s="636"/>
      <c r="ONR65" s="636"/>
      <c r="ONS65" s="636"/>
      <c r="ONT65" s="636"/>
      <c r="ONU65" s="636"/>
      <c r="ONV65" s="636"/>
      <c r="ONW65" s="636"/>
      <c r="ONX65" s="636"/>
      <c r="ONY65" s="636"/>
      <c r="ONZ65" s="636"/>
      <c r="OOA65" s="636"/>
      <c r="OOB65" s="636"/>
      <c r="OOC65" s="636"/>
      <c r="OOD65" s="636"/>
      <c r="OOE65" s="636"/>
      <c r="OOF65" s="636"/>
      <c r="OOG65" s="636"/>
      <c r="OOH65" s="636"/>
      <c r="OOI65" s="636"/>
      <c r="OOJ65" s="636"/>
      <c r="OOK65" s="636"/>
      <c r="OOL65" s="636"/>
      <c r="OOM65" s="636"/>
      <c r="OON65" s="636"/>
      <c r="OOO65" s="636"/>
      <c r="OOP65" s="636"/>
      <c r="OOQ65" s="636"/>
      <c r="OOR65" s="636"/>
      <c r="OOS65" s="636"/>
      <c r="OOT65" s="636"/>
      <c r="OOU65" s="636"/>
      <c r="OOV65" s="636"/>
      <c r="OOW65" s="636"/>
      <c r="OOX65" s="636"/>
      <c r="OOY65" s="636"/>
      <c r="OOZ65" s="636"/>
      <c r="OPA65" s="636"/>
      <c r="OPB65" s="636"/>
      <c r="OPC65" s="636"/>
      <c r="OPD65" s="636"/>
      <c r="OPE65" s="636"/>
      <c r="OPF65" s="636"/>
      <c r="OPG65" s="636"/>
      <c r="OPH65" s="636"/>
      <c r="OPI65" s="636"/>
      <c r="OPJ65" s="636"/>
      <c r="OPK65" s="636"/>
      <c r="OPL65" s="636"/>
      <c r="OPM65" s="636"/>
      <c r="OPN65" s="636"/>
      <c r="OPO65" s="636"/>
      <c r="OPP65" s="636"/>
      <c r="OPQ65" s="636"/>
      <c r="OPR65" s="636"/>
      <c r="OPS65" s="636"/>
      <c r="OPT65" s="636"/>
      <c r="OPU65" s="636"/>
      <c r="OPV65" s="636"/>
      <c r="OPW65" s="636"/>
      <c r="OPX65" s="636"/>
      <c r="OPY65" s="636"/>
      <c r="OPZ65" s="636"/>
      <c r="OQA65" s="636"/>
      <c r="OQB65" s="636"/>
      <c r="OQC65" s="636"/>
      <c r="OQD65" s="636"/>
      <c r="OQE65" s="636"/>
      <c r="OQF65" s="636"/>
      <c r="OQG65" s="636"/>
      <c r="OQH65" s="636"/>
      <c r="OQI65" s="636"/>
      <c r="OQJ65" s="636"/>
      <c r="OQK65" s="636"/>
      <c r="OQL65" s="636"/>
      <c r="OQM65" s="636"/>
      <c r="OQN65" s="636"/>
      <c r="OQO65" s="636"/>
      <c r="OQP65" s="636"/>
      <c r="OQQ65" s="636"/>
      <c r="OQR65" s="636"/>
      <c r="OQS65" s="636"/>
      <c r="OQT65" s="636"/>
      <c r="OQU65" s="636"/>
      <c r="OQV65" s="636"/>
      <c r="OQW65" s="636"/>
      <c r="OQX65" s="636"/>
      <c r="OQY65" s="636"/>
      <c r="OQZ65" s="636"/>
      <c r="ORA65" s="636"/>
      <c r="ORB65" s="636"/>
      <c r="ORC65" s="636"/>
      <c r="ORD65" s="636"/>
      <c r="ORE65" s="636"/>
      <c r="ORF65" s="636"/>
      <c r="ORG65" s="636"/>
      <c r="ORH65" s="636"/>
      <c r="ORI65" s="636"/>
      <c r="ORJ65" s="636"/>
      <c r="ORK65" s="636"/>
      <c r="ORL65" s="636"/>
      <c r="ORM65" s="636"/>
      <c r="ORN65" s="636"/>
      <c r="ORO65" s="636"/>
      <c r="ORP65" s="636"/>
      <c r="ORQ65" s="636"/>
      <c r="ORR65" s="636"/>
      <c r="ORS65" s="636"/>
      <c r="ORT65" s="636"/>
      <c r="ORU65" s="636"/>
      <c r="ORV65" s="636"/>
      <c r="ORW65" s="636"/>
      <c r="ORX65" s="636"/>
      <c r="ORY65" s="636"/>
      <c r="ORZ65" s="636"/>
      <c r="OSA65" s="636"/>
      <c r="OSB65" s="636"/>
      <c r="OSC65" s="636"/>
      <c r="OSD65" s="636"/>
      <c r="OSE65" s="636"/>
      <c r="OSF65" s="636"/>
      <c r="OSG65" s="636"/>
      <c r="OSH65" s="636"/>
      <c r="OSI65" s="636"/>
      <c r="OSJ65" s="636"/>
      <c r="OSK65" s="636"/>
      <c r="OSL65" s="636"/>
      <c r="OSM65" s="636"/>
      <c r="OSN65" s="636"/>
      <c r="OSO65" s="636"/>
      <c r="OSP65" s="636"/>
      <c r="OSQ65" s="636"/>
      <c r="OSR65" s="636"/>
      <c r="OSS65" s="636"/>
      <c r="OST65" s="636"/>
      <c r="OSU65" s="636"/>
      <c r="OSV65" s="636"/>
      <c r="OSW65" s="636"/>
      <c r="OSX65" s="636"/>
      <c r="OSY65" s="636"/>
      <c r="OSZ65" s="636"/>
      <c r="OTA65" s="636"/>
      <c r="OTB65" s="636"/>
      <c r="OTC65" s="636"/>
      <c r="OTD65" s="636"/>
      <c r="OTE65" s="636"/>
      <c r="OTF65" s="636"/>
      <c r="OTG65" s="636"/>
      <c r="OTH65" s="636"/>
      <c r="OTI65" s="636"/>
      <c r="OTJ65" s="636"/>
      <c r="OTK65" s="636"/>
      <c r="OTL65" s="636"/>
      <c r="OTM65" s="636"/>
      <c r="OTN65" s="636"/>
      <c r="OTO65" s="636"/>
      <c r="OTP65" s="636"/>
      <c r="OTQ65" s="636"/>
      <c r="OTR65" s="636"/>
      <c r="OTS65" s="636"/>
      <c r="OTT65" s="636"/>
      <c r="OTU65" s="636"/>
      <c r="OTV65" s="636"/>
      <c r="OTW65" s="636"/>
      <c r="OTX65" s="636"/>
      <c r="OTY65" s="636"/>
      <c r="OTZ65" s="636"/>
      <c r="OUA65" s="636"/>
      <c r="OUB65" s="636"/>
      <c r="OUC65" s="636"/>
      <c r="OUD65" s="636"/>
      <c r="OUE65" s="636"/>
      <c r="OUF65" s="636"/>
      <c r="OUG65" s="636"/>
      <c r="OUH65" s="636"/>
      <c r="OUI65" s="636"/>
      <c r="OUJ65" s="636"/>
      <c r="OUK65" s="636"/>
      <c r="OUL65" s="636"/>
      <c r="OUM65" s="636"/>
      <c r="OUN65" s="636"/>
      <c r="OUO65" s="636"/>
      <c r="OUP65" s="636"/>
      <c r="OUQ65" s="636"/>
      <c r="OUR65" s="636"/>
      <c r="OUS65" s="636"/>
      <c r="OUT65" s="636"/>
      <c r="OUU65" s="636"/>
      <c r="OUV65" s="636"/>
      <c r="OUW65" s="636"/>
      <c r="OUX65" s="636"/>
      <c r="OUY65" s="636"/>
      <c r="OUZ65" s="636"/>
      <c r="OVA65" s="636"/>
      <c r="OVB65" s="636"/>
      <c r="OVC65" s="636"/>
      <c r="OVD65" s="636"/>
      <c r="OVE65" s="636"/>
      <c r="OVF65" s="636"/>
      <c r="OVG65" s="636"/>
      <c r="OVH65" s="636"/>
      <c r="OVI65" s="636"/>
      <c r="OVJ65" s="636"/>
      <c r="OVK65" s="636"/>
      <c r="OVL65" s="636"/>
      <c r="OVM65" s="636"/>
      <c r="OVN65" s="636"/>
      <c r="OVO65" s="636"/>
      <c r="OVP65" s="636"/>
      <c r="OVQ65" s="636"/>
      <c r="OVR65" s="636"/>
      <c r="OVS65" s="636"/>
      <c r="OVT65" s="636"/>
      <c r="OVU65" s="636"/>
      <c r="OVV65" s="636"/>
      <c r="OVW65" s="636"/>
      <c r="OVX65" s="636"/>
      <c r="OVY65" s="636"/>
      <c r="OVZ65" s="636"/>
      <c r="OWA65" s="636"/>
      <c r="OWB65" s="636"/>
      <c r="OWC65" s="636"/>
      <c r="OWD65" s="636"/>
      <c r="OWE65" s="636"/>
      <c r="OWF65" s="636"/>
      <c r="OWG65" s="636"/>
      <c r="OWH65" s="636"/>
      <c r="OWI65" s="636"/>
      <c r="OWJ65" s="636"/>
      <c r="OWK65" s="636"/>
      <c r="OWL65" s="636"/>
      <c r="OWM65" s="636"/>
      <c r="OWN65" s="636"/>
      <c r="OWO65" s="636"/>
      <c r="OWP65" s="636"/>
      <c r="OWQ65" s="636"/>
      <c r="OWR65" s="636"/>
      <c r="OWS65" s="636"/>
      <c r="OWT65" s="636"/>
      <c r="OWU65" s="636"/>
      <c r="OWV65" s="636"/>
      <c r="OWW65" s="636"/>
      <c r="OWX65" s="636"/>
      <c r="OWY65" s="636"/>
      <c r="OWZ65" s="636"/>
      <c r="OXA65" s="636"/>
      <c r="OXB65" s="636"/>
      <c r="OXC65" s="636"/>
      <c r="OXD65" s="636"/>
      <c r="OXE65" s="636"/>
      <c r="OXF65" s="636"/>
      <c r="OXG65" s="636"/>
      <c r="OXH65" s="636"/>
      <c r="OXI65" s="636"/>
      <c r="OXJ65" s="636"/>
      <c r="OXK65" s="636"/>
      <c r="OXL65" s="636"/>
      <c r="OXM65" s="636"/>
      <c r="OXN65" s="636"/>
      <c r="OXO65" s="636"/>
      <c r="OXP65" s="636"/>
      <c r="OXQ65" s="636"/>
      <c r="OXR65" s="636"/>
      <c r="OXS65" s="636"/>
      <c r="OXT65" s="636"/>
      <c r="OXU65" s="636"/>
      <c r="OXV65" s="636"/>
      <c r="OXW65" s="636"/>
      <c r="OXX65" s="636"/>
      <c r="OXY65" s="636"/>
      <c r="OXZ65" s="636"/>
      <c r="OYA65" s="636"/>
      <c r="OYB65" s="636"/>
      <c r="OYC65" s="636"/>
      <c r="OYD65" s="636"/>
      <c r="OYE65" s="636"/>
      <c r="OYF65" s="636"/>
      <c r="OYG65" s="636"/>
      <c r="OYH65" s="636"/>
      <c r="OYI65" s="636"/>
      <c r="OYJ65" s="636"/>
      <c r="OYK65" s="636"/>
      <c r="OYL65" s="636"/>
      <c r="OYM65" s="636"/>
      <c r="OYN65" s="636"/>
      <c r="OYO65" s="636"/>
      <c r="OYP65" s="636"/>
      <c r="OYQ65" s="636"/>
      <c r="OYR65" s="636"/>
      <c r="OYS65" s="636"/>
      <c r="OYT65" s="636"/>
      <c r="OYU65" s="636"/>
      <c r="OYV65" s="636"/>
      <c r="OYW65" s="636"/>
      <c r="OYX65" s="636"/>
      <c r="OYY65" s="636"/>
      <c r="OYZ65" s="636"/>
      <c r="OZA65" s="636"/>
      <c r="OZB65" s="636"/>
      <c r="OZC65" s="636"/>
      <c r="OZD65" s="636"/>
      <c r="OZE65" s="636"/>
      <c r="OZF65" s="636"/>
      <c r="OZG65" s="636"/>
      <c r="OZH65" s="636"/>
      <c r="OZI65" s="636"/>
      <c r="OZJ65" s="636"/>
      <c r="OZK65" s="636"/>
      <c r="OZL65" s="636"/>
      <c r="OZM65" s="636"/>
      <c r="OZN65" s="636"/>
      <c r="OZO65" s="636"/>
      <c r="OZP65" s="636"/>
      <c r="OZQ65" s="636"/>
      <c r="OZR65" s="636"/>
      <c r="OZS65" s="636"/>
      <c r="OZT65" s="636"/>
      <c r="OZU65" s="636"/>
      <c r="OZV65" s="636"/>
      <c r="OZW65" s="636"/>
      <c r="OZX65" s="636"/>
      <c r="OZY65" s="636"/>
      <c r="OZZ65" s="636"/>
      <c r="PAA65" s="636"/>
      <c r="PAB65" s="636"/>
      <c r="PAC65" s="636"/>
      <c r="PAD65" s="636"/>
      <c r="PAE65" s="636"/>
      <c r="PAF65" s="636"/>
      <c r="PAG65" s="636"/>
      <c r="PAH65" s="636"/>
      <c r="PAI65" s="636"/>
      <c r="PAJ65" s="636"/>
      <c r="PAK65" s="636"/>
      <c r="PAL65" s="636"/>
      <c r="PAM65" s="636"/>
      <c r="PAN65" s="636"/>
      <c r="PAO65" s="636"/>
      <c r="PAP65" s="636"/>
      <c r="PAQ65" s="636"/>
      <c r="PAR65" s="636"/>
      <c r="PAS65" s="636"/>
      <c r="PAT65" s="636"/>
      <c r="PAU65" s="636"/>
      <c r="PAV65" s="636"/>
      <c r="PAW65" s="636"/>
      <c r="PAX65" s="636"/>
      <c r="PAY65" s="636"/>
      <c r="PAZ65" s="636"/>
      <c r="PBA65" s="636"/>
      <c r="PBB65" s="636"/>
      <c r="PBC65" s="636"/>
      <c r="PBD65" s="636"/>
      <c r="PBE65" s="636"/>
      <c r="PBF65" s="636"/>
      <c r="PBG65" s="636"/>
      <c r="PBH65" s="636"/>
      <c r="PBI65" s="636"/>
      <c r="PBJ65" s="636"/>
      <c r="PBK65" s="636"/>
      <c r="PBL65" s="636"/>
      <c r="PBM65" s="636"/>
      <c r="PBN65" s="636"/>
      <c r="PBO65" s="636"/>
      <c r="PBP65" s="636"/>
      <c r="PBQ65" s="636"/>
      <c r="PBR65" s="636"/>
      <c r="PBS65" s="636"/>
      <c r="PBT65" s="636"/>
      <c r="PBU65" s="636"/>
      <c r="PBV65" s="636"/>
      <c r="PBW65" s="636"/>
      <c r="PBX65" s="636"/>
      <c r="PBY65" s="636"/>
      <c r="PBZ65" s="636"/>
      <c r="PCA65" s="636"/>
      <c r="PCB65" s="636"/>
      <c r="PCC65" s="636"/>
      <c r="PCD65" s="636"/>
      <c r="PCE65" s="636"/>
      <c r="PCF65" s="636"/>
      <c r="PCG65" s="636"/>
      <c r="PCH65" s="636"/>
      <c r="PCI65" s="636"/>
      <c r="PCJ65" s="636"/>
      <c r="PCK65" s="636"/>
      <c r="PCL65" s="636"/>
      <c r="PCM65" s="636"/>
      <c r="PCN65" s="636"/>
      <c r="PCO65" s="636"/>
      <c r="PCP65" s="636"/>
      <c r="PCQ65" s="636"/>
      <c r="PCR65" s="636"/>
      <c r="PCS65" s="636"/>
      <c r="PCT65" s="636"/>
      <c r="PCU65" s="636"/>
      <c r="PCV65" s="636"/>
      <c r="PCW65" s="636"/>
      <c r="PCX65" s="636"/>
      <c r="PCY65" s="636"/>
      <c r="PCZ65" s="636"/>
      <c r="PDA65" s="636"/>
      <c r="PDB65" s="636"/>
      <c r="PDC65" s="636"/>
      <c r="PDD65" s="636"/>
      <c r="PDE65" s="636"/>
      <c r="PDF65" s="636"/>
      <c r="PDG65" s="636"/>
      <c r="PDH65" s="636"/>
      <c r="PDI65" s="636"/>
      <c r="PDJ65" s="636"/>
      <c r="PDK65" s="636"/>
      <c r="PDL65" s="636"/>
      <c r="PDM65" s="636"/>
      <c r="PDN65" s="636"/>
      <c r="PDO65" s="636"/>
      <c r="PDP65" s="636"/>
      <c r="PDQ65" s="636"/>
      <c r="PDR65" s="636"/>
      <c r="PDS65" s="636"/>
      <c r="PDT65" s="636"/>
      <c r="PDU65" s="636"/>
      <c r="PDV65" s="636"/>
      <c r="PDW65" s="636"/>
      <c r="PDX65" s="636"/>
      <c r="PDY65" s="636"/>
      <c r="PDZ65" s="636"/>
      <c r="PEA65" s="636"/>
      <c r="PEB65" s="636"/>
      <c r="PEC65" s="636"/>
      <c r="PED65" s="636"/>
      <c r="PEE65" s="636"/>
      <c r="PEF65" s="636"/>
      <c r="PEG65" s="636"/>
      <c r="PEH65" s="636"/>
      <c r="PEI65" s="636"/>
      <c r="PEJ65" s="636"/>
      <c r="PEK65" s="636"/>
      <c r="PEL65" s="636"/>
      <c r="PEM65" s="636"/>
      <c r="PEN65" s="636"/>
      <c r="PEO65" s="636"/>
      <c r="PEP65" s="636"/>
      <c r="PEQ65" s="636"/>
      <c r="PER65" s="636"/>
      <c r="PES65" s="636"/>
      <c r="PET65" s="636"/>
      <c r="PEU65" s="636"/>
      <c r="PEV65" s="636"/>
      <c r="PEW65" s="636"/>
      <c r="PEX65" s="636"/>
      <c r="PEY65" s="636"/>
      <c r="PEZ65" s="636"/>
      <c r="PFA65" s="636"/>
      <c r="PFB65" s="636"/>
      <c r="PFC65" s="636"/>
      <c r="PFD65" s="636"/>
      <c r="PFE65" s="636"/>
      <c r="PFF65" s="636"/>
      <c r="PFG65" s="636"/>
      <c r="PFH65" s="636"/>
      <c r="PFI65" s="636"/>
      <c r="PFJ65" s="636"/>
      <c r="PFK65" s="636"/>
      <c r="PFL65" s="636"/>
      <c r="PFM65" s="636"/>
      <c r="PFN65" s="636"/>
      <c r="PFO65" s="636"/>
      <c r="PFP65" s="636"/>
      <c r="PFQ65" s="636"/>
      <c r="PFR65" s="636"/>
      <c r="PFS65" s="636"/>
      <c r="PFT65" s="636"/>
      <c r="PFU65" s="636"/>
      <c r="PFV65" s="636"/>
      <c r="PFW65" s="636"/>
      <c r="PFX65" s="636"/>
      <c r="PFY65" s="636"/>
      <c r="PFZ65" s="636"/>
      <c r="PGA65" s="636"/>
      <c r="PGB65" s="636"/>
      <c r="PGC65" s="636"/>
      <c r="PGD65" s="636"/>
      <c r="PGE65" s="636"/>
      <c r="PGF65" s="636"/>
      <c r="PGG65" s="636"/>
      <c r="PGH65" s="636"/>
      <c r="PGI65" s="636"/>
      <c r="PGJ65" s="636"/>
      <c r="PGK65" s="636"/>
      <c r="PGL65" s="636"/>
      <c r="PGM65" s="636"/>
      <c r="PGN65" s="636"/>
      <c r="PGO65" s="636"/>
      <c r="PGP65" s="636"/>
      <c r="PGQ65" s="636"/>
      <c r="PGR65" s="636"/>
      <c r="PGS65" s="636"/>
      <c r="PGT65" s="636"/>
      <c r="PGU65" s="636"/>
      <c r="PGV65" s="636"/>
      <c r="PGW65" s="636"/>
      <c r="PGX65" s="636"/>
      <c r="PGY65" s="636"/>
      <c r="PGZ65" s="636"/>
      <c r="PHA65" s="636"/>
      <c r="PHB65" s="636"/>
      <c r="PHC65" s="636"/>
      <c r="PHD65" s="636"/>
      <c r="PHE65" s="636"/>
      <c r="PHF65" s="636"/>
      <c r="PHG65" s="636"/>
      <c r="PHH65" s="636"/>
      <c r="PHI65" s="636"/>
      <c r="PHJ65" s="636"/>
      <c r="PHK65" s="636"/>
      <c r="PHL65" s="636"/>
      <c r="PHM65" s="636"/>
      <c r="PHN65" s="636"/>
      <c r="PHO65" s="636"/>
      <c r="PHP65" s="636"/>
      <c r="PHQ65" s="636"/>
      <c r="PHR65" s="636"/>
      <c r="PHS65" s="636"/>
      <c r="PHT65" s="636"/>
      <c r="PHU65" s="636"/>
      <c r="PHV65" s="636"/>
      <c r="PHW65" s="636"/>
      <c r="PHX65" s="636"/>
      <c r="PHY65" s="636"/>
      <c r="PHZ65" s="636"/>
      <c r="PIA65" s="636"/>
      <c r="PIB65" s="636"/>
      <c r="PIC65" s="636"/>
      <c r="PID65" s="636"/>
      <c r="PIE65" s="636"/>
      <c r="PIF65" s="636"/>
      <c r="PIG65" s="636"/>
      <c r="PIH65" s="636"/>
      <c r="PII65" s="636"/>
      <c r="PIJ65" s="636"/>
      <c r="PIK65" s="636"/>
      <c r="PIL65" s="636"/>
      <c r="PIM65" s="636"/>
      <c r="PIN65" s="636"/>
      <c r="PIO65" s="636"/>
      <c r="PIP65" s="636"/>
      <c r="PIQ65" s="636"/>
      <c r="PIR65" s="636"/>
      <c r="PIS65" s="636"/>
      <c r="PIT65" s="636"/>
      <c r="PIU65" s="636"/>
      <c r="PIV65" s="636"/>
      <c r="PIW65" s="636"/>
      <c r="PIX65" s="636"/>
      <c r="PIY65" s="636"/>
      <c r="PIZ65" s="636"/>
      <c r="PJA65" s="636"/>
      <c r="PJB65" s="636"/>
      <c r="PJC65" s="636"/>
      <c r="PJD65" s="636"/>
      <c r="PJE65" s="636"/>
      <c r="PJF65" s="636"/>
      <c r="PJG65" s="636"/>
      <c r="PJH65" s="636"/>
      <c r="PJI65" s="636"/>
      <c r="PJJ65" s="636"/>
      <c r="PJK65" s="636"/>
      <c r="PJL65" s="636"/>
      <c r="PJM65" s="636"/>
      <c r="PJN65" s="636"/>
      <c r="PJO65" s="636"/>
      <c r="PJP65" s="636"/>
      <c r="PJQ65" s="636"/>
      <c r="PJR65" s="636"/>
      <c r="PJS65" s="636"/>
      <c r="PJT65" s="636"/>
      <c r="PJU65" s="636"/>
      <c r="PJV65" s="636"/>
      <c r="PJW65" s="636"/>
      <c r="PJX65" s="636"/>
      <c r="PJY65" s="636"/>
      <c r="PJZ65" s="636"/>
      <c r="PKA65" s="636"/>
      <c r="PKB65" s="636"/>
      <c r="PKC65" s="636"/>
      <c r="PKD65" s="636"/>
      <c r="PKE65" s="636"/>
      <c r="PKF65" s="636"/>
      <c r="PKG65" s="636"/>
      <c r="PKH65" s="636"/>
      <c r="PKI65" s="636"/>
      <c r="PKJ65" s="636"/>
      <c r="PKK65" s="636"/>
      <c r="PKL65" s="636"/>
      <c r="PKM65" s="636"/>
      <c r="PKN65" s="636"/>
      <c r="PKO65" s="636"/>
      <c r="PKP65" s="636"/>
      <c r="PKQ65" s="636"/>
      <c r="PKR65" s="636"/>
      <c r="PKS65" s="636"/>
      <c r="PKT65" s="636"/>
      <c r="PKU65" s="636"/>
      <c r="PKV65" s="636"/>
      <c r="PKW65" s="636"/>
      <c r="PKX65" s="636"/>
      <c r="PKY65" s="636"/>
      <c r="PKZ65" s="636"/>
      <c r="PLA65" s="636"/>
      <c r="PLB65" s="636"/>
      <c r="PLC65" s="636"/>
      <c r="PLD65" s="636"/>
      <c r="PLE65" s="636"/>
      <c r="PLF65" s="636"/>
      <c r="PLG65" s="636"/>
      <c r="PLH65" s="636"/>
      <c r="PLI65" s="636"/>
      <c r="PLJ65" s="636"/>
      <c r="PLK65" s="636"/>
      <c r="PLL65" s="636"/>
      <c r="PLM65" s="636"/>
      <c r="PLN65" s="636"/>
      <c r="PLO65" s="636"/>
      <c r="PLP65" s="636"/>
      <c r="PLQ65" s="636"/>
      <c r="PLR65" s="636"/>
      <c r="PLS65" s="636"/>
      <c r="PLT65" s="636"/>
      <c r="PLU65" s="636"/>
      <c r="PLV65" s="636"/>
      <c r="PLW65" s="636"/>
      <c r="PLX65" s="636"/>
      <c r="PLY65" s="636"/>
      <c r="PLZ65" s="636"/>
      <c r="PMA65" s="636"/>
      <c r="PMB65" s="636"/>
      <c r="PMC65" s="636"/>
      <c r="PMD65" s="636"/>
      <c r="PME65" s="636"/>
      <c r="PMF65" s="636"/>
      <c r="PMG65" s="636"/>
      <c r="PMH65" s="636"/>
      <c r="PMI65" s="636"/>
      <c r="PMJ65" s="636"/>
      <c r="PMK65" s="636"/>
      <c r="PML65" s="636"/>
      <c r="PMM65" s="636"/>
      <c r="PMN65" s="636"/>
      <c r="PMO65" s="636"/>
      <c r="PMP65" s="636"/>
      <c r="PMQ65" s="636"/>
      <c r="PMR65" s="636"/>
      <c r="PMS65" s="636"/>
      <c r="PMT65" s="636"/>
      <c r="PMU65" s="636"/>
      <c r="PMV65" s="636"/>
      <c r="PMW65" s="636"/>
      <c r="PMX65" s="636"/>
      <c r="PMY65" s="636"/>
      <c r="PMZ65" s="636"/>
      <c r="PNA65" s="636"/>
      <c r="PNB65" s="636"/>
      <c r="PNC65" s="636"/>
      <c r="PND65" s="636"/>
      <c r="PNE65" s="636"/>
      <c r="PNF65" s="636"/>
      <c r="PNG65" s="636"/>
      <c r="PNH65" s="636"/>
      <c r="PNI65" s="636"/>
      <c r="PNJ65" s="636"/>
      <c r="PNK65" s="636"/>
      <c r="PNL65" s="636"/>
      <c r="PNM65" s="636"/>
      <c r="PNN65" s="636"/>
      <c r="PNO65" s="636"/>
      <c r="PNP65" s="636"/>
      <c r="PNQ65" s="636"/>
      <c r="PNR65" s="636"/>
      <c r="PNS65" s="636"/>
      <c r="PNT65" s="636"/>
      <c r="PNU65" s="636"/>
      <c r="PNV65" s="636"/>
      <c r="PNW65" s="636"/>
      <c r="PNX65" s="636"/>
      <c r="PNY65" s="636"/>
      <c r="PNZ65" s="636"/>
      <c r="POA65" s="636"/>
      <c r="POB65" s="636"/>
      <c r="POC65" s="636"/>
      <c r="POD65" s="636"/>
      <c r="POE65" s="636"/>
      <c r="POF65" s="636"/>
      <c r="POG65" s="636"/>
      <c r="POH65" s="636"/>
      <c r="POI65" s="636"/>
      <c r="POJ65" s="636"/>
      <c r="POK65" s="636"/>
      <c r="POL65" s="636"/>
      <c r="POM65" s="636"/>
      <c r="PON65" s="636"/>
      <c r="POO65" s="636"/>
      <c r="POP65" s="636"/>
      <c r="POQ65" s="636"/>
      <c r="POR65" s="636"/>
      <c r="POS65" s="636"/>
      <c r="POT65" s="636"/>
      <c r="POU65" s="636"/>
      <c r="POV65" s="636"/>
      <c r="POW65" s="636"/>
      <c r="POX65" s="636"/>
      <c r="POY65" s="636"/>
      <c r="POZ65" s="636"/>
      <c r="PPA65" s="636"/>
      <c r="PPB65" s="636"/>
      <c r="PPC65" s="636"/>
      <c r="PPD65" s="636"/>
      <c r="PPE65" s="636"/>
      <c r="PPF65" s="636"/>
      <c r="PPG65" s="636"/>
      <c r="PPH65" s="636"/>
      <c r="PPI65" s="636"/>
      <c r="PPJ65" s="636"/>
      <c r="PPK65" s="636"/>
      <c r="PPL65" s="636"/>
      <c r="PPM65" s="636"/>
      <c r="PPN65" s="636"/>
      <c r="PPO65" s="636"/>
      <c r="PPP65" s="636"/>
      <c r="PPQ65" s="636"/>
      <c r="PPR65" s="636"/>
      <c r="PPS65" s="636"/>
      <c r="PPT65" s="636"/>
      <c r="PPU65" s="636"/>
      <c r="PPV65" s="636"/>
      <c r="PPW65" s="636"/>
      <c r="PPX65" s="636"/>
      <c r="PPY65" s="636"/>
      <c r="PPZ65" s="636"/>
      <c r="PQA65" s="636"/>
      <c r="PQB65" s="636"/>
      <c r="PQC65" s="636"/>
      <c r="PQD65" s="636"/>
      <c r="PQE65" s="636"/>
      <c r="PQF65" s="636"/>
      <c r="PQG65" s="636"/>
      <c r="PQH65" s="636"/>
      <c r="PQI65" s="636"/>
      <c r="PQJ65" s="636"/>
      <c r="PQK65" s="636"/>
      <c r="PQL65" s="636"/>
      <c r="PQM65" s="636"/>
      <c r="PQN65" s="636"/>
      <c r="PQO65" s="636"/>
      <c r="PQP65" s="636"/>
      <c r="PQQ65" s="636"/>
      <c r="PQR65" s="636"/>
      <c r="PQS65" s="636"/>
      <c r="PQT65" s="636"/>
      <c r="PQU65" s="636"/>
      <c r="PQV65" s="636"/>
      <c r="PQW65" s="636"/>
      <c r="PQX65" s="636"/>
      <c r="PQY65" s="636"/>
      <c r="PQZ65" s="636"/>
      <c r="PRA65" s="636"/>
      <c r="PRB65" s="636"/>
      <c r="PRC65" s="636"/>
      <c r="PRD65" s="636"/>
      <c r="PRE65" s="636"/>
      <c r="PRF65" s="636"/>
      <c r="PRG65" s="636"/>
      <c r="PRH65" s="636"/>
      <c r="PRI65" s="636"/>
      <c r="PRJ65" s="636"/>
      <c r="PRK65" s="636"/>
      <c r="PRL65" s="636"/>
      <c r="PRM65" s="636"/>
      <c r="PRN65" s="636"/>
      <c r="PRO65" s="636"/>
      <c r="PRP65" s="636"/>
      <c r="PRQ65" s="636"/>
      <c r="PRR65" s="636"/>
      <c r="PRS65" s="636"/>
      <c r="PRT65" s="636"/>
      <c r="PRU65" s="636"/>
      <c r="PRV65" s="636"/>
      <c r="PRW65" s="636"/>
      <c r="PRX65" s="636"/>
      <c r="PRY65" s="636"/>
      <c r="PRZ65" s="636"/>
      <c r="PSA65" s="636"/>
      <c r="PSB65" s="636"/>
      <c r="PSC65" s="636"/>
      <c r="PSD65" s="636"/>
      <c r="PSE65" s="636"/>
      <c r="PSF65" s="636"/>
      <c r="PSG65" s="636"/>
      <c r="PSH65" s="636"/>
      <c r="PSI65" s="636"/>
      <c r="PSJ65" s="636"/>
      <c r="PSK65" s="636"/>
      <c r="PSL65" s="636"/>
      <c r="PSM65" s="636"/>
      <c r="PSN65" s="636"/>
      <c r="PSO65" s="636"/>
      <c r="PSP65" s="636"/>
      <c r="PSQ65" s="636"/>
      <c r="PSR65" s="636"/>
      <c r="PSS65" s="636"/>
      <c r="PST65" s="636"/>
      <c r="PSU65" s="636"/>
      <c r="PSV65" s="636"/>
      <c r="PSW65" s="636"/>
      <c r="PSX65" s="636"/>
      <c r="PSY65" s="636"/>
      <c r="PSZ65" s="636"/>
      <c r="PTA65" s="636"/>
      <c r="PTB65" s="636"/>
      <c r="PTC65" s="636"/>
      <c r="PTD65" s="636"/>
      <c r="PTE65" s="636"/>
      <c r="PTF65" s="636"/>
      <c r="PTG65" s="636"/>
      <c r="PTH65" s="636"/>
      <c r="PTI65" s="636"/>
      <c r="PTJ65" s="636"/>
      <c r="PTK65" s="636"/>
      <c r="PTL65" s="636"/>
      <c r="PTM65" s="636"/>
      <c r="PTN65" s="636"/>
      <c r="PTO65" s="636"/>
      <c r="PTP65" s="636"/>
      <c r="PTQ65" s="636"/>
      <c r="PTR65" s="636"/>
      <c r="PTS65" s="636"/>
      <c r="PTT65" s="636"/>
      <c r="PTU65" s="636"/>
      <c r="PTV65" s="636"/>
      <c r="PTW65" s="636"/>
      <c r="PTX65" s="636"/>
      <c r="PTY65" s="636"/>
      <c r="PTZ65" s="636"/>
      <c r="PUA65" s="636"/>
      <c r="PUB65" s="636"/>
      <c r="PUC65" s="636"/>
      <c r="PUD65" s="636"/>
      <c r="PUE65" s="636"/>
      <c r="PUF65" s="636"/>
      <c r="PUG65" s="636"/>
      <c r="PUH65" s="636"/>
      <c r="PUI65" s="636"/>
      <c r="PUJ65" s="636"/>
      <c r="PUK65" s="636"/>
      <c r="PUL65" s="636"/>
      <c r="PUM65" s="636"/>
      <c r="PUN65" s="636"/>
      <c r="PUO65" s="636"/>
      <c r="PUP65" s="636"/>
      <c r="PUQ65" s="636"/>
      <c r="PUR65" s="636"/>
      <c r="PUS65" s="636"/>
      <c r="PUT65" s="636"/>
      <c r="PUU65" s="636"/>
      <c r="PUV65" s="636"/>
      <c r="PUW65" s="636"/>
      <c r="PUX65" s="636"/>
      <c r="PUY65" s="636"/>
      <c r="PUZ65" s="636"/>
      <c r="PVA65" s="636"/>
      <c r="PVB65" s="636"/>
      <c r="PVC65" s="636"/>
      <c r="PVD65" s="636"/>
      <c r="PVE65" s="636"/>
      <c r="PVF65" s="636"/>
      <c r="PVG65" s="636"/>
      <c r="PVH65" s="636"/>
      <c r="PVI65" s="636"/>
      <c r="PVJ65" s="636"/>
      <c r="PVK65" s="636"/>
      <c r="PVL65" s="636"/>
      <c r="PVM65" s="636"/>
      <c r="PVN65" s="636"/>
      <c r="PVO65" s="636"/>
      <c r="PVP65" s="636"/>
      <c r="PVQ65" s="636"/>
      <c r="PVR65" s="636"/>
      <c r="PVS65" s="636"/>
      <c r="PVT65" s="636"/>
      <c r="PVU65" s="636"/>
      <c r="PVV65" s="636"/>
      <c r="PVW65" s="636"/>
      <c r="PVX65" s="636"/>
      <c r="PVY65" s="636"/>
      <c r="PVZ65" s="636"/>
      <c r="PWA65" s="636"/>
      <c r="PWB65" s="636"/>
      <c r="PWC65" s="636"/>
      <c r="PWD65" s="636"/>
      <c r="PWE65" s="636"/>
      <c r="PWF65" s="636"/>
      <c r="PWG65" s="636"/>
      <c r="PWH65" s="636"/>
      <c r="PWI65" s="636"/>
      <c r="PWJ65" s="636"/>
      <c r="PWK65" s="636"/>
      <c r="PWL65" s="636"/>
      <c r="PWM65" s="636"/>
      <c r="PWN65" s="636"/>
      <c r="PWO65" s="636"/>
      <c r="PWP65" s="636"/>
      <c r="PWQ65" s="636"/>
      <c r="PWR65" s="636"/>
      <c r="PWS65" s="636"/>
      <c r="PWT65" s="636"/>
      <c r="PWU65" s="636"/>
      <c r="PWV65" s="636"/>
      <c r="PWW65" s="636"/>
      <c r="PWX65" s="636"/>
      <c r="PWY65" s="636"/>
      <c r="PWZ65" s="636"/>
      <c r="PXA65" s="636"/>
      <c r="PXB65" s="636"/>
      <c r="PXC65" s="636"/>
      <c r="PXD65" s="636"/>
      <c r="PXE65" s="636"/>
      <c r="PXF65" s="636"/>
      <c r="PXG65" s="636"/>
      <c r="PXH65" s="636"/>
      <c r="PXI65" s="636"/>
      <c r="PXJ65" s="636"/>
      <c r="PXK65" s="636"/>
      <c r="PXL65" s="636"/>
      <c r="PXM65" s="636"/>
      <c r="PXN65" s="636"/>
      <c r="PXO65" s="636"/>
      <c r="PXP65" s="636"/>
      <c r="PXQ65" s="636"/>
      <c r="PXR65" s="636"/>
      <c r="PXS65" s="636"/>
      <c r="PXT65" s="636"/>
      <c r="PXU65" s="636"/>
      <c r="PXV65" s="636"/>
      <c r="PXW65" s="636"/>
      <c r="PXX65" s="636"/>
      <c r="PXY65" s="636"/>
      <c r="PXZ65" s="636"/>
      <c r="PYA65" s="636"/>
      <c r="PYB65" s="636"/>
      <c r="PYC65" s="636"/>
      <c r="PYD65" s="636"/>
      <c r="PYE65" s="636"/>
      <c r="PYF65" s="636"/>
      <c r="PYG65" s="636"/>
      <c r="PYH65" s="636"/>
      <c r="PYI65" s="636"/>
      <c r="PYJ65" s="636"/>
      <c r="PYK65" s="636"/>
      <c r="PYL65" s="636"/>
      <c r="PYM65" s="636"/>
      <c r="PYN65" s="636"/>
      <c r="PYO65" s="636"/>
      <c r="PYP65" s="636"/>
      <c r="PYQ65" s="636"/>
      <c r="PYR65" s="636"/>
      <c r="PYS65" s="636"/>
      <c r="PYT65" s="636"/>
      <c r="PYU65" s="636"/>
      <c r="PYV65" s="636"/>
      <c r="PYW65" s="636"/>
      <c r="PYX65" s="636"/>
      <c r="PYY65" s="636"/>
      <c r="PYZ65" s="636"/>
      <c r="PZA65" s="636"/>
      <c r="PZB65" s="636"/>
      <c r="PZC65" s="636"/>
      <c r="PZD65" s="636"/>
      <c r="PZE65" s="636"/>
      <c r="PZF65" s="636"/>
      <c r="PZG65" s="636"/>
      <c r="PZH65" s="636"/>
      <c r="PZI65" s="636"/>
      <c r="PZJ65" s="636"/>
      <c r="PZK65" s="636"/>
      <c r="PZL65" s="636"/>
      <c r="PZM65" s="636"/>
      <c r="PZN65" s="636"/>
      <c r="PZO65" s="636"/>
      <c r="PZP65" s="636"/>
      <c r="PZQ65" s="636"/>
      <c r="PZR65" s="636"/>
      <c r="PZS65" s="636"/>
      <c r="PZT65" s="636"/>
      <c r="PZU65" s="636"/>
      <c r="PZV65" s="636"/>
      <c r="PZW65" s="636"/>
      <c r="PZX65" s="636"/>
      <c r="PZY65" s="636"/>
      <c r="PZZ65" s="636"/>
      <c r="QAA65" s="636"/>
      <c r="QAB65" s="636"/>
      <c r="QAC65" s="636"/>
      <c r="QAD65" s="636"/>
      <c r="QAE65" s="636"/>
      <c r="QAF65" s="636"/>
      <c r="QAG65" s="636"/>
      <c r="QAH65" s="636"/>
      <c r="QAI65" s="636"/>
      <c r="QAJ65" s="636"/>
      <c r="QAK65" s="636"/>
      <c r="QAL65" s="636"/>
      <c r="QAM65" s="636"/>
      <c r="QAN65" s="636"/>
      <c r="QAO65" s="636"/>
      <c r="QAP65" s="636"/>
      <c r="QAQ65" s="636"/>
      <c r="QAR65" s="636"/>
      <c r="QAS65" s="636"/>
      <c r="QAT65" s="636"/>
      <c r="QAU65" s="636"/>
      <c r="QAV65" s="636"/>
      <c r="QAW65" s="636"/>
      <c r="QAX65" s="636"/>
      <c r="QAY65" s="636"/>
      <c r="QAZ65" s="636"/>
      <c r="QBA65" s="636"/>
      <c r="QBB65" s="636"/>
      <c r="QBC65" s="636"/>
      <c r="QBD65" s="636"/>
      <c r="QBE65" s="636"/>
      <c r="QBF65" s="636"/>
      <c r="QBG65" s="636"/>
      <c r="QBH65" s="636"/>
      <c r="QBI65" s="636"/>
      <c r="QBJ65" s="636"/>
      <c r="QBK65" s="636"/>
      <c r="QBL65" s="636"/>
      <c r="QBM65" s="636"/>
      <c r="QBN65" s="636"/>
      <c r="QBO65" s="636"/>
      <c r="QBP65" s="636"/>
      <c r="QBQ65" s="636"/>
      <c r="QBR65" s="636"/>
      <c r="QBS65" s="636"/>
      <c r="QBT65" s="636"/>
      <c r="QBU65" s="636"/>
      <c r="QBV65" s="636"/>
      <c r="QBW65" s="636"/>
      <c r="QBX65" s="636"/>
      <c r="QBY65" s="636"/>
      <c r="QBZ65" s="636"/>
      <c r="QCA65" s="636"/>
      <c r="QCB65" s="636"/>
      <c r="QCC65" s="636"/>
      <c r="QCD65" s="636"/>
      <c r="QCE65" s="636"/>
      <c r="QCF65" s="636"/>
      <c r="QCG65" s="636"/>
      <c r="QCH65" s="636"/>
      <c r="QCI65" s="636"/>
      <c r="QCJ65" s="636"/>
      <c r="QCK65" s="636"/>
      <c r="QCL65" s="636"/>
      <c r="QCM65" s="636"/>
      <c r="QCN65" s="636"/>
      <c r="QCO65" s="636"/>
      <c r="QCP65" s="636"/>
      <c r="QCQ65" s="636"/>
      <c r="QCR65" s="636"/>
      <c r="QCS65" s="636"/>
      <c r="QCT65" s="636"/>
      <c r="QCU65" s="636"/>
      <c r="QCV65" s="636"/>
      <c r="QCW65" s="636"/>
      <c r="QCX65" s="636"/>
      <c r="QCY65" s="636"/>
      <c r="QCZ65" s="636"/>
      <c r="QDA65" s="636"/>
      <c r="QDB65" s="636"/>
      <c r="QDC65" s="636"/>
      <c r="QDD65" s="636"/>
      <c r="QDE65" s="636"/>
      <c r="QDF65" s="636"/>
      <c r="QDG65" s="636"/>
      <c r="QDH65" s="636"/>
      <c r="QDI65" s="636"/>
      <c r="QDJ65" s="636"/>
      <c r="QDK65" s="636"/>
      <c r="QDL65" s="636"/>
      <c r="QDM65" s="636"/>
      <c r="QDN65" s="636"/>
      <c r="QDO65" s="636"/>
      <c r="QDP65" s="636"/>
      <c r="QDQ65" s="636"/>
      <c r="QDR65" s="636"/>
      <c r="QDS65" s="636"/>
      <c r="QDT65" s="636"/>
      <c r="QDU65" s="636"/>
      <c r="QDV65" s="636"/>
      <c r="QDW65" s="636"/>
      <c r="QDX65" s="636"/>
      <c r="QDY65" s="636"/>
      <c r="QDZ65" s="636"/>
      <c r="QEA65" s="636"/>
      <c r="QEB65" s="636"/>
      <c r="QEC65" s="636"/>
      <c r="QED65" s="636"/>
      <c r="QEE65" s="636"/>
      <c r="QEF65" s="636"/>
      <c r="QEG65" s="636"/>
      <c r="QEH65" s="636"/>
      <c r="QEI65" s="636"/>
      <c r="QEJ65" s="636"/>
      <c r="QEK65" s="636"/>
      <c r="QEL65" s="636"/>
      <c r="QEM65" s="636"/>
      <c r="QEN65" s="636"/>
      <c r="QEO65" s="636"/>
      <c r="QEP65" s="636"/>
      <c r="QEQ65" s="636"/>
      <c r="QER65" s="636"/>
      <c r="QES65" s="636"/>
      <c r="QET65" s="636"/>
      <c r="QEU65" s="636"/>
      <c r="QEV65" s="636"/>
      <c r="QEW65" s="636"/>
      <c r="QEX65" s="636"/>
      <c r="QEY65" s="636"/>
      <c r="QEZ65" s="636"/>
      <c r="QFA65" s="636"/>
      <c r="QFB65" s="636"/>
      <c r="QFC65" s="636"/>
      <c r="QFD65" s="636"/>
      <c r="QFE65" s="636"/>
      <c r="QFF65" s="636"/>
      <c r="QFG65" s="636"/>
      <c r="QFH65" s="636"/>
      <c r="QFI65" s="636"/>
      <c r="QFJ65" s="636"/>
      <c r="QFK65" s="636"/>
      <c r="QFL65" s="636"/>
      <c r="QFM65" s="636"/>
      <c r="QFN65" s="636"/>
      <c r="QFO65" s="636"/>
      <c r="QFP65" s="636"/>
      <c r="QFQ65" s="636"/>
      <c r="QFR65" s="636"/>
      <c r="QFS65" s="636"/>
      <c r="QFT65" s="636"/>
      <c r="QFU65" s="636"/>
      <c r="QFV65" s="636"/>
      <c r="QFW65" s="636"/>
      <c r="QFX65" s="636"/>
      <c r="QFY65" s="636"/>
      <c r="QFZ65" s="636"/>
      <c r="QGA65" s="636"/>
      <c r="QGB65" s="636"/>
      <c r="QGC65" s="636"/>
      <c r="QGD65" s="636"/>
      <c r="QGE65" s="636"/>
      <c r="QGF65" s="636"/>
      <c r="QGG65" s="636"/>
      <c r="QGH65" s="636"/>
      <c r="QGI65" s="636"/>
      <c r="QGJ65" s="636"/>
      <c r="QGK65" s="636"/>
      <c r="QGL65" s="636"/>
      <c r="QGM65" s="636"/>
      <c r="QGN65" s="636"/>
      <c r="QGO65" s="636"/>
      <c r="QGP65" s="636"/>
      <c r="QGQ65" s="636"/>
      <c r="QGR65" s="636"/>
      <c r="QGS65" s="636"/>
      <c r="QGT65" s="636"/>
      <c r="QGU65" s="636"/>
      <c r="QGV65" s="636"/>
      <c r="QGW65" s="636"/>
      <c r="QGX65" s="636"/>
      <c r="QGY65" s="636"/>
      <c r="QGZ65" s="636"/>
      <c r="QHA65" s="636"/>
      <c r="QHB65" s="636"/>
      <c r="QHC65" s="636"/>
      <c r="QHD65" s="636"/>
      <c r="QHE65" s="636"/>
      <c r="QHF65" s="636"/>
      <c r="QHG65" s="636"/>
      <c r="QHH65" s="636"/>
      <c r="QHI65" s="636"/>
      <c r="QHJ65" s="636"/>
      <c r="QHK65" s="636"/>
      <c r="QHL65" s="636"/>
      <c r="QHM65" s="636"/>
      <c r="QHN65" s="636"/>
      <c r="QHO65" s="636"/>
      <c r="QHP65" s="636"/>
      <c r="QHQ65" s="636"/>
      <c r="QHR65" s="636"/>
      <c r="QHS65" s="636"/>
      <c r="QHT65" s="636"/>
      <c r="QHU65" s="636"/>
      <c r="QHV65" s="636"/>
      <c r="QHW65" s="636"/>
      <c r="QHX65" s="636"/>
      <c r="QHY65" s="636"/>
      <c r="QHZ65" s="636"/>
      <c r="QIA65" s="636"/>
      <c r="QIB65" s="636"/>
      <c r="QIC65" s="636"/>
      <c r="QID65" s="636"/>
      <c r="QIE65" s="636"/>
      <c r="QIF65" s="636"/>
      <c r="QIG65" s="636"/>
      <c r="QIH65" s="636"/>
      <c r="QII65" s="636"/>
      <c r="QIJ65" s="636"/>
      <c r="QIK65" s="636"/>
      <c r="QIL65" s="636"/>
      <c r="QIM65" s="636"/>
      <c r="QIN65" s="636"/>
      <c r="QIO65" s="636"/>
      <c r="QIP65" s="636"/>
      <c r="QIQ65" s="636"/>
      <c r="QIR65" s="636"/>
      <c r="QIS65" s="636"/>
      <c r="QIT65" s="636"/>
      <c r="QIU65" s="636"/>
      <c r="QIV65" s="636"/>
      <c r="QIW65" s="636"/>
      <c r="QIX65" s="636"/>
      <c r="QIY65" s="636"/>
      <c r="QIZ65" s="636"/>
      <c r="QJA65" s="636"/>
      <c r="QJB65" s="636"/>
      <c r="QJC65" s="636"/>
      <c r="QJD65" s="636"/>
      <c r="QJE65" s="636"/>
      <c r="QJF65" s="636"/>
      <c r="QJG65" s="636"/>
      <c r="QJH65" s="636"/>
      <c r="QJI65" s="636"/>
      <c r="QJJ65" s="636"/>
      <c r="QJK65" s="636"/>
      <c r="QJL65" s="636"/>
      <c r="QJM65" s="636"/>
      <c r="QJN65" s="636"/>
      <c r="QJO65" s="636"/>
      <c r="QJP65" s="636"/>
      <c r="QJQ65" s="636"/>
      <c r="QJR65" s="636"/>
      <c r="QJS65" s="636"/>
      <c r="QJT65" s="636"/>
      <c r="QJU65" s="636"/>
      <c r="QJV65" s="636"/>
      <c r="QJW65" s="636"/>
      <c r="QJX65" s="636"/>
      <c r="QJY65" s="636"/>
      <c r="QJZ65" s="636"/>
      <c r="QKA65" s="636"/>
      <c r="QKB65" s="636"/>
      <c r="QKC65" s="636"/>
      <c r="QKD65" s="636"/>
      <c r="QKE65" s="636"/>
      <c r="QKF65" s="636"/>
      <c r="QKG65" s="636"/>
      <c r="QKH65" s="636"/>
      <c r="QKI65" s="636"/>
      <c r="QKJ65" s="636"/>
      <c r="QKK65" s="636"/>
      <c r="QKL65" s="636"/>
      <c r="QKM65" s="636"/>
      <c r="QKN65" s="636"/>
      <c r="QKO65" s="636"/>
      <c r="QKP65" s="636"/>
      <c r="QKQ65" s="636"/>
      <c r="QKR65" s="636"/>
      <c r="QKS65" s="636"/>
      <c r="QKT65" s="636"/>
      <c r="QKU65" s="636"/>
      <c r="QKV65" s="636"/>
      <c r="QKW65" s="636"/>
      <c r="QKX65" s="636"/>
      <c r="QKY65" s="636"/>
      <c r="QKZ65" s="636"/>
      <c r="QLA65" s="636"/>
      <c r="QLB65" s="636"/>
      <c r="QLC65" s="636"/>
      <c r="QLD65" s="636"/>
      <c r="QLE65" s="636"/>
      <c r="QLF65" s="636"/>
      <c r="QLG65" s="636"/>
      <c r="QLH65" s="636"/>
      <c r="QLI65" s="636"/>
      <c r="QLJ65" s="636"/>
      <c r="QLK65" s="636"/>
      <c r="QLL65" s="636"/>
      <c r="QLM65" s="636"/>
      <c r="QLN65" s="636"/>
      <c r="QLO65" s="636"/>
      <c r="QLP65" s="636"/>
      <c r="QLQ65" s="636"/>
      <c r="QLR65" s="636"/>
      <c r="QLS65" s="636"/>
      <c r="QLT65" s="636"/>
      <c r="QLU65" s="636"/>
      <c r="QLV65" s="636"/>
      <c r="QLW65" s="636"/>
      <c r="QLX65" s="636"/>
      <c r="QLY65" s="636"/>
      <c r="QLZ65" s="636"/>
      <c r="QMA65" s="636"/>
      <c r="QMB65" s="636"/>
      <c r="QMC65" s="636"/>
      <c r="QMD65" s="636"/>
      <c r="QME65" s="636"/>
      <c r="QMF65" s="636"/>
      <c r="QMG65" s="636"/>
      <c r="QMH65" s="636"/>
      <c r="QMI65" s="636"/>
      <c r="QMJ65" s="636"/>
      <c r="QMK65" s="636"/>
      <c r="QML65" s="636"/>
      <c r="QMM65" s="636"/>
      <c r="QMN65" s="636"/>
      <c r="QMO65" s="636"/>
      <c r="QMP65" s="636"/>
      <c r="QMQ65" s="636"/>
      <c r="QMR65" s="636"/>
      <c r="QMS65" s="636"/>
      <c r="QMT65" s="636"/>
      <c r="QMU65" s="636"/>
      <c r="QMV65" s="636"/>
      <c r="QMW65" s="636"/>
      <c r="QMX65" s="636"/>
      <c r="QMY65" s="636"/>
      <c r="QMZ65" s="636"/>
      <c r="QNA65" s="636"/>
      <c r="QNB65" s="636"/>
      <c r="QNC65" s="636"/>
      <c r="QND65" s="636"/>
      <c r="QNE65" s="636"/>
      <c r="QNF65" s="636"/>
      <c r="QNG65" s="636"/>
      <c r="QNH65" s="636"/>
      <c r="QNI65" s="636"/>
      <c r="QNJ65" s="636"/>
      <c r="QNK65" s="636"/>
      <c r="QNL65" s="636"/>
      <c r="QNM65" s="636"/>
      <c r="QNN65" s="636"/>
      <c r="QNO65" s="636"/>
      <c r="QNP65" s="636"/>
      <c r="QNQ65" s="636"/>
      <c r="QNR65" s="636"/>
      <c r="QNS65" s="636"/>
      <c r="QNT65" s="636"/>
      <c r="QNU65" s="636"/>
      <c r="QNV65" s="636"/>
      <c r="QNW65" s="636"/>
      <c r="QNX65" s="636"/>
      <c r="QNY65" s="636"/>
      <c r="QNZ65" s="636"/>
      <c r="QOA65" s="636"/>
      <c r="QOB65" s="636"/>
      <c r="QOC65" s="636"/>
      <c r="QOD65" s="636"/>
      <c r="QOE65" s="636"/>
      <c r="QOF65" s="636"/>
      <c r="QOG65" s="636"/>
      <c r="QOH65" s="636"/>
      <c r="QOI65" s="636"/>
      <c r="QOJ65" s="636"/>
      <c r="QOK65" s="636"/>
      <c r="QOL65" s="636"/>
      <c r="QOM65" s="636"/>
      <c r="QON65" s="636"/>
      <c r="QOO65" s="636"/>
      <c r="QOP65" s="636"/>
      <c r="QOQ65" s="636"/>
      <c r="QOR65" s="636"/>
      <c r="QOS65" s="636"/>
      <c r="QOT65" s="636"/>
      <c r="QOU65" s="636"/>
      <c r="QOV65" s="636"/>
      <c r="QOW65" s="636"/>
      <c r="QOX65" s="636"/>
      <c r="QOY65" s="636"/>
      <c r="QOZ65" s="636"/>
      <c r="QPA65" s="636"/>
      <c r="QPB65" s="636"/>
      <c r="QPC65" s="636"/>
      <c r="QPD65" s="636"/>
      <c r="QPE65" s="636"/>
      <c r="QPF65" s="636"/>
      <c r="QPG65" s="636"/>
      <c r="QPH65" s="636"/>
      <c r="QPI65" s="636"/>
      <c r="QPJ65" s="636"/>
      <c r="QPK65" s="636"/>
      <c r="QPL65" s="636"/>
      <c r="QPM65" s="636"/>
      <c r="QPN65" s="636"/>
      <c r="QPO65" s="636"/>
      <c r="QPP65" s="636"/>
      <c r="QPQ65" s="636"/>
      <c r="QPR65" s="636"/>
      <c r="QPS65" s="636"/>
      <c r="QPT65" s="636"/>
      <c r="QPU65" s="636"/>
      <c r="QPV65" s="636"/>
      <c r="QPW65" s="636"/>
      <c r="QPX65" s="636"/>
      <c r="QPY65" s="636"/>
      <c r="QPZ65" s="636"/>
      <c r="QQA65" s="636"/>
      <c r="QQB65" s="636"/>
      <c r="QQC65" s="636"/>
      <c r="QQD65" s="636"/>
      <c r="QQE65" s="636"/>
      <c r="QQF65" s="636"/>
      <c r="QQG65" s="636"/>
      <c r="QQH65" s="636"/>
      <c r="QQI65" s="636"/>
      <c r="QQJ65" s="636"/>
      <c r="QQK65" s="636"/>
      <c r="QQL65" s="636"/>
      <c r="QQM65" s="636"/>
      <c r="QQN65" s="636"/>
      <c r="QQO65" s="636"/>
      <c r="QQP65" s="636"/>
      <c r="QQQ65" s="636"/>
      <c r="QQR65" s="636"/>
      <c r="QQS65" s="636"/>
      <c r="QQT65" s="636"/>
      <c r="QQU65" s="636"/>
      <c r="QQV65" s="636"/>
      <c r="QQW65" s="636"/>
      <c r="QQX65" s="636"/>
      <c r="QQY65" s="636"/>
      <c r="QQZ65" s="636"/>
      <c r="QRA65" s="636"/>
      <c r="QRB65" s="636"/>
      <c r="QRC65" s="636"/>
      <c r="QRD65" s="636"/>
      <c r="QRE65" s="636"/>
      <c r="QRF65" s="636"/>
      <c r="QRG65" s="636"/>
      <c r="QRH65" s="636"/>
      <c r="QRI65" s="636"/>
      <c r="QRJ65" s="636"/>
      <c r="QRK65" s="636"/>
      <c r="QRL65" s="636"/>
      <c r="QRM65" s="636"/>
      <c r="QRN65" s="636"/>
      <c r="QRO65" s="636"/>
      <c r="QRP65" s="636"/>
      <c r="QRQ65" s="636"/>
      <c r="QRR65" s="636"/>
      <c r="QRS65" s="636"/>
      <c r="QRT65" s="636"/>
      <c r="QRU65" s="636"/>
      <c r="QRV65" s="636"/>
      <c r="QRW65" s="636"/>
      <c r="QRX65" s="636"/>
      <c r="QRY65" s="636"/>
      <c r="QRZ65" s="636"/>
      <c r="QSA65" s="636"/>
      <c r="QSB65" s="636"/>
      <c r="QSC65" s="636"/>
      <c r="QSD65" s="636"/>
      <c r="QSE65" s="636"/>
      <c r="QSF65" s="636"/>
      <c r="QSG65" s="636"/>
      <c r="QSH65" s="636"/>
      <c r="QSI65" s="636"/>
      <c r="QSJ65" s="636"/>
      <c r="QSK65" s="636"/>
      <c r="QSL65" s="636"/>
      <c r="QSM65" s="636"/>
      <c r="QSN65" s="636"/>
      <c r="QSO65" s="636"/>
      <c r="QSP65" s="636"/>
      <c r="QSQ65" s="636"/>
      <c r="QSR65" s="636"/>
      <c r="QSS65" s="636"/>
      <c r="QST65" s="636"/>
      <c r="QSU65" s="636"/>
      <c r="QSV65" s="636"/>
      <c r="QSW65" s="636"/>
      <c r="QSX65" s="636"/>
      <c r="QSY65" s="636"/>
      <c r="QSZ65" s="636"/>
      <c r="QTA65" s="636"/>
      <c r="QTB65" s="636"/>
      <c r="QTC65" s="636"/>
      <c r="QTD65" s="636"/>
      <c r="QTE65" s="636"/>
      <c r="QTF65" s="636"/>
      <c r="QTG65" s="636"/>
      <c r="QTH65" s="636"/>
      <c r="QTI65" s="636"/>
      <c r="QTJ65" s="636"/>
      <c r="QTK65" s="636"/>
      <c r="QTL65" s="636"/>
      <c r="QTM65" s="636"/>
      <c r="QTN65" s="636"/>
      <c r="QTO65" s="636"/>
      <c r="QTP65" s="636"/>
      <c r="QTQ65" s="636"/>
      <c r="QTR65" s="636"/>
      <c r="QTS65" s="636"/>
      <c r="QTT65" s="636"/>
      <c r="QTU65" s="636"/>
      <c r="QTV65" s="636"/>
      <c r="QTW65" s="636"/>
      <c r="QTX65" s="636"/>
      <c r="QTY65" s="636"/>
      <c r="QTZ65" s="636"/>
      <c r="QUA65" s="636"/>
      <c r="QUB65" s="636"/>
      <c r="QUC65" s="636"/>
      <c r="QUD65" s="636"/>
      <c r="QUE65" s="636"/>
      <c r="QUF65" s="636"/>
      <c r="QUG65" s="636"/>
      <c r="QUH65" s="636"/>
      <c r="QUI65" s="636"/>
      <c r="QUJ65" s="636"/>
      <c r="QUK65" s="636"/>
      <c r="QUL65" s="636"/>
      <c r="QUM65" s="636"/>
      <c r="QUN65" s="636"/>
      <c r="QUO65" s="636"/>
      <c r="QUP65" s="636"/>
      <c r="QUQ65" s="636"/>
      <c r="QUR65" s="636"/>
      <c r="QUS65" s="636"/>
      <c r="QUT65" s="636"/>
      <c r="QUU65" s="636"/>
      <c r="QUV65" s="636"/>
      <c r="QUW65" s="636"/>
      <c r="QUX65" s="636"/>
      <c r="QUY65" s="636"/>
      <c r="QUZ65" s="636"/>
      <c r="QVA65" s="636"/>
      <c r="QVB65" s="636"/>
      <c r="QVC65" s="636"/>
      <c r="QVD65" s="636"/>
      <c r="QVE65" s="636"/>
      <c r="QVF65" s="636"/>
      <c r="QVG65" s="636"/>
      <c r="QVH65" s="636"/>
      <c r="QVI65" s="636"/>
      <c r="QVJ65" s="636"/>
      <c r="QVK65" s="636"/>
      <c r="QVL65" s="636"/>
      <c r="QVM65" s="636"/>
      <c r="QVN65" s="636"/>
      <c r="QVO65" s="636"/>
      <c r="QVP65" s="636"/>
      <c r="QVQ65" s="636"/>
      <c r="QVR65" s="636"/>
      <c r="QVS65" s="636"/>
      <c r="QVT65" s="636"/>
      <c r="QVU65" s="636"/>
      <c r="QVV65" s="636"/>
      <c r="QVW65" s="636"/>
      <c r="QVX65" s="636"/>
      <c r="QVY65" s="636"/>
      <c r="QVZ65" s="636"/>
      <c r="QWA65" s="636"/>
      <c r="QWB65" s="636"/>
      <c r="QWC65" s="636"/>
      <c r="QWD65" s="636"/>
      <c r="QWE65" s="636"/>
      <c r="QWF65" s="636"/>
      <c r="QWG65" s="636"/>
      <c r="QWH65" s="636"/>
      <c r="QWI65" s="636"/>
      <c r="QWJ65" s="636"/>
      <c r="QWK65" s="636"/>
      <c r="QWL65" s="636"/>
      <c r="QWM65" s="636"/>
      <c r="QWN65" s="636"/>
      <c r="QWO65" s="636"/>
      <c r="QWP65" s="636"/>
      <c r="QWQ65" s="636"/>
      <c r="QWR65" s="636"/>
      <c r="QWS65" s="636"/>
      <c r="QWT65" s="636"/>
      <c r="QWU65" s="636"/>
      <c r="QWV65" s="636"/>
      <c r="QWW65" s="636"/>
      <c r="QWX65" s="636"/>
      <c r="QWY65" s="636"/>
      <c r="QWZ65" s="636"/>
      <c r="QXA65" s="636"/>
      <c r="QXB65" s="636"/>
      <c r="QXC65" s="636"/>
      <c r="QXD65" s="636"/>
      <c r="QXE65" s="636"/>
      <c r="QXF65" s="636"/>
      <c r="QXG65" s="636"/>
      <c r="QXH65" s="636"/>
      <c r="QXI65" s="636"/>
      <c r="QXJ65" s="636"/>
      <c r="QXK65" s="636"/>
      <c r="QXL65" s="636"/>
      <c r="QXM65" s="636"/>
      <c r="QXN65" s="636"/>
      <c r="QXO65" s="636"/>
      <c r="QXP65" s="636"/>
      <c r="QXQ65" s="636"/>
      <c r="QXR65" s="636"/>
      <c r="QXS65" s="636"/>
      <c r="QXT65" s="636"/>
      <c r="QXU65" s="636"/>
      <c r="QXV65" s="636"/>
      <c r="QXW65" s="636"/>
      <c r="QXX65" s="636"/>
      <c r="QXY65" s="636"/>
      <c r="QXZ65" s="636"/>
      <c r="QYA65" s="636"/>
      <c r="QYB65" s="636"/>
      <c r="QYC65" s="636"/>
      <c r="QYD65" s="636"/>
      <c r="QYE65" s="636"/>
      <c r="QYF65" s="636"/>
      <c r="QYG65" s="636"/>
      <c r="QYH65" s="636"/>
      <c r="QYI65" s="636"/>
      <c r="QYJ65" s="636"/>
      <c r="QYK65" s="636"/>
      <c r="QYL65" s="636"/>
      <c r="QYM65" s="636"/>
      <c r="QYN65" s="636"/>
      <c r="QYO65" s="636"/>
      <c r="QYP65" s="636"/>
      <c r="QYQ65" s="636"/>
      <c r="QYR65" s="636"/>
      <c r="QYS65" s="636"/>
      <c r="QYT65" s="636"/>
      <c r="QYU65" s="636"/>
      <c r="QYV65" s="636"/>
      <c r="QYW65" s="636"/>
      <c r="QYX65" s="636"/>
      <c r="QYY65" s="636"/>
      <c r="QYZ65" s="636"/>
      <c r="QZA65" s="636"/>
      <c r="QZB65" s="636"/>
      <c r="QZC65" s="636"/>
      <c r="QZD65" s="636"/>
      <c r="QZE65" s="636"/>
      <c r="QZF65" s="636"/>
      <c r="QZG65" s="636"/>
      <c r="QZH65" s="636"/>
      <c r="QZI65" s="636"/>
      <c r="QZJ65" s="636"/>
      <c r="QZK65" s="636"/>
      <c r="QZL65" s="636"/>
      <c r="QZM65" s="636"/>
      <c r="QZN65" s="636"/>
      <c r="QZO65" s="636"/>
      <c r="QZP65" s="636"/>
      <c r="QZQ65" s="636"/>
      <c r="QZR65" s="636"/>
      <c r="QZS65" s="636"/>
      <c r="QZT65" s="636"/>
      <c r="QZU65" s="636"/>
      <c r="QZV65" s="636"/>
      <c r="QZW65" s="636"/>
      <c r="QZX65" s="636"/>
      <c r="QZY65" s="636"/>
      <c r="QZZ65" s="636"/>
      <c r="RAA65" s="636"/>
      <c r="RAB65" s="636"/>
      <c r="RAC65" s="636"/>
      <c r="RAD65" s="636"/>
      <c r="RAE65" s="636"/>
      <c r="RAF65" s="636"/>
      <c r="RAG65" s="636"/>
      <c r="RAH65" s="636"/>
      <c r="RAI65" s="636"/>
      <c r="RAJ65" s="636"/>
      <c r="RAK65" s="636"/>
      <c r="RAL65" s="636"/>
      <c r="RAM65" s="636"/>
      <c r="RAN65" s="636"/>
      <c r="RAO65" s="636"/>
      <c r="RAP65" s="636"/>
      <c r="RAQ65" s="636"/>
      <c r="RAR65" s="636"/>
      <c r="RAS65" s="636"/>
      <c r="RAT65" s="636"/>
      <c r="RAU65" s="636"/>
      <c r="RAV65" s="636"/>
      <c r="RAW65" s="636"/>
      <c r="RAX65" s="636"/>
      <c r="RAY65" s="636"/>
      <c r="RAZ65" s="636"/>
      <c r="RBA65" s="636"/>
      <c r="RBB65" s="636"/>
      <c r="RBC65" s="636"/>
      <c r="RBD65" s="636"/>
      <c r="RBE65" s="636"/>
      <c r="RBF65" s="636"/>
      <c r="RBG65" s="636"/>
      <c r="RBH65" s="636"/>
      <c r="RBI65" s="636"/>
      <c r="RBJ65" s="636"/>
      <c r="RBK65" s="636"/>
      <c r="RBL65" s="636"/>
      <c r="RBM65" s="636"/>
      <c r="RBN65" s="636"/>
      <c r="RBO65" s="636"/>
      <c r="RBP65" s="636"/>
      <c r="RBQ65" s="636"/>
      <c r="RBR65" s="636"/>
      <c r="RBS65" s="636"/>
      <c r="RBT65" s="636"/>
      <c r="RBU65" s="636"/>
      <c r="RBV65" s="636"/>
      <c r="RBW65" s="636"/>
      <c r="RBX65" s="636"/>
      <c r="RBY65" s="636"/>
      <c r="RBZ65" s="636"/>
      <c r="RCA65" s="636"/>
      <c r="RCB65" s="636"/>
      <c r="RCC65" s="636"/>
      <c r="RCD65" s="636"/>
      <c r="RCE65" s="636"/>
      <c r="RCF65" s="636"/>
      <c r="RCG65" s="636"/>
      <c r="RCH65" s="636"/>
      <c r="RCI65" s="636"/>
      <c r="RCJ65" s="636"/>
      <c r="RCK65" s="636"/>
      <c r="RCL65" s="636"/>
      <c r="RCM65" s="636"/>
      <c r="RCN65" s="636"/>
      <c r="RCO65" s="636"/>
      <c r="RCP65" s="636"/>
      <c r="RCQ65" s="636"/>
      <c r="RCR65" s="636"/>
      <c r="RCS65" s="636"/>
      <c r="RCT65" s="636"/>
      <c r="RCU65" s="636"/>
      <c r="RCV65" s="636"/>
      <c r="RCW65" s="636"/>
      <c r="RCX65" s="636"/>
      <c r="RCY65" s="636"/>
      <c r="RCZ65" s="636"/>
      <c r="RDA65" s="636"/>
      <c r="RDB65" s="636"/>
      <c r="RDC65" s="636"/>
      <c r="RDD65" s="636"/>
      <c r="RDE65" s="636"/>
      <c r="RDF65" s="636"/>
      <c r="RDG65" s="636"/>
      <c r="RDH65" s="636"/>
      <c r="RDI65" s="636"/>
      <c r="RDJ65" s="636"/>
      <c r="RDK65" s="636"/>
      <c r="RDL65" s="636"/>
      <c r="RDM65" s="636"/>
      <c r="RDN65" s="636"/>
      <c r="RDO65" s="636"/>
      <c r="RDP65" s="636"/>
      <c r="RDQ65" s="636"/>
      <c r="RDR65" s="636"/>
      <c r="RDS65" s="636"/>
      <c r="RDT65" s="636"/>
      <c r="RDU65" s="636"/>
      <c r="RDV65" s="636"/>
      <c r="RDW65" s="636"/>
      <c r="RDX65" s="636"/>
      <c r="RDY65" s="636"/>
      <c r="RDZ65" s="636"/>
      <c r="REA65" s="636"/>
      <c r="REB65" s="636"/>
      <c r="REC65" s="636"/>
      <c r="RED65" s="636"/>
      <c r="REE65" s="636"/>
      <c r="REF65" s="636"/>
      <c r="REG65" s="636"/>
      <c r="REH65" s="636"/>
      <c r="REI65" s="636"/>
      <c r="REJ65" s="636"/>
      <c r="REK65" s="636"/>
      <c r="REL65" s="636"/>
      <c r="REM65" s="636"/>
      <c r="REN65" s="636"/>
      <c r="REO65" s="636"/>
      <c r="REP65" s="636"/>
      <c r="REQ65" s="636"/>
      <c r="RER65" s="636"/>
      <c r="RES65" s="636"/>
      <c r="RET65" s="636"/>
      <c r="REU65" s="636"/>
      <c r="REV65" s="636"/>
      <c r="REW65" s="636"/>
      <c r="REX65" s="636"/>
      <c r="REY65" s="636"/>
      <c r="REZ65" s="636"/>
      <c r="RFA65" s="636"/>
      <c r="RFB65" s="636"/>
      <c r="RFC65" s="636"/>
      <c r="RFD65" s="636"/>
      <c r="RFE65" s="636"/>
      <c r="RFF65" s="636"/>
      <c r="RFG65" s="636"/>
      <c r="RFH65" s="636"/>
      <c r="RFI65" s="636"/>
      <c r="RFJ65" s="636"/>
      <c r="RFK65" s="636"/>
      <c r="RFL65" s="636"/>
      <c r="RFM65" s="636"/>
      <c r="RFN65" s="636"/>
      <c r="RFO65" s="636"/>
      <c r="RFP65" s="636"/>
      <c r="RFQ65" s="636"/>
      <c r="RFR65" s="636"/>
      <c r="RFS65" s="636"/>
      <c r="RFT65" s="636"/>
      <c r="RFU65" s="636"/>
      <c r="RFV65" s="636"/>
      <c r="RFW65" s="636"/>
      <c r="RFX65" s="636"/>
      <c r="RFY65" s="636"/>
      <c r="RFZ65" s="636"/>
      <c r="RGA65" s="636"/>
      <c r="RGB65" s="636"/>
      <c r="RGC65" s="636"/>
      <c r="RGD65" s="636"/>
      <c r="RGE65" s="636"/>
      <c r="RGF65" s="636"/>
      <c r="RGG65" s="636"/>
      <c r="RGH65" s="636"/>
      <c r="RGI65" s="636"/>
      <c r="RGJ65" s="636"/>
      <c r="RGK65" s="636"/>
      <c r="RGL65" s="636"/>
      <c r="RGM65" s="636"/>
      <c r="RGN65" s="636"/>
      <c r="RGO65" s="636"/>
      <c r="RGP65" s="636"/>
      <c r="RGQ65" s="636"/>
      <c r="RGR65" s="636"/>
      <c r="RGS65" s="636"/>
      <c r="RGT65" s="636"/>
      <c r="RGU65" s="636"/>
      <c r="RGV65" s="636"/>
      <c r="RGW65" s="636"/>
      <c r="RGX65" s="636"/>
      <c r="RGY65" s="636"/>
      <c r="RGZ65" s="636"/>
      <c r="RHA65" s="636"/>
      <c r="RHB65" s="636"/>
      <c r="RHC65" s="636"/>
      <c r="RHD65" s="636"/>
      <c r="RHE65" s="636"/>
      <c r="RHF65" s="636"/>
      <c r="RHG65" s="636"/>
      <c r="RHH65" s="636"/>
      <c r="RHI65" s="636"/>
      <c r="RHJ65" s="636"/>
      <c r="RHK65" s="636"/>
      <c r="RHL65" s="636"/>
      <c r="RHM65" s="636"/>
      <c r="RHN65" s="636"/>
      <c r="RHO65" s="636"/>
      <c r="RHP65" s="636"/>
      <c r="RHQ65" s="636"/>
      <c r="RHR65" s="636"/>
      <c r="RHS65" s="636"/>
      <c r="RHT65" s="636"/>
      <c r="RHU65" s="636"/>
      <c r="RHV65" s="636"/>
      <c r="RHW65" s="636"/>
      <c r="RHX65" s="636"/>
      <c r="RHY65" s="636"/>
      <c r="RHZ65" s="636"/>
      <c r="RIA65" s="636"/>
      <c r="RIB65" s="636"/>
      <c r="RIC65" s="636"/>
      <c r="RID65" s="636"/>
      <c r="RIE65" s="636"/>
      <c r="RIF65" s="636"/>
      <c r="RIG65" s="636"/>
      <c r="RIH65" s="636"/>
      <c r="RII65" s="636"/>
      <c r="RIJ65" s="636"/>
      <c r="RIK65" s="636"/>
      <c r="RIL65" s="636"/>
      <c r="RIM65" s="636"/>
      <c r="RIN65" s="636"/>
      <c r="RIO65" s="636"/>
      <c r="RIP65" s="636"/>
      <c r="RIQ65" s="636"/>
      <c r="RIR65" s="636"/>
      <c r="RIS65" s="636"/>
      <c r="RIT65" s="636"/>
      <c r="RIU65" s="636"/>
      <c r="RIV65" s="636"/>
      <c r="RIW65" s="636"/>
      <c r="RIX65" s="636"/>
      <c r="RIY65" s="636"/>
      <c r="RIZ65" s="636"/>
      <c r="RJA65" s="636"/>
      <c r="RJB65" s="636"/>
      <c r="RJC65" s="636"/>
      <c r="RJD65" s="636"/>
      <c r="RJE65" s="636"/>
      <c r="RJF65" s="636"/>
      <c r="RJG65" s="636"/>
      <c r="RJH65" s="636"/>
      <c r="RJI65" s="636"/>
      <c r="RJJ65" s="636"/>
      <c r="RJK65" s="636"/>
      <c r="RJL65" s="636"/>
      <c r="RJM65" s="636"/>
      <c r="RJN65" s="636"/>
      <c r="RJO65" s="636"/>
      <c r="RJP65" s="636"/>
      <c r="RJQ65" s="636"/>
      <c r="RJR65" s="636"/>
      <c r="RJS65" s="636"/>
      <c r="RJT65" s="636"/>
      <c r="RJU65" s="636"/>
      <c r="RJV65" s="636"/>
      <c r="RJW65" s="636"/>
      <c r="RJX65" s="636"/>
      <c r="RJY65" s="636"/>
      <c r="RJZ65" s="636"/>
      <c r="RKA65" s="636"/>
      <c r="RKB65" s="636"/>
      <c r="RKC65" s="636"/>
      <c r="RKD65" s="636"/>
      <c r="RKE65" s="636"/>
      <c r="RKF65" s="636"/>
      <c r="RKG65" s="636"/>
      <c r="RKH65" s="636"/>
      <c r="RKI65" s="636"/>
      <c r="RKJ65" s="636"/>
      <c r="RKK65" s="636"/>
      <c r="RKL65" s="636"/>
      <c r="RKM65" s="636"/>
      <c r="RKN65" s="636"/>
      <c r="RKO65" s="636"/>
      <c r="RKP65" s="636"/>
      <c r="RKQ65" s="636"/>
      <c r="RKR65" s="636"/>
      <c r="RKS65" s="636"/>
      <c r="RKT65" s="636"/>
      <c r="RKU65" s="636"/>
      <c r="RKV65" s="636"/>
      <c r="RKW65" s="636"/>
      <c r="RKX65" s="636"/>
      <c r="RKY65" s="636"/>
      <c r="RKZ65" s="636"/>
      <c r="RLA65" s="636"/>
      <c r="RLB65" s="636"/>
      <c r="RLC65" s="636"/>
      <c r="RLD65" s="636"/>
      <c r="RLE65" s="636"/>
      <c r="RLF65" s="636"/>
      <c r="RLG65" s="636"/>
      <c r="RLH65" s="636"/>
      <c r="RLI65" s="636"/>
      <c r="RLJ65" s="636"/>
      <c r="RLK65" s="636"/>
      <c r="RLL65" s="636"/>
      <c r="RLM65" s="636"/>
      <c r="RLN65" s="636"/>
      <c r="RLO65" s="636"/>
      <c r="RLP65" s="636"/>
      <c r="RLQ65" s="636"/>
      <c r="RLR65" s="636"/>
      <c r="RLS65" s="636"/>
      <c r="RLT65" s="636"/>
      <c r="RLU65" s="636"/>
      <c r="RLV65" s="636"/>
      <c r="RLW65" s="636"/>
      <c r="RLX65" s="636"/>
      <c r="RLY65" s="636"/>
      <c r="RLZ65" s="636"/>
      <c r="RMA65" s="636"/>
      <c r="RMB65" s="636"/>
      <c r="RMC65" s="636"/>
      <c r="RMD65" s="636"/>
      <c r="RME65" s="636"/>
      <c r="RMF65" s="636"/>
      <c r="RMG65" s="636"/>
      <c r="RMH65" s="636"/>
      <c r="RMI65" s="636"/>
      <c r="RMJ65" s="636"/>
      <c r="RMK65" s="636"/>
      <c r="RML65" s="636"/>
      <c r="RMM65" s="636"/>
      <c r="RMN65" s="636"/>
      <c r="RMO65" s="636"/>
      <c r="RMP65" s="636"/>
      <c r="RMQ65" s="636"/>
      <c r="RMR65" s="636"/>
      <c r="RMS65" s="636"/>
      <c r="RMT65" s="636"/>
      <c r="RMU65" s="636"/>
      <c r="RMV65" s="636"/>
      <c r="RMW65" s="636"/>
      <c r="RMX65" s="636"/>
      <c r="RMY65" s="636"/>
      <c r="RMZ65" s="636"/>
      <c r="RNA65" s="636"/>
      <c r="RNB65" s="636"/>
      <c r="RNC65" s="636"/>
      <c r="RND65" s="636"/>
      <c r="RNE65" s="636"/>
      <c r="RNF65" s="636"/>
      <c r="RNG65" s="636"/>
      <c r="RNH65" s="636"/>
      <c r="RNI65" s="636"/>
      <c r="RNJ65" s="636"/>
      <c r="RNK65" s="636"/>
      <c r="RNL65" s="636"/>
      <c r="RNM65" s="636"/>
      <c r="RNN65" s="636"/>
      <c r="RNO65" s="636"/>
      <c r="RNP65" s="636"/>
      <c r="RNQ65" s="636"/>
      <c r="RNR65" s="636"/>
      <c r="RNS65" s="636"/>
      <c r="RNT65" s="636"/>
      <c r="RNU65" s="636"/>
      <c r="RNV65" s="636"/>
      <c r="RNW65" s="636"/>
      <c r="RNX65" s="636"/>
      <c r="RNY65" s="636"/>
      <c r="RNZ65" s="636"/>
      <c r="ROA65" s="636"/>
      <c r="ROB65" s="636"/>
      <c r="ROC65" s="636"/>
      <c r="ROD65" s="636"/>
      <c r="ROE65" s="636"/>
      <c r="ROF65" s="636"/>
      <c r="ROG65" s="636"/>
      <c r="ROH65" s="636"/>
      <c r="ROI65" s="636"/>
      <c r="ROJ65" s="636"/>
      <c r="ROK65" s="636"/>
      <c r="ROL65" s="636"/>
      <c r="ROM65" s="636"/>
      <c r="RON65" s="636"/>
      <c r="ROO65" s="636"/>
      <c r="ROP65" s="636"/>
      <c r="ROQ65" s="636"/>
      <c r="ROR65" s="636"/>
      <c r="ROS65" s="636"/>
      <c r="ROT65" s="636"/>
      <c r="ROU65" s="636"/>
      <c r="ROV65" s="636"/>
      <c r="ROW65" s="636"/>
      <c r="ROX65" s="636"/>
      <c r="ROY65" s="636"/>
      <c r="ROZ65" s="636"/>
      <c r="RPA65" s="636"/>
      <c r="RPB65" s="636"/>
      <c r="RPC65" s="636"/>
      <c r="RPD65" s="636"/>
      <c r="RPE65" s="636"/>
      <c r="RPF65" s="636"/>
      <c r="RPG65" s="636"/>
      <c r="RPH65" s="636"/>
      <c r="RPI65" s="636"/>
      <c r="RPJ65" s="636"/>
      <c r="RPK65" s="636"/>
      <c r="RPL65" s="636"/>
      <c r="RPM65" s="636"/>
      <c r="RPN65" s="636"/>
      <c r="RPO65" s="636"/>
      <c r="RPP65" s="636"/>
      <c r="RPQ65" s="636"/>
      <c r="RPR65" s="636"/>
      <c r="RPS65" s="636"/>
      <c r="RPT65" s="636"/>
      <c r="RPU65" s="636"/>
      <c r="RPV65" s="636"/>
      <c r="RPW65" s="636"/>
      <c r="RPX65" s="636"/>
      <c r="RPY65" s="636"/>
      <c r="RPZ65" s="636"/>
      <c r="RQA65" s="636"/>
      <c r="RQB65" s="636"/>
      <c r="RQC65" s="636"/>
      <c r="RQD65" s="636"/>
      <c r="RQE65" s="636"/>
      <c r="RQF65" s="636"/>
      <c r="RQG65" s="636"/>
      <c r="RQH65" s="636"/>
      <c r="RQI65" s="636"/>
      <c r="RQJ65" s="636"/>
      <c r="RQK65" s="636"/>
      <c r="RQL65" s="636"/>
      <c r="RQM65" s="636"/>
      <c r="RQN65" s="636"/>
      <c r="RQO65" s="636"/>
      <c r="RQP65" s="636"/>
      <c r="RQQ65" s="636"/>
      <c r="RQR65" s="636"/>
      <c r="RQS65" s="636"/>
      <c r="RQT65" s="636"/>
      <c r="RQU65" s="636"/>
      <c r="RQV65" s="636"/>
      <c r="RQW65" s="636"/>
      <c r="RQX65" s="636"/>
      <c r="RQY65" s="636"/>
      <c r="RQZ65" s="636"/>
      <c r="RRA65" s="636"/>
      <c r="RRB65" s="636"/>
      <c r="RRC65" s="636"/>
      <c r="RRD65" s="636"/>
      <c r="RRE65" s="636"/>
      <c r="RRF65" s="636"/>
      <c r="RRG65" s="636"/>
      <c r="RRH65" s="636"/>
      <c r="RRI65" s="636"/>
      <c r="RRJ65" s="636"/>
      <c r="RRK65" s="636"/>
      <c r="RRL65" s="636"/>
      <c r="RRM65" s="636"/>
      <c r="RRN65" s="636"/>
      <c r="RRO65" s="636"/>
      <c r="RRP65" s="636"/>
      <c r="RRQ65" s="636"/>
      <c r="RRR65" s="636"/>
      <c r="RRS65" s="636"/>
      <c r="RRT65" s="636"/>
      <c r="RRU65" s="636"/>
      <c r="RRV65" s="636"/>
      <c r="RRW65" s="636"/>
      <c r="RRX65" s="636"/>
      <c r="RRY65" s="636"/>
      <c r="RRZ65" s="636"/>
      <c r="RSA65" s="636"/>
      <c r="RSB65" s="636"/>
      <c r="RSC65" s="636"/>
      <c r="RSD65" s="636"/>
      <c r="RSE65" s="636"/>
      <c r="RSF65" s="636"/>
      <c r="RSG65" s="636"/>
      <c r="RSH65" s="636"/>
      <c r="RSI65" s="636"/>
      <c r="RSJ65" s="636"/>
      <c r="RSK65" s="636"/>
      <c r="RSL65" s="636"/>
      <c r="RSM65" s="636"/>
      <c r="RSN65" s="636"/>
      <c r="RSO65" s="636"/>
      <c r="RSP65" s="636"/>
      <c r="RSQ65" s="636"/>
      <c r="RSR65" s="636"/>
      <c r="RSS65" s="636"/>
      <c r="RST65" s="636"/>
      <c r="RSU65" s="636"/>
      <c r="RSV65" s="636"/>
      <c r="RSW65" s="636"/>
      <c r="RSX65" s="636"/>
      <c r="RSY65" s="636"/>
      <c r="RSZ65" s="636"/>
      <c r="RTA65" s="636"/>
      <c r="RTB65" s="636"/>
      <c r="RTC65" s="636"/>
      <c r="RTD65" s="636"/>
      <c r="RTE65" s="636"/>
      <c r="RTF65" s="636"/>
      <c r="RTG65" s="636"/>
      <c r="RTH65" s="636"/>
      <c r="RTI65" s="636"/>
      <c r="RTJ65" s="636"/>
      <c r="RTK65" s="636"/>
      <c r="RTL65" s="636"/>
      <c r="RTM65" s="636"/>
      <c r="RTN65" s="636"/>
      <c r="RTO65" s="636"/>
      <c r="RTP65" s="636"/>
      <c r="RTQ65" s="636"/>
      <c r="RTR65" s="636"/>
      <c r="RTS65" s="636"/>
      <c r="RTT65" s="636"/>
      <c r="RTU65" s="636"/>
      <c r="RTV65" s="636"/>
      <c r="RTW65" s="636"/>
      <c r="RTX65" s="636"/>
      <c r="RTY65" s="636"/>
      <c r="RTZ65" s="636"/>
      <c r="RUA65" s="636"/>
      <c r="RUB65" s="636"/>
      <c r="RUC65" s="636"/>
      <c r="RUD65" s="636"/>
      <c r="RUE65" s="636"/>
      <c r="RUF65" s="636"/>
      <c r="RUG65" s="636"/>
      <c r="RUH65" s="636"/>
      <c r="RUI65" s="636"/>
      <c r="RUJ65" s="636"/>
      <c r="RUK65" s="636"/>
      <c r="RUL65" s="636"/>
      <c r="RUM65" s="636"/>
      <c r="RUN65" s="636"/>
      <c r="RUO65" s="636"/>
      <c r="RUP65" s="636"/>
      <c r="RUQ65" s="636"/>
      <c r="RUR65" s="636"/>
      <c r="RUS65" s="636"/>
      <c r="RUT65" s="636"/>
      <c r="RUU65" s="636"/>
      <c r="RUV65" s="636"/>
      <c r="RUW65" s="636"/>
      <c r="RUX65" s="636"/>
      <c r="RUY65" s="636"/>
      <c r="RUZ65" s="636"/>
      <c r="RVA65" s="636"/>
      <c r="RVB65" s="636"/>
      <c r="RVC65" s="636"/>
      <c r="RVD65" s="636"/>
      <c r="RVE65" s="636"/>
      <c r="RVF65" s="636"/>
      <c r="RVG65" s="636"/>
      <c r="RVH65" s="636"/>
      <c r="RVI65" s="636"/>
      <c r="RVJ65" s="636"/>
      <c r="RVK65" s="636"/>
      <c r="RVL65" s="636"/>
      <c r="RVM65" s="636"/>
      <c r="RVN65" s="636"/>
      <c r="RVO65" s="636"/>
      <c r="RVP65" s="636"/>
      <c r="RVQ65" s="636"/>
      <c r="RVR65" s="636"/>
      <c r="RVS65" s="636"/>
      <c r="RVT65" s="636"/>
      <c r="RVU65" s="636"/>
      <c r="RVV65" s="636"/>
      <c r="RVW65" s="636"/>
      <c r="RVX65" s="636"/>
      <c r="RVY65" s="636"/>
      <c r="RVZ65" s="636"/>
      <c r="RWA65" s="636"/>
      <c r="RWB65" s="636"/>
      <c r="RWC65" s="636"/>
      <c r="RWD65" s="636"/>
      <c r="RWE65" s="636"/>
      <c r="RWF65" s="636"/>
      <c r="RWG65" s="636"/>
      <c r="RWH65" s="636"/>
      <c r="RWI65" s="636"/>
      <c r="RWJ65" s="636"/>
      <c r="RWK65" s="636"/>
      <c r="RWL65" s="636"/>
      <c r="RWM65" s="636"/>
      <c r="RWN65" s="636"/>
      <c r="RWO65" s="636"/>
      <c r="RWP65" s="636"/>
      <c r="RWQ65" s="636"/>
      <c r="RWR65" s="636"/>
      <c r="RWS65" s="636"/>
      <c r="RWT65" s="636"/>
      <c r="RWU65" s="636"/>
      <c r="RWV65" s="636"/>
      <c r="RWW65" s="636"/>
      <c r="RWX65" s="636"/>
      <c r="RWY65" s="636"/>
      <c r="RWZ65" s="636"/>
      <c r="RXA65" s="636"/>
      <c r="RXB65" s="636"/>
      <c r="RXC65" s="636"/>
      <c r="RXD65" s="636"/>
      <c r="RXE65" s="636"/>
      <c r="RXF65" s="636"/>
      <c r="RXG65" s="636"/>
      <c r="RXH65" s="636"/>
      <c r="RXI65" s="636"/>
      <c r="RXJ65" s="636"/>
      <c r="RXK65" s="636"/>
      <c r="RXL65" s="636"/>
      <c r="RXM65" s="636"/>
      <c r="RXN65" s="636"/>
      <c r="RXO65" s="636"/>
      <c r="RXP65" s="636"/>
      <c r="RXQ65" s="636"/>
      <c r="RXR65" s="636"/>
      <c r="RXS65" s="636"/>
      <c r="RXT65" s="636"/>
      <c r="RXU65" s="636"/>
      <c r="RXV65" s="636"/>
      <c r="RXW65" s="636"/>
      <c r="RXX65" s="636"/>
      <c r="RXY65" s="636"/>
      <c r="RXZ65" s="636"/>
      <c r="RYA65" s="636"/>
      <c r="RYB65" s="636"/>
      <c r="RYC65" s="636"/>
      <c r="RYD65" s="636"/>
      <c r="RYE65" s="636"/>
      <c r="RYF65" s="636"/>
      <c r="RYG65" s="636"/>
      <c r="RYH65" s="636"/>
      <c r="RYI65" s="636"/>
      <c r="RYJ65" s="636"/>
      <c r="RYK65" s="636"/>
      <c r="RYL65" s="636"/>
      <c r="RYM65" s="636"/>
      <c r="RYN65" s="636"/>
      <c r="RYO65" s="636"/>
      <c r="RYP65" s="636"/>
      <c r="RYQ65" s="636"/>
      <c r="RYR65" s="636"/>
      <c r="RYS65" s="636"/>
      <c r="RYT65" s="636"/>
      <c r="RYU65" s="636"/>
      <c r="RYV65" s="636"/>
      <c r="RYW65" s="636"/>
      <c r="RYX65" s="636"/>
      <c r="RYY65" s="636"/>
      <c r="RYZ65" s="636"/>
      <c r="RZA65" s="636"/>
      <c r="RZB65" s="636"/>
      <c r="RZC65" s="636"/>
      <c r="RZD65" s="636"/>
      <c r="RZE65" s="636"/>
      <c r="RZF65" s="636"/>
      <c r="RZG65" s="636"/>
      <c r="RZH65" s="636"/>
      <c r="RZI65" s="636"/>
      <c r="RZJ65" s="636"/>
      <c r="RZK65" s="636"/>
      <c r="RZL65" s="636"/>
      <c r="RZM65" s="636"/>
      <c r="RZN65" s="636"/>
      <c r="RZO65" s="636"/>
      <c r="RZP65" s="636"/>
      <c r="RZQ65" s="636"/>
      <c r="RZR65" s="636"/>
      <c r="RZS65" s="636"/>
      <c r="RZT65" s="636"/>
      <c r="RZU65" s="636"/>
      <c r="RZV65" s="636"/>
      <c r="RZW65" s="636"/>
      <c r="RZX65" s="636"/>
      <c r="RZY65" s="636"/>
      <c r="RZZ65" s="636"/>
      <c r="SAA65" s="636"/>
      <c r="SAB65" s="636"/>
      <c r="SAC65" s="636"/>
      <c r="SAD65" s="636"/>
      <c r="SAE65" s="636"/>
      <c r="SAF65" s="636"/>
      <c r="SAG65" s="636"/>
      <c r="SAH65" s="636"/>
      <c r="SAI65" s="636"/>
      <c r="SAJ65" s="636"/>
      <c r="SAK65" s="636"/>
      <c r="SAL65" s="636"/>
      <c r="SAM65" s="636"/>
      <c r="SAN65" s="636"/>
      <c r="SAO65" s="636"/>
      <c r="SAP65" s="636"/>
      <c r="SAQ65" s="636"/>
      <c r="SAR65" s="636"/>
      <c r="SAS65" s="636"/>
      <c r="SAT65" s="636"/>
      <c r="SAU65" s="636"/>
      <c r="SAV65" s="636"/>
      <c r="SAW65" s="636"/>
      <c r="SAX65" s="636"/>
      <c r="SAY65" s="636"/>
      <c r="SAZ65" s="636"/>
      <c r="SBA65" s="636"/>
      <c r="SBB65" s="636"/>
      <c r="SBC65" s="636"/>
      <c r="SBD65" s="636"/>
      <c r="SBE65" s="636"/>
      <c r="SBF65" s="636"/>
      <c r="SBG65" s="636"/>
      <c r="SBH65" s="636"/>
      <c r="SBI65" s="636"/>
      <c r="SBJ65" s="636"/>
      <c r="SBK65" s="636"/>
      <c r="SBL65" s="636"/>
      <c r="SBM65" s="636"/>
      <c r="SBN65" s="636"/>
      <c r="SBO65" s="636"/>
      <c r="SBP65" s="636"/>
      <c r="SBQ65" s="636"/>
      <c r="SBR65" s="636"/>
      <c r="SBS65" s="636"/>
      <c r="SBT65" s="636"/>
      <c r="SBU65" s="636"/>
      <c r="SBV65" s="636"/>
      <c r="SBW65" s="636"/>
      <c r="SBX65" s="636"/>
      <c r="SBY65" s="636"/>
      <c r="SBZ65" s="636"/>
      <c r="SCA65" s="636"/>
      <c r="SCB65" s="636"/>
      <c r="SCC65" s="636"/>
      <c r="SCD65" s="636"/>
      <c r="SCE65" s="636"/>
      <c r="SCF65" s="636"/>
      <c r="SCG65" s="636"/>
      <c r="SCH65" s="636"/>
      <c r="SCI65" s="636"/>
      <c r="SCJ65" s="636"/>
      <c r="SCK65" s="636"/>
      <c r="SCL65" s="636"/>
      <c r="SCM65" s="636"/>
      <c r="SCN65" s="636"/>
      <c r="SCO65" s="636"/>
      <c r="SCP65" s="636"/>
      <c r="SCQ65" s="636"/>
      <c r="SCR65" s="636"/>
      <c r="SCS65" s="636"/>
      <c r="SCT65" s="636"/>
      <c r="SCU65" s="636"/>
      <c r="SCV65" s="636"/>
      <c r="SCW65" s="636"/>
      <c r="SCX65" s="636"/>
      <c r="SCY65" s="636"/>
      <c r="SCZ65" s="636"/>
      <c r="SDA65" s="636"/>
      <c r="SDB65" s="636"/>
      <c r="SDC65" s="636"/>
      <c r="SDD65" s="636"/>
      <c r="SDE65" s="636"/>
      <c r="SDF65" s="636"/>
      <c r="SDG65" s="636"/>
      <c r="SDH65" s="636"/>
      <c r="SDI65" s="636"/>
      <c r="SDJ65" s="636"/>
      <c r="SDK65" s="636"/>
      <c r="SDL65" s="636"/>
      <c r="SDM65" s="636"/>
      <c r="SDN65" s="636"/>
      <c r="SDO65" s="636"/>
      <c r="SDP65" s="636"/>
      <c r="SDQ65" s="636"/>
      <c r="SDR65" s="636"/>
      <c r="SDS65" s="636"/>
      <c r="SDT65" s="636"/>
      <c r="SDU65" s="636"/>
      <c r="SDV65" s="636"/>
      <c r="SDW65" s="636"/>
      <c r="SDX65" s="636"/>
      <c r="SDY65" s="636"/>
      <c r="SDZ65" s="636"/>
      <c r="SEA65" s="636"/>
      <c r="SEB65" s="636"/>
      <c r="SEC65" s="636"/>
      <c r="SED65" s="636"/>
      <c r="SEE65" s="636"/>
      <c r="SEF65" s="636"/>
      <c r="SEG65" s="636"/>
      <c r="SEH65" s="636"/>
      <c r="SEI65" s="636"/>
      <c r="SEJ65" s="636"/>
      <c r="SEK65" s="636"/>
      <c r="SEL65" s="636"/>
      <c r="SEM65" s="636"/>
      <c r="SEN65" s="636"/>
      <c r="SEO65" s="636"/>
      <c r="SEP65" s="636"/>
      <c r="SEQ65" s="636"/>
      <c r="SER65" s="636"/>
      <c r="SES65" s="636"/>
      <c r="SET65" s="636"/>
      <c r="SEU65" s="636"/>
      <c r="SEV65" s="636"/>
      <c r="SEW65" s="636"/>
      <c r="SEX65" s="636"/>
      <c r="SEY65" s="636"/>
      <c r="SEZ65" s="636"/>
      <c r="SFA65" s="636"/>
      <c r="SFB65" s="636"/>
      <c r="SFC65" s="636"/>
      <c r="SFD65" s="636"/>
      <c r="SFE65" s="636"/>
      <c r="SFF65" s="636"/>
      <c r="SFG65" s="636"/>
      <c r="SFH65" s="636"/>
      <c r="SFI65" s="636"/>
      <c r="SFJ65" s="636"/>
      <c r="SFK65" s="636"/>
      <c r="SFL65" s="636"/>
      <c r="SFM65" s="636"/>
      <c r="SFN65" s="636"/>
      <c r="SFO65" s="636"/>
      <c r="SFP65" s="636"/>
      <c r="SFQ65" s="636"/>
      <c r="SFR65" s="636"/>
      <c r="SFS65" s="636"/>
      <c r="SFT65" s="636"/>
      <c r="SFU65" s="636"/>
      <c r="SFV65" s="636"/>
      <c r="SFW65" s="636"/>
      <c r="SFX65" s="636"/>
      <c r="SFY65" s="636"/>
      <c r="SFZ65" s="636"/>
      <c r="SGA65" s="636"/>
      <c r="SGB65" s="636"/>
      <c r="SGC65" s="636"/>
      <c r="SGD65" s="636"/>
      <c r="SGE65" s="636"/>
      <c r="SGF65" s="636"/>
      <c r="SGG65" s="636"/>
      <c r="SGH65" s="636"/>
      <c r="SGI65" s="636"/>
      <c r="SGJ65" s="636"/>
      <c r="SGK65" s="636"/>
      <c r="SGL65" s="636"/>
      <c r="SGM65" s="636"/>
      <c r="SGN65" s="636"/>
      <c r="SGO65" s="636"/>
      <c r="SGP65" s="636"/>
      <c r="SGQ65" s="636"/>
      <c r="SGR65" s="636"/>
      <c r="SGS65" s="636"/>
      <c r="SGT65" s="636"/>
      <c r="SGU65" s="636"/>
      <c r="SGV65" s="636"/>
      <c r="SGW65" s="636"/>
      <c r="SGX65" s="636"/>
      <c r="SGY65" s="636"/>
      <c r="SGZ65" s="636"/>
      <c r="SHA65" s="636"/>
      <c r="SHB65" s="636"/>
      <c r="SHC65" s="636"/>
      <c r="SHD65" s="636"/>
      <c r="SHE65" s="636"/>
      <c r="SHF65" s="636"/>
      <c r="SHG65" s="636"/>
      <c r="SHH65" s="636"/>
      <c r="SHI65" s="636"/>
      <c r="SHJ65" s="636"/>
      <c r="SHK65" s="636"/>
      <c r="SHL65" s="636"/>
      <c r="SHM65" s="636"/>
      <c r="SHN65" s="636"/>
      <c r="SHO65" s="636"/>
      <c r="SHP65" s="636"/>
      <c r="SHQ65" s="636"/>
      <c r="SHR65" s="636"/>
      <c r="SHS65" s="636"/>
      <c r="SHT65" s="636"/>
      <c r="SHU65" s="636"/>
      <c r="SHV65" s="636"/>
      <c r="SHW65" s="636"/>
      <c r="SHX65" s="636"/>
      <c r="SHY65" s="636"/>
      <c r="SHZ65" s="636"/>
      <c r="SIA65" s="636"/>
      <c r="SIB65" s="636"/>
      <c r="SIC65" s="636"/>
      <c r="SID65" s="636"/>
      <c r="SIE65" s="636"/>
      <c r="SIF65" s="636"/>
      <c r="SIG65" s="636"/>
      <c r="SIH65" s="636"/>
      <c r="SII65" s="636"/>
      <c r="SIJ65" s="636"/>
      <c r="SIK65" s="636"/>
      <c r="SIL65" s="636"/>
      <c r="SIM65" s="636"/>
      <c r="SIN65" s="636"/>
      <c r="SIO65" s="636"/>
      <c r="SIP65" s="636"/>
      <c r="SIQ65" s="636"/>
      <c r="SIR65" s="636"/>
      <c r="SIS65" s="636"/>
      <c r="SIT65" s="636"/>
      <c r="SIU65" s="636"/>
      <c r="SIV65" s="636"/>
      <c r="SIW65" s="636"/>
      <c r="SIX65" s="636"/>
      <c r="SIY65" s="636"/>
      <c r="SIZ65" s="636"/>
      <c r="SJA65" s="636"/>
      <c r="SJB65" s="636"/>
      <c r="SJC65" s="636"/>
      <c r="SJD65" s="636"/>
      <c r="SJE65" s="636"/>
      <c r="SJF65" s="636"/>
      <c r="SJG65" s="636"/>
      <c r="SJH65" s="636"/>
      <c r="SJI65" s="636"/>
      <c r="SJJ65" s="636"/>
      <c r="SJK65" s="636"/>
      <c r="SJL65" s="636"/>
      <c r="SJM65" s="636"/>
      <c r="SJN65" s="636"/>
      <c r="SJO65" s="636"/>
      <c r="SJP65" s="636"/>
      <c r="SJQ65" s="636"/>
      <c r="SJR65" s="636"/>
      <c r="SJS65" s="636"/>
      <c r="SJT65" s="636"/>
      <c r="SJU65" s="636"/>
      <c r="SJV65" s="636"/>
      <c r="SJW65" s="636"/>
      <c r="SJX65" s="636"/>
      <c r="SJY65" s="636"/>
      <c r="SJZ65" s="636"/>
      <c r="SKA65" s="636"/>
      <c r="SKB65" s="636"/>
      <c r="SKC65" s="636"/>
      <c r="SKD65" s="636"/>
      <c r="SKE65" s="636"/>
      <c r="SKF65" s="636"/>
      <c r="SKG65" s="636"/>
      <c r="SKH65" s="636"/>
      <c r="SKI65" s="636"/>
      <c r="SKJ65" s="636"/>
      <c r="SKK65" s="636"/>
      <c r="SKL65" s="636"/>
      <c r="SKM65" s="636"/>
      <c r="SKN65" s="636"/>
      <c r="SKO65" s="636"/>
      <c r="SKP65" s="636"/>
      <c r="SKQ65" s="636"/>
      <c r="SKR65" s="636"/>
      <c r="SKS65" s="636"/>
      <c r="SKT65" s="636"/>
      <c r="SKU65" s="636"/>
      <c r="SKV65" s="636"/>
      <c r="SKW65" s="636"/>
      <c r="SKX65" s="636"/>
      <c r="SKY65" s="636"/>
      <c r="SKZ65" s="636"/>
      <c r="SLA65" s="636"/>
      <c r="SLB65" s="636"/>
      <c r="SLC65" s="636"/>
      <c r="SLD65" s="636"/>
      <c r="SLE65" s="636"/>
      <c r="SLF65" s="636"/>
      <c r="SLG65" s="636"/>
      <c r="SLH65" s="636"/>
      <c r="SLI65" s="636"/>
      <c r="SLJ65" s="636"/>
      <c r="SLK65" s="636"/>
      <c r="SLL65" s="636"/>
      <c r="SLM65" s="636"/>
      <c r="SLN65" s="636"/>
      <c r="SLO65" s="636"/>
      <c r="SLP65" s="636"/>
      <c r="SLQ65" s="636"/>
      <c r="SLR65" s="636"/>
      <c r="SLS65" s="636"/>
      <c r="SLT65" s="636"/>
      <c r="SLU65" s="636"/>
      <c r="SLV65" s="636"/>
      <c r="SLW65" s="636"/>
      <c r="SLX65" s="636"/>
      <c r="SLY65" s="636"/>
      <c r="SLZ65" s="636"/>
      <c r="SMA65" s="636"/>
      <c r="SMB65" s="636"/>
      <c r="SMC65" s="636"/>
      <c r="SMD65" s="636"/>
      <c r="SME65" s="636"/>
      <c r="SMF65" s="636"/>
      <c r="SMG65" s="636"/>
      <c r="SMH65" s="636"/>
      <c r="SMI65" s="636"/>
      <c r="SMJ65" s="636"/>
      <c r="SMK65" s="636"/>
      <c r="SML65" s="636"/>
      <c r="SMM65" s="636"/>
      <c r="SMN65" s="636"/>
      <c r="SMO65" s="636"/>
      <c r="SMP65" s="636"/>
      <c r="SMQ65" s="636"/>
      <c r="SMR65" s="636"/>
      <c r="SMS65" s="636"/>
      <c r="SMT65" s="636"/>
      <c r="SMU65" s="636"/>
      <c r="SMV65" s="636"/>
      <c r="SMW65" s="636"/>
      <c r="SMX65" s="636"/>
      <c r="SMY65" s="636"/>
      <c r="SMZ65" s="636"/>
      <c r="SNA65" s="636"/>
      <c r="SNB65" s="636"/>
      <c r="SNC65" s="636"/>
      <c r="SND65" s="636"/>
      <c r="SNE65" s="636"/>
      <c r="SNF65" s="636"/>
      <c r="SNG65" s="636"/>
      <c r="SNH65" s="636"/>
      <c r="SNI65" s="636"/>
      <c r="SNJ65" s="636"/>
      <c r="SNK65" s="636"/>
      <c r="SNL65" s="636"/>
      <c r="SNM65" s="636"/>
      <c r="SNN65" s="636"/>
      <c r="SNO65" s="636"/>
      <c r="SNP65" s="636"/>
      <c r="SNQ65" s="636"/>
      <c r="SNR65" s="636"/>
      <c r="SNS65" s="636"/>
      <c r="SNT65" s="636"/>
      <c r="SNU65" s="636"/>
      <c r="SNV65" s="636"/>
      <c r="SNW65" s="636"/>
      <c r="SNX65" s="636"/>
      <c r="SNY65" s="636"/>
      <c r="SNZ65" s="636"/>
      <c r="SOA65" s="636"/>
      <c r="SOB65" s="636"/>
      <c r="SOC65" s="636"/>
      <c r="SOD65" s="636"/>
      <c r="SOE65" s="636"/>
      <c r="SOF65" s="636"/>
      <c r="SOG65" s="636"/>
      <c r="SOH65" s="636"/>
      <c r="SOI65" s="636"/>
      <c r="SOJ65" s="636"/>
      <c r="SOK65" s="636"/>
      <c r="SOL65" s="636"/>
      <c r="SOM65" s="636"/>
      <c r="SON65" s="636"/>
      <c r="SOO65" s="636"/>
      <c r="SOP65" s="636"/>
      <c r="SOQ65" s="636"/>
      <c r="SOR65" s="636"/>
      <c r="SOS65" s="636"/>
      <c r="SOT65" s="636"/>
      <c r="SOU65" s="636"/>
      <c r="SOV65" s="636"/>
      <c r="SOW65" s="636"/>
      <c r="SOX65" s="636"/>
      <c r="SOY65" s="636"/>
      <c r="SOZ65" s="636"/>
      <c r="SPA65" s="636"/>
      <c r="SPB65" s="636"/>
      <c r="SPC65" s="636"/>
      <c r="SPD65" s="636"/>
      <c r="SPE65" s="636"/>
      <c r="SPF65" s="636"/>
      <c r="SPG65" s="636"/>
      <c r="SPH65" s="636"/>
      <c r="SPI65" s="636"/>
      <c r="SPJ65" s="636"/>
      <c r="SPK65" s="636"/>
      <c r="SPL65" s="636"/>
      <c r="SPM65" s="636"/>
      <c r="SPN65" s="636"/>
      <c r="SPO65" s="636"/>
      <c r="SPP65" s="636"/>
      <c r="SPQ65" s="636"/>
      <c r="SPR65" s="636"/>
      <c r="SPS65" s="636"/>
      <c r="SPT65" s="636"/>
      <c r="SPU65" s="636"/>
      <c r="SPV65" s="636"/>
      <c r="SPW65" s="636"/>
      <c r="SPX65" s="636"/>
      <c r="SPY65" s="636"/>
      <c r="SPZ65" s="636"/>
      <c r="SQA65" s="636"/>
      <c r="SQB65" s="636"/>
      <c r="SQC65" s="636"/>
      <c r="SQD65" s="636"/>
      <c r="SQE65" s="636"/>
      <c r="SQF65" s="636"/>
      <c r="SQG65" s="636"/>
      <c r="SQH65" s="636"/>
      <c r="SQI65" s="636"/>
      <c r="SQJ65" s="636"/>
      <c r="SQK65" s="636"/>
      <c r="SQL65" s="636"/>
      <c r="SQM65" s="636"/>
      <c r="SQN65" s="636"/>
      <c r="SQO65" s="636"/>
      <c r="SQP65" s="636"/>
      <c r="SQQ65" s="636"/>
      <c r="SQR65" s="636"/>
      <c r="SQS65" s="636"/>
      <c r="SQT65" s="636"/>
      <c r="SQU65" s="636"/>
      <c r="SQV65" s="636"/>
      <c r="SQW65" s="636"/>
      <c r="SQX65" s="636"/>
      <c r="SQY65" s="636"/>
      <c r="SQZ65" s="636"/>
      <c r="SRA65" s="636"/>
      <c r="SRB65" s="636"/>
      <c r="SRC65" s="636"/>
      <c r="SRD65" s="636"/>
      <c r="SRE65" s="636"/>
      <c r="SRF65" s="636"/>
      <c r="SRG65" s="636"/>
      <c r="SRH65" s="636"/>
      <c r="SRI65" s="636"/>
      <c r="SRJ65" s="636"/>
      <c r="SRK65" s="636"/>
      <c r="SRL65" s="636"/>
      <c r="SRM65" s="636"/>
      <c r="SRN65" s="636"/>
      <c r="SRO65" s="636"/>
      <c r="SRP65" s="636"/>
      <c r="SRQ65" s="636"/>
      <c r="SRR65" s="636"/>
      <c r="SRS65" s="636"/>
      <c r="SRT65" s="636"/>
      <c r="SRU65" s="636"/>
      <c r="SRV65" s="636"/>
      <c r="SRW65" s="636"/>
      <c r="SRX65" s="636"/>
      <c r="SRY65" s="636"/>
      <c r="SRZ65" s="636"/>
      <c r="SSA65" s="636"/>
      <c r="SSB65" s="636"/>
      <c r="SSC65" s="636"/>
      <c r="SSD65" s="636"/>
      <c r="SSE65" s="636"/>
      <c r="SSF65" s="636"/>
      <c r="SSG65" s="636"/>
      <c r="SSH65" s="636"/>
      <c r="SSI65" s="636"/>
      <c r="SSJ65" s="636"/>
      <c r="SSK65" s="636"/>
      <c r="SSL65" s="636"/>
      <c r="SSM65" s="636"/>
      <c r="SSN65" s="636"/>
      <c r="SSO65" s="636"/>
      <c r="SSP65" s="636"/>
      <c r="SSQ65" s="636"/>
      <c r="SSR65" s="636"/>
      <c r="SSS65" s="636"/>
      <c r="SST65" s="636"/>
      <c r="SSU65" s="636"/>
      <c r="SSV65" s="636"/>
      <c r="SSW65" s="636"/>
      <c r="SSX65" s="636"/>
      <c r="SSY65" s="636"/>
      <c r="SSZ65" s="636"/>
      <c r="STA65" s="636"/>
      <c r="STB65" s="636"/>
      <c r="STC65" s="636"/>
      <c r="STD65" s="636"/>
      <c r="STE65" s="636"/>
      <c r="STF65" s="636"/>
      <c r="STG65" s="636"/>
      <c r="STH65" s="636"/>
      <c r="STI65" s="636"/>
      <c r="STJ65" s="636"/>
      <c r="STK65" s="636"/>
      <c r="STL65" s="636"/>
      <c r="STM65" s="636"/>
      <c r="STN65" s="636"/>
      <c r="STO65" s="636"/>
      <c r="STP65" s="636"/>
      <c r="STQ65" s="636"/>
      <c r="STR65" s="636"/>
      <c r="STS65" s="636"/>
      <c r="STT65" s="636"/>
      <c r="STU65" s="636"/>
      <c r="STV65" s="636"/>
      <c r="STW65" s="636"/>
      <c r="STX65" s="636"/>
      <c r="STY65" s="636"/>
      <c r="STZ65" s="636"/>
      <c r="SUA65" s="636"/>
      <c r="SUB65" s="636"/>
      <c r="SUC65" s="636"/>
      <c r="SUD65" s="636"/>
      <c r="SUE65" s="636"/>
      <c r="SUF65" s="636"/>
      <c r="SUG65" s="636"/>
      <c r="SUH65" s="636"/>
      <c r="SUI65" s="636"/>
      <c r="SUJ65" s="636"/>
      <c r="SUK65" s="636"/>
      <c r="SUL65" s="636"/>
      <c r="SUM65" s="636"/>
      <c r="SUN65" s="636"/>
      <c r="SUO65" s="636"/>
      <c r="SUP65" s="636"/>
      <c r="SUQ65" s="636"/>
      <c r="SUR65" s="636"/>
      <c r="SUS65" s="636"/>
      <c r="SUT65" s="636"/>
      <c r="SUU65" s="636"/>
      <c r="SUV65" s="636"/>
      <c r="SUW65" s="636"/>
      <c r="SUX65" s="636"/>
      <c r="SUY65" s="636"/>
      <c r="SUZ65" s="636"/>
      <c r="SVA65" s="636"/>
      <c r="SVB65" s="636"/>
      <c r="SVC65" s="636"/>
      <c r="SVD65" s="636"/>
      <c r="SVE65" s="636"/>
      <c r="SVF65" s="636"/>
      <c r="SVG65" s="636"/>
      <c r="SVH65" s="636"/>
      <c r="SVI65" s="636"/>
      <c r="SVJ65" s="636"/>
      <c r="SVK65" s="636"/>
      <c r="SVL65" s="636"/>
      <c r="SVM65" s="636"/>
      <c r="SVN65" s="636"/>
      <c r="SVO65" s="636"/>
      <c r="SVP65" s="636"/>
      <c r="SVQ65" s="636"/>
      <c r="SVR65" s="636"/>
      <c r="SVS65" s="636"/>
      <c r="SVT65" s="636"/>
      <c r="SVU65" s="636"/>
      <c r="SVV65" s="636"/>
      <c r="SVW65" s="636"/>
      <c r="SVX65" s="636"/>
      <c r="SVY65" s="636"/>
      <c r="SVZ65" s="636"/>
      <c r="SWA65" s="636"/>
      <c r="SWB65" s="636"/>
      <c r="SWC65" s="636"/>
      <c r="SWD65" s="636"/>
      <c r="SWE65" s="636"/>
      <c r="SWF65" s="636"/>
      <c r="SWG65" s="636"/>
      <c r="SWH65" s="636"/>
      <c r="SWI65" s="636"/>
      <c r="SWJ65" s="636"/>
      <c r="SWK65" s="636"/>
      <c r="SWL65" s="636"/>
      <c r="SWM65" s="636"/>
      <c r="SWN65" s="636"/>
      <c r="SWO65" s="636"/>
      <c r="SWP65" s="636"/>
      <c r="SWQ65" s="636"/>
      <c r="SWR65" s="636"/>
      <c r="SWS65" s="636"/>
      <c r="SWT65" s="636"/>
      <c r="SWU65" s="636"/>
      <c r="SWV65" s="636"/>
      <c r="SWW65" s="636"/>
      <c r="SWX65" s="636"/>
      <c r="SWY65" s="636"/>
      <c r="SWZ65" s="636"/>
      <c r="SXA65" s="636"/>
      <c r="SXB65" s="636"/>
      <c r="SXC65" s="636"/>
      <c r="SXD65" s="636"/>
      <c r="SXE65" s="636"/>
      <c r="SXF65" s="636"/>
      <c r="SXG65" s="636"/>
      <c r="SXH65" s="636"/>
      <c r="SXI65" s="636"/>
      <c r="SXJ65" s="636"/>
      <c r="SXK65" s="636"/>
      <c r="SXL65" s="636"/>
      <c r="SXM65" s="636"/>
      <c r="SXN65" s="636"/>
      <c r="SXO65" s="636"/>
      <c r="SXP65" s="636"/>
      <c r="SXQ65" s="636"/>
      <c r="SXR65" s="636"/>
      <c r="SXS65" s="636"/>
      <c r="SXT65" s="636"/>
      <c r="SXU65" s="636"/>
      <c r="SXV65" s="636"/>
      <c r="SXW65" s="636"/>
      <c r="SXX65" s="636"/>
      <c r="SXY65" s="636"/>
      <c r="SXZ65" s="636"/>
      <c r="SYA65" s="636"/>
      <c r="SYB65" s="636"/>
      <c r="SYC65" s="636"/>
      <c r="SYD65" s="636"/>
      <c r="SYE65" s="636"/>
      <c r="SYF65" s="636"/>
      <c r="SYG65" s="636"/>
      <c r="SYH65" s="636"/>
      <c r="SYI65" s="636"/>
      <c r="SYJ65" s="636"/>
      <c r="SYK65" s="636"/>
      <c r="SYL65" s="636"/>
      <c r="SYM65" s="636"/>
      <c r="SYN65" s="636"/>
      <c r="SYO65" s="636"/>
      <c r="SYP65" s="636"/>
      <c r="SYQ65" s="636"/>
      <c r="SYR65" s="636"/>
      <c r="SYS65" s="636"/>
      <c r="SYT65" s="636"/>
      <c r="SYU65" s="636"/>
      <c r="SYV65" s="636"/>
      <c r="SYW65" s="636"/>
      <c r="SYX65" s="636"/>
      <c r="SYY65" s="636"/>
      <c r="SYZ65" s="636"/>
      <c r="SZA65" s="636"/>
      <c r="SZB65" s="636"/>
      <c r="SZC65" s="636"/>
      <c r="SZD65" s="636"/>
      <c r="SZE65" s="636"/>
      <c r="SZF65" s="636"/>
      <c r="SZG65" s="636"/>
      <c r="SZH65" s="636"/>
      <c r="SZI65" s="636"/>
      <c r="SZJ65" s="636"/>
      <c r="SZK65" s="636"/>
      <c r="SZL65" s="636"/>
      <c r="SZM65" s="636"/>
      <c r="SZN65" s="636"/>
      <c r="SZO65" s="636"/>
      <c r="SZP65" s="636"/>
      <c r="SZQ65" s="636"/>
      <c r="SZR65" s="636"/>
      <c r="SZS65" s="636"/>
      <c r="SZT65" s="636"/>
      <c r="SZU65" s="636"/>
      <c r="SZV65" s="636"/>
      <c r="SZW65" s="636"/>
      <c r="SZX65" s="636"/>
      <c r="SZY65" s="636"/>
      <c r="SZZ65" s="636"/>
      <c r="TAA65" s="636"/>
      <c r="TAB65" s="636"/>
      <c r="TAC65" s="636"/>
      <c r="TAD65" s="636"/>
      <c r="TAE65" s="636"/>
      <c r="TAF65" s="636"/>
      <c r="TAG65" s="636"/>
      <c r="TAH65" s="636"/>
      <c r="TAI65" s="636"/>
      <c r="TAJ65" s="636"/>
      <c r="TAK65" s="636"/>
      <c r="TAL65" s="636"/>
      <c r="TAM65" s="636"/>
      <c r="TAN65" s="636"/>
      <c r="TAO65" s="636"/>
      <c r="TAP65" s="636"/>
      <c r="TAQ65" s="636"/>
      <c r="TAR65" s="636"/>
      <c r="TAS65" s="636"/>
      <c r="TAT65" s="636"/>
      <c r="TAU65" s="636"/>
      <c r="TAV65" s="636"/>
      <c r="TAW65" s="636"/>
      <c r="TAX65" s="636"/>
      <c r="TAY65" s="636"/>
      <c r="TAZ65" s="636"/>
      <c r="TBA65" s="636"/>
      <c r="TBB65" s="636"/>
      <c r="TBC65" s="636"/>
      <c r="TBD65" s="636"/>
      <c r="TBE65" s="636"/>
      <c r="TBF65" s="636"/>
      <c r="TBG65" s="636"/>
      <c r="TBH65" s="636"/>
      <c r="TBI65" s="636"/>
      <c r="TBJ65" s="636"/>
      <c r="TBK65" s="636"/>
      <c r="TBL65" s="636"/>
      <c r="TBM65" s="636"/>
      <c r="TBN65" s="636"/>
      <c r="TBO65" s="636"/>
      <c r="TBP65" s="636"/>
      <c r="TBQ65" s="636"/>
      <c r="TBR65" s="636"/>
      <c r="TBS65" s="636"/>
      <c r="TBT65" s="636"/>
      <c r="TBU65" s="636"/>
      <c r="TBV65" s="636"/>
      <c r="TBW65" s="636"/>
      <c r="TBX65" s="636"/>
      <c r="TBY65" s="636"/>
      <c r="TBZ65" s="636"/>
      <c r="TCA65" s="636"/>
      <c r="TCB65" s="636"/>
      <c r="TCC65" s="636"/>
      <c r="TCD65" s="636"/>
      <c r="TCE65" s="636"/>
      <c r="TCF65" s="636"/>
      <c r="TCG65" s="636"/>
      <c r="TCH65" s="636"/>
      <c r="TCI65" s="636"/>
      <c r="TCJ65" s="636"/>
      <c r="TCK65" s="636"/>
      <c r="TCL65" s="636"/>
      <c r="TCM65" s="636"/>
      <c r="TCN65" s="636"/>
      <c r="TCO65" s="636"/>
      <c r="TCP65" s="636"/>
      <c r="TCQ65" s="636"/>
      <c r="TCR65" s="636"/>
      <c r="TCS65" s="636"/>
      <c r="TCT65" s="636"/>
      <c r="TCU65" s="636"/>
      <c r="TCV65" s="636"/>
      <c r="TCW65" s="636"/>
      <c r="TCX65" s="636"/>
      <c r="TCY65" s="636"/>
      <c r="TCZ65" s="636"/>
      <c r="TDA65" s="636"/>
      <c r="TDB65" s="636"/>
      <c r="TDC65" s="636"/>
      <c r="TDD65" s="636"/>
      <c r="TDE65" s="636"/>
      <c r="TDF65" s="636"/>
      <c r="TDG65" s="636"/>
      <c r="TDH65" s="636"/>
      <c r="TDI65" s="636"/>
      <c r="TDJ65" s="636"/>
      <c r="TDK65" s="636"/>
      <c r="TDL65" s="636"/>
      <c r="TDM65" s="636"/>
      <c r="TDN65" s="636"/>
      <c r="TDO65" s="636"/>
      <c r="TDP65" s="636"/>
      <c r="TDQ65" s="636"/>
      <c r="TDR65" s="636"/>
      <c r="TDS65" s="636"/>
      <c r="TDT65" s="636"/>
      <c r="TDU65" s="636"/>
      <c r="TDV65" s="636"/>
      <c r="TDW65" s="636"/>
      <c r="TDX65" s="636"/>
      <c r="TDY65" s="636"/>
      <c r="TDZ65" s="636"/>
      <c r="TEA65" s="636"/>
      <c r="TEB65" s="636"/>
      <c r="TEC65" s="636"/>
      <c r="TED65" s="636"/>
      <c r="TEE65" s="636"/>
      <c r="TEF65" s="636"/>
      <c r="TEG65" s="636"/>
      <c r="TEH65" s="636"/>
      <c r="TEI65" s="636"/>
      <c r="TEJ65" s="636"/>
      <c r="TEK65" s="636"/>
      <c r="TEL65" s="636"/>
      <c r="TEM65" s="636"/>
      <c r="TEN65" s="636"/>
      <c r="TEO65" s="636"/>
      <c r="TEP65" s="636"/>
      <c r="TEQ65" s="636"/>
      <c r="TER65" s="636"/>
      <c r="TES65" s="636"/>
      <c r="TET65" s="636"/>
      <c r="TEU65" s="636"/>
      <c r="TEV65" s="636"/>
      <c r="TEW65" s="636"/>
      <c r="TEX65" s="636"/>
      <c r="TEY65" s="636"/>
      <c r="TEZ65" s="636"/>
      <c r="TFA65" s="636"/>
      <c r="TFB65" s="636"/>
      <c r="TFC65" s="636"/>
      <c r="TFD65" s="636"/>
      <c r="TFE65" s="636"/>
      <c r="TFF65" s="636"/>
      <c r="TFG65" s="636"/>
      <c r="TFH65" s="636"/>
      <c r="TFI65" s="636"/>
      <c r="TFJ65" s="636"/>
      <c r="TFK65" s="636"/>
      <c r="TFL65" s="636"/>
      <c r="TFM65" s="636"/>
      <c r="TFN65" s="636"/>
      <c r="TFO65" s="636"/>
      <c r="TFP65" s="636"/>
      <c r="TFQ65" s="636"/>
      <c r="TFR65" s="636"/>
      <c r="TFS65" s="636"/>
      <c r="TFT65" s="636"/>
      <c r="TFU65" s="636"/>
      <c r="TFV65" s="636"/>
      <c r="TFW65" s="636"/>
      <c r="TFX65" s="636"/>
      <c r="TFY65" s="636"/>
      <c r="TFZ65" s="636"/>
      <c r="TGA65" s="636"/>
      <c r="TGB65" s="636"/>
      <c r="TGC65" s="636"/>
      <c r="TGD65" s="636"/>
      <c r="TGE65" s="636"/>
      <c r="TGF65" s="636"/>
      <c r="TGG65" s="636"/>
      <c r="TGH65" s="636"/>
      <c r="TGI65" s="636"/>
      <c r="TGJ65" s="636"/>
      <c r="TGK65" s="636"/>
      <c r="TGL65" s="636"/>
      <c r="TGM65" s="636"/>
      <c r="TGN65" s="636"/>
      <c r="TGO65" s="636"/>
      <c r="TGP65" s="636"/>
      <c r="TGQ65" s="636"/>
      <c r="TGR65" s="636"/>
      <c r="TGS65" s="636"/>
      <c r="TGT65" s="636"/>
      <c r="TGU65" s="636"/>
      <c r="TGV65" s="636"/>
      <c r="TGW65" s="636"/>
      <c r="TGX65" s="636"/>
      <c r="TGY65" s="636"/>
      <c r="TGZ65" s="636"/>
      <c r="THA65" s="636"/>
      <c r="THB65" s="636"/>
      <c r="THC65" s="636"/>
      <c r="THD65" s="636"/>
      <c r="THE65" s="636"/>
      <c r="THF65" s="636"/>
      <c r="THG65" s="636"/>
      <c r="THH65" s="636"/>
      <c r="THI65" s="636"/>
      <c r="THJ65" s="636"/>
      <c r="THK65" s="636"/>
      <c r="THL65" s="636"/>
      <c r="THM65" s="636"/>
      <c r="THN65" s="636"/>
      <c r="THO65" s="636"/>
      <c r="THP65" s="636"/>
      <c r="THQ65" s="636"/>
      <c r="THR65" s="636"/>
      <c r="THS65" s="636"/>
      <c r="THT65" s="636"/>
      <c r="THU65" s="636"/>
      <c r="THV65" s="636"/>
      <c r="THW65" s="636"/>
      <c r="THX65" s="636"/>
      <c r="THY65" s="636"/>
      <c r="THZ65" s="636"/>
      <c r="TIA65" s="636"/>
      <c r="TIB65" s="636"/>
      <c r="TIC65" s="636"/>
      <c r="TID65" s="636"/>
      <c r="TIE65" s="636"/>
      <c r="TIF65" s="636"/>
      <c r="TIG65" s="636"/>
      <c r="TIH65" s="636"/>
      <c r="TII65" s="636"/>
      <c r="TIJ65" s="636"/>
      <c r="TIK65" s="636"/>
      <c r="TIL65" s="636"/>
      <c r="TIM65" s="636"/>
      <c r="TIN65" s="636"/>
      <c r="TIO65" s="636"/>
      <c r="TIP65" s="636"/>
      <c r="TIQ65" s="636"/>
      <c r="TIR65" s="636"/>
      <c r="TIS65" s="636"/>
      <c r="TIT65" s="636"/>
      <c r="TIU65" s="636"/>
      <c r="TIV65" s="636"/>
      <c r="TIW65" s="636"/>
      <c r="TIX65" s="636"/>
      <c r="TIY65" s="636"/>
      <c r="TIZ65" s="636"/>
      <c r="TJA65" s="636"/>
      <c r="TJB65" s="636"/>
      <c r="TJC65" s="636"/>
      <c r="TJD65" s="636"/>
      <c r="TJE65" s="636"/>
      <c r="TJF65" s="636"/>
      <c r="TJG65" s="636"/>
      <c r="TJH65" s="636"/>
      <c r="TJI65" s="636"/>
      <c r="TJJ65" s="636"/>
      <c r="TJK65" s="636"/>
      <c r="TJL65" s="636"/>
      <c r="TJM65" s="636"/>
      <c r="TJN65" s="636"/>
      <c r="TJO65" s="636"/>
      <c r="TJP65" s="636"/>
      <c r="TJQ65" s="636"/>
      <c r="TJR65" s="636"/>
      <c r="TJS65" s="636"/>
      <c r="TJT65" s="636"/>
      <c r="TJU65" s="636"/>
      <c r="TJV65" s="636"/>
      <c r="TJW65" s="636"/>
      <c r="TJX65" s="636"/>
      <c r="TJY65" s="636"/>
      <c r="TJZ65" s="636"/>
      <c r="TKA65" s="636"/>
      <c r="TKB65" s="636"/>
      <c r="TKC65" s="636"/>
      <c r="TKD65" s="636"/>
      <c r="TKE65" s="636"/>
      <c r="TKF65" s="636"/>
      <c r="TKG65" s="636"/>
      <c r="TKH65" s="636"/>
      <c r="TKI65" s="636"/>
      <c r="TKJ65" s="636"/>
      <c r="TKK65" s="636"/>
      <c r="TKL65" s="636"/>
      <c r="TKM65" s="636"/>
      <c r="TKN65" s="636"/>
      <c r="TKO65" s="636"/>
      <c r="TKP65" s="636"/>
      <c r="TKQ65" s="636"/>
      <c r="TKR65" s="636"/>
      <c r="TKS65" s="636"/>
      <c r="TKT65" s="636"/>
      <c r="TKU65" s="636"/>
      <c r="TKV65" s="636"/>
      <c r="TKW65" s="636"/>
      <c r="TKX65" s="636"/>
      <c r="TKY65" s="636"/>
      <c r="TKZ65" s="636"/>
      <c r="TLA65" s="636"/>
      <c r="TLB65" s="636"/>
      <c r="TLC65" s="636"/>
      <c r="TLD65" s="636"/>
      <c r="TLE65" s="636"/>
      <c r="TLF65" s="636"/>
      <c r="TLG65" s="636"/>
      <c r="TLH65" s="636"/>
      <c r="TLI65" s="636"/>
      <c r="TLJ65" s="636"/>
      <c r="TLK65" s="636"/>
      <c r="TLL65" s="636"/>
      <c r="TLM65" s="636"/>
      <c r="TLN65" s="636"/>
      <c r="TLO65" s="636"/>
      <c r="TLP65" s="636"/>
      <c r="TLQ65" s="636"/>
      <c r="TLR65" s="636"/>
      <c r="TLS65" s="636"/>
      <c r="TLT65" s="636"/>
      <c r="TLU65" s="636"/>
      <c r="TLV65" s="636"/>
      <c r="TLW65" s="636"/>
      <c r="TLX65" s="636"/>
      <c r="TLY65" s="636"/>
      <c r="TLZ65" s="636"/>
      <c r="TMA65" s="636"/>
      <c r="TMB65" s="636"/>
      <c r="TMC65" s="636"/>
      <c r="TMD65" s="636"/>
      <c r="TME65" s="636"/>
      <c r="TMF65" s="636"/>
      <c r="TMG65" s="636"/>
      <c r="TMH65" s="636"/>
      <c r="TMI65" s="636"/>
      <c r="TMJ65" s="636"/>
      <c r="TMK65" s="636"/>
      <c r="TML65" s="636"/>
      <c r="TMM65" s="636"/>
      <c r="TMN65" s="636"/>
      <c r="TMO65" s="636"/>
      <c r="TMP65" s="636"/>
      <c r="TMQ65" s="636"/>
      <c r="TMR65" s="636"/>
      <c r="TMS65" s="636"/>
      <c r="TMT65" s="636"/>
      <c r="TMU65" s="636"/>
      <c r="TMV65" s="636"/>
      <c r="TMW65" s="636"/>
      <c r="TMX65" s="636"/>
      <c r="TMY65" s="636"/>
      <c r="TMZ65" s="636"/>
      <c r="TNA65" s="636"/>
      <c r="TNB65" s="636"/>
      <c r="TNC65" s="636"/>
      <c r="TND65" s="636"/>
      <c r="TNE65" s="636"/>
      <c r="TNF65" s="636"/>
      <c r="TNG65" s="636"/>
      <c r="TNH65" s="636"/>
      <c r="TNI65" s="636"/>
      <c r="TNJ65" s="636"/>
      <c r="TNK65" s="636"/>
      <c r="TNL65" s="636"/>
      <c r="TNM65" s="636"/>
      <c r="TNN65" s="636"/>
      <c r="TNO65" s="636"/>
      <c r="TNP65" s="636"/>
      <c r="TNQ65" s="636"/>
      <c r="TNR65" s="636"/>
      <c r="TNS65" s="636"/>
      <c r="TNT65" s="636"/>
      <c r="TNU65" s="636"/>
      <c r="TNV65" s="636"/>
      <c r="TNW65" s="636"/>
      <c r="TNX65" s="636"/>
      <c r="TNY65" s="636"/>
      <c r="TNZ65" s="636"/>
      <c r="TOA65" s="636"/>
      <c r="TOB65" s="636"/>
      <c r="TOC65" s="636"/>
      <c r="TOD65" s="636"/>
      <c r="TOE65" s="636"/>
      <c r="TOF65" s="636"/>
      <c r="TOG65" s="636"/>
      <c r="TOH65" s="636"/>
      <c r="TOI65" s="636"/>
      <c r="TOJ65" s="636"/>
      <c r="TOK65" s="636"/>
      <c r="TOL65" s="636"/>
      <c r="TOM65" s="636"/>
      <c r="TON65" s="636"/>
      <c r="TOO65" s="636"/>
      <c r="TOP65" s="636"/>
      <c r="TOQ65" s="636"/>
      <c r="TOR65" s="636"/>
      <c r="TOS65" s="636"/>
      <c r="TOT65" s="636"/>
      <c r="TOU65" s="636"/>
      <c r="TOV65" s="636"/>
      <c r="TOW65" s="636"/>
      <c r="TOX65" s="636"/>
      <c r="TOY65" s="636"/>
      <c r="TOZ65" s="636"/>
      <c r="TPA65" s="636"/>
      <c r="TPB65" s="636"/>
      <c r="TPC65" s="636"/>
      <c r="TPD65" s="636"/>
      <c r="TPE65" s="636"/>
      <c r="TPF65" s="636"/>
      <c r="TPG65" s="636"/>
      <c r="TPH65" s="636"/>
      <c r="TPI65" s="636"/>
      <c r="TPJ65" s="636"/>
      <c r="TPK65" s="636"/>
      <c r="TPL65" s="636"/>
      <c r="TPM65" s="636"/>
      <c r="TPN65" s="636"/>
      <c r="TPO65" s="636"/>
      <c r="TPP65" s="636"/>
      <c r="TPQ65" s="636"/>
      <c r="TPR65" s="636"/>
      <c r="TPS65" s="636"/>
      <c r="TPT65" s="636"/>
      <c r="TPU65" s="636"/>
      <c r="TPV65" s="636"/>
      <c r="TPW65" s="636"/>
      <c r="TPX65" s="636"/>
      <c r="TPY65" s="636"/>
      <c r="TPZ65" s="636"/>
      <c r="TQA65" s="636"/>
      <c r="TQB65" s="636"/>
      <c r="TQC65" s="636"/>
      <c r="TQD65" s="636"/>
      <c r="TQE65" s="636"/>
      <c r="TQF65" s="636"/>
      <c r="TQG65" s="636"/>
      <c r="TQH65" s="636"/>
      <c r="TQI65" s="636"/>
      <c r="TQJ65" s="636"/>
      <c r="TQK65" s="636"/>
      <c r="TQL65" s="636"/>
      <c r="TQM65" s="636"/>
      <c r="TQN65" s="636"/>
      <c r="TQO65" s="636"/>
      <c r="TQP65" s="636"/>
      <c r="TQQ65" s="636"/>
      <c r="TQR65" s="636"/>
      <c r="TQS65" s="636"/>
      <c r="TQT65" s="636"/>
      <c r="TQU65" s="636"/>
      <c r="TQV65" s="636"/>
      <c r="TQW65" s="636"/>
      <c r="TQX65" s="636"/>
      <c r="TQY65" s="636"/>
      <c r="TQZ65" s="636"/>
      <c r="TRA65" s="636"/>
      <c r="TRB65" s="636"/>
      <c r="TRC65" s="636"/>
      <c r="TRD65" s="636"/>
      <c r="TRE65" s="636"/>
      <c r="TRF65" s="636"/>
      <c r="TRG65" s="636"/>
      <c r="TRH65" s="636"/>
      <c r="TRI65" s="636"/>
      <c r="TRJ65" s="636"/>
      <c r="TRK65" s="636"/>
      <c r="TRL65" s="636"/>
      <c r="TRM65" s="636"/>
      <c r="TRN65" s="636"/>
      <c r="TRO65" s="636"/>
      <c r="TRP65" s="636"/>
      <c r="TRQ65" s="636"/>
      <c r="TRR65" s="636"/>
      <c r="TRS65" s="636"/>
      <c r="TRT65" s="636"/>
      <c r="TRU65" s="636"/>
      <c r="TRV65" s="636"/>
      <c r="TRW65" s="636"/>
      <c r="TRX65" s="636"/>
      <c r="TRY65" s="636"/>
      <c r="TRZ65" s="636"/>
      <c r="TSA65" s="636"/>
      <c r="TSB65" s="636"/>
      <c r="TSC65" s="636"/>
      <c r="TSD65" s="636"/>
      <c r="TSE65" s="636"/>
      <c r="TSF65" s="636"/>
      <c r="TSG65" s="636"/>
      <c r="TSH65" s="636"/>
      <c r="TSI65" s="636"/>
      <c r="TSJ65" s="636"/>
      <c r="TSK65" s="636"/>
      <c r="TSL65" s="636"/>
      <c r="TSM65" s="636"/>
      <c r="TSN65" s="636"/>
      <c r="TSO65" s="636"/>
      <c r="TSP65" s="636"/>
      <c r="TSQ65" s="636"/>
      <c r="TSR65" s="636"/>
      <c r="TSS65" s="636"/>
      <c r="TST65" s="636"/>
      <c r="TSU65" s="636"/>
      <c r="TSV65" s="636"/>
      <c r="TSW65" s="636"/>
      <c r="TSX65" s="636"/>
      <c r="TSY65" s="636"/>
      <c r="TSZ65" s="636"/>
      <c r="TTA65" s="636"/>
      <c r="TTB65" s="636"/>
      <c r="TTC65" s="636"/>
      <c r="TTD65" s="636"/>
      <c r="TTE65" s="636"/>
      <c r="TTF65" s="636"/>
      <c r="TTG65" s="636"/>
      <c r="TTH65" s="636"/>
      <c r="TTI65" s="636"/>
      <c r="TTJ65" s="636"/>
      <c r="TTK65" s="636"/>
      <c r="TTL65" s="636"/>
      <c r="TTM65" s="636"/>
      <c r="TTN65" s="636"/>
      <c r="TTO65" s="636"/>
      <c r="TTP65" s="636"/>
      <c r="TTQ65" s="636"/>
      <c r="TTR65" s="636"/>
      <c r="TTS65" s="636"/>
      <c r="TTT65" s="636"/>
      <c r="TTU65" s="636"/>
      <c r="TTV65" s="636"/>
      <c r="TTW65" s="636"/>
      <c r="TTX65" s="636"/>
      <c r="TTY65" s="636"/>
      <c r="TTZ65" s="636"/>
      <c r="TUA65" s="636"/>
      <c r="TUB65" s="636"/>
      <c r="TUC65" s="636"/>
      <c r="TUD65" s="636"/>
      <c r="TUE65" s="636"/>
      <c r="TUF65" s="636"/>
      <c r="TUG65" s="636"/>
      <c r="TUH65" s="636"/>
      <c r="TUI65" s="636"/>
      <c r="TUJ65" s="636"/>
      <c r="TUK65" s="636"/>
      <c r="TUL65" s="636"/>
      <c r="TUM65" s="636"/>
      <c r="TUN65" s="636"/>
      <c r="TUO65" s="636"/>
      <c r="TUP65" s="636"/>
      <c r="TUQ65" s="636"/>
      <c r="TUR65" s="636"/>
      <c r="TUS65" s="636"/>
      <c r="TUT65" s="636"/>
      <c r="TUU65" s="636"/>
      <c r="TUV65" s="636"/>
      <c r="TUW65" s="636"/>
      <c r="TUX65" s="636"/>
      <c r="TUY65" s="636"/>
      <c r="TUZ65" s="636"/>
      <c r="TVA65" s="636"/>
      <c r="TVB65" s="636"/>
      <c r="TVC65" s="636"/>
      <c r="TVD65" s="636"/>
      <c r="TVE65" s="636"/>
      <c r="TVF65" s="636"/>
      <c r="TVG65" s="636"/>
      <c r="TVH65" s="636"/>
      <c r="TVI65" s="636"/>
      <c r="TVJ65" s="636"/>
      <c r="TVK65" s="636"/>
      <c r="TVL65" s="636"/>
      <c r="TVM65" s="636"/>
      <c r="TVN65" s="636"/>
      <c r="TVO65" s="636"/>
      <c r="TVP65" s="636"/>
      <c r="TVQ65" s="636"/>
      <c r="TVR65" s="636"/>
      <c r="TVS65" s="636"/>
      <c r="TVT65" s="636"/>
      <c r="TVU65" s="636"/>
      <c r="TVV65" s="636"/>
      <c r="TVW65" s="636"/>
      <c r="TVX65" s="636"/>
      <c r="TVY65" s="636"/>
      <c r="TVZ65" s="636"/>
      <c r="TWA65" s="636"/>
      <c r="TWB65" s="636"/>
      <c r="TWC65" s="636"/>
      <c r="TWD65" s="636"/>
      <c r="TWE65" s="636"/>
      <c r="TWF65" s="636"/>
      <c r="TWG65" s="636"/>
      <c r="TWH65" s="636"/>
      <c r="TWI65" s="636"/>
      <c r="TWJ65" s="636"/>
      <c r="TWK65" s="636"/>
      <c r="TWL65" s="636"/>
      <c r="TWM65" s="636"/>
      <c r="TWN65" s="636"/>
      <c r="TWO65" s="636"/>
      <c r="TWP65" s="636"/>
      <c r="TWQ65" s="636"/>
      <c r="TWR65" s="636"/>
      <c r="TWS65" s="636"/>
      <c r="TWT65" s="636"/>
      <c r="TWU65" s="636"/>
      <c r="TWV65" s="636"/>
      <c r="TWW65" s="636"/>
      <c r="TWX65" s="636"/>
      <c r="TWY65" s="636"/>
      <c r="TWZ65" s="636"/>
      <c r="TXA65" s="636"/>
      <c r="TXB65" s="636"/>
      <c r="TXC65" s="636"/>
      <c r="TXD65" s="636"/>
      <c r="TXE65" s="636"/>
      <c r="TXF65" s="636"/>
      <c r="TXG65" s="636"/>
      <c r="TXH65" s="636"/>
      <c r="TXI65" s="636"/>
      <c r="TXJ65" s="636"/>
      <c r="TXK65" s="636"/>
      <c r="TXL65" s="636"/>
      <c r="TXM65" s="636"/>
      <c r="TXN65" s="636"/>
      <c r="TXO65" s="636"/>
      <c r="TXP65" s="636"/>
      <c r="TXQ65" s="636"/>
      <c r="TXR65" s="636"/>
      <c r="TXS65" s="636"/>
      <c r="TXT65" s="636"/>
      <c r="TXU65" s="636"/>
      <c r="TXV65" s="636"/>
      <c r="TXW65" s="636"/>
      <c r="TXX65" s="636"/>
      <c r="TXY65" s="636"/>
      <c r="TXZ65" s="636"/>
      <c r="TYA65" s="636"/>
      <c r="TYB65" s="636"/>
      <c r="TYC65" s="636"/>
      <c r="TYD65" s="636"/>
      <c r="TYE65" s="636"/>
      <c r="TYF65" s="636"/>
      <c r="TYG65" s="636"/>
      <c r="TYH65" s="636"/>
      <c r="TYI65" s="636"/>
      <c r="TYJ65" s="636"/>
      <c r="TYK65" s="636"/>
      <c r="TYL65" s="636"/>
      <c r="TYM65" s="636"/>
      <c r="TYN65" s="636"/>
      <c r="TYO65" s="636"/>
      <c r="TYP65" s="636"/>
      <c r="TYQ65" s="636"/>
      <c r="TYR65" s="636"/>
      <c r="TYS65" s="636"/>
      <c r="TYT65" s="636"/>
      <c r="TYU65" s="636"/>
      <c r="TYV65" s="636"/>
      <c r="TYW65" s="636"/>
      <c r="TYX65" s="636"/>
      <c r="TYY65" s="636"/>
      <c r="TYZ65" s="636"/>
      <c r="TZA65" s="636"/>
      <c r="TZB65" s="636"/>
      <c r="TZC65" s="636"/>
      <c r="TZD65" s="636"/>
      <c r="TZE65" s="636"/>
      <c r="TZF65" s="636"/>
      <c r="TZG65" s="636"/>
      <c r="TZH65" s="636"/>
      <c r="TZI65" s="636"/>
      <c r="TZJ65" s="636"/>
      <c r="TZK65" s="636"/>
      <c r="TZL65" s="636"/>
      <c r="TZM65" s="636"/>
      <c r="TZN65" s="636"/>
      <c r="TZO65" s="636"/>
      <c r="TZP65" s="636"/>
      <c r="TZQ65" s="636"/>
      <c r="TZR65" s="636"/>
      <c r="TZS65" s="636"/>
      <c r="TZT65" s="636"/>
      <c r="TZU65" s="636"/>
      <c r="TZV65" s="636"/>
      <c r="TZW65" s="636"/>
      <c r="TZX65" s="636"/>
      <c r="TZY65" s="636"/>
      <c r="TZZ65" s="636"/>
      <c r="UAA65" s="636"/>
      <c r="UAB65" s="636"/>
      <c r="UAC65" s="636"/>
      <c r="UAD65" s="636"/>
      <c r="UAE65" s="636"/>
      <c r="UAF65" s="636"/>
      <c r="UAG65" s="636"/>
      <c r="UAH65" s="636"/>
      <c r="UAI65" s="636"/>
      <c r="UAJ65" s="636"/>
      <c r="UAK65" s="636"/>
      <c r="UAL65" s="636"/>
      <c r="UAM65" s="636"/>
      <c r="UAN65" s="636"/>
      <c r="UAO65" s="636"/>
      <c r="UAP65" s="636"/>
      <c r="UAQ65" s="636"/>
      <c r="UAR65" s="636"/>
      <c r="UAS65" s="636"/>
      <c r="UAT65" s="636"/>
      <c r="UAU65" s="636"/>
      <c r="UAV65" s="636"/>
      <c r="UAW65" s="636"/>
      <c r="UAX65" s="636"/>
      <c r="UAY65" s="636"/>
      <c r="UAZ65" s="636"/>
      <c r="UBA65" s="636"/>
      <c r="UBB65" s="636"/>
      <c r="UBC65" s="636"/>
      <c r="UBD65" s="636"/>
      <c r="UBE65" s="636"/>
      <c r="UBF65" s="636"/>
      <c r="UBG65" s="636"/>
      <c r="UBH65" s="636"/>
      <c r="UBI65" s="636"/>
      <c r="UBJ65" s="636"/>
      <c r="UBK65" s="636"/>
      <c r="UBL65" s="636"/>
      <c r="UBM65" s="636"/>
      <c r="UBN65" s="636"/>
      <c r="UBO65" s="636"/>
      <c r="UBP65" s="636"/>
      <c r="UBQ65" s="636"/>
      <c r="UBR65" s="636"/>
      <c r="UBS65" s="636"/>
      <c r="UBT65" s="636"/>
      <c r="UBU65" s="636"/>
      <c r="UBV65" s="636"/>
      <c r="UBW65" s="636"/>
      <c r="UBX65" s="636"/>
      <c r="UBY65" s="636"/>
      <c r="UBZ65" s="636"/>
      <c r="UCA65" s="636"/>
      <c r="UCB65" s="636"/>
      <c r="UCC65" s="636"/>
      <c r="UCD65" s="636"/>
      <c r="UCE65" s="636"/>
      <c r="UCF65" s="636"/>
      <c r="UCG65" s="636"/>
      <c r="UCH65" s="636"/>
      <c r="UCI65" s="636"/>
      <c r="UCJ65" s="636"/>
      <c r="UCK65" s="636"/>
      <c r="UCL65" s="636"/>
      <c r="UCM65" s="636"/>
      <c r="UCN65" s="636"/>
      <c r="UCO65" s="636"/>
      <c r="UCP65" s="636"/>
      <c r="UCQ65" s="636"/>
      <c r="UCR65" s="636"/>
      <c r="UCS65" s="636"/>
      <c r="UCT65" s="636"/>
      <c r="UCU65" s="636"/>
      <c r="UCV65" s="636"/>
      <c r="UCW65" s="636"/>
      <c r="UCX65" s="636"/>
      <c r="UCY65" s="636"/>
      <c r="UCZ65" s="636"/>
      <c r="UDA65" s="636"/>
      <c r="UDB65" s="636"/>
      <c r="UDC65" s="636"/>
      <c r="UDD65" s="636"/>
      <c r="UDE65" s="636"/>
      <c r="UDF65" s="636"/>
      <c r="UDG65" s="636"/>
      <c r="UDH65" s="636"/>
      <c r="UDI65" s="636"/>
      <c r="UDJ65" s="636"/>
      <c r="UDK65" s="636"/>
      <c r="UDL65" s="636"/>
      <c r="UDM65" s="636"/>
      <c r="UDN65" s="636"/>
      <c r="UDO65" s="636"/>
      <c r="UDP65" s="636"/>
      <c r="UDQ65" s="636"/>
      <c r="UDR65" s="636"/>
      <c r="UDS65" s="636"/>
      <c r="UDT65" s="636"/>
      <c r="UDU65" s="636"/>
      <c r="UDV65" s="636"/>
      <c r="UDW65" s="636"/>
      <c r="UDX65" s="636"/>
      <c r="UDY65" s="636"/>
      <c r="UDZ65" s="636"/>
      <c r="UEA65" s="636"/>
      <c r="UEB65" s="636"/>
      <c r="UEC65" s="636"/>
      <c r="UED65" s="636"/>
      <c r="UEE65" s="636"/>
      <c r="UEF65" s="636"/>
      <c r="UEG65" s="636"/>
      <c r="UEH65" s="636"/>
      <c r="UEI65" s="636"/>
      <c r="UEJ65" s="636"/>
      <c r="UEK65" s="636"/>
      <c r="UEL65" s="636"/>
      <c r="UEM65" s="636"/>
      <c r="UEN65" s="636"/>
      <c r="UEO65" s="636"/>
      <c r="UEP65" s="636"/>
      <c r="UEQ65" s="636"/>
      <c r="UER65" s="636"/>
      <c r="UES65" s="636"/>
      <c r="UET65" s="636"/>
      <c r="UEU65" s="636"/>
      <c r="UEV65" s="636"/>
      <c r="UEW65" s="636"/>
      <c r="UEX65" s="636"/>
      <c r="UEY65" s="636"/>
      <c r="UEZ65" s="636"/>
      <c r="UFA65" s="636"/>
      <c r="UFB65" s="636"/>
      <c r="UFC65" s="636"/>
      <c r="UFD65" s="636"/>
      <c r="UFE65" s="636"/>
      <c r="UFF65" s="636"/>
      <c r="UFG65" s="636"/>
      <c r="UFH65" s="636"/>
      <c r="UFI65" s="636"/>
      <c r="UFJ65" s="636"/>
      <c r="UFK65" s="636"/>
      <c r="UFL65" s="636"/>
      <c r="UFM65" s="636"/>
      <c r="UFN65" s="636"/>
      <c r="UFO65" s="636"/>
      <c r="UFP65" s="636"/>
      <c r="UFQ65" s="636"/>
      <c r="UFR65" s="636"/>
      <c r="UFS65" s="636"/>
      <c r="UFT65" s="636"/>
      <c r="UFU65" s="636"/>
      <c r="UFV65" s="636"/>
      <c r="UFW65" s="636"/>
      <c r="UFX65" s="636"/>
      <c r="UFY65" s="636"/>
      <c r="UFZ65" s="636"/>
      <c r="UGA65" s="636"/>
      <c r="UGB65" s="636"/>
      <c r="UGC65" s="636"/>
      <c r="UGD65" s="636"/>
      <c r="UGE65" s="636"/>
      <c r="UGF65" s="636"/>
      <c r="UGG65" s="636"/>
      <c r="UGH65" s="636"/>
      <c r="UGI65" s="636"/>
      <c r="UGJ65" s="636"/>
      <c r="UGK65" s="636"/>
      <c r="UGL65" s="636"/>
      <c r="UGM65" s="636"/>
      <c r="UGN65" s="636"/>
      <c r="UGO65" s="636"/>
      <c r="UGP65" s="636"/>
      <c r="UGQ65" s="636"/>
      <c r="UGR65" s="636"/>
      <c r="UGS65" s="636"/>
      <c r="UGT65" s="636"/>
      <c r="UGU65" s="636"/>
      <c r="UGV65" s="636"/>
      <c r="UGW65" s="636"/>
      <c r="UGX65" s="636"/>
      <c r="UGY65" s="636"/>
      <c r="UGZ65" s="636"/>
      <c r="UHA65" s="636"/>
      <c r="UHB65" s="636"/>
      <c r="UHC65" s="636"/>
      <c r="UHD65" s="636"/>
      <c r="UHE65" s="636"/>
      <c r="UHF65" s="636"/>
      <c r="UHG65" s="636"/>
      <c r="UHH65" s="636"/>
      <c r="UHI65" s="636"/>
      <c r="UHJ65" s="636"/>
      <c r="UHK65" s="636"/>
      <c r="UHL65" s="636"/>
      <c r="UHM65" s="636"/>
      <c r="UHN65" s="636"/>
      <c r="UHO65" s="636"/>
      <c r="UHP65" s="636"/>
      <c r="UHQ65" s="636"/>
      <c r="UHR65" s="636"/>
      <c r="UHS65" s="636"/>
      <c r="UHT65" s="636"/>
      <c r="UHU65" s="636"/>
      <c r="UHV65" s="636"/>
      <c r="UHW65" s="636"/>
      <c r="UHX65" s="636"/>
      <c r="UHY65" s="636"/>
      <c r="UHZ65" s="636"/>
      <c r="UIA65" s="636"/>
      <c r="UIB65" s="636"/>
      <c r="UIC65" s="636"/>
      <c r="UID65" s="636"/>
      <c r="UIE65" s="636"/>
      <c r="UIF65" s="636"/>
      <c r="UIG65" s="636"/>
      <c r="UIH65" s="636"/>
      <c r="UII65" s="636"/>
      <c r="UIJ65" s="636"/>
      <c r="UIK65" s="636"/>
      <c r="UIL65" s="636"/>
      <c r="UIM65" s="636"/>
      <c r="UIN65" s="636"/>
      <c r="UIO65" s="636"/>
      <c r="UIP65" s="636"/>
      <c r="UIQ65" s="636"/>
      <c r="UIR65" s="636"/>
      <c r="UIS65" s="636"/>
      <c r="UIT65" s="636"/>
      <c r="UIU65" s="636"/>
      <c r="UIV65" s="636"/>
      <c r="UIW65" s="636"/>
      <c r="UIX65" s="636"/>
      <c r="UIY65" s="636"/>
      <c r="UIZ65" s="636"/>
      <c r="UJA65" s="636"/>
      <c r="UJB65" s="636"/>
      <c r="UJC65" s="636"/>
      <c r="UJD65" s="636"/>
      <c r="UJE65" s="636"/>
      <c r="UJF65" s="636"/>
      <c r="UJG65" s="636"/>
      <c r="UJH65" s="636"/>
      <c r="UJI65" s="636"/>
      <c r="UJJ65" s="636"/>
      <c r="UJK65" s="636"/>
      <c r="UJL65" s="636"/>
      <c r="UJM65" s="636"/>
      <c r="UJN65" s="636"/>
      <c r="UJO65" s="636"/>
      <c r="UJP65" s="636"/>
      <c r="UJQ65" s="636"/>
      <c r="UJR65" s="636"/>
      <c r="UJS65" s="636"/>
      <c r="UJT65" s="636"/>
      <c r="UJU65" s="636"/>
      <c r="UJV65" s="636"/>
      <c r="UJW65" s="636"/>
      <c r="UJX65" s="636"/>
      <c r="UJY65" s="636"/>
      <c r="UJZ65" s="636"/>
      <c r="UKA65" s="636"/>
      <c r="UKB65" s="636"/>
      <c r="UKC65" s="636"/>
      <c r="UKD65" s="636"/>
      <c r="UKE65" s="636"/>
      <c r="UKF65" s="636"/>
      <c r="UKG65" s="636"/>
      <c r="UKH65" s="636"/>
      <c r="UKI65" s="636"/>
      <c r="UKJ65" s="636"/>
      <c r="UKK65" s="636"/>
      <c r="UKL65" s="636"/>
      <c r="UKM65" s="636"/>
      <c r="UKN65" s="636"/>
      <c r="UKO65" s="636"/>
      <c r="UKP65" s="636"/>
      <c r="UKQ65" s="636"/>
      <c r="UKR65" s="636"/>
      <c r="UKS65" s="636"/>
      <c r="UKT65" s="636"/>
      <c r="UKU65" s="636"/>
      <c r="UKV65" s="636"/>
      <c r="UKW65" s="636"/>
      <c r="UKX65" s="636"/>
      <c r="UKY65" s="636"/>
      <c r="UKZ65" s="636"/>
      <c r="ULA65" s="636"/>
      <c r="ULB65" s="636"/>
      <c r="ULC65" s="636"/>
      <c r="ULD65" s="636"/>
      <c r="ULE65" s="636"/>
      <c r="ULF65" s="636"/>
      <c r="ULG65" s="636"/>
      <c r="ULH65" s="636"/>
      <c r="ULI65" s="636"/>
      <c r="ULJ65" s="636"/>
      <c r="ULK65" s="636"/>
      <c r="ULL65" s="636"/>
      <c r="ULM65" s="636"/>
      <c r="ULN65" s="636"/>
      <c r="ULO65" s="636"/>
      <c r="ULP65" s="636"/>
      <c r="ULQ65" s="636"/>
      <c r="ULR65" s="636"/>
      <c r="ULS65" s="636"/>
      <c r="ULT65" s="636"/>
      <c r="ULU65" s="636"/>
      <c r="ULV65" s="636"/>
      <c r="ULW65" s="636"/>
      <c r="ULX65" s="636"/>
      <c r="ULY65" s="636"/>
      <c r="ULZ65" s="636"/>
      <c r="UMA65" s="636"/>
      <c r="UMB65" s="636"/>
      <c r="UMC65" s="636"/>
      <c r="UMD65" s="636"/>
      <c r="UME65" s="636"/>
      <c r="UMF65" s="636"/>
      <c r="UMG65" s="636"/>
      <c r="UMH65" s="636"/>
      <c r="UMI65" s="636"/>
      <c r="UMJ65" s="636"/>
      <c r="UMK65" s="636"/>
      <c r="UML65" s="636"/>
      <c r="UMM65" s="636"/>
      <c r="UMN65" s="636"/>
      <c r="UMO65" s="636"/>
      <c r="UMP65" s="636"/>
      <c r="UMQ65" s="636"/>
      <c r="UMR65" s="636"/>
      <c r="UMS65" s="636"/>
      <c r="UMT65" s="636"/>
      <c r="UMU65" s="636"/>
      <c r="UMV65" s="636"/>
      <c r="UMW65" s="636"/>
      <c r="UMX65" s="636"/>
      <c r="UMY65" s="636"/>
      <c r="UMZ65" s="636"/>
      <c r="UNA65" s="636"/>
      <c r="UNB65" s="636"/>
      <c r="UNC65" s="636"/>
      <c r="UND65" s="636"/>
      <c r="UNE65" s="636"/>
      <c r="UNF65" s="636"/>
      <c r="UNG65" s="636"/>
      <c r="UNH65" s="636"/>
      <c r="UNI65" s="636"/>
      <c r="UNJ65" s="636"/>
      <c r="UNK65" s="636"/>
      <c r="UNL65" s="636"/>
      <c r="UNM65" s="636"/>
      <c r="UNN65" s="636"/>
      <c r="UNO65" s="636"/>
      <c r="UNP65" s="636"/>
      <c r="UNQ65" s="636"/>
      <c r="UNR65" s="636"/>
      <c r="UNS65" s="636"/>
      <c r="UNT65" s="636"/>
      <c r="UNU65" s="636"/>
      <c r="UNV65" s="636"/>
      <c r="UNW65" s="636"/>
      <c r="UNX65" s="636"/>
      <c r="UNY65" s="636"/>
      <c r="UNZ65" s="636"/>
      <c r="UOA65" s="636"/>
      <c r="UOB65" s="636"/>
      <c r="UOC65" s="636"/>
      <c r="UOD65" s="636"/>
      <c r="UOE65" s="636"/>
      <c r="UOF65" s="636"/>
      <c r="UOG65" s="636"/>
      <c r="UOH65" s="636"/>
      <c r="UOI65" s="636"/>
      <c r="UOJ65" s="636"/>
      <c r="UOK65" s="636"/>
      <c r="UOL65" s="636"/>
      <c r="UOM65" s="636"/>
      <c r="UON65" s="636"/>
      <c r="UOO65" s="636"/>
      <c r="UOP65" s="636"/>
      <c r="UOQ65" s="636"/>
      <c r="UOR65" s="636"/>
      <c r="UOS65" s="636"/>
      <c r="UOT65" s="636"/>
      <c r="UOU65" s="636"/>
      <c r="UOV65" s="636"/>
      <c r="UOW65" s="636"/>
      <c r="UOX65" s="636"/>
      <c r="UOY65" s="636"/>
      <c r="UOZ65" s="636"/>
      <c r="UPA65" s="636"/>
      <c r="UPB65" s="636"/>
      <c r="UPC65" s="636"/>
      <c r="UPD65" s="636"/>
      <c r="UPE65" s="636"/>
      <c r="UPF65" s="636"/>
      <c r="UPG65" s="636"/>
      <c r="UPH65" s="636"/>
      <c r="UPI65" s="636"/>
      <c r="UPJ65" s="636"/>
      <c r="UPK65" s="636"/>
      <c r="UPL65" s="636"/>
      <c r="UPM65" s="636"/>
      <c r="UPN65" s="636"/>
      <c r="UPO65" s="636"/>
      <c r="UPP65" s="636"/>
      <c r="UPQ65" s="636"/>
      <c r="UPR65" s="636"/>
      <c r="UPS65" s="636"/>
      <c r="UPT65" s="636"/>
      <c r="UPU65" s="636"/>
      <c r="UPV65" s="636"/>
      <c r="UPW65" s="636"/>
      <c r="UPX65" s="636"/>
      <c r="UPY65" s="636"/>
      <c r="UPZ65" s="636"/>
      <c r="UQA65" s="636"/>
      <c r="UQB65" s="636"/>
      <c r="UQC65" s="636"/>
      <c r="UQD65" s="636"/>
      <c r="UQE65" s="636"/>
      <c r="UQF65" s="636"/>
      <c r="UQG65" s="636"/>
      <c r="UQH65" s="636"/>
      <c r="UQI65" s="636"/>
      <c r="UQJ65" s="636"/>
      <c r="UQK65" s="636"/>
      <c r="UQL65" s="636"/>
      <c r="UQM65" s="636"/>
      <c r="UQN65" s="636"/>
      <c r="UQO65" s="636"/>
      <c r="UQP65" s="636"/>
      <c r="UQQ65" s="636"/>
      <c r="UQR65" s="636"/>
      <c r="UQS65" s="636"/>
      <c r="UQT65" s="636"/>
      <c r="UQU65" s="636"/>
      <c r="UQV65" s="636"/>
      <c r="UQW65" s="636"/>
      <c r="UQX65" s="636"/>
      <c r="UQY65" s="636"/>
      <c r="UQZ65" s="636"/>
      <c r="URA65" s="636"/>
      <c r="URB65" s="636"/>
      <c r="URC65" s="636"/>
      <c r="URD65" s="636"/>
      <c r="URE65" s="636"/>
      <c r="URF65" s="636"/>
      <c r="URG65" s="636"/>
      <c r="URH65" s="636"/>
      <c r="URI65" s="636"/>
      <c r="URJ65" s="636"/>
      <c r="URK65" s="636"/>
      <c r="URL65" s="636"/>
      <c r="URM65" s="636"/>
      <c r="URN65" s="636"/>
      <c r="URO65" s="636"/>
      <c r="URP65" s="636"/>
      <c r="URQ65" s="636"/>
      <c r="URR65" s="636"/>
      <c r="URS65" s="636"/>
      <c r="URT65" s="636"/>
      <c r="URU65" s="636"/>
      <c r="URV65" s="636"/>
      <c r="URW65" s="636"/>
      <c r="URX65" s="636"/>
      <c r="URY65" s="636"/>
      <c r="URZ65" s="636"/>
      <c r="USA65" s="636"/>
      <c r="USB65" s="636"/>
      <c r="USC65" s="636"/>
      <c r="USD65" s="636"/>
      <c r="USE65" s="636"/>
      <c r="USF65" s="636"/>
      <c r="USG65" s="636"/>
      <c r="USH65" s="636"/>
      <c r="USI65" s="636"/>
      <c r="USJ65" s="636"/>
      <c r="USK65" s="636"/>
      <c r="USL65" s="636"/>
      <c r="USM65" s="636"/>
      <c r="USN65" s="636"/>
      <c r="USO65" s="636"/>
      <c r="USP65" s="636"/>
      <c r="USQ65" s="636"/>
      <c r="USR65" s="636"/>
      <c r="USS65" s="636"/>
      <c r="UST65" s="636"/>
      <c r="USU65" s="636"/>
      <c r="USV65" s="636"/>
      <c r="USW65" s="636"/>
      <c r="USX65" s="636"/>
      <c r="USY65" s="636"/>
      <c r="USZ65" s="636"/>
      <c r="UTA65" s="636"/>
      <c r="UTB65" s="636"/>
      <c r="UTC65" s="636"/>
      <c r="UTD65" s="636"/>
      <c r="UTE65" s="636"/>
      <c r="UTF65" s="636"/>
      <c r="UTG65" s="636"/>
      <c r="UTH65" s="636"/>
      <c r="UTI65" s="636"/>
      <c r="UTJ65" s="636"/>
      <c r="UTK65" s="636"/>
      <c r="UTL65" s="636"/>
      <c r="UTM65" s="636"/>
      <c r="UTN65" s="636"/>
      <c r="UTO65" s="636"/>
      <c r="UTP65" s="636"/>
      <c r="UTQ65" s="636"/>
      <c r="UTR65" s="636"/>
      <c r="UTS65" s="636"/>
      <c r="UTT65" s="636"/>
      <c r="UTU65" s="636"/>
      <c r="UTV65" s="636"/>
      <c r="UTW65" s="636"/>
      <c r="UTX65" s="636"/>
      <c r="UTY65" s="636"/>
      <c r="UTZ65" s="636"/>
      <c r="UUA65" s="636"/>
      <c r="UUB65" s="636"/>
      <c r="UUC65" s="636"/>
      <c r="UUD65" s="636"/>
      <c r="UUE65" s="636"/>
      <c r="UUF65" s="636"/>
      <c r="UUG65" s="636"/>
      <c r="UUH65" s="636"/>
      <c r="UUI65" s="636"/>
      <c r="UUJ65" s="636"/>
      <c r="UUK65" s="636"/>
      <c r="UUL65" s="636"/>
      <c r="UUM65" s="636"/>
      <c r="UUN65" s="636"/>
      <c r="UUO65" s="636"/>
      <c r="UUP65" s="636"/>
      <c r="UUQ65" s="636"/>
      <c r="UUR65" s="636"/>
      <c r="UUS65" s="636"/>
      <c r="UUT65" s="636"/>
      <c r="UUU65" s="636"/>
      <c r="UUV65" s="636"/>
      <c r="UUW65" s="636"/>
      <c r="UUX65" s="636"/>
      <c r="UUY65" s="636"/>
      <c r="UUZ65" s="636"/>
      <c r="UVA65" s="636"/>
      <c r="UVB65" s="636"/>
      <c r="UVC65" s="636"/>
      <c r="UVD65" s="636"/>
      <c r="UVE65" s="636"/>
      <c r="UVF65" s="636"/>
      <c r="UVG65" s="636"/>
      <c r="UVH65" s="636"/>
      <c r="UVI65" s="636"/>
      <c r="UVJ65" s="636"/>
      <c r="UVK65" s="636"/>
      <c r="UVL65" s="636"/>
      <c r="UVM65" s="636"/>
      <c r="UVN65" s="636"/>
      <c r="UVO65" s="636"/>
      <c r="UVP65" s="636"/>
      <c r="UVQ65" s="636"/>
      <c r="UVR65" s="636"/>
      <c r="UVS65" s="636"/>
      <c r="UVT65" s="636"/>
      <c r="UVU65" s="636"/>
      <c r="UVV65" s="636"/>
      <c r="UVW65" s="636"/>
      <c r="UVX65" s="636"/>
      <c r="UVY65" s="636"/>
      <c r="UVZ65" s="636"/>
      <c r="UWA65" s="636"/>
      <c r="UWB65" s="636"/>
      <c r="UWC65" s="636"/>
      <c r="UWD65" s="636"/>
      <c r="UWE65" s="636"/>
      <c r="UWF65" s="636"/>
      <c r="UWG65" s="636"/>
      <c r="UWH65" s="636"/>
      <c r="UWI65" s="636"/>
      <c r="UWJ65" s="636"/>
      <c r="UWK65" s="636"/>
      <c r="UWL65" s="636"/>
      <c r="UWM65" s="636"/>
      <c r="UWN65" s="636"/>
      <c r="UWO65" s="636"/>
      <c r="UWP65" s="636"/>
      <c r="UWQ65" s="636"/>
      <c r="UWR65" s="636"/>
      <c r="UWS65" s="636"/>
      <c r="UWT65" s="636"/>
      <c r="UWU65" s="636"/>
      <c r="UWV65" s="636"/>
      <c r="UWW65" s="636"/>
      <c r="UWX65" s="636"/>
      <c r="UWY65" s="636"/>
      <c r="UWZ65" s="636"/>
      <c r="UXA65" s="636"/>
      <c r="UXB65" s="636"/>
      <c r="UXC65" s="636"/>
      <c r="UXD65" s="636"/>
      <c r="UXE65" s="636"/>
      <c r="UXF65" s="636"/>
      <c r="UXG65" s="636"/>
      <c r="UXH65" s="636"/>
      <c r="UXI65" s="636"/>
      <c r="UXJ65" s="636"/>
      <c r="UXK65" s="636"/>
      <c r="UXL65" s="636"/>
      <c r="UXM65" s="636"/>
      <c r="UXN65" s="636"/>
      <c r="UXO65" s="636"/>
      <c r="UXP65" s="636"/>
      <c r="UXQ65" s="636"/>
      <c r="UXR65" s="636"/>
      <c r="UXS65" s="636"/>
      <c r="UXT65" s="636"/>
      <c r="UXU65" s="636"/>
      <c r="UXV65" s="636"/>
      <c r="UXW65" s="636"/>
      <c r="UXX65" s="636"/>
      <c r="UXY65" s="636"/>
      <c r="UXZ65" s="636"/>
      <c r="UYA65" s="636"/>
      <c r="UYB65" s="636"/>
      <c r="UYC65" s="636"/>
      <c r="UYD65" s="636"/>
      <c r="UYE65" s="636"/>
      <c r="UYF65" s="636"/>
      <c r="UYG65" s="636"/>
      <c r="UYH65" s="636"/>
      <c r="UYI65" s="636"/>
      <c r="UYJ65" s="636"/>
      <c r="UYK65" s="636"/>
      <c r="UYL65" s="636"/>
      <c r="UYM65" s="636"/>
      <c r="UYN65" s="636"/>
      <c r="UYO65" s="636"/>
      <c r="UYP65" s="636"/>
      <c r="UYQ65" s="636"/>
      <c r="UYR65" s="636"/>
      <c r="UYS65" s="636"/>
      <c r="UYT65" s="636"/>
      <c r="UYU65" s="636"/>
      <c r="UYV65" s="636"/>
      <c r="UYW65" s="636"/>
      <c r="UYX65" s="636"/>
      <c r="UYY65" s="636"/>
      <c r="UYZ65" s="636"/>
      <c r="UZA65" s="636"/>
      <c r="UZB65" s="636"/>
      <c r="UZC65" s="636"/>
      <c r="UZD65" s="636"/>
      <c r="UZE65" s="636"/>
      <c r="UZF65" s="636"/>
      <c r="UZG65" s="636"/>
      <c r="UZH65" s="636"/>
      <c r="UZI65" s="636"/>
      <c r="UZJ65" s="636"/>
      <c r="UZK65" s="636"/>
      <c r="UZL65" s="636"/>
      <c r="UZM65" s="636"/>
      <c r="UZN65" s="636"/>
      <c r="UZO65" s="636"/>
      <c r="UZP65" s="636"/>
      <c r="UZQ65" s="636"/>
      <c r="UZR65" s="636"/>
      <c r="UZS65" s="636"/>
      <c r="UZT65" s="636"/>
      <c r="UZU65" s="636"/>
      <c r="UZV65" s="636"/>
      <c r="UZW65" s="636"/>
      <c r="UZX65" s="636"/>
      <c r="UZY65" s="636"/>
      <c r="UZZ65" s="636"/>
      <c r="VAA65" s="636"/>
      <c r="VAB65" s="636"/>
      <c r="VAC65" s="636"/>
      <c r="VAD65" s="636"/>
      <c r="VAE65" s="636"/>
      <c r="VAF65" s="636"/>
      <c r="VAG65" s="636"/>
      <c r="VAH65" s="636"/>
      <c r="VAI65" s="636"/>
      <c r="VAJ65" s="636"/>
      <c r="VAK65" s="636"/>
      <c r="VAL65" s="636"/>
      <c r="VAM65" s="636"/>
      <c r="VAN65" s="636"/>
      <c r="VAO65" s="636"/>
      <c r="VAP65" s="636"/>
      <c r="VAQ65" s="636"/>
      <c r="VAR65" s="636"/>
      <c r="VAS65" s="636"/>
      <c r="VAT65" s="636"/>
      <c r="VAU65" s="636"/>
      <c r="VAV65" s="636"/>
      <c r="VAW65" s="636"/>
      <c r="VAX65" s="636"/>
      <c r="VAY65" s="636"/>
      <c r="VAZ65" s="636"/>
      <c r="VBA65" s="636"/>
      <c r="VBB65" s="636"/>
      <c r="VBC65" s="636"/>
      <c r="VBD65" s="636"/>
      <c r="VBE65" s="636"/>
      <c r="VBF65" s="636"/>
      <c r="VBG65" s="636"/>
      <c r="VBH65" s="636"/>
      <c r="VBI65" s="636"/>
      <c r="VBJ65" s="636"/>
      <c r="VBK65" s="636"/>
      <c r="VBL65" s="636"/>
      <c r="VBM65" s="636"/>
      <c r="VBN65" s="636"/>
      <c r="VBO65" s="636"/>
      <c r="VBP65" s="636"/>
      <c r="VBQ65" s="636"/>
      <c r="VBR65" s="636"/>
      <c r="VBS65" s="636"/>
      <c r="VBT65" s="636"/>
      <c r="VBU65" s="636"/>
      <c r="VBV65" s="636"/>
      <c r="VBW65" s="636"/>
      <c r="VBX65" s="636"/>
      <c r="VBY65" s="636"/>
      <c r="VBZ65" s="636"/>
      <c r="VCA65" s="636"/>
      <c r="VCB65" s="636"/>
      <c r="VCC65" s="636"/>
      <c r="VCD65" s="636"/>
      <c r="VCE65" s="636"/>
      <c r="VCF65" s="636"/>
      <c r="VCG65" s="636"/>
      <c r="VCH65" s="636"/>
      <c r="VCI65" s="636"/>
      <c r="VCJ65" s="636"/>
      <c r="VCK65" s="636"/>
      <c r="VCL65" s="636"/>
      <c r="VCM65" s="636"/>
      <c r="VCN65" s="636"/>
      <c r="VCO65" s="636"/>
      <c r="VCP65" s="636"/>
      <c r="VCQ65" s="636"/>
      <c r="VCR65" s="636"/>
      <c r="VCS65" s="636"/>
      <c r="VCT65" s="636"/>
      <c r="VCU65" s="636"/>
      <c r="VCV65" s="636"/>
      <c r="VCW65" s="636"/>
      <c r="VCX65" s="636"/>
      <c r="VCY65" s="636"/>
      <c r="VCZ65" s="636"/>
      <c r="VDA65" s="636"/>
      <c r="VDB65" s="636"/>
      <c r="VDC65" s="636"/>
      <c r="VDD65" s="636"/>
      <c r="VDE65" s="636"/>
      <c r="VDF65" s="636"/>
      <c r="VDG65" s="636"/>
      <c r="VDH65" s="636"/>
      <c r="VDI65" s="636"/>
      <c r="VDJ65" s="636"/>
      <c r="VDK65" s="636"/>
      <c r="VDL65" s="636"/>
      <c r="VDM65" s="636"/>
      <c r="VDN65" s="636"/>
      <c r="VDO65" s="636"/>
      <c r="VDP65" s="636"/>
      <c r="VDQ65" s="636"/>
      <c r="VDR65" s="636"/>
      <c r="VDS65" s="636"/>
      <c r="VDT65" s="636"/>
      <c r="VDU65" s="636"/>
      <c r="VDV65" s="636"/>
      <c r="VDW65" s="636"/>
      <c r="VDX65" s="636"/>
      <c r="VDY65" s="636"/>
      <c r="VDZ65" s="636"/>
      <c r="VEA65" s="636"/>
      <c r="VEB65" s="636"/>
      <c r="VEC65" s="636"/>
      <c r="VED65" s="636"/>
      <c r="VEE65" s="636"/>
      <c r="VEF65" s="636"/>
      <c r="VEG65" s="636"/>
      <c r="VEH65" s="636"/>
      <c r="VEI65" s="636"/>
      <c r="VEJ65" s="636"/>
      <c r="VEK65" s="636"/>
      <c r="VEL65" s="636"/>
      <c r="VEM65" s="636"/>
      <c r="VEN65" s="636"/>
      <c r="VEO65" s="636"/>
      <c r="VEP65" s="636"/>
      <c r="VEQ65" s="636"/>
      <c r="VER65" s="636"/>
      <c r="VES65" s="636"/>
      <c r="VET65" s="636"/>
      <c r="VEU65" s="636"/>
      <c r="VEV65" s="636"/>
      <c r="VEW65" s="636"/>
      <c r="VEX65" s="636"/>
      <c r="VEY65" s="636"/>
      <c r="VEZ65" s="636"/>
      <c r="VFA65" s="636"/>
      <c r="VFB65" s="636"/>
      <c r="VFC65" s="636"/>
      <c r="VFD65" s="636"/>
      <c r="VFE65" s="636"/>
      <c r="VFF65" s="636"/>
      <c r="VFG65" s="636"/>
      <c r="VFH65" s="636"/>
      <c r="VFI65" s="636"/>
      <c r="VFJ65" s="636"/>
      <c r="VFK65" s="636"/>
      <c r="VFL65" s="636"/>
      <c r="VFM65" s="636"/>
      <c r="VFN65" s="636"/>
      <c r="VFO65" s="636"/>
      <c r="VFP65" s="636"/>
      <c r="VFQ65" s="636"/>
      <c r="VFR65" s="636"/>
      <c r="VFS65" s="636"/>
      <c r="VFT65" s="636"/>
      <c r="VFU65" s="636"/>
      <c r="VFV65" s="636"/>
      <c r="VFW65" s="636"/>
      <c r="VFX65" s="636"/>
      <c r="VFY65" s="636"/>
      <c r="VFZ65" s="636"/>
      <c r="VGA65" s="636"/>
      <c r="VGB65" s="636"/>
      <c r="VGC65" s="636"/>
      <c r="VGD65" s="636"/>
      <c r="VGE65" s="636"/>
      <c r="VGF65" s="636"/>
      <c r="VGG65" s="636"/>
      <c r="VGH65" s="636"/>
      <c r="VGI65" s="636"/>
      <c r="VGJ65" s="636"/>
      <c r="VGK65" s="636"/>
      <c r="VGL65" s="636"/>
      <c r="VGM65" s="636"/>
      <c r="VGN65" s="636"/>
      <c r="VGO65" s="636"/>
      <c r="VGP65" s="636"/>
      <c r="VGQ65" s="636"/>
      <c r="VGR65" s="636"/>
      <c r="VGS65" s="636"/>
      <c r="VGT65" s="636"/>
      <c r="VGU65" s="636"/>
      <c r="VGV65" s="636"/>
      <c r="VGW65" s="636"/>
      <c r="VGX65" s="636"/>
      <c r="VGY65" s="636"/>
      <c r="VGZ65" s="636"/>
      <c r="VHA65" s="636"/>
      <c r="VHB65" s="636"/>
      <c r="VHC65" s="636"/>
      <c r="VHD65" s="636"/>
      <c r="VHE65" s="636"/>
      <c r="VHF65" s="636"/>
      <c r="VHG65" s="636"/>
      <c r="VHH65" s="636"/>
      <c r="VHI65" s="636"/>
      <c r="VHJ65" s="636"/>
      <c r="VHK65" s="636"/>
      <c r="VHL65" s="636"/>
      <c r="VHM65" s="636"/>
      <c r="VHN65" s="636"/>
      <c r="VHO65" s="636"/>
      <c r="VHP65" s="636"/>
      <c r="VHQ65" s="636"/>
      <c r="VHR65" s="636"/>
      <c r="VHS65" s="636"/>
      <c r="VHT65" s="636"/>
      <c r="VHU65" s="636"/>
      <c r="VHV65" s="636"/>
      <c r="VHW65" s="636"/>
      <c r="VHX65" s="636"/>
      <c r="VHY65" s="636"/>
      <c r="VHZ65" s="636"/>
      <c r="VIA65" s="636"/>
      <c r="VIB65" s="636"/>
      <c r="VIC65" s="636"/>
      <c r="VID65" s="636"/>
      <c r="VIE65" s="636"/>
      <c r="VIF65" s="636"/>
      <c r="VIG65" s="636"/>
      <c r="VIH65" s="636"/>
      <c r="VII65" s="636"/>
      <c r="VIJ65" s="636"/>
      <c r="VIK65" s="636"/>
      <c r="VIL65" s="636"/>
      <c r="VIM65" s="636"/>
      <c r="VIN65" s="636"/>
      <c r="VIO65" s="636"/>
      <c r="VIP65" s="636"/>
      <c r="VIQ65" s="636"/>
      <c r="VIR65" s="636"/>
      <c r="VIS65" s="636"/>
      <c r="VIT65" s="636"/>
      <c r="VIU65" s="636"/>
      <c r="VIV65" s="636"/>
      <c r="VIW65" s="636"/>
      <c r="VIX65" s="636"/>
      <c r="VIY65" s="636"/>
      <c r="VIZ65" s="636"/>
      <c r="VJA65" s="636"/>
      <c r="VJB65" s="636"/>
      <c r="VJC65" s="636"/>
      <c r="VJD65" s="636"/>
      <c r="VJE65" s="636"/>
      <c r="VJF65" s="636"/>
      <c r="VJG65" s="636"/>
      <c r="VJH65" s="636"/>
      <c r="VJI65" s="636"/>
      <c r="VJJ65" s="636"/>
      <c r="VJK65" s="636"/>
      <c r="VJL65" s="636"/>
      <c r="VJM65" s="636"/>
      <c r="VJN65" s="636"/>
      <c r="VJO65" s="636"/>
      <c r="VJP65" s="636"/>
      <c r="VJQ65" s="636"/>
      <c r="VJR65" s="636"/>
      <c r="VJS65" s="636"/>
      <c r="VJT65" s="636"/>
      <c r="VJU65" s="636"/>
      <c r="VJV65" s="636"/>
      <c r="VJW65" s="636"/>
      <c r="VJX65" s="636"/>
      <c r="VJY65" s="636"/>
      <c r="VJZ65" s="636"/>
      <c r="VKA65" s="636"/>
      <c r="VKB65" s="636"/>
      <c r="VKC65" s="636"/>
      <c r="VKD65" s="636"/>
      <c r="VKE65" s="636"/>
      <c r="VKF65" s="636"/>
      <c r="VKG65" s="636"/>
      <c r="VKH65" s="636"/>
      <c r="VKI65" s="636"/>
      <c r="VKJ65" s="636"/>
      <c r="VKK65" s="636"/>
      <c r="VKL65" s="636"/>
      <c r="VKM65" s="636"/>
      <c r="VKN65" s="636"/>
      <c r="VKO65" s="636"/>
      <c r="VKP65" s="636"/>
      <c r="VKQ65" s="636"/>
      <c r="VKR65" s="636"/>
      <c r="VKS65" s="636"/>
      <c r="VKT65" s="636"/>
      <c r="VKU65" s="636"/>
      <c r="VKV65" s="636"/>
      <c r="VKW65" s="636"/>
      <c r="VKX65" s="636"/>
      <c r="VKY65" s="636"/>
      <c r="VKZ65" s="636"/>
      <c r="VLA65" s="636"/>
      <c r="VLB65" s="636"/>
      <c r="VLC65" s="636"/>
      <c r="VLD65" s="636"/>
      <c r="VLE65" s="636"/>
      <c r="VLF65" s="636"/>
      <c r="VLG65" s="636"/>
      <c r="VLH65" s="636"/>
      <c r="VLI65" s="636"/>
      <c r="VLJ65" s="636"/>
      <c r="VLK65" s="636"/>
      <c r="VLL65" s="636"/>
      <c r="VLM65" s="636"/>
      <c r="VLN65" s="636"/>
      <c r="VLO65" s="636"/>
      <c r="VLP65" s="636"/>
      <c r="VLQ65" s="636"/>
      <c r="VLR65" s="636"/>
      <c r="VLS65" s="636"/>
      <c r="VLT65" s="636"/>
      <c r="VLU65" s="636"/>
      <c r="VLV65" s="636"/>
      <c r="VLW65" s="636"/>
      <c r="VLX65" s="636"/>
      <c r="VLY65" s="636"/>
      <c r="VLZ65" s="636"/>
      <c r="VMA65" s="636"/>
      <c r="VMB65" s="636"/>
      <c r="VMC65" s="636"/>
      <c r="VMD65" s="636"/>
      <c r="VME65" s="636"/>
      <c r="VMF65" s="636"/>
      <c r="VMG65" s="636"/>
      <c r="VMH65" s="636"/>
      <c r="VMI65" s="636"/>
      <c r="VMJ65" s="636"/>
      <c r="VMK65" s="636"/>
      <c r="VML65" s="636"/>
      <c r="VMM65" s="636"/>
      <c r="VMN65" s="636"/>
      <c r="VMO65" s="636"/>
      <c r="VMP65" s="636"/>
      <c r="VMQ65" s="636"/>
      <c r="VMR65" s="636"/>
      <c r="VMS65" s="636"/>
      <c r="VMT65" s="636"/>
      <c r="VMU65" s="636"/>
      <c r="VMV65" s="636"/>
      <c r="VMW65" s="636"/>
      <c r="VMX65" s="636"/>
      <c r="VMY65" s="636"/>
      <c r="VMZ65" s="636"/>
      <c r="VNA65" s="636"/>
      <c r="VNB65" s="636"/>
      <c r="VNC65" s="636"/>
      <c r="VND65" s="636"/>
      <c r="VNE65" s="636"/>
      <c r="VNF65" s="636"/>
      <c r="VNG65" s="636"/>
      <c r="VNH65" s="636"/>
      <c r="VNI65" s="636"/>
      <c r="VNJ65" s="636"/>
      <c r="VNK65" s="636"/>
      <c r="VNL65" s="636"/>
      <c r="VNM65" s="636"/>
      <c r="VNN65" s="636"/>
      <c r="VNO65" s="636"/>
      <c r="VNP65" s="636"/>
      <c r="VNQ65" s="636"/>
      <c r="VNR65" s="636"/>
      <c r="VNS65" s="636"/>
      <c r="VNT65" s="636"/>
      <c r="VNU65" s="636"/>
      <c r="VNV65" s="636"/>
      <c r="VNW65" s="636"/>
      <c r="VNX65" s="636"/>
      <c r="VNY65" s="636"/>
      <c r="VNZ65" s="636"/>
      <c r="VOA65" s="636"/>
      <c r="VOB65" s="636"/>
      <c r="VOC65" s="636"/>
      <c r="VOD65" s="636"/>
      <c r="VOE65" s="636"/>
      <c r="VOF65" s="636"/>
      <c r="VOG65" s="636"/>
      <c r="VOH65" s="636"/>
      <c r="VOI65" s="636"/>
      <c r="VOJ65" s="636"/>
      <c r="VOK65" s="636"/>
      <c r="VOL65" s="636"/>
      <c r="VOM65" s="636"/>
      <c r="VON65" s="636"/>
      <c r="VOO65" s="636"/>
      <c r="VOP65" s="636"/>
      <c r="VOQ65" s="636"/>
      <c r="VOR65" s="636"/>
      <c r="VOS65" s="636"/>
      <c r="VOT65" s="636"/>
      <c r="VOU65" s="636"/>
      <c r="VOV65" s="636"/>
      <c r="VOW65" s="636"/>
      <c r="VOX65" s="636"/>
      <c r="VOY65" s="636"/>
      <c r="VOZ65" s="636"/>
      <c r="VPA65" s="636"/>
      <c r="VPB65" s="636"/>
      <c r="VPC65" s="636"/>
      <c r="VPD65" s="636"/>
      <c r="VPE65" s="636"/>
      <c r="VPF65" s="636"/>
      <c r="VPG65" s="636"/>
      <c r="VPH65" s="636"/>
      <c r="VPI65" s="636"/>
      <c r="VPJ65" s="636"/>
      <c r="VPK65" s="636"/>
      <c r="VPL65" s="636"/>
      <c r="VPM65" s="636"/>
      <c r="VPN65" s="636"/>
      <c r="VPO65" s="636"/>
      <c r="VPP65" s="636"/>
      <c r="VPQ65" s="636"/>
      <c r="VPR65" s="636"/>
      <c r="VPS65" s="636"/>
      <c r="VPT65" s="636"/>
      <c r="VPU65" s="636"/>
      <c r="VPV65" s="636"/>
      <c r="VPW65" s="636"/>
      <c r="VPX65" s="636"/>
      <c r="VPY65" s="636"/>
      <c r="VPZ65" s="636"/>
      <c r="VQA65" s="636"/>
      <c r="VQB65" s="636"/>
      <c r="VQC65" s="636"/>
      <c r="VQD65" s="636"/>
      <c r="VQE65" s="636"/>
      <c r="VQF65" s="636"/>
      <c r="VQG65" s="636"/>
      <c r="VQH65" s="636"/>
      <c r="VQI65" s="636"/>
      <c r="VQJ65" s="636"/>
      <c r="VQK65" s="636"/>
      <c r="VQL65" s="636"/>
      <c r="VQM65" s="636"/>
      <c r="VQN65" s="636"/>
      <c r="VQO65" s="636"/>
      <c r="VQP65" s="636"/>
      <c r="VQQ65" s="636"/>
      <c r="VQR65" s="636"/>
      <c r="VQS65" s="636"/>
      <c r="VQT65" s="636"/>
      <c r="VQU65" s="636"/>
      <c r="VQV65" s="636"/>
      <c r="VQW65" s="636"/>
      <c r="VQX65" s="636"/>
      <c r="VQY65" s="636"/>
      <c r="VQZ65" s="636"/>
      <c r="VRA65" s="636"/>
      <c r="VRB65" s="636"/>
      <c r="VRC65" s="636"/>
      <c r="VRD65" s="636"/>
      <c r="VRE65" s="636"/>
      <c r="VRF65" s="636"/>
      <c r="VRG65" s="636"/>
      <c r="VRH65" s="636"/>
      <c r="VRI65" s="636"/>
      <c r="VRJ65" s="636"/>
      <c r="VRK65" s="636"/>
      <c r="VRL65" s="636"/>
      <c r="VRM65" s="636"/>
      <c r="VRN65" s="636"/>
      <c r="VRO65" s="636"/>
      <c r="VRP65" s="636"/>
      <c r="VRQ65" s="636"/>
      <c r="VRR65" s="636"/>
      <c r="VRS65" s="636"/>
      <c r="VRT65" s="636"/>
      <c r="VRU65" s="636"/>
      <c r="VRV65" s="636"/>
      <c r="VRW65" s="636"/>
      <c r="VRX65" s="636"/>
      <c r="VRY65" s="636"/>
      <c r="VRZ65" s="636"/>
      <c r="VSA65" s="636"/>
      <c r="VSB65" s="636"/>
      <c r="VSC65" s="636"/>
      <c r="VSD65" s="636"/>
      <c r="VSE65" s="636"/>
      <c r="VSF65" s="636"/>
      <c r="VSG65" s="636"/>
      <c r="VSH65" s="636"/>
      <c r="VSI65" s="636"/>
      <c r="VSJ65" s="636"/>
      <c r="VSK65" s="636"/>
      <c r="VSL65" s="636"/>
      <c r="VSM65" s="636"/>
      <c r="VSN65" s="636"/>
      <c r="VSO65" s="636"/>
      <c r="VSP65" s="636"/>
      <c r="VSQ65" s="636"/>
      <c r="VSR65" s="636"/>
      <c r="VSS65" s="636"/>
      <c r="VST65" s="636"/>
      <c r="VSU65" s="636"/>
      <c r="VSV65" s="636"/>
      <c r="VSW65" s="636"/>
      <c r="VSX65" s="636"/>
      <c r="VSY65" s="636"/>
      <c r="VSZ65" s="636"/>
      <c r="VTA65" s="636"/>
      <c r="VTB65" s="636"/>
      <c r="VTC65" s="636"/>
      <c r="VTD65" s="636"/>
      <c r="VTE65" s="636"/>
      <c r="VTF65" s="636"/>
      <c r="VTG65" s="636"/>
      <c r="VTH65" s="636"/>
      <c r="VTI65" s="636"/>
      <c r="VTJ65" s="636"/>
      <c r="VTK65" s="636"/>
      <c r="VTL65" s="636"/>
      <c r="VTM65" s="636"/>
      <c r="VTN65" s="636"/>
      <c r="VTO65" s="636"/>
      <c r="VTP65" s="636"/>
      <c r="VTQ65" s="636"/>
      <c r="VTR65" s="636"/>
      <c r="VTS65" s="636"/>
      <c r="VTT65" s="636"/>
      <c r="VTU65" s="636"/>
      <c r="VTV65" s="636"/>
      <c r="VTW65" s="636"/>
      <c r="VTX65" s="636"/>
      <c r="VTY65" s="636"/>
      <c r="VTZ65" s="636"/>
      <c r="VUA65" s="636"/>
      <c r="VUB65" s="636"/>
      <c r="VUC65" s="636"/>
      <c r="VUD65" s="636"/>
      <c r="VUE65" s="636"/>
      <c r="VUF65" s="636"/>
      <c r="VUG65" s="636"/>
      <c r="VUH65" s="636"/>
      <c r="VUI65" s="636"/>
      <c r="VUJ65" s="636"/>
      <c r="VUK65" s="636"/>
      <c r="VUL65" s="636"/>
      <c r="VUM65" s="636"/>
      <c r="VUN65" s="636"/>
      <c r="VUO65" s="636"/>
      <c r="VUP65" s="636"/>
      <c r="VUQ65" s="636"/>
      <c r="VUR65" s="636"/>
      <c r="VUS65" s="636"/>
      <c r="VUT65" s="636"/>
      <c r="VUU65" s="636"/>
      <c r="VUV65" s="636"/>
      <c r="VUW65" s="636"/>
      <c r="VUX65" s="636"/>
      <c r="VUY65" s="636"/>
      <c r="VUZ65" s="636"/>
      <c r="VVA65" s="636"/>
      <c r="VVB65" s="636"/>
      <c r="VVC65" s="636"/>
      <c r="VVD65" s="636"/>
      <c r="VVE65" s="636"/>
      <c r="VVF65" s="636"/>
      <c r="VVG65" s="636"/>
      <c r="VVH65" s="636"/>
      <c r="VVI65" s="636"/>
      <c r="VVJ65" s="636"/>
      <c r="VVK65" s="636"/>
      <c r="VVL65" s="636"/>
      <c r="VVM65" s="636"/>
      <c r="VVN65" s="636"/>
      <c r="VVO65" s="636"/>
      <c r="VVP65" s="636"/>
      <c r="VVQ65" s="636"/>
      <c r="VVR65" s="636"/>
      <c r="VVS65" s="636"/>
      <c r="VVT65" s="636"/>
      <c r="VVU65" s="636"/>
      <c r="VVV65" s="636"/>
      <c r="VVW65" s="636"/>
      <c r="VVX65" s="636"/>
      <c r="VVY65" s="636"/>
      <c r="VVZ65" s="636"/>
      <c r="VWA65" s="636"/>
      <c r="VWB65" s="636"/>
      <c r="VWC65" s="636"/>
      <c r="VWD65" s="636"/>
      <c r="VWE65" s="636"/>
      <c r="VWF65" s="636"/>
      <c r="VWG65" s="636"/>
      <c r="VWH65" s="636"/>
      <c r="VWI65" s="636"/>
      <c r="VWJ65" s="636"/>
      <c r="VWK65" s="636"/>
      <c r="VWL65" s="636"/>
      <c r="VWM65" s="636"/>
      <c r="VWN65" s="636"/>
      <c r="VWO65" s="636"/>
      <c r="VWP65" s="636"/>
      <c r="VWQ65" s="636"/>
      <c r="VWR65" s="636"/>
      <c r="VWS65" s="636"/>
      <c r="VWT65" s="636"/>
      <c r="VWU65" s="636"/>
      <c r="VWV65" s="636"/>
      <c r="VWW65" s="636"/>
      <c r="VWX65" s="636"/>
      <c r="VWY65" s="636"/>
      <c r="VWZ65" s="636"/>
      <c r="VXA65" s="636"/>
      <c r="VXB65" s="636"/>
      <c r="VXC65" s="636"/>
      <c r="VXD65" s="636"/>
      <c r="VXE65" s="636"/>
      <c r="VXF65" s="636"/>
      <c r="VXG65" s="636"/>
      <c r="VXH65" s="636"/>
      <c r="VXI65" s="636"/>
      <c r="VXJ65" s="636"/>
      <c r="VXK65" s="636"/>
      <c r="VXL65" s="636"/>
      <c r="VXM65" s="636"/>
      <c r="VXN65" s="636"/>
      <c r="VXO65" s="636"/>
      <c r="VXP65" s="636"/>
      <c r="VXQ65" s="636"/>
      <c r="VXR65" s="636"/>
      <c r="VXS65" s="636"/>
      <c r="VXT65" s="636"/>
      <c r="VXU65" s="636"/>
      <c r="VXV65" s="636"/>
      <c r="VXW65" s="636"/>
      <c r="VXX65" s="636"/>
      <c r="VXY65" s="636"/>
      <c r="VXZ65" s="636"/>
      <c r="VYA65" s="636"/>
      <c r="VYB65" s="636"/>
      <c r="VYC65" s="636"/>
      <c r="VYD65" s="636"/>
      <c r="VYE65" s="636"/>
      <c r="VYF65" s="636"/>
      <c r="VYG65" s="636"/>
      <c r="VYH65" s="636"/>
      <c r="VYI65" s="636"/>
      <c r="VYJ65" s="636"/>
      <c r="VYK65" s="636"/>
      <c r="VYL65" s="636"/>
      <c r="VYM65" s="636"/>
      <c r="VYN65" s="636"/>
      <c r="VYO65" s="636"/>
      <c r="VYP65" s="636"/>
      <c r="VYQ65" s="636"/>
      <c r="VYR65" s="636"/>
      <c r="VYS65" s="636"/>
      <c r="VYT65" s="636"/>
      <c r="VYU65" s="636"/>
      <c r="VYV65" s="636"/>
      <c r="VYW65" s="636"/>
      <c r="VYX65" s="636"/>
      <c r="VYY65" s="636"/>
      <c r="VYZ65" s="636"/>
      <c r="VZA65" s="636"/>
      <c r="VZB65" s="636"/>
      <c r="VZC65" s="636"/>
      <c r="VZD65" s="636"/>
      <c r="VZE65" s="636"/>
      <c r="VZF65" s="636"/>
      <c r="VZG65" s="636"/>
      <c r="VZH65" s="636"/>
      <c r="VZI65" s="636"/>
      <c r="VZJ65" s="636"/>
      <c r="VZK65" s="636"/>
      <c r="VZL65" s="636"/>
      <c r="VZM65" s="636"/>
      <c r="VZN65" s="636"/>
      <c r="VZO65" s="636"/>
      <c r="VZP65" s="636"/>
      <c r="VZQ65" s="636"/>
      <c r="VZR65" s="636"/>
      <c r="VZS65" s="636"/>
      <c r="VZT65" s="636"/>
      <c r="VZU65" s="636"/>
      <c r="VZV65" s="636"/>
      <c r="VZW65" s="636"/>
      <c r="VZX65" s="636"/>
      <c r="VZY65" s="636"/>
      <c r="VZZ65" s="636"/>
      <c r="WAA65" s="636"/>
      <c r="WAB65" s="636"/>
      <c r="WAC65" s="636"/>
      <c r="WAD65" s="636"/>
      <c r="WAE65" s="636"/>
      <c r="WAF65" s="636"/>
      <c r="WAG65" s="636"/>
      <c r="WAH65" s="636"/>
      <c r="WAI65" s="636"/>
      <c r="WAJ65" s="636"/>
      <c r="WAK65" s="636"/>
      <c r="WAL65" s="636"/>
      <c r="WAM65" s="636"/>
      <c r="WAN65" s="636"/>
      <c r="WAO65" s="636"/>
      <c r="WAP65" s="636"/>
      <c r="WAQ65" s="636"/>
      <c r="WAR65" s="636"/>
      <c r="WAS65" s="636"/>
      <c r="WAT65" s="636"/>
      <c r="WAU65" s="636"/>
      <c r="WAV65" s="636"/>
      <c r="WAW65" s="636"/>
      <c r="WAX65" s="636"/>
      <c r="WAY65" s="636"/>
      <c r="WAZ65" s="636"/>
      <c r="WBA65" s="636"/>
      <c r="WBB65" s="636"/>
      <c r="WBC65" s="636"/>
      <c r="WBD65" s="636"/>
      <c r="WBE65" s="636"/>
      <c r="WBF65" s="636"/>
      <c r="WBG65" s="636"/>
      <c r="WBH65" s="636"/>
      <c r="WBI65" s="636"/>
      <c r="WBJ65" s="636"/>
      <c r="WBK65" s="636"/>
      <c r="WBL65" s="636"/>
      <c r="WBM65" s="636"/>
      <c r="WBN65" s="636"/>
      <c r="WBO65" s="636"/>
      <c r="WBP65" s="636"/>
      <c r="WBQ65" s="636"/>
      <c r="WBR65" s="636"/>
      <c r="WBS65" s="636"/>
      <c r="WBT65" s="636"/>
      <c r="WBU65" s="636"/>
      <c r="WBV65" s="636"/>
      <c r="WBW65" s="636"/>
      <c r="WBX65" s="636"/>
      <c r="WBY65" s="636"/>
      <c r="WBZ65" s="636"/>
      <c r="WCA65" s="636"/>
      <c r="WCB65" s="636"/>
      <c r="WCC65" s="636"/>
      <c r="WCD65" s="636"/>
      <c r="WCE65" s="636"/>
      <c r="WCF65" s="636"/>
      <c r="WCG65" s="636"/>
      <c r="WCH65" s="636"/>
      <c r="WCI65" s="636"/>
      <c r="WCJ65" s="636"/>
      <c r="WCK65" s="636"/>
      <c r="WCL65" s="636"/>
      <c r="WCM65" s="636"/>
      <c r="WCN65" s="636"/>
      <c r="WCO65" s="636"/>
      <c r="WCP65" s="636"/>
      <c r="WCQ65" s="636"/>
      <c r="WCR65" s="636"/>
      <c r="WCS65" s="636"/>
      <c r="WCT65" s="636"/>
      <c r="WCU65" s="636"/>
      <c r="WCV65" s="636"/>
      <c r="WCW65" s="636"/>
      <c r="WCX65" s="636"/>
      <c r="WCY65" s="636"/>
      <c r="WCZ65" s="636"/>
      <c r="WDA65" s="636"/>
      <c r="WDB65" s="636"/>
      <c r="WDC65" s="636"/>
      <c r="WDD65" s="636"/>
      <c r="WDE65" s="636"/>
      <c r="WDF65" s="636"/>
      <c r="WDG65" s="636"/>
      <c r="WDH65" s="636"/>
      <c r="WDI65" s="636"/>
      <c r="WDJ65" s="636"/>
      <c r="WDK65" s="636"/>
      <c r="WDL65" s="636"/>
      <c r="WDM65" s="636"/>
      <c r="WDN65" s="636"/>
      <c r="WDO65" s="636"/>
      <c r="WDP65" s="636"/>
      <c r="WDQ65" s="636"/>
      <c r="WDR65" s="636"/>
      <c r="WDS65" s="636"/>
      <c r="WDT65" s="636"/>
      <c r="WDU65" s="636"/>
      <c r="WDV65" s="636"/>
      <c r="WDW65" s="636"/>
      <c r="WDX65" s="636"/>
      <c r="WDY65" s="636"/>
      <c r="WDZ65" s="636"/>
      <c r="WEA65" s="636"/>
      <c r="WEB65" s="636"/>
      <c r="WEC65" s="636"/>
      <c r="WED65" s="636"/>
      <c r="WEE65" s="636"/>
      <c r="WEF65" s="636"/>
      <c r="WEG65" s="636"/>
      <c r="WEH65" s="636"/>
      <c r="WEI65" s="636"/>
      <c r="WEJ65" s="636"/>
      <c r="WEK65" s="636"/>
      <c r="WEL65" s="636"/>
      <c r="WEM65" s="636"/>
      <c r="WEN65" s="636"/>
      <c r="WEO65" s="636"/>
      <c r="WEP65" s="636"/>
      <c r="WEQ65" s="636"/>
      <c r="WER65" s="636"/>
      <c r="WES65" s="636"/>
      <c r="WET65" s="636"/>
      <c r="WEU65" s="636"/>
      <c r="WEV65" s="636"/>
      <c r="WEW65" s="636"/>
      <c r="WEX65" s="636"/>
      <c r="WEY65" s="636"/>
      <c r="WEZ65" s="636"/>
      <c r="WFA65" s="636"/>
      <c r="WFB65" s="636"/>
      <c r="WFC65" s="636"/>
      <c r="WFD65" s="636"/>
      <c r="WFE65" s="636"/>
      <c r="WFF65" s="636"/>
      <c r="WFG65" s="636"/>
      <c r="WFH65" s="636"/>
      <c r="WFI65" s="636"/>
      <c r="WFJ65" s="636"/>
      <c r="WFK65" s="636"/>
      <c r="WFL65" s="636"/>
      <c r="WFM65" s="636"/>
      <c r="WFN65" s="636"/>
      <c r="WFO65" s="636"/>
      <c r="WFP65" s="636"/>
      <c r="WFQ65" s="636"/>
      <c r="WFR65" s="636"/>
      <c r="WFS65" s="636"/>
      <c r="WFT65" s="636"/>
      <c r="WFU65" s="636"/>
      <c r="WFV65" s="636"/>
      <c r="WFW65" s="636"/>
      <c r="WFX65" s="636"/>
      <c r="WFY65" s="636"/>
      <c r="WFZ65" s="636"/>
      <c r="WGA65" s="636"/>
      <c r="WGB65" s="636"/>
      <c r="WGC65" s="636"/>
      <c r="WGD65" s="636"/>
      <c r="WGE65" s="636"/>
      <c r="WGF65" s="636"/>
      <c r="WGG65" s="636"/>
      <c r="WGH65" s="636"/>
      <c r="WGI65" s="636"/>
      <c r="WGJ65" s="636"/>
      <c r="WGK65" s="636"/>
      <c r="WGL65" s="636"/>
      <c r="WGM65" s="636"/>
      <c r="WGN65" s="636"/>
      <c r="WGO65" s="636"/>
      <c r="WGP65" s="636"/>
      <c r="WGQ65" s="636"/>
      <c r="WGR65" s="636"/>
      <c r="WGS65" s="636"/>
      <c r="WGT65" s="636"/>
      <c r="WGU65" s="636"/>
      <c r="WGV65" s="636"/>
      <c r="WGW65" s="636"/>
      <c r="WGX65" s="636"/>
      <c r="WGY65" s="636"/>
      <c r="WGZ65" s="636"/>
      <c r="WHA65" s="636"/>
      <c r="WHB65" s="636"/>
      <c r="WHC65" s="636"/>
      <c r="WHD65" s="636"/>
      <c r="WHE65" s="636"/>
      <c r="WHF65" s="636"/>
      <c r="WHG65" s="636"/>
      <c r="WHH65" s="636"/>
      <c r="WHI65" s="636"/>
      <c r="WHJ65" s="636"/>
      <c r="WHK65" s="636"/>
      <c r="WHL65" s="636"/>
      <c r="WHM65" s="636"/>
      <c r="WHN65" s="636"/>
      <c r="WHO65" s="636"/>
      <c r="WHP65" s="636"/>
      <c r="WHQ65" s="636"/>
      <c r="WHR65" s="636"/>
      <c r="WHS65" s="636"/>
      <c r="WHT65" s="636"/>
      <c r="WHU65" s="636"/>
      <c r="WHV65" s="636"/>
      <c r="WHW65" s="636"/>
      <c r="WHX65" s="636"/>
      <c r="WHY65" s="636"/>
      <c r="WHZ65" s="636"/>
      <c r="WIA65" s="636"/>
      <c r="WIB65" s="636"/>
      <c r="WIC65" s="636"/>
      <c r="WID65" s="636"/>
      <c r="WIE65" s="636"/>
      <c r="WIF65" s="636"/>
      <c r="WIG65" s="636"/>
      <c r="WIH65" s="636"/>
      <c r="WII65" s="636"/>
      <c r="WIJ65" s="636"/>
      <c r="WIK65" s="636"/>
      <c r="WIL65" s="636"/>
      <c r="WIM65" s="636"/>
      <c r="WIN65" s="636"/>
      <c r="WIO65" s="636"/>
      <c r="WIP65" s="636"/>
      <c r="WIQ65" s="636"/>
      <c r="WIR65" s="636"/>
      <c r="WIS65" s="636"/>
      <c r="WIT65" s="636"/>
      <c r="WIU65" s="636"/>
      <c r="WIV65" s="636"/>
      <c r="WIW65" s="636"/>
      <c r="WIX65" s="636"/>
      <c r="WIY65" s="636"/>
      <c r="WIZ65" s="636"/>
      <c r="WJA65" s="636"/>
      <c r="WJB65" s="636"/>
      <c r="WJC65" s="636"/>
      <c r="WJD65" s="636"/>
      <c r="WJE65" s="636"/>
      <c r="WJF65" s="636"/>
      <c r="WJG65" s="636"/>
      <c r="WJH65" s="636"/>
      <c r="WJI65" s="636"/>
      <c r="WJJ65" s="636"/>
      <c r="WJK65" s="636"/>
      <c r="WJL65" s="636"/>
      <c r="WJM65" s="636"/>
      <c r="WJN65" s="636"/>
      <c r="WJO65" s="636"/>
      <c r="WJP65" s="636"/>
      <c r="WJQ65" s="636"/>
      <c r="WJR65" s="636"/>
      <c r="WJS65" s="636"/>
      <c r="WJT65" s="636"/>
      <c r="WJU65" s="636"/>
      <c r="WJV65" s="636"/>
      <c r="WJW65" s="636"/>
      <c r="WJX65" s="636"/>
      <c r="WJY65" s="636"/>
      <c r="WJZ65" s="636"/>
      <c r="WKA65" s="636"/>
      <c r="WKB65" s="636"/>
      <c r="WKC65" s="636"/>
      <c r="WKD65" s="636"/>
      <c r="WKE65" s="636"/>
      <c r="WKF65" s="636"/>
      <c r="WKG65" s="636"/>
      <c r="WKH65" s="636"/>
      <c r="WKI65" s="636"/>
      <c r="WKJ65" s="636"/>
      <c r="WKK65" s="636"/>
      <c r="WKL65" s="636"/>
      <c r="WKM65" s="636"/>
      <c r="WKN65" s="636"/>
      <c r="WKO65" s="636"/>
      <c r="WKP65" s="636"/>
      <c r="WKQ65" s="636"/>
      <c r="WKR65" s="636"/>
      <c r="WKS65" s="636"/>
      <c r="WKT65" s="636"/>
      <c r="WKU65" s="636"/>
      <c r="WKV65" s="636"/>
      <c r="WKW65" s="636"/>
      <c r="WKX65" s="636"/>
      <c r="WKY65" s="636"/>
      <c r="WKZ65" s="636"/>
      <c r="WLA65" s="636"/>
      <c r="WLB65" s="636"/>
      <c r="WLC65" s="636"/>
      <c r="WLD65" s="636"/>
      <c r="WLE65" s="636"/>
      <c r="WLF65" s="636"/>
      <c r="WLG65" s="636"/>
      <c r="WLH65" s="636"/>
      <c r="WLI65" s="636"/>
      <c r="WLJ65" s="636"/>
      <c r="WLK65" s="636"/>
      <c r="WLL65" s="636"/>
      <c r="WLM65" s="636"/>
      <c r="WLN65" s="636"/>
      <c r="WLO65" s="636"/>
      <c r="WLP65" s="636"/>
      <c r="WLQ65" s="636"/>
      <c r="WLR65" s="636"/>
      <c r="WLS65" s="636"/>
      <c r="WLT65" s="636"/>
      <c r="WLU65" s="636"/>
      <c r="WLV65" s="636"/>
      <c r="WLW65" s="636"/>
      <c r="WLX65" s="636"/>
      <c r="WLY65" s="636"/>
      <c r="WLZ65" s="636"/>
      <c r="WMA65" s="636"/>
      <c r="WMB65" s="636"/>
      <c r="WMC65" s="636"/>
      <c r="WMD65" s="636"/>
      <c r="WME65" s="636"/>
      <c r="WMF65" s="636"/>
      <c r="WMG65" s="636"/>
      <c r="WMH65" s="636"/>
      <c r="WMI65" s="636"/>
      <c r="WMJ65" s="636"/>
      <c r="WMK65" s="636"/>
      <c r="WML65" s="636"/>
      <c r="WMM65" s="636"/>
      <c r="WMN65" s="636"/>
      <c r="WMO65" s="636"/>
      <c r="WMP65" s="636"/>
      <c r="WMQ65" s="636"/>
      <c r="WMR65" s="636"/>
      <c r="WMS65" s="636"/>
      <c r="WMT65" s="636"/>
      <c r="WMU65" s="636"/>
      <c r="WMV65" s="636"/>
      <c r="WMW65" s="636"/>
      <c r="WMX65" s="636"/>
      <c r="WMY65" s="636"/>
      <c r="WMZ65" s="636"/>
      <c r="WNA65" s="636"/>
      <c r="WNB65" s="636"/>
      <c r="WNC65" s="636"/>
      <c r="WND65" s="636"/>
      <c r="WNE65" s="636"/>
      <c r="WNF65" s="636"/>
      <c r="WNG65" s="636"/>
      <c r="WNH65" s="636"/>
      <c r="WNI65" s="636"/>
      <c r="WNJ65" s="636"/>
      <c r="WNK65" s="636"/>
      <c r="WNL65" s="636"/>
      <c r="WNM65" s="636"/>
      <c r="WNN65" s="636"/>
      <c r="WNO65" s="636"/>
      <c r="WNP65" s="636"/>
      <c r="WNQ65" s="636"/>
      <c r="WNR65" s="636"/>
      <c r="WNS65" s="636"/>
      <c r="WNT65" s="636"/>
      <c r="WNU65" s="636"/>
      <c r="WNV65" s="636"/>
      <c r="WNW65" s="636"/>
      <c r="WNX65" s="636"/>
      <c r="WNY65" s="636"/>
      <c r="WNZ65" s="636"/>
      <c r="WOA65" s="636"/>
      <c r="WOB65" s="636"/>
      <c r="WOC65" s="636"/>
      <c r="WOD65" s="636"/>
      <c r="WOE65" s="636"/>
      <c r="WOF65" s="636"/>
      <c r="WOG65" s="636"/>
      <c r="WOH65" s="636"/>
      <c r="WOI65" s="636"/>
      <c r="WOJ65" s="636"/>
      <c r="WOK65" s="636"/>
      <c r="WOL65" s="636"/>
      <c r="WOM65" s="636"/>
      <c r="WON65" s="636"/>
      <c r="WOO65" s="636"/>
      <c r="WOP65" s="636"/>
      <c r="WOQ65" s="636"/>
      <c r="WOR65" s="636"/>
      <c r="WOS65" s="636"/>
      <c r="WOT65" s="636"/>
      <c r="WOU65" s="636"/>
      <c r="WOV65" s="636"/>
      <c r="WOW65" s="636"/>
      <c r="WOX65" s="636"/>
      <c r="WOY65" s="636"/>
      <c r="WOZ65" s="636"/>
      <c r="WPA65" s="636"/>
      <c r="WPB65" s="636"/>
      <c r="WPC65" s="636"/>
      <c r="WPD65" s="636"/>
      <c r="WPE65" s="636"/>
      <c r="WPF65" s="636"/>
      <c r="WPG65" s="636"/>
      <c r="WPH65" s="636"/>
      <c r="WPI65" s="636"/>
      <c r="WPJ65" s="636"/>
      <c r="WPK65" s="636"/>
      <c r="WPL65" s="636"/>
      <c r="WPM65" s="636"/>
      <c r="WPN65" s="636"/>
      <c r="WPO65" s="636"/>
      <c r="WPP65" s="636"/>
      <c r="WPQ65" s="636"/>
      <c r="WPR65" s="636"/>
      <c r="WPS65" s="636"/>
      <c r="WPT65" s="636"/>
      <c r="WPU65" s="636"/>
      <c r="WPV65" s="636"/>
      <c r="WPW65" s="636"/>
      <c r="WPX65" s="636"/>
      <c r="WPY65" s="636"/>
      <c r="WPZ65" s="636"/>
      <c r="WQA65" s="636"/>
      <c r="WQB65" s="636"/>
      <c r="WQC65" s="636"/>
      <c r="WQD65" s="636"/>
      <c r="WQE65" s="636"/>
      <c r="WQF65" s="636"/>
      <c r="WQG65" s="636"/>
      <c r="WQH65" s="636"/>
      <c r="WQI65" s="636"/>
      <c r="WQJ65" s="636"/>
      <c r="WQK65" s="636"/>
      <c r="WQL65" s="636"/>
      <c r="WQM65" s="636"/>
      <c r="WQN65" s="636"/>
      <c r="WQO65" s="636"/>
      <c r="WQP65" s="636"/>
      <c r="WQQ65" s="636"/>
      <c r="WQR65" s="636"/>
      <c r="WQS65" s="636"/>
      <c r="WQT65" s="636"/>
      <c r="WQU65" s="636"/>
      <c r="WQV65" s="636"/>
      <c r="WQW65" s="636"/>
      <c r="WQX65" s="636"/>
      <c r="WQY65" s="636"/>
      <c r="WQZ65" s="636"/>
      <c r="WRA65" s="636"/>
      <c r="WRB65" s="636"/>
      <c r="WRC65" s="636"/>
      <c r="WRD65" s="636"/>
      <c r="WRE65" s="636"/>
      <c r="WRF65" s="636"/>
      <c r="WRG65" s="636"/>
      <c r="WRH65" s="636"/>
      <c r="WRI65" s="636"/>
      <c r="WRJ65" s="636"/>
      <c r="WRK65" s="636"/>
      <c r="WRL65" s="636"/>
      <c r="WRM65" s="636"/>
      <c r="WRN65" s="636"/>
      <c r="WRO65" s="636"/>
      <c r="WRP65" s="636"/>
      <c r="WRQ65" s="636"/>
      <c r="WRR65" s="636"/>
      <c r="WRS65" s="636"/>
      <c r="WRT65" s="636"/>
      <c r="WRU65" s="636"/>
      <c r="WRV65" s="636"/>
      <c r="WRW65" s="636"/>
      <c r="WRX65" s="636"/>
      <c r="WRY65" s="636"/>
      <c r="WRZ65" s="636"/>
      <c r="WSA65" s="636"/>
      <c r="WSB65" s="636"/>
      <c r="WSC65" s="636"/>
      <c r="WSD65" s="636"/>
      <c r="WSE65" s="636"/>
      <c r="WSF65" s="636"/>
      <c r="WSG65" s="636"/>
      <c r="WSH65" s="636"/>
      <c r="WSI65" s="636"/>
      <c r="WSJ65" s="636"/>
      <c r="WSK65" s="636"/>
      <c r="WSL65" s="636"/>
      <c r="WSM65" s="636"/>
      <c r="WSN65" s="636"/>
      <c r="WSO65" s="636"/>
      <c r="WSP65" s="636"/>
      <c r="WSQ65" s="636"/>
      <c r="WSR65" s="636"/>
      <c r="WSS65" s="636"/>
      <c r="WST65" s="636"/>
      <c r="WSU65" s="636"/>
      <c r="WSV65" s="636"/>
      <c r="WSW65" s="636"/>
      <c r="WSX65" s="636"/>
      <c r="WSY65" s="636"/>
      <c r="WSZ65" s="636"/>
      <c r="WTA65" s="636"/>
      <c r="WTB65" s="636"/>
      <c r="WTC65" s="636"/>
      <c r="WTD65" s="636"/>
      <c r="WTE65" s="636"/>
      <c r="WTF65" s="636"/>
      <c r="WTG65" s="636"/>
      <c r="WTH65" s="636"/>
      <c r="WTI65" s="636"/>
      <c r="WTJ65" s="636"/>
      <c r="WTK65" s="636"/>
      <c r="WTL65" s="636"/>
      <c r="WTM65" s="636"/>
      <c r="WTN65" s="636"/>
      <c r="WTO65" s="636"/>
      <c r="WTP65" s="636"/>
      <c r="WTQ65" s="636"/>
      <c r="WTR65" s="636"/>
      <c r="WTS65" s="636"/>
      <c r="WTT65" s="636"/>
      <c r="WTU65" s="636"/>
      <c r="WTV65" s="636"/>
      <c r="WTW65" s="636"/>
      <c r="WTX65" s="636"/>
      <c r="WTY65" s="636"/>
      <c r="WTZ65" s="636"/>
      <c r="WUA65" s="636"/>
      <c r="WUB65" s="636"/>
      <c r="WUC65" s="636"/>
      <c r="WUD65" s="636"/>
      <c r="WUE65" s="636"/>
      <c r="WUF65" s="636"/>
      <c r="WUG65" s="636"/>
      <c r="WUH65" s="636"/>
      <c r="WUI65" s="636"/>
      <c r="WUJ65" s="636"/>
      <c r="WUK65" s="636"/>
      <c r="WUL65" s="636"/>
      <c r="WUM65" s="636"/>
      <c r="WUN65" s="636"/>
      <c r="WUO65" s="636"/>
      <c r="WUP65" s="636"/>
      <c r="WUQ65" s="636"/>
      <c r="WUR65" s="636"/>
      <c r="WUS65" s="636"/>
      <c r="WUT65" s="636"/>
      <c r="WUU65" s="636"/>
      <c r="WUV65" s="636"/>
      <c r="WUW65" s="636"/>
      <c r="WUX65" s="636"/>
      <c r="WUY65" s="636"/>
      <c r="WUZ65" s="636"/>
      <c r="WVA65" s="636"/>
      <c r="WVB65" s="636"/>
      <c r="WVC65" s="636"/>
      <c r="WVD65" s="636"/>
      <c r="WVE65" s="636"/>
      <c r="WVF65" s="636"/>
      <c r="WVG65" s="636"/>
      <c r="WVH65" s="636"/>
      <c r="WVI65" s="636"/>
      <c r="WVJ65" s="636"/>
      <c r="WVK65" s="636"/>
      <c r="WVL65" s="636"/>
      <c r="WVM65" s="636"/>
      <c r="WVN65" s="636"/>
      <c r="WVO65" s="636"/>
      <c r="WVP65" s="636"/>
      <c r="WVQ65" s="636"/>
      <c r="WVR65" s="636"/>
      <c r="WVS65" s="636"/>
      <c r="WVT65" s="636"/>
      <c r="WVU65" s="636"/>
      <c r="WVV65" s="636"/>
      <c r="WVW65" s="636"/>
      <c r="WVX65" s="636"/>
      <c r="WVY65" s="636"/>
      <c r="WVZ65" s="636"/>
      <c r="WWA65" s="636"/>
      <c r="WWB65" s="636"/>
      <c r="WWC65" s="636"/>
      <c r="WWD65" s="636"/>
      <c r="WWE65" s="636"/>
      <c r="WWF65" s="636"/>
      <c r="WWG65" s="636"/>
      <c r="WWH65" s="636"/>
      <c r="WWI65" s="636"/>
      <c r="WWJ65" s="636"/>
      <c r="WWK65" s="636"/>
      <c r="WWL65" s="636"/>
      <c r="WWM65" s="636"/>
      <c r="WWN65" s="636"/>
      <c r="WWO65" s="636"/>
      <c r="WWP65" s="636"/>
      <c r="WWQ65" s="636"/>
      <c r="WWR65" s="636"/>
      <c r="WWS65" s="636"/>
      <c r="WWT65" s="636"/>
      <c r="WWU65" s="636"/>
      <c r="WWV65" s="636"/>
      <c r="WWW65" s="636"/>
      <c r="WWX65" s="636"/>
      <c r="WWY65" s="636"/>
      <c r="WWZ65" s="636"/>
      <c r="WXA65" s="636"/>
      <c r="WXB65" s="636"/>
      <c r="WXC65" s="636"/>
      <c r="WXD65" s="636"/>
      <c r="WXE65" s="636"/>
      <c r="WXF65" s="636"/>
      <c r="WXG65" s="636"/>
      <c r="WXH65" s="636"/>
      <c r="WXI65" s="636"/>
      <c r="WXJ65" s="636"/>
      <c r="WXK65" s="636"/>
      <c r="WXL65" s="636"/>
      <c r="WXM65" s="636"/>
      <c r="WXN65" s="636"/>
      <c r="WXO65" s="636"/>
      <c r="WXP65" s="636"/>
      <c r="WXQ65" s="636"/>
      <c r="WXR65" s="636"/>
      <c r="WXS65" s="636"/>
      <c r="WXT65" s="636"/>
      <c r="WXU65" s="636"/>
      <c r="WXV65" s="636"/>
      <c r="WXW65" s="636"/>
      <c r="WXX65" s="636"/>
      <c r="WXY65" s="636"/>
      <c r="WXZ65" s="636"/>
      <c r="WYA65" s="636"/>
      <c r="WYB65" s="636"/>
      <c r="WYC65" s="636"/>
      <c r="WYD65" s="636"/>
      <c r="WYE65" s="636"/>
      <c r="WYF65" s="636"/>
      <c r="WYG65" s="636"/>
      <c r="WYH65" s="636"/>
      <c r="WYI65" s="636"/>
      <c r="WYJ65" s="636"/>
      <c r="WYK65" s="636"/>
      <c r="WYL65" s="636"/>
      <c r="WYM65" s="636"/>
      <c r="WYN65" s="636"/>
      <c r="WYO65" s="636"/>
      <c r="WYP65" s="636"/>
      <c r="WYQ65" s="636"/>
      <c r="WYR65" s="636"/>
      <c r="WYS65" s="636"/>
      <c r="WYT65" s="636"/>
      <c r="WYU65" s="636"/>
      <c r="WYV65" s="636"/>
      <c r="WYW65" s="636"/>
      <c r="WYX65" s="636"/>
      <c r="WYY65" s="636"/>
      <c r="WYZ65" s="636"/>
      <c r="WZA65" s="636"/>
      <c r="WZB65" s="636"/>
      <c r="WZC65" s="636"/>
      <c r="WZD65" s="636"/>
      <c r="WZE65" s="636"/>
      <c r="WZF65" s="636"/>
      <c r="WZG65" s="636"/>
      <c r="WZH65" s="636"/>
      <c r="WZI65" s="636"/>
      <c r="WZJ65" s="636"/>
      <c r="WZK65" s="636"/>
      <c r="WZL65" s="636"/>
      <c r="WZM65" s="636"/>
      <c r="WZN65" s="636"/>
      <c r="WZO65" s="636"/>
      <c r="WZP65" s="636"/>
      <c r="WZQ65" s="636"/>
      <c r="WZR65" s="636"/>
      <c r="WZS65" s="636"/>
      <c r="WZT65" s="636"/>
      <c r="WZU65" s="636"/>
      <c r="WZV65" s="636"/>
      <c r="WZW65" s="636"/>
      <c r="WZX65" s="636"/>
      <c r="WZY65" s="636"/>
      <c r="WZZ65" s="636"/>
      <c r="XAA65" s="636"/>
      <c r="XAB65" s="636"/>
      <c r="XAC65" s="636"/>
      <c r="XAD65" s="636"/>
      <c r="XAE65" s="636"/>
      <c r="XAF65" s="636"/>
      <c r="XAG65" s="636"/>
      <c r="XAH65" s="636"/>
      <c r="XAI65" s="636"/>
      <c r="XAJ65" s="636"/>
      <c r="XAK65" s="636"/>
      <c r="XAL65" s="636"/>
      <c r="XAM65" s="636"/>
      <c r="XAN65" s="636"/>
      <c r="XAO65" s="636"/>
      <c r="XAP65" s="636"/>
      <c r="XAQ65" s="636"/>
      <c r="XAR65" s="636"/>
      <c r="XAS65" s="636"/>
      <c r="XAT65" s="636"/>
      <c r="XAU65" s="636"/>
      <c r="XAV65" s="636"/>
      <c r="XAW65" s="636"/>
      <c r="XAX65" s="636"/>
      <c r="XAY65" s="636"/>
      <c r="XAZ65" s="636"/>
      <c r="XBA65" s="636"/>
      <c r="XBB65" s="636"/>
      <c r="XBC65" s="636"/>
      <c r="XBD65" s="636"/>
      <c r="XBE65" s="636"/>
      <c r="XBF65" s="636"/>
      <c r="XBG65" s="636"/>
      <c r="XBH65" s="636"/>
      <c r="XBI65" s="636"/>
      <c r="XBJ65" s="636"/>
      <c r="XBK65" s="636"/>
      <c r="XBL65" s="636"/>
      <c r="XBM65" s="636"/>
      <c r="XBN65" s="636"/>
      <c r="XBO65" s="636"/>
      <c r="XBP65" s="636"/>
      <c r="XBQ65" s="636"/>
      <c r="XBR65" s="636"/>
      <c r="XBS65" s="636"/>
      <c r="XBT65" s="636"/>
      <c r="XBU65" s="636"/>
      <c r="XBV65" s="636"/>
      <c r="XBW65" s="636"/>
      <c r="XBX65" s="636"/>
      <c r="XBY65" s="636"/>
      <c r="XBZ65" s="636"/>
      <c r="XCA65" s="636"/>
      <c r="XCB65" s="636"/>
      <c r="XCC65" s="636"/>
      <c r="XCD65" s="636"/>
      <c r="XCE65" s="636"/>
      <c r="XCF65" s="636"/>
      <c r="XCG65" s="636"/>
      <c r="XCH65" s="636"/>
      <c r="XCI65" s="636"/>
      <c r="XCJ65" s="636"/>
      <c r="XCK65" s="636"/>
      <c r="XCL65" s="636"/>
      <c r="XCM65" s="636"/>
      <c r="XCN65" s="636"/>
      <c r="XCO65" s="636"/>
      <c r="XCP65" s="636"/>
      <c r="XCQ65" s="636"/>
      <c r="XCR65" s="636"/>
      <c r="XCS65" s="636"/>
      <c r="XCT65" s="636"/>
      <c r="XCU65" s="636"/>
      <c r="XCV65" s="636"/>
      <c r="XCW65" s="636"/>
      <c r="XCX65" s="636"/>
      <c r="XCY65" s="636"/>
      <c r="XCZ65" s="636"/>
      <c r="XDA65" s="636"/>
      <c r="XDB65" s="636"/>
      <c r="XDC65" s="636"/>
      <c r="XDD65" s="636"/>
      <c r="XDE65" s="636"/>
      <c r="XDF65" s="636"/>
      <c r="XDG65" s="636"/>
      <c r="XDH65" s="636"/>
      <c r="XDI65" s="636"/>
      <c r="XDJ65" s="636"/>
      <c r="XDK65" s="636"/>
      <c r="XDL65" s="636"/>
      <c r="XDM65" s="636"/>
      <c r="XDN65" s="636"/>
      <c r="XDO65" s="636"/>
      <c r="XDP65" s="636"/>
      <c r="XDQ65" s="636"/>
      <c r="XDR65" s="636"/>
      <c r="XDS65" s="636"/>
      <c r="XDT65" s="636"/>
      <c r="XDU65" s="636"/>
      <c r="XDV65" s="636"/>
      <c r="XDW65" s="636"/>
      <c r="XDX65" s="636"/>
      <c r="XDY65" s="636"/>
      <c r="XDZ65" s="636"/>
      <c r="XEA65" s="636"/>
      <c r="XEB65" s="636"/>
      <c r="XEC65" s="636"/>
      <c r="XED65" s="636"/>
      <c r="XEE65" s="636"/>
      <c r="XEF65" s="636"/>
      <c r="XEG65" s="636"/>
      <c r="XEH65" s="636"/>
      <c r="XEI65" s="636"/>
      <c r="XEJ65" s="636"/>
      <c r="XEK65" s="636"/>
      <c r="XEL65" s="636"/>
      <c r="XEM65" s="636"/>
      <c r="XEN65" s="636"/>
      <c r="XEO65" s="636"/>
      <c r="XEP65" s="636"/>
      <c r="XEQ65" s="636"/>
      <c r="XER65" s="636"/>
      <c r="XES65" s="636"/>
      <c r="XET65" s="636"/>
      <c r="XEU65" s="636"/>
      <c r="XEV65" s="636"/>
      <c r="XEW65" s="636"/>
      <c r="XEX65" s="636"/>
      <c r="XEY65" s="636"/>
      <c r="XEZ65" s="636"/>
      <c r="XFA65" s="636"/>
      <c r="XFB65" s="636"/>
      <c r="XFC65" s="636"/>
      <c r="XFD65" s="636"/>
    </row>
    <row r="66" ht="15" customHeight="1" spans="2:13">
      <c r="B66" s="638" t="s">
        <v>1634</v>
      </c>
      <c r="C66" s="638"/>
      <c r="D66" s="638"/>
      <c r="E66" s="638"/>
      <c r="M66" s="634">
        <f>-1*(10000*(1-50%*90%)+2000*50%)*12/21.75</f>
        <v>-3586.20689655172</v>
      </c>
    </row>
    <row r="67" customFormat="1" spans="2:56">
      <c r="B67" s="638"/>
      <c r="C67" s="638"/>
      <c r="D67" s="638"/>
      <c r="E67" s="638"/>
      <c r="G67" s="633"/>
      <c r="H67" s="633"/>
      <c r="I67" s="634"/>
      <c r="J67" s="634"/>
      <c r="K67" s="634"/>
      <c r="L67" s="634"/>
      <c r="M67" s="634"/>
      <c r="N67" s="634"/>
      <c r="O67" s="634"/>
      <c r="P67" s="634"/>
      <c r="Q67" s="634"/>
      <c r="R67" s="634"/>
      <c r="S67" s="634"/>
      <c r="T67" s="634"/>
      <c r="U67" s="634"/>
      <c r="V67" s="634"/>
      <c r="W67" s="634"/>
      <c r="X67" s="634"/>
      <c r="Y67" s="634"/>
      <c r="Z67" s="634"/>
      <c r="AA67" s="634"/>
      <c r="AB67" s="634"/>
      <c r="AC67" s="634"/>
      <c r="AD67" s="634"/>
      <c r="AE67" s="634"/>
      <c r="AF67" s="634"/>
      <c r="AG67" s="634"/>
      <c r="AH67" s="634"/>
      <c r="AI67" s="634"/>
      <c r="AJ67" s="634"/>
      <c r="AK67" s="634"/>
      <c r="AL67" s="634"/>
      <c r="AM67" s="634"/>
      <c r="AN67" s="634"/>
      <c r="AO67" s="634"/>
      <c r="AP67" s="634"/>
      <c r="AQ67" s="634"/>
      <c r="AR67" s="634"/>
      <c r="AS67" s="634"/>
      <c r="AT67" s="634"/>
      <c r="AU67" s="634"/>
      <c r="AV67" s="634"/>
      <c r="AW67" s="634"/>
      <c r="AX67" s="634"/>
      <c r="AY67" s="634"/>
      <c r="AZ67" s="634"/>
      <c r="BA67" s="634"/>
      <c r="BB67" s="634"/>
      <c r="BC67" s="634"/>
      <c r="BD67" s="634"/>
    </row>
    <row r="68" ht="23.4" customHeight="1" spans="2:5">
      <c r="B68" s="638"/>
      <c r="C68" s="638"/>
      <c r="D68" s="638"/>
      <c r="E68" s="638"/>
    </row>
    <row r="69" spans="2:5">
      <c r="B69" s="638"/>
      <c r="C69" s="638"/>
      <c r="D69" s="638"/>
      <c r="E69" s="638"/>
    </row>
    <row r="70" ht="35.55" customHeight="1" spans="2:5">
      <c r="B70" s="638"/>
      <c r="C70" s="638"/>
      <c r="D70" s="638"/>
      <c r="E70" s="638"/>
    </row>
    <row r="71" ht="37.95" customHeight="1" spans="2:5">
      <c r="B71" s="638"/>
      <c r="C71" s="638"/>
      <c r="D71" s="638"/>
      <c r="E71" s="638"/>
    </row>
    <row r="72" ht="67.05" customHeight="1" spans="2:5">
      <c r="B72" s="638"/>
      <c r="C72" s="638"/>
      <c r="D72" s="638"/>
      <c r="E72" s="638"/>
    </row>
    <row r="73" spans="2:20">
      <c r="B73" s="722"/>
      <c r="G73" s="662" t="s">
        <v>1602</v>
      </c>
      <c r="H73" s="663"/>
      <c r="I73" s="674" t="s">
        <v>1603</v>
      </c>
      <c r="J73" s="675"/>
      <c r="K73" s="675"/>
      <c r="L73" s="676"/>
      <c r="M73" s="674" t="s">
        <v>1635</v>
      </c>
      <c r="N73" s="675"/>
      <c r="O73" s="675"/>
      <c r="P73" s="676"/>
      <c r="Q73" s="674" t="s">
        <v>1636</v>
      </c>
      <c r="R73" s="675"/>
      <c r="S73" s="675"/>
      <c r="T73" s="676"/>
    </row>
    <row r="74" spans="2:20">
      <c r="B74" s="723"/>
      <c r="G74" s="664" t="s">
        <v>1608</v>
      </c>
      <c r="H74" s="665"/>
      <c r="I74" s="677" t="s">
        <v>1609</v>
      </c>
      <c r="J74" s="678"/>
      <c r="K74" s="677" t="s">
        <v>1610</v>
      </c>
      <c r="L74" s="678"/>
      <c r="M74" s="685" t="s">
        <v>1611</v>
      </c>
      <c r="N74" s="686"/>
      <c r="O74" s="685" t="s">
        <v>1612</v>
      </c>
      <c r="P74" s="686"/>
      <c r="Q74" s="693" t="s">
        <v>1613</v>
      </c>
      <c r="R74" s="694"/>
      <c r="S74" s="693" t="s">
        <v>1614</v>
      </c>
      <c r="T74" s="694"/>
    </row>
    <row r="75" ht="15.6" customHeight="1" spans="2:20">
      <c r="B75" s="724" t="s">
        <v>1637</v>
      </c>
      <c r="G75" s="667" t="s">
        <v>1638</v>
      </c>
      <c r="H75" s="746"/>
      <c r="I75" s="679" t="s">
        <v>1639</v>
      </c>
      <c r="J75" s="749"/>
      <c r="K75" s="679" t="s">
        <v>1640</v>
      </c>
      <c r="L75" s="749"/>
      <c r="M75" s="687" t="s">
        <v>1641</v>
      </c>
      <c r="N75" s="752"/>
      <c r="O75" s="687" t="s">
        <v>1642</v>
      </c>
      <c r="P75" s="752"/>
      <c r="Q75" s="695" t="s">
        <v>1643</v>
      </c>
      <c r="R75" s="755"/>
      <c r="S75" s="695" t="s">
        <v>1644</v>
      </c>
      <c r="T75" s="755"/>
    </row>
    <row r="76" ht="26.3" spans="3:20">
      <c r="C76" s="725" t="s">
        <v>1645</v>
      </c>
      <c r="D76" s="640" t="s">
        <v>1646</v>
      </c>
      <c r="F76" s="636" t="s">
        <v>1631</v>
      </c>
      <c r="G76" s="747"/>
      <c r="H76" s="748"/>
      <c r="I76" s="750"/>
      <c r="J76" s="751"/>
      <c r="K76" s="750"/>
      <c r="L76" s="751"/>
      <c r="M76" s="753"/>
      <c r="N76" s="754"/>
      <c r="O76" s="753"/>
      <c r="P76" s="754"/>
      <c r="Q76" s="756"/>
      <c r="R76" s="757"/>
      <c r="S76" s="756"/>
      <c r="T76" s="757"/>
    </row>
    <row r="77" ht="15.15" spans="2:20">
      <c r="B77" s="723"/>
      <c r="C77" s="726" t="s">
        <v>1647</v>
      </c>
      <c r="D77" s="727">
        <v>1</v>
      </c>
      <c r="G77" s="747"/>
      <c r="H77" s="748"/>
      <c r="I77" s="750"/>
      <c r="J77" s="751"/>
      <c r="K77" s="750"/>
      <c r="L77" s="751"/>
      <c r="M77" s="753"/>
      <c r="N77" s="754"/>
      <c r="O77" s="753"/>
      <c r="P77" s="754"/>
      <c r="Q77" s="756"/>
      <c r="R77" s="757"/>
      <c r="S77" s="756"/>
      <c r="T77" s="757"/>
    </row>
    <row r="78" ht="15.15" spans="3:20">
      <c r="C78" s="646" t="s">
        <v>1648</v>
      </c>
      <c r="D78" s="728">
        <v>0.9</v>
      </c>
      <c r="G78" s="747"/>
      <c r="H78" s="748"/>
      <c r="I78" s="750"/>
      <c r="J78" s="751"/>
      <c r="K78" s="750"/>
      <c r="L78" s="751"/>
      <c r="M78" s="753"/>
      <c r="N78" s="754"/>
      <c r="O78" s="753"/>
      <c r="P78" s="754"/>
      <c r="Q78" s="756"/>
      <c r="R78" s="757"/>
      <c r="S78" s="756"/>
      <c r="T78" s="757"/>
    </row>
    <row r="79" ht="15.15" spans="3:20">
      <c r="C79" s="726" t="s">
        <v>1649</v>
      </c>
      <c r="D79" s="727">
        <v>0.8</v>
      </c>
      <c r="G79" s="747"/>
      <c r="H79" s="748"/>
      <c r="I79" s="750"/>
      <c r="J79" s="751"/>
      <c r="K79" s="750"/>
      <c r="L79" s="751"/>
      <c r="M79" s="753"/>
      <c r="N79" s="754"/>
      <c r="O79" s="753"/>
      <c r="P79" s="754"/>
      <c r="Q79" s="756"/>
      <c r="R79" s="757"/>
      <c r="S79" s="756"/>
      <c r="T79" s="757"/>
    </row>
    <row r="80" ht="15.15" spans="3:20">
      <c r="C80" s="646" t="s">
        <v>1650</v>
      </c>
      <c r="D80" s="728">
        <v>0.6</v>
      </c>
      <c r="G80" s="747"/>
      <c r="H80" s="748"/>
      <c r="I80" s="750"/>
      <c r="J80" s="751"/>
      <c r="K80" s="750"/>
      <c r="L80" s="751"/>
      <c r="M80" s="753"/>
      <c r="N80" s="754"/>
      <c r="O80" s="753"/>
      <c r="P80" s="754"/>
      <c r="Q80" s="756"/>
      <c r="R80" s="757"/>
      <c r="S80" s="756"/>
      <c r="T80" s="757"/>
    </row>
    <row r="81" ht="15.15" spans="3:20">
      <c r="C81" s="726" t="s">
        <v>1651</v>
      </c>
      <c r="D81" s="727">
        <v>0.4</v>
      </c>
      <c r="G81" s="747"/>
      <c r="H81" s="748"/>
      <c r="I81" s="750"/>
      <c r="J81" s="751"/>
      <c r="K81" s="750"/>
      <c r="L81" s="751"/>
      <c r="M81" s="753"/>
      <c r="N81" s="754"/>
      <c r="O81" s="753"/>
      <c r="P81" s="754"/>
      <c r="Q81" s="756"/>
      <c r="R81" s="757"/>
      <c r="S81" s="756"/>
      <c r="T81" s="757"/>
    </row>
    <row r="82" ht="15.15" spans="3:20">
      <c r="C82" s="646" t="s">
        <v>1652</v>
      </c>
      <c r="D82" s="728">
        <v>0.2</v>
      </c>
      <c r="G82" s="747"/>
      <c r="H82" s="748"/>
      <c r="I82" s="750"/>
      <c r="J82" s="751"/>
      <c r="K82" s="750"/>
      <c r="L82" s="751"/>
      <c r="M82" s="753"/>
      <c r="N82" s="754"/>
      <c r="O82" s="753"/>
      <c r="P82" s="754"/>
      <c r="Q82" s="756"/>
      <c r="R82" s="757"/>
      <c r="S82" s="756"/>
      <c r="T82" s="757"/>
    </row>
    <row r="83" ht="15.15" spans="3:20">
      <c r="C83" s="726" t="s">
        <v>1653</v>
      </c>
      <c r="D83" s="727">
        <v>0.1</v>
      </c>
      <c r="G83" s="747"/>
      <c r="H83" s="748"/>
      <c r="I83" s="750"/>
      <c r="J83" s="751"/>
      <c r="K83" s="750"/>
      <c r="L83" s="751"/>
      <c r="M83" s="753"/>
      <c r="N83" s="754"/>
      <c r="O83" s="753"/>
      <c r="P83" s="754"/>
      <c r="Q83" s="756"/>
      <c r="R83" s="757"/>
      <c r="S83" s="756"/>
      <c r="T83" s="757"/>
    </row>
    <row r="84" spans="7:20">
      <c r="G84" s="747"/>
      <c r="H84" s="748"/>
      <c r="I84" s="750"/>
      <c r="J84" s="751"/>
      <c r="K84" s="750"/>
      <c r="L84" s="751"/>
      <c r="M84" s="753"/>
      <c r="N84" s="754"/>
      <c r="O84" s="753"/>
      <c r="P84" s="754"/>
      <c r="Q84" s="756"/>
      <c r="R84" s="757"/>
      <c r="S84" s="756"/>
      <c r="T84" s="757"/>
    </row>
    <row r="85" spans="7:20">
      <c r="G85" s="747"/>
      <c r="H85" s="748"/>
      <c r="I85" s="750"/>
      <c r="J85" s="751"/>
      <c r="K85" s="750"/>
      <c r="L85" s="751"/>
      <c r="M85" s="753"/>
      <c r="N85" s="754"/>
      <c r="O85" s="753"/>
      <c r="P85" s="754"/>
      <c r="Q85" s="756"/>
      <c r="R85" s="757"/>
      <c r="S85" s="756"/>
      <c r="T85" s="757"/>
    </row>
    <row r="86" ht="15" customHeight="1" spans="2:20">
      <c r="B86" s="638" t="s">
        <v>1654</v>
      </c>
      <c r="C86" s="638"/>
      <c r="D86" s="638"/>
      <c r="E86" s="638"/>
      <c r="G86" s="747"/>
      <c r="H86" s="748"/>
      <c r="I86" s="750"/>
      <c r="J86" s="751"/>
      <c r="K86" s="750"/>
      <c r="L86" s="751"/>
      <c r="M86" s="753"/>
      <c r="N86" s="754"/>
      <c r="O86" s="753"/>
      <c r="P86" s="754"/>
      <c r="Q86" s="756"/>
      <c r="R86" s="757"/>
      <c r="S86" s="756"/>
      <c r="T86" s="757"/>
    </row>
    <row r="87" spans="2:20">
      <c r="B87" s="638"/>
      <c r="C87" s="638"/>
      <c r="D87" s="638"/>
      <c r="E87" s="638"/>
      <c r="G87" s="747"/>
      <c r="H87" s="748"/>
      <c r="I87" s="750"/>
      <c r="J87" s="751"/>
      <c r="K87" s="750"/>
      <c r="L87" s="751"/>
      <c r="M87" s="753"/>
      <c r="N87" s="754"/>
      <c r="O87" s="753"/>
      <c r="P87" s="754"/>
      <c r="Q87" s="756"/>
      <c r="R87" s="757"/>
      <c r="S87" s="756"/>
      <c r="T87" s="757"/>
    </row>
    <row r="88" spans="2:20">
      <c r="B88" s="638"/>
      <c r="C88" s="638"/>
      <c r="D88" s="638"/>
      <c r="E88" s="638"/>
      <c r="G88" s="747"/>
      <c r="H88" s="748"/>
      <c r="I88" s="750"/>
      <c r="J88" s="751"/>
      <c r="K88" s="750"/>
      <c r="L88" s="751"/>
      <c r="M88" s="753"/>
      <c r="N88" s="754"/>
      <c r="O88" s="753"/>
      <c r="P88" s="754"/>
      <c r="Q88" s="756"/>
      <c r="R88" s="757"/>
      <c r="S88" s="756"/>
      <c r="T88" s="757"/>
    </row>
    <row r="89" spans="2:20">
      <c r="B89" s="638"/>
      <c r="C89" s="638"/>
      <c r="D89" s="638"/>
      <c r="E89" s="638"/>
      <c r="G89" s="747"/>
      <c r="H89" s="748"/>
      <c r="I89" s="750"/>
      <c r="J89" s="751"/>
      <c r="K89" s="750"/>
      <c r="L89" s="751"/>
      <c r="M89" s="753"/>
      <c r="N89" s="754"/>
      <c r="O89" s="753"/>
      <c r="P89" s="754"/>
      <c r="Q89" s="756"/>
      <c r="R89" s="757"/>
      <c r="S89" s="756"/>
      <c r="T89" s="757"/>
    </row>
    <row r="90" spans="2:20">
      <c r="B90" s="638"/>
      <c r="C90" s="638"/>
      <c r="D90" s="638"/>
      <c r="E90" s="638"/>
      <c r="G90" s="747"/>
      <c r="H90" s="748"/>
      <c r="I90" s="750"/>
      <c r="J90" s="751"/>
      <c r="K90" s="750"/>
      <c r="L90" s="751"/>
      <c r="M90" s="753"/>
      <c r="N90" s="754"/>
      <c r="O90" s="753"/>
      <c r="P90" s="754"/>
      <c r="Q90" s="756"/>
      <c r="R90" s="757"/>
      <c r="S90" s="756"/>
      <c r="T90" s="757"/>
    </row>
    <row r="91" customFormat="1" spans="2:56">
      <c r="B91" s="638"/>
      <c r="C91" s="638"/>
      <c r="D91" s="638"/>
      <c r="E91" s="638"/>
      <c r="G91" s="747"/>
      <c r="H91" s="748"/>
      <c r="I91" s="750"/>
      <c r="J91" s="751"/>
      <c r="K91" s="750"/>
      <c r="L91" s="751"/>
      <c r="M91" s="753"/>
      <c r="N91" s="754"/>
      <c r="O91" s="753"/>
      <c r="P91" s="754"/>
      <c r="Q91" s="756"/>
      <c r="R91" s="757"/>
      <c r="S91" s="756"/>
      <c r="T91" s="757"/>
      <c r="U91" s="634"/>
      <c r="V91" s="634"/>
      <c r="W91" s="634"/>
      <c r="X91" s="634"/>
      <c r="Y91" s="634"/>
      <c r="Z91" s="634"/>
      <c r="AA91" s="634"/>
      <c r="AB91" s="634"/>
      <c r="AC91" s="634"/>
      <c r="AD91" s="634"/>
      <c r="AE91" s="634"/>
      <c r="AF91" s="634"/>
      <c r="AG91" s="634"/>
      <c r="AH91" s="634"/>
      <c r="AI91" s="634"/>
      <c r="AJ91" s="634"/>
      <c r="AK91" s="634"/>
      <c r="AL91" s="634"/>
      <c r="AM91" s="634"/>
      <c r="AN91" s="634"/>
      <c r="AO91" s="634"/>
      <c r="AP91" s="634"/>
      <c r="AQ91" s="634"/>
      <c r="AR91" s="634"/>
      <c r="AS91" s="634"/>
      <c r="AT91" s="634"/>
      <c r="AU91" s="634"/>
      <c r="AV91" s="634"/>
      <c r="AW91" s="634"/>
      <c r="AX91" s="634"/>
      <c r="AY91" s="634"/>
      <c r="AZ91" s="634"/>
      <c r="BA91" s="634"/>
      <c r="BB91" s="634"/>
      <c r="BC91" s="634"/>
      <c r="BD91" s="634"/>
    </row>
    <row r="92" customFormat="1" spans="2:56">
      <c r="B92" s="638"/>
      <c r="C92" s="638"/>
      <c r="D92" s="638"/>
      <c r="E92" s="638"/>
      <c r="G92" s="747"/>
      <c r="H92" s="748"/>
      <c r="I92" s="750"/>
      <c r="J92" s="751"/>
      <c r="K92" s="750"/>
      <c r="L92" s="751"/>
      <c r="M92" s="753"/>
      <c r="N92" s="754"/>
      <c r="O92" s="753"/>
      <c r="P92" s="754"/>
      <c r="Q92" s="756"/>
      <c r="R92" s="757"/>
      <c r="S92" s="756"/>
      <c r="T92" s="757"/>
      <c r="U92" s="634"/>
      <c r="V92" s="634"/>
      <c r="W92" s="634"/>
      <c r="X92" s="634"/>
      <c r="Y92" s="634"/>
      <c r="Z92" s="634"/>
      <c r="AA92" s="634"/>
      <c r="AB92" s="634"/>
      <c r="AC92" s="634"/>
      <c r="AD92" s="634"/>
      <c r="AE92" s="634"/>
      <c r="AF92" s="634"/>
      <c r="AG92" s="634"/>
      <c r="AH92" s="634"/>
      <c r="AI92" s="634"/>
      <c r="AJ92" s="634"/>
      <c r="AK92" s="634"/>
      <c r="AL92" s="634"/>
      <c r="AM92" s="634"/>
      <c r="AN92" s="634"/>
      <c r="AO92" s="634"/>
      <c r="AP92" s="634"/>
      <c r="AQ92" s="634"/>
      <c r="AR92" s="634"/>
      <c r="AS92" s="634"/>
      <c r="AT92" s="634"/>
      <c r="AU92" s="634"/>
      <c r="AV92" s="634"/>
      <c r="AW92" s="634"/>
      <c r="AX92" s="634"/>
      <c r="AY92" s="634"/>
      <c r="AZ92" s="634"/>
      <c r="BA92" s="634"/>
      <c r="BB92" s="634"/>
      <c r="BC92" s="634"/>
      <c r="BD92" s="634"/>
    </row>
    <row r="93" customFormat="1" spans="2:56">
      <c r="B93" s="638"/>
      <c r="C93" s="638"/>
      <c r="D93" s="638"/>
      <c r="E93" s="638"/>
      <c r="G93" s="747"/>
      <c r="H93" s="748"/>
      <c r="I93" s="750"/>
      <c r="J93" s="751"/>
      <c r="K93" s="750"/>
      <c r="L93" s="751"/>
      <c r="M93" s="753"/>
      <c r="N93" s="754"/>
      <c r="O93" s="753"/>
      <c r="P93" s="754"/>
      <c r="Q93" s="756"/>
      <c r="R93" s="757"/>
      <c r="S93" s="756"/>
      <c r="T93" s="757"/>
      <c r="U93" s="634"/>
      <c r="V93" s="634"/>
      <c r="W93" s="634"/>
      <c r="X93" s="634"/>
      <c r="Y93" s="634"/>
      <c r="Z93" s="634"/>
      <c r="AA93" s="634"/>
      <c r="AB93" s="634"/>
      <c r="AC93" s="634"/>
      <c r="AD93" s="634"/>
      <c r="AE93" s="634"/>
      <c r="AF93" s="634"/>
      <c r="AG93" s="634"/>
      <c r="AH93" s="634"/>
      <c r="AI93" s="634"/>
      <c r="AJ93" s="634"/>
      <c r="AK93" s="634"/>
      <c r="AL93" s="634"/>
      <c r="AM93" s="634"/>
      <c r="AN93" s="634"/>
      <c r="AO93" s="634"/>
      <c r="AP93" s="634"/>
      <c r="AQ93" s="634"/>
      <c r="AR93" s="634"/>
      <c r="AS93" s="634"/>
      <c r="AT93" s="634"/>
      <c r="AU93" s="634"/>
      <c r="AV93" s="634"/>
      <c r="AW93" s="634"/>
      <c r="AX93" s="634"/>
      <c r="AY93" s="634"/>
      <c r="AZ93" s="634"/>
      <c r="BA93" s="634"/>
      <c r="BB93" s="634"/>
      <c r="BC93" s="634"/>
      <c r="BD93" s="634"/>
    </row>
    <row r="94" customFormat="1" spans="2:56">
      <c r="B94" s="638"/>
      <c r="C94" s="638"/>
      <c r="D94" s="638"/>
      <c r="E94" s="638"/>
      <c r="G94" s="747"/>
      <c r="H94" s="748"/>
      <c r="I94" s="750"/>
      <c r="J94" s="751"/>
      <c r="K94" s="750"/>
      <c r="L94" s="751"/>
      <c r="M94" s="753"/>
      <c r="N94" s="754"/>
      <c r="O94" s="753"/>
      <c r="P94" s="754"/>
      <c r="Q94" s="756"/>
      <c r="R94" s="757"/>
      <c r="S94" s="756"/>
      <c r="T94" s="757"/>
      <c r="U94" s="634"/>
      <c r="V94" s="634"/>
      <c r="W94" s="634"/>
      <c r="X94" s="634"/>
      <c r="Y94" s="634"/>
      <c r="Z94" s="634"/>
      <c r="AA94" s="634"/>
      <c r="AB94" s="634"/>
      <c r="AC94" s="634"/>
      <c r="AD94" s="634"/>
      <c r="AE94" s="634"/>
      <c r="AF94" s="634"/>
      <c r="AG94" s="634"/>
      <c r="AH94" s="634"/>
      <c r="AI94" s="634"/>
      <c r="AJ94" s="634"/>
      <c r="AK94" s="634"/>
      <c r="AL94" s="634"/>
      <c r="AM94" s="634"/>
      <c r="AN94" s="634"/>
      <c r="AO94" s="634"/>
      <c r="AP94" s="634"/>
      <c r="AQ94" s="634"/>
      <c r="AR94" s="634"/>
      <c r="AS94" s="634"/>
      <c r="AT94" s="634"/>
      <c r="AU94" s="634"/>
      <c r="AV94" s="634"/>
      <c r="AW94" s="634"/>
      <c r="AX94" s="634"/>
      <c r="AY94" s="634"/>
      <c r="AZ94" s="634"/>
      <c r="BA94" s="634"/>
      <c r="BB94" s="634"/>
      <c r="BC94" s="634"/>
      <c r="BD94" s="634"/>
    </row>
    <row r="95" customFormat="1" spans="2:56">
      <c r="B95" s="638"/>
      <c r="C95" s="638"/>
      <c r="D95" s="638"/>
      <c r="E95" s="638"/>
      <c r="G95" s="545"/>
      <c r="H95" s="545"/>
      <c r="M95" s="634"/>
      <c r="N95" s="634"/>
      <c r="O95" s="634"/>
      <c r="P95" s="634"/>
      <c r="Q95" s="634"/>
      <c r="R95" s="634"/>
      <c r="S95" s="634"/>
      <c r="T95" s="634"/>
      <c r="U95" s="634"/>
      <c r="V95" s="634"/>
      <c r="W95" s="634"/>
      <c r="X95" s="634"/>
      <c r="Y95" s="634"/>
      <c r="Z95" s="634"/>
      <c r="AA95" s="634"/>
      <c r="AB95" s="634"/>
      <c r="AC95" s="634"/>
      <c r="AD95" s="634"/>
      <c r="AE95" s="634"/>
      <c r="AF95" s="634"/>
      <c r="AG95" s="634"/>
      <c r="AH95" s="634"/>
      <c r="AI95" s="634"/>
      <c r="AJ95" s="634"/>
      <c r="AK95" s="634"/>
      <c r="AL95" s="634"/>
      <c r="AM95" s="634"/>
      <c r="AN95" s="634"/>
      <c r="AO95" s="634"/>
      <c r="AP95" s="634"/>
      <c r="AQ95" s="634"/>
      <c r="AR95" s="634"/>
      <c r="AS95" s="634"/>
      <c r="AT95" s="634"/>
      <c r="AU95" s="634"/>
      <c r="AV95" s="634"/>
      <c r="AW95" s="634"/>
      <c r="AX95" s="634"/>
      <c r="AY95" s="634"/>
      <c r="AZ95" s="634"/>
      <c r="BA95" s="634"/>
      <c r="BB95" s="634"/>
      <c r="BC95" s="634"/>
      <c r="BD95" s="634"/>
    </row>
    <row r="96" customFormat="1" spans="2:56">
      <c r="B96" s="638"/>
      <c r="C96" s="638"/>
      <c r="D96" s="638"/>
      <c r="E96" s="638"/>
      <c r="G96" s="545"/>
      <c r="H96" s="545"/>
      <c r="M96" s="634"/>
      <c r="N96" s="634"/>
      <c r="O96" s="634"/>
      <c r="P96" s="634"/>
      <c r="Q96" s="634"/>
      <c r="R96" s="634"/>
      <c r="S96" s="634"/>
      <c r="T96" s="634"/>
      <c r="U96" s="634"/>
      <c r="V96" s="634"/>
      <c r="W96" s="634"/>
      <c r="X96" s="634"/>
      <c r="Y96" s="634"/>
      <c r="Z96" s="634"/>
      <c r="AA96" s="634"/>
      <c r="AB96" s="634"/>
      <c r="AC96" s="634"/>
      <c r="AD96" s="634"/>
      <c r="AE96" s="634"/>
      <c r="AF96" s="634"/>
      <c r="AG96" s="634"/>
      <c r="AH96" s="634"/>
      <c r="AI96" s="634"/>
      <c r="AJ96" s="634"/>
      <c r="AK96" s="634"/>
      <c r="AL96" s="634"/>
      <c r="AM96" s="634"/>
      <c r="AN96" s="634"/>
      <c r="AO96" s="634"/>
      <c r="AP96" s="634"/>
      <c r="AQ96" s="634"/>
      <c r="AR96" s="634"/>
      <c r="AS96" s="634"/>
      <c r="AT96" s="634"/>
      <c r="AU96" s="634"/>
      <c r="AV96" s="634"/>
      <c r="AW96" s="634"/>
      <c r="AX96" s="634"/>
      <c r="AY96" s="634"/>
      <c r="AZ96" s="634"/>
      <c r="BA96" s="634"/>
      <c r="BB96" s="634"/>
      <c r="BC96" s="634"/>
      <c r="BD96" s="634"/>
    </row>
    <row r="97" customFormat="1" spans="2:56">
      <c r="B97" s="638"/>
      <c r="C97" s="638"/>
      <c r="D97" s="638"/>
      <c r="E97" s="638"/>
      <c r="G97" s="545"/>
      <c r="H97" s="545"/>
      <c r="M97" s="634"/>
      <c r="N97" s="634"/>
      <c r="O97" s="634"/>
      <c r="P97" s="634"/>
      <c r="Q97" s="634"/>
      <c r="R97" s="634"/>
      <c r="S97" s="634"/>
      <c r="T97" s="634"/>
      <c r="U97" s="634"/>
      <c r="V97" s="634"/>
      <c r="W97" s="634"/>
      <c r="X97" s="634"/>
      <c r="Y97" s="634"/>
      <c r="Z97" s="634"/>
      <c r="AA97" s="634"/>
      <c r="AB97" s="634"/>
      <c r="AC97" s="634"/>
      <c r="AD97" s="634"/>
      <c r="AE97" s="634"/>
      <c r="AF97" s="634"/>
      <c r="AG97" s="634"/>
      <c r="AH97" s="634"/>
      <c r="AI97" s="634"/>
      <c r="AJ97" s="634"/>
      <c r="AK97" s="634"/>
      <c r="AL97" s="634"/>
      <c r="AM97" s="634"/>
      <c r="AN97" s="634"/>
      <c r="AO97" s="634"/>
      <c r="AP97" s="634"/>
      <c r="AQ97" s="634"/>
      <c r="AR97" s="634"/>
      <c r="AS97" s="634"/>
      <c r="AT97" s="634"/>
      <c r="AU97" s="634"/>
      <c r="AV97" s="634"/>
      <c r="AW97" s="634"/>
      <c r="AX97" s="634"/>
      <c r="AY97" s="634"/>
      <c r="AZ97" s="634"/>
      <c r="BA97" s="634"/>
      <c r="BB97" s="634"/>
      <c r="BC97" s="634"/>
      <c r="BD97" s="634"/>
    </row>
    <row r="98" customFormat="1" spans="2:56">
      <c r="B98" s="729"/>
      <c r="C98" s="729"/>
      <c r="D98" s="729"/>
      <c r="E98" s="729"/>
      <c r="G98" s="545"/>
      <c r="H98" s="545"/>
      <c r="M98" s="634">
        <f>(20000-10000*50%*90%)*12/21.75</f>
        <v>8551.72413793103</v>
      </c>
      <c r="N98" s="634"/>
      <c r="O98" s="634"/>
      <c r="P98" s="634"/>
      <c r="Q98" s="634"/>
      <c r="R98" s="634"/>
      <c r="S98" s="634"/>
      <c r="T98" s="634"/>
      <c r="U98" s="634"/>
      <c r="V98" s="634"/>
      <c r="W98" s="634"/>
      <c r="X98" s="634"/>
      <c r="Y98" s="634"/>
      <c r="Z98" s="634"/>
      <c r="AA98" s="634"/>
      <c r="AB98" s="634"/>
      <c r="AC98" s="634"/>
      <c r="AD98" s="634"/>
      <c r="AE98" s="634"/>
      <c r="AF98" s="634"/>
      <c r="AG98" s="634"/>
      <c r="AH98" s="634"/>
      <c r="AI98" s="634"/>
      <c r="AJ98" s="634"/>
      <c r="AK98" s="634"/>
      <c r="AL98" s="634"/>
      <c r="AM98" s="634"/>
      <c r="AN98" s="634"/>
      <c r="AO98" s="634"/>
      <c r="AP98" s="634"/>
      <c r="AQ98" s="634"/>
      <c r="AR98" s="634"/>
      <c r="AS98" s="634"/>
      <c r="AT98" s="634"/>
      <c r="AU98" s="634"/>
      <c r="AV98" s="634"/>
      <c r="AW98" s="634"/>
      <c r="AX98" s="634"/>
      <c r="AY98" s="634"/>
      <c r="AZ98" s="634"/>
      <c r="BA98" s="634"/>
      <c r="BB98" s="634"/>
      <c r="BC98" s="634"/>
      <c r="BD98" s="634"/>
    </row>
    <row r="99" customFormat="1" spans="2:56">
      <c r="B99" s="729"/>
      <c r="C99" s="729"/>
      <c r="D99" s="729"/>
      <c r="E99" s="729"/>
      <c r="G99" s="545"/>
      <c r="H99" s="545"/>
      <c r="M99" s="634"/>
      <c r="N99" s="634"/>
      <c r="O99" s="634"/>
      <c r="P99" s="634"/>
      <c r="Q99" s="634"/>
      <c r="R99" s="634"/>
      <c r="S99" s="634"/>
      <c r="T99" s="634"/>
      <c r="U99" s="634"/>
      <c r="V99" s="634"/>
      <c r="W99" s="634"/>
      <c r="X99" s="634"/>
      <c r="Y99" s="634"/>
      <c r="Z99" s="634"/>
      <c r="AA99" s="634"/>
      <c r="AB99" s="634"/>
      <c r="AC99" s="634"/>
      <c r="AD99" s="634"/>
      <c r="AE99" s="634"/>
      <c r="AF99" s="634"/>
      <c r="AG99" s="634"/>
      <c r="AH99" s="634"/>
      <c r="AI99" s="634"/>
      <c r="AJ99" s="634"/>
      <c r="AK99" s="634"/>
      <c r="AL99" s="634"/>
      <c r="AM99" s="634"/>
      <c r="AN99" s="634"/>
      <c r="AO99" s="634"/>
      <c r="AP99" s="634"/>
      <c r="AQ99" s="634"/>
      <c r="AR99" s="634"/>
      <c r="AS99" s="634"/>
      <c r="AT99" s="634"/>
      <c r="AU99" s="634"/>
      <c r="AV99" s="634"/>
      <c r="AW99" s="634"/>
      <c r="AX99" s="634"/>
      <c r="AY99" s="634"/>
      <c r="AZ99" s="634"/>
      <c r="BA99" s="634"/>
      <c r="BB99" s="634"/>
      <c r="BC99" s="634"/>
      <c r="BD99" s="634"/>
    </row>
    <row r="100" customFormat="1" spans="2:56">
      <c r="B100" s="729"/>
      <c r="C100" s="729"/>
      <c r="D100" s="729"/>
      <c r="E100" s="729"/>
      <c r="G100" s="545"/>
      <c r="H100" s="545"/>
      <c r="M100" s="634"/>
      <c r="N100" s="634"/>
      <c r="O100" s="634"/>
      <c r="P100" s="634"/>
      <c r="Q100" s="634"/>
      <c r="R100" s="634"/>
      <c r="S100" s="634"/>
      <c r="T100" s="634"/>
      <c r="U100" s="634"/>
      <c r="V100" s="634"/>
      <c r="W100" s="634"/>
      <c r="X100" s="634"/>
      <c r="Y100" s="634"/>
      <c r="Z100" s="634"/>
      <c r="AA100" s="634"/>
      <c r="AB100" s="634"/>
      <c r="AC100" s="634"/>
      <c r="AD100" s="634"/>
      <c r="AE100" s="634"/>
      <c r="AF100" s="634"/>
      <c r="AG100" s="634"/>
      <c r="AH100" s="634"/>
      <c r="AI100" s="634"/>
      <c r="AJ100" s="634"/>
      <c r="AK100" s="634"/>
      <c r="AL100" s="634"/>
      <c r="AM100" s="634"/>
      <c r="AN100" s="634"/>
      <c r="AO100" s="634"/>
      <c r="AP100" s="634"/>
      <c r="AQ100" s="634"/>
      <c r="AR100" s="634"/>
      <c r="AS100" s="634"/>
      <c r="AT100" s="634"/>
      <c r="AU100" s="634"/>
      <c r="AV100" s="634"/>
      <c r="AW100" s="634"/>
      <c r="AX100" s="634"/>
      <c r="AY100" s="634"/>
      <c r="AZ100" s="634"/>
      <c r="BA100" s="634"/>
      <c r="BB100" s="634"/>
      <c r="BC100" s="634"/>
      <c r="BD100" s="634"/>
    </row>
    <row r="101" customFormat="1" spans="1:56">
      <c r="A101" s="635" t="s">
        <v>1655</v>
      </c>
      <c r="B101" s="729"/>
      <c r="C101" s="729"/>
      <c r="D101" s="729"/>
      <c r="E101" s="729"/>
      <c r="G101" s="545"/>
      <c r="H101" s="545"/>
      <c r="M101" s="634"/>
      <c r="N101" s="634"/>
      <c r="O101" s="634"/>
      <c r="P101" s="634"/>
      <c r="Q101" s="634"/>
      <c r="R101" s="634"/>
      <c r="S101" s="634"/>
      <c r="T101" s="634"/>
      <c r="U101" s="634"/>
      <c r="V101" s="634"/>
      <c r="W101" s="634"/>
      <c r="X101" s="634"/>
      <c r="Y101" s="634"/>
      <c r="Z101" s="634"/>
      <c r="AA101" s="634"/>
      <c r="AB101" s="634"/>
      <c r="AC101" s="634"/>
      <c r="AD101" s="634"/>
      <c r="AE101" s="634"/>
      <c r="AF101" s="634"/>
      <c r="AG101" s="634"/>
      <c r="AH101" s="634"/>
      <c r="AI101" s="634"/>
      <c r="AJ101" s="634"/>
      <c r="AK101" s="634"/>
      <c r="AL101" s="634"/>
      <c r="AM101" s="634"/>
      <c r="AN101" s="634"/>
      <c r="AO101" s="634"/>
      <c r="AP101" s="634"/>
      <c r="AQ101" s="634"/>
      <c r="AR101" s="634"/>
      <c r="AS101" s="634"/>
      <c r="AT101" s="634"/>
      <c r="AU101" s="634"/>
      <c r="AV101" s="634"/>
      <c r="AW101" s="634"/>
      <c r="AX101" s="634"/>
      <c r="AY101" s="634"/>
      <c r="AZ101" s="634"/>
      <c r="BA101" s="634"/>
      <c r="BB101" s="634"/>
      <c r="BC101" s="634"/>
      <c r="BD101" s="634"/>
    </row>
    <row r="102" customFormat="1" ht="15" customHeight="1" spans="2:56">
      <c r="B102" s="638" t="s">
        <v>1656</v>
      </c>
      <c r="C102" s="638"/>
      <c r="D102" s="638"/>
      <c r="E102" s="638"/>
      <c r="G102" s="633"/>
      <c r="H102" s="633"/>
      <c r="I102" s="634"/>
      <c r="J102" s="634"/>
      <c r="K102" s="634"/>
      <c r="L102" s="634"/>
      <c r="M102" s="634"/>
      <c r="N102" s="634"/>
      <c r="O102" s="634"/>
      <c r="P102" s="634"/>
      <c r="Q102" s="634"/>
      <c r="R102" s="634"/>
      <c r="S102" s="634"/>
      <c r="T102" s="634"/>
      <c r="U102" s="634"/>
      <c r="V102" s="634"/>
      <c r="W102" s="634"/>
      <c r="X102" s="634"/>
      <c r="Y102" s="634"/>
      <c r="Z102" s="634"/>
      <c r="AA102" s="634"/>
      <c r="AB102" s="634"/>
      <c r="AC102" s="634"/>
      <c r="AD102" s="634"/>
      <c r="AE102" s="634"/>
      <c r="AF102" s="634"/>
      <c r="AG102" s="634"/>
      <c r="AH102" s="634"/>
      <c r="AI102" s="634"/>
      <c r="AJ102" s="634"/>
      <c r="AK102" s="634"/>
      <c r="AL102" s="634"/>
      <c r="AM102" s="634"/>
      <c r="AN102" s="634"/>
      <c r="AO102" s="634"/>
      <c r="AP102" s="634"/>
      <c r="AQ102" s="634"/>
      <c r="AR102" s="634"/>
      <c r="AS102" s="634"/>
      <c r="AT102" s="634"/>
      <c r="AU102" s="634"/>
      <c r="AV102" s="634"/>
      <c r="AW102" s="634"/>
      <c r="AX102" s="634"/>
      <c r="AY102" s="634"/>
      <c r="AZ102" s="634"/>
      <c r="BA102" s="634"/>
      <c r="BB102" s="634"/>
      <c r="BC102" s="634"/>
      <c r="BD102" s="634"/>
    </row>
    <row r="103" customFormat="1" spans="2:56">
      <c r="B103" s="638"/>
      <c r="C103" s="638"/>
      <c r="D103" s="638"/>
      <c r="E103" s="638"/>
      <c r="G103" s="633"/>
      <c r="H103" s="633"/>
      <c r="I103" s="634"/>
      <c r="J103" s="634"/>
      <c r="K103" s="634"/>
      <c r="L103" s="634"/>
      <c r="M103" s="634"/>
      <c r="N103" s="634"/>
      <c r="O103" s="634"/>
      <c r="P103" s="634"/>
      <c r="Q103" s="634"/>
      <c r="R103" s="634"/>
      <c r="S103" s="634"/>
      <c r="T103" s="634"/>
      <c r="U103" s="634"/>
      <c r="V103" s="634"/>
      <c r="W103" s="634"/>
      <c r="X103" s="634"/>
      <c r="Y103" s="634"/>
      <c r="Z103" s="634"/>
      <c r="AA103" s="634"/>
      <c r="AB103" s="634"/>
      <c r="AC103" s="634"/>
      <c r="AD103" s="634"/>
      <c r="AE103" s="634"/>
      <c r="AF103" s="634"/>
      <c r="AG103" s="634"/>
      <c r="AH103" s="634"/>
      <c r="AI103" s="634"/>
      <c r="AJ103" s="634"/>
      <c r="AK103" s="634"/>
      <c r="AL103" s="634"/>
      <c r="AM103" s="634"/>
      <c r="AN103" s="634"/>
      <c r="AO103" s="634"/>
      <c r="AP103" s="634"/>
      <c r="AQ103" s="634"/>
      <c r="AR103" s="634"/>
      <c r="AS103" s="634"/>
      <c r="AT103" s="634"/>
      <c r="AU103" s="634"/>
      <c r="AV103" s="634"/>
      <c r="AW103" s="634"/>
      <c r="AX103" s="634"/>
      <c r="AY103" s="634"/>
      <c r="AZ103" s="634"/>
      <c r="BA103" s="634"/>
      <c r="BB103" s="634"/>
      <c r="BC103" s="634"/>
      <c r="BD103" s="634"/>
    </row>
    <row r="104" customFormat="1" spans="2:56">
      <c r="B104" s="638"/>
      <c r="C104" s="638"/>
      <c r="D104" s="638"/>
      <c r="E104" s="638"/>
      <c r="G104" s="633"/>
      <c r="H104" s="633"/>
      <c r="I104" s="634"/>
      <c r="J104" s="634"/>
      <c r="K104" s="634"/>
      <c r="L104" s="634"/>
      <c r="M104" s="634"/>
      <c r="N104" s="634"/>
      <c r="O104" s="634"/>
      <c r="P104" s="634"/>
      <c r="Q104" s="634"/>
      <c r="R104" s="634"/>
      <c r="S104" s="634"/>
      <c r="T104" s="634"/>
      <c r="U104" s="634"/>
      <c r="V104" s="634"/>
      <c r="W104" s="634"/>
      <c r="X104" s="634"/>
      <c r="Y104" s="634"/>
      <c r="Z104" s="634"/>
      <c r="AA104" s="634"/>
      <c r="AB104" s="634"/>
      <c r="AC104" s="634"/>
      <c r="AD104" s="634"/>
      <c r="AE104" s="634"/>
      <c r="AF104" s="634"/>
      <c r="AG104" s="634"/>
      <c r="AH104" s="634"/>
      <c r="AI104" s="634"/>
      <c r="AJ104" s="634"/>
      <c r="AK104" s="634"/>
      <c r="AL104" s="634"/>
      <c r="AM104" s="634"/>
      <c r="AN104" s="634"/>
      <c r="AO104" s="634"/>
      <c r="AP104" s="634"/>
      <c r="AQ104" s="634"/>
      <c r="AR104" s="634"/>
      <c r="AS104" s="634"/>
      <c r="AT104" s="634"/>
      <c r="AU104" s="634"/>
      <c r="AV104" s="634"/>
      <c r="AW104" s="634"/>
      <c r="AX104" s="634"/>
      <c r="AY104" s="634"/>
      <c r="AZ104" s="634"/>
      <c r="BA104" s="634"/>
      <c r="BB104" s="634"/>
      <c r="BC104" s="634"/>
      <c r="BD104" s="634"/>
    </row>
    <row r="105" customFormat="1" spans="2:56">
      <c r="B105" s="638"/>
      <c r="C105" s="638"/>
      <c r="D105" s="638"/>
      <c r="E105" s="638"/>
      <c r="G105" s="633"/>
      <c r="H105" s="633"/>
      <c r="I105" s="634"/>
      <c r="J105" s="634"/>
      <c r="K105" s="634"/>
      <c r="L105" s="634"/>
      <c r="M105" s="634"/>
      <c r="N105" s="634"/>
      <c r="O105" s="634"/>
      <c r="P105" s="634"/>
      <c r="Q105" s="634"/>
      <c r="R105" s="634"/>
      <c r="S105" s="634"/>
      <c r="T105" s="634"/>
      <c r="U105" s="634"/>
      <c r="V105" s="634"/>
      <c r="W105" s="634"/>
      <c r="X105" s="634"/>
      <c r="Y105" s="634"/>
      <c r="Z105" s="634"/>
      <c r="AA105" s="634"/>
      <c r="AB105" s="634"/>
      <c r="AC105" s="634"/>
      <c r="AD105" s="634"/>
      <c r="AE105" s="634"/>
      <c r="AF105" s="634"/>
      <c r="AG105" s="634"/>
      <c r="AH105" s="634"/>
      <c r="AI105" s="634"/>
      <c r="AJ105" s="634"/>
      <c r="AK105" s="634"/>
      <c r="AL105" s="634"/>
      <c r="AM105" s="634"/>
      <c r="AN105" s="634"/>
      <c r="AO105" s="634"/>
      <c r="AP105" s="634"/>
      <c r="AQ105" s="634"/>
      <c r="AR105" s="634"/>
      <c r="AS105" s="634"/>
      <c r="AT105" s="634"/>
      <c r="AU105" s="634"/>
      <c r="AV105" s="634"/>
      <c r="AW105" s="634"/>
      <c r="AX105" s="634"/>
      <c r="AY105" s="634"/>
      <c r="AZ105" s="634"/>
      <c r="BA105" s="634"/>
      <c r="BB105" s="634"/>
      <c r="BC105" s="634"/>
      <c r="BD105" s="634"/>
    </row>
    <row r="106" customFormat="1" spans="2:56">
      <c r="B106" s="638"/>
      <c r="C106" s="638"/>
      <c r="D106" s="638"/>
      <c r="E106" s="638"/>
      <c r="G106" s="633"/>
      <c r="H106" s="633"/>
      <c r="I106" s="634"/>
      <c r="J106" s="634"/>
      <c r="K106" s="634"/>
      <c r="L106" s="634"/>
      <c r="M106" s="634"/>
      <c r="N106" s="634"/>
      <c r="O106" s="634"/>
      <c r="P106" s="634"/>
      <c r="Q106" s="634"/>
      <c r="R106" s="634"/>
      <c r="S106" s="634"/>
      <c r="T106" s="634"/>
      <c r="U106" s="634"/>
      <c r="V106" s="634"/>
      <c r="W106" s="634"/>
      <c r="X106" s="634"/>
      <c r="Y106" s="634"/>
      <c r="Z106" s="634"/>
      <c r="AA106" s="634"/>
      <c r="AB106" s="634"/>
      <c r="AC106" s="634"/>
      <c r="AD106" s="634"/>
      <c r="AE106" s="634"/>
      <c r="AF106" s="634"/>
      <c r="AG106" s="634"/>
      <c r="AH106" s="634"/>
      <c r="AI106" s="634"/>
      <c r="AJ106" s="634"/>
      <c r="AK106" s="634"/>
      <c r="AL106" s="634"/>
      <c r="AM106" s="634"/>
      <c r="AN106" s="634"/>
      <c r="AO106" s="634"/>
      <c r="AP106" s="634"/>
      <c r="AQ106" s="634"/>
      <c r="AR106" s="634"/>
      <c r="AS106" s="634"/>
      <c r="AT106" s="634"/>
      <c r="AU106" s="634"/>
      <c r="AV106" s="634"/>
      <c r="AW106" s="634"/>
      <c r="AX106" s="634"/>
      <c r="AY106" s="634"/>
      <c r="AZ106" s="634"/>
      <c r="BA106" s="634"/>
      <c r="BB106" s="634"/>
      <c r="BC106" s="634"/>
      <c r="BD106" s="634"/>
    </row>
    <row r="107" customFormat="1" spans="2:56">
      <c r="B107" s="729"/>
      <c r="C107" s="729"/>
      <c r="D107" s="729"/>
      <c r="E107" s="729"/>
      <c r="G107" s="633"/>
      <c r="H107" s="633"/>
      <c r="I107" s="634"/>
      <c r="J107" s="634"/>
      <c r="K107" s="634"/>
      <c r="L107" s="634"/>
      <c r="M107" s="634"/>
      <c r="N107" s="634"/>
      <c r="O107" s="634"/>
      <c r="P107" s="634"/>
      <c r="Q107" s="634"/>
      <c r="R107" s="634"/>
      <c r="S107" s="634"/>
      <c r="T107" s="634"/>
      <c r="U107" s="634"/>
      <c r="V107" s="634"/>
      <c r="W107" s="634"/>
      <c r="X107" s="634"/>
      <c r="Y107" s="634"/>
      <c r="Z107" s="634"/>
      <c r="AA107" s="634"/>
      <c r="AB107" s="634"/>
      <c r="AC107" s="634"/>
      <c r="AD107" s="634"/>
      <c r="AE107" s="634"/>
      <c r="AF107" s="634"/>
      <c r="AG107" s="634"/>
      <c r="AH107" s="634"/>
      <c r="AI107" s="634"/>
      <c r="AJ107" s="634"/>
      <c r="AK107" s="634"/>
      <c r="AL107" s="634"/>
      <c r="AM107" s="634"/>
      <c r="AN107" s="634"/>
      <c r="AO107" s="634"/>
      <c r="AP107" s="634"/>
      <c r="AQ107" s="634"/>
      <c r="AR107" s="634"/>
      <c r="AS107" s="634"/>
      <c r="AT107" s="634"/>
      <c r="AU107" s="634"/>
      <c r="AV107" s="634"/>
      <c r="AW107" s="634"/>
      <c r="AX107" s="634"/>
      <c r="AY107" s="634"/>
      <c r="AZ107" s="634"/>
      <c r="BA107" s="634"/>
      <c r="BB107" s="634"/>
      <c r="BC107" s="634"/>
      <c r="BD107" s="634"/>
    </row>
    <row r="108" customFormat="1" ht="17" spans="2:56">
      <c r="B108" s="730"/>
      <c r="C108" s="729"/>
      <c r="D108" s="729"/>
      <c r="E108" s="729"/>
      <c r="G108" s="633"/>
      <c r="H108" s="633"/>
      <c r="I108" s="634"/>
      <c r="J108" s="634"/>
      <c r="K108" s="634"/>
      <c r="L108" s="634"/>
      <c r="M108" s="634"/>
      <c r="N108" s="634"/>
      <c r="O108" s="634"/>
      <c r="P108" s="634"/>
      <c r="Q108" s="634"/>
      <c r="R108" s="634"/>
      <c r="S108" s="634"/>
      <c r="T108" s="634"/>
      <c r="U108" s="634"/>
      <c r="V108" s="634"/>
      <c r="W108" s="634"/>
      <c r="X108" s="634"/>
      <c r="Y108" s="634"/>
      <c r="Z108" s="634"/>
      <c r="AA108" s="634"/>
      <c r="AB108" s="634"/>
      <c r="AC108" s="634"/>
      <c r="AD108" s="634"/>
      <c r="AE108" s="634"/>
      <c r="AF108" s="634"/>
      <c r="AG108" s="634"/>
      <c r="AH108" s="634"/>
      <c r="AI108" s="634"/>
      <c r="AJ108" s="634"/>
      <c r="AK108" s="634"/>
      <c r="AL108" s="634"/>
      <c r="AM108" s="634"/>
      <c r="AN108" s="634"/>
      <c r="AO108" s="634"/>
      <c r="AP108" s="634"/>
      <c r="AQ108" s="634"/>
      <c r="AR108" s="634"/>
      <c r="AS108" s="634"/>
      <c r="AT108" s="634"/>
      <c r="AU108" s="634"/>
      <c r="AV108" s="634"/>
      <c r="AW108" s="634"/>
      <c r="AX108" s="634"/>
      <c r="AY108" s="634"/>
      <c r="AZ108" s="634"/>
      <c r="BA108" s="634"/>
      <c r="BB108" s="634"/>
      <c r="BC108" s="634"/>
      <c r="BD108" s="634"/>
    </row>
    <row r="109" customFormat="1" ht="16.9" spans="2:56">
      <c r="B109" s="731" t="s">
        <v>1657</v>
      </c>
      <c r="C109" s="732" t="s">
        <v>1658</v>
      </c>
      <c r="D109" s="731" t="s">
        <v>1659</v>
      </c>
      <c r="E109" s="731" t="s">
        <v>1660</v>
      </c>
      <c r="G109" s="545"/>
      <c r="H109" s="633"/>
      <c r="I109" s="634"/>
      <c r="J109" s="634"/>
      <c r="K109" s="634"/>
      <c r="L109" s="634"/>
      <c r="M109" s="634"/>
      <c r="N109" s="634"/>
      <c r="O109" s="634"/>
      <c r="P109" s="634"/>
      <c r="Q109" s="634"/>
      <c r="R109" s="634"/>
      <c r="S109" s="634"/>
      <c r="T109" s="634"/>
      <c r="U109" s="634"/>
      <c r="V109" s="634"/>
      <c r="W109" s="634"/>
      <c r="X109" s="634"/>
      <c r="Y109" s="634"/>
      <c r="Z109" s="634"/>
      <c r="AA109" s="634"/>
      <c r="AB109" s="634"/>
      <c r="AC109" s="634"/>
      <c r="AD109" s="634"/>
      <c r="AE109" s="634"/>
      <c r="AF109" s="634"/>
      <c r="AG109" s="634"/>
      <c r="AH109" s="634"/>
      <c r="AI109" s="634"/>
      <c r="AJ109" s="634"/>
      <c r="AK109" s="634"/>
      <c r="AL109" s="634"/>
      <c r="AM109" s="634"/>
      <c r="AN109" s="634"/>
      <c r="AO109" s="634"/>
      <c r="AP109" s="634"/>
      <c r="AQ109" s="634"/>
      <c r="AR109" s="634"/>
      <c r="AS109" s="634"/>
      <c r="AT109" s="634"/>
      <c r="AU109" s="634"/>
      <c r="AV109" s="634"/>
      <c r="AW109" s="634"/>
      <c r="AX109" s="634"/>
      <c r="AY109" s="634"/>
      <c r="AZ109" s="634"/>
      <c r="BA109" s="634"/>
      <c r="BB109" s="634"/>
      <c r="BC109" s="634"/>
      <c r="BD109" s="634"/>
    </row>
    <row r="110" customFormat="1" ht="54.6" customHeight="1" spans="2:56">
      <c r="B110" s="1357" t="s">
        <v>1661</v>
      </c>
      <c r="C110" s="734" t="s">
        <v>1662</v>
      </c>
      <c r="D110" s="1358" t="s">
        <v>1663</v>
      </c>
      <c r="E110" s="1358" t="s">
        <v>1664</v>
      </c>
      <c r="G110" s="545"/>
      <c r="H110" s="633"/>
      <c r="I110" s="634"/>
      <c r="J110" s="634"/>
      <c r="K110" s="634"/>
      <c r="L110" s="634"/>
      <c r="M110" s="634"/>
      <c r="N110" s="634"/>
      <c r="O110" s="634"/>
      <c r="P110" s="634"/>
      <c r="Q110" s="634"/>
      <c r="R110" s="634"/>
      <c r="S110" s="634"/>
      <c r="T110" s="634"/>
      <c r="U110" s="634"/>
      <c r="V110" s="634"/>
      <c r="W110" s="634"/>
      <c r="X110" s="634"/>
      <c r="Y110" s="634"/>
      <c r="Z110" s="634"/>
      <c r="AA110" s="634"/>
      <c r="AB110" s="634"/>
      <c r="AC110" s="634"/>
      <c r="AD110" s="634"/>
      <c r="AE110" s="634"/>
      <c r="AF110" s="634"/>
      <c r="AG110" s="634"/>
      <c r="AH110" s="634"/>
      <c r="AI110" s="634"/>
      <c r="AJ110" s="634"/>
      <c r="AK110" s="634"/>
      <c r="AL110" s="634"/>
      <c r="AM110" s="634"/>
      <c r="AN110" s="634"/>
      <c r="AO110" s="634"/>
      <c r="AP110" s="634"/>
      <c r="AQ110" s="634"/>
      <c r="AR110" s="634"/>
      <c r="AS110" s="634"/>
      <c r="AT110" s="634"/>
      <c r="AU110" s="634"/>
      <c r="AV110" s="634"/>
      <c r="AW110" s="634"/>
      <c r="AX110" s="634"/>
      <c r="AY110" s="634"/>
      <c r="AZ110" s="634"/>
      <c r="BA110" s="634"/>
      <c r="BB110" s="634"/>
      <c r="BC110" s="634"/>
      <c r="BD110" s="634"/>
    </row>
    <row r="111" customFormat="1" ht="71.4" customHeight="1" spans="2:56">
      <c r="B111" s="736"/>
      <c r="C111" s="737" t="s">
        <v>1665</v>
      </c>
      <c r="D111" s="738" t="s">
        <v>1666</v>
      </c>
      <c r="E111" s="1359" t="s">
        <v>1667</v>
      </c>
      <c r="G111" s="545"/>
      <c r="H111" s="633"/>
      <c r="I111" s="634"/>
      <c r="J111" s="634"/>
      <c r="K111" s="634"/>
      <c r="L111" s="634"/>
      <c r="M111" s="634"/>
      <c r="N111" s="634"/>
      <c r="O111" s="634"/>
      <c r="P111" s="634"/>
      <c r="Q111" s="634"/>
      <c r="R111" s="634"/>
      <c r="S111" s="634"/>
      <c r="T111" s="634"/>
      <c r="U111" s="634"/>
      <c r="V111" s="634"/>
      <c r="W111" s="634"/>
      <c r="X111" s="634"/>
      <c r="Y111" s="634"/>
      <c r="Z111" s="634"/>
      <c r="AA111" s="634"/>
      <c r="AB111" s="634"/>
      <c r="AC111" s="634"/>
      <c r="AD111" s="634"/>
      <c r="AE111" s="634"/>
      <c r="AF111" s="634"/>
      <c r="AG111" s="634"/>
      <c r="AH111" s="634"/>
      <c r="AI111" s="634"/>
      <c r="AJ111" s="634"/>
      <c r="AK111" s="634"/>
      <c r="AL111" s="634"/>
      <c r="AM111" s="634"/>
      <c r="AN111" s="634"/>
      <c r="AO111" s="634"/>
      <c r="AP111" s="634"/>
      <c r="AQ111" s="634"/>
      <c r="AR111" s="634"/>
      <c r="AS111" s="634"/>
      <c r="AT111" s="634"/>
      <c r="AU111" s="634"/>
      <c r="AV111" s="634"/>
      <c r="AW111" s="634"/>
      <c r="AX111" s="634"/>
      <c r="AY111" s="634"/>
      <c r="AZ111" s="634"/>
      <c r="BA111" s="634"/>
      <c r="BB111" s="634"/>
      <c r="BC111" s="634"/>
      <c r="BD111" s="634"/>
    </row>
    <row r="112" customFormat="1" ht="20.05" spans="2:56">
      <c r="B112" s="739"/>
      <c r="C112" s="734" t="s">
        <v>1668</v>
      </c>
      <c r="D112" s="1358" t="s">
        <v>1669</v>
      </c>
      <c r="E112" s="735"/>
      <c r="G112" s="545"/>
      <c r="H112" s="633"/>
      <c r="I112" s="634"/>
      <c r="J112" s="634"/>
      <c r="K112" s="634"/>
      <c r="L112" s="634"/>
      <c r="M112" s="634"/>
      <c r="N112" s="634"/>
      <c r="O112" s="634"/>
      <c r="P112" s="634"/>
      <c r="Q112" s="634"/>
      <c r="R112" s="634"/>
      <c r="S112" s="634"/>
      <c r="T112" s="634"/>
      <c r="U112" s="634"/>
      <c r="V112" s="634"/>
      <c r="W112" s="634"/>
      <c r="X112" s="634"/>
      <c r="Y112" s="634"/>
      <c r="Z112" s="634"/>
      <c r="AA112" s="634"/>
      <c r="AB112" s="634"/>
      <c r="AC112" s="634"/>
      <c r="AD112" s="634"/>
      <c r="AE112" s="634"/>
      <c r="AF112" s="634"/>
      <c r="AG112" s="634"/>
      <c r="AH112" s="634"/>
      <c r="AI112" s="634"/>
      <c r="AJ112" s="634"/>
      <c r="AK112" s="634"/>
      <c r="AL112" s="634"/>
      <c r="AM112" s="634"/>
      <c r="AN112" s="634"/>
      <c r="AO112" s="634"/>
      <c r="AP112" s="634"/>
      <c r="AQ112" s="634"/>
      <c r="AR112" s="634"/>
      <c r="AS112" s="634"/>
      <c r="AT112" s="634"/>
      <c r="AU112" s="634"/>
      <c r="AV112" s="634"/>
      <c r="AW112" s="634"/>
      <c r="AX112" s="634"/>
      <c r="AY112" s="634"/>
      <c r="AZ112" s="634"/>
      <c r="BA112" s="634"/>
      <c r="BB112" s="634"/>
      <c r="BC112" s="634"/>
      <c r="BD112" s="634"/>
    </row>
    <row r="113" customFormat="1" ht="16.9" spans="2:56">
      <c r="B113" s="1360" t="s">
        <v>1670</v>
      </c>
      <c r="C113" s="1361" t="s">
        <v>1669</v>
      </c>
      <c r="D113" s="1361" t="s">
        <v>1669</v>
      </c>
      <c r="E113" s="741"/>
      <c r="G113" s="545"/>
      <c r="H113" s="633"/>
      <c r="I113" s="634"/>
      <c r="J113" s="634"/>
      <c r="K113" s="634"/>
      <c r="L113" s="634"/>
      <c r="M113" s="634"/>
      <c r="N113" s="634"/>
      <c r="O113" s="634"/>
      <c r="P113" s="634"/>
      <c r="Q113" s="634"/>
      <c r="R113" s="634"/>
      <c r="S113" s="634"/>
      <c r="T113" s="634"/>
      <c r="U113" s="634"/>
      <c r="V113" s="634"/>
      <c r="W113" s="634"/>
      <c r="X113" s="634"/>
      <c r="Y113" s="634"/>
      <c r="Z113" s="634"/>
      <c r="AA113" s="634"/>
      <c r="AB113" s="634"/>
      <c r="AC113" s="634"/>
      <c r="AD113" s="634"/>
      <c r="AE113" s="634"/>
      <c r="AF113" s="634"/>
      <c r="AG113" s="634"/>
      <c r="AH113" s="634"/>
      <c r="AI113" s="634"/>
      <c r="AJ113" s="634"/>
      <c r="AK113" s="634"/>
      <c r="AL113" s="634"/>
      <c r="AM113" s="634"/>
      <c r="AN113" s="634"/>
      <c r="AO113" s="634"/>
      <c r="AP113" s="634"/>
      <c r="AQ113" s="634"/>
      <c r="AR113" s="634"/>
      <c r="AS113" s="634"/>
      <c r="AT113" s="634"/>
      <c r="AU113" s="634"/>
      <c r="AV113" s="634"/>
      <c r="AW113" s="634"/>
      <c r="AX113" s="634"/>
      <c r="AY113" s="634"/>
      <c r="AZ113" s="634"/>
      <c r="BA113" s="634"/>
      <c r="BB113" s="634"/>
      <c r="BC113" s="634"/>
      <c r="BD113" s="634"/>
    </row>
    <row r="114" customFormat="1" ht="53.55" customHeight="1" spans="2:56">
      <c r="B114" s="1362" t="s">
        <v>1671</v>
      </c>
      <c r="C114" s="743" t="s">
        <v>1672</v>
      </c>
      <c r="D114" s="1361" t="s">
        <v>1663</v>
      </c>
      <c r="E114" s="1361" t="s">
        <v>1673</v>
      </c>
      <c r="G114" s="545"/>
      <c r="H114" s="633"/>
      <c r="I114" s="634"/>
      <c r="J114" s="634"/>
      <c r="K114" s="634"/>
      <c r="L114" s="634"/>
      <c r="M114" s="634"/>
      <c r="N114" s="634"/>
      <c r="O114" s="634"/>
      <c r="P114" s="634"/>
      <c r="Q114" s="634"/>
      <c r="R114" s="634"/>
      <c r="S114" s="634"/>
      <c r="T114" s="634"/>
      <c r="U114" s="634"/>
      <c r="V114" s="634"/>
      <c r="W114" s="634"/>
      <c r="X114" s="634"/>
      <c r="Y114" s="634"/>
      <c r="Z114" s="634"/>
      <c r="AA114" s="634"/>
      <c r="AB114" s="634"/>
      <c r="AC114" s="634"/>
      <c r="AD114" s="634"/>
      <c r="AE114" s="634"/>
      <c r="AF114" s="634"/>
      <c r="AG114" s="634"/>
      <c r="AH114" s="634"/>
      <c r="AI114" s="634"/>
      <c r="AJ114" s="634"/>
      <c r="AK114" s="634"/>
      <c r="AL114" s="634"/>
      <c r="AM114" s="634"/>
      <c r="AN114" s="634"/>
      <c r="AO114" s="634"/>
      <c r="AP114" s="634"/>
      <c r="AQ114" s="634"/>
      <c r="AR114" s="634"/>
      <c r="AS114" s="634"/>
      <c r="AT114" s="634"/>
      <c r="AU114" s="634"/>
      <c r="AV114" s="634"/>
      <c r="AW114" s="634"/>
      <c r="AX114" s="634"/>
      <c r="AY114" s="634"/>
      <c r="AZ114" s="634"/>
      <c r="BA114" s="634"/>
      <c r="BB114" s="634"/>
      <c r="BC114" s="634"/>
      <c r="BD114" s="634"/>
    </row>
    <row r="115" customFormat="1" ht="76.2" customHeight="1" spans="2:56">
      <c r="B115" s="744"/>
      <c r="C115" s="737" t="s">
        <v>1674</v>
      </c>
      <c r="D115" s="738" t="s">
        <v>1675</v>
      </c>
      <c r="E115" s="1359" t="s">
        <v>1676</v>
      </c>
      <c r="G115" s="545"/>
      <c r="H115" s="633"/>
      <c r="I115" s="634"/>
      <c r="J115" s="634"/>
      <c r="K115" s="634"/>
      <c r="L115" s="634"/>
      <c r="M115" s="634"/>
      <c r="N115" s="634"/>
      <c r="O115" s="634"/>
      <c r="P115" s="634"/>
      <c r="Q115" s="634"/>
      <c r="R115" s="634"/>
      <c r="S115" s="634"/>
      <c r="T115" s="634"/>
      <c r="U115" s="634"/>
      <c r="V115" s="634"/>
      <c r="W115" s="634"/>
      <c r="X115" s="634"/>
      <c r="Y115" s="634"/>
      <c r="Z115" s="634"/>
      <c r="AA115" s="634"/>
      <c r="AB115" s="634"/>
      <c r="AC115" s="634"/>
      <c r="AD115" s="634"/>
      <c r="AE115" s="634"/>
      <c r="AF115" s="634"/>
      <c r="AG115" s="634"/>
      <c r="AH115" s="634"/>
      <c r="AI115" s="634"/>
      <c r="AJ115" s="634"/>
      <c r="AK115" s="634"/>
      <c r="AL115" s="634"/>
      <c r="AM115" s="634"/>
      <c r="AN115" s="634"/>
      <c r="AO115" s="634"/>
      <c r="AP115" s="634"/>
      <c r="AQ115" s="634"/>
      <c r="AR115" s="634"/>
      <c r="AS115" s="634"/>
      <c r="AT115" s="634"/>
      <c r="AU115" s="634"/>
      <c r="AV115" s="634"/>
      <c r="AW115" s="634"/>
      <c r="AX115" s="634"/>
      <c r="AY115" s="634"/>
      <c r="AZ115" s="634"/>
      <c r="BA115" s="634"/>
      <c r="BB115" s="634"/>
      <c r="BC115" s="634"/>
      <c r="BD115" s="634"/>
    </row>
    <row r="116" customFormat="1" ht="15" customHeight="1" spans="2:56">
      <c r="B116" s="638" t="s">
        <v>1677</v>
      </c>
      <c r="C116" s="638"/>
      <c r="D116" s="638"/>
      <c r="E116" s="638"/>
      <c r="G116" s="633"/>
      <c r="H116" s="633"/>
      <c r="I116" s="634"/>
      <c r="J116" s="634"/>
      <c r="K116" s="634"/>
      <c r="L116" s="634"/>
      <c r="M116" s="634"/>
      <c r="N116" s="634"/>
      <c r="O116" s="634"/>
      <c r="P116" s="634"/>
      <c r="Q116" s="634"/>
      <c r="R116" s="634"/>
      <c r="S116" s="634"/>
      <c r="T116" s="634"/>
      <c r="U116" s="634"/>
      <c r="V116" s="634"/>
      <c r="W116" s="634"/>
      <c r="X116" s="634"/>
      <c r="Y116" s="634"/>
      <c r="Z116" s="634"/>
      <c r="AA116" s="634"/>
      <c r="AB116" s="634"/>
      <c r="AC116" s="634"/>
      <c r="AD116" s="634"/>
      <c r="AE116" s="634"/>
      <c r="AF116" s="634"/>
      <c r="AG116" s="634"/>
      <c r="AH116" s="634"/>
      <c r="AI116" s="634"/>
      <c r="AJ116" s="634"/>
      <c r="AK116" s="634"/>
      <c r="AL116" s="634"/>
      <c r="AM116" s="634"/>
      <c r="AN116" s="634"/>
      <c r="AO116" s="634"/>
      <c r="AP116" s="634"/>
      <c r="AQ116" s="634"/>
      <c r="AR116" s="634"/>
      <c r="AS116" s="634"/>
      <c r="AT116" s="634"/>
      <c r="AU116" s="634"/>
      <c r="AV116" s="634"/>
      <c r="AW116" s="634"/>
      <c r="AX116" s="634"/>
      <c r="AY116" s="634"/>
      <c r="AZ116" s="634"/>
      <c r="BA116" s="634"/>
      <c r="BB116" s="634"/>
      <c r="BC116" s="634"/>
      <c r="BD116" s="634"/>
    </row>
    <row r="117" customFormat="1" spans="2:56">
      <c r="B117" s="638"/>
      <c r="C117" s="638"/>
      <c r="D117" s="638"/>
      <c r="E117" s="638"/>
      <c r="G117" s="633"/>
      <c r="H117" s="633"/>
      <c r="I117" s="634"/>
      <c r="J117" s="634"/>
      <c r="K117" s="634"/>
      <c r="L117" s="634"/>
      <c r="M117" s="634"/>
      <c r="N117" s="634"/>
      <c r="O117" s="634"/>
      <c r="P117" s="634"/>
      <c r="Q117" s="634"/>
      <c r="R117" s="634"/>
      <c r="S117" s="634"/>
      <c r="T117" s="634"/>
      <c r="U117" s="634"/>
      <c r="V117" s="634"/>
      <c r="W117" s="634"/>
      <c r="X117" s="634"/>
      <c r="Y117" s="634"/>
      <c r="Z117" s="634"/>
      <c r="AA117" s="634"/>
      <c r="AB117" s="634"/>
      <c r="AC117" s="634"/>
      <c r="AD117" s="634"/>
      <c r="AE117" s="634"/>
      <c r="AF117" s="634"/>
      <c r="AG117" s="634"/>
      <c r="AH117" s="634"/>
      <c r="AI117" s="634"/>
      <c r="AJ117" s="634"/>
      <c r="AK117" s="634"/>
      <c r="AL117" s="634"/>
      <c r="AM117" s="634"/>
      <c r="AN117" s="634"/>
      <c r="AO117" s="634"/>
      <c r="AP117" s="634"/>
      <c r="AQ117" s="634"/>
      <c r="AR117" s="634"/>
      <c r="AS117" s="634"/>
      <c r="AT117" s="634"/>
      <c r="AU117" s="634"/>
      <c r="AV117" s="634"/>
      <c r="AW117" s="634"/>
      <c r="AX117" s="634"/>
      <c r="AY117" s="634"/>
      <c r="AZ117" s="634"/>
      <c r="BA117" s="634"/>
      <c r="BB117" s="634"/>
      <c r="BC117" s="634"/>
      <c r="BD117" s="634"/>
    </row>
    <row r="118" customFormat="1" spans="2:56">
      <c r="B118" s="638"/>
      <c r="C118" s="638"/>
      <c r="D118" s="638"/>
      <c r="E118" s="638"/>
      <c r="G118" s="633"/>
      <c r="H118" s="633"/>
      <c r="I118" s="634"/>
      <c r="J118" s="634"/>
      <c r="K118" s="634"/>
      <c r="L118" s="634"/>
      <c r="M118" s="634"/>
      <c r="N118" s="634"/>
      <c r="O118" s="634"/>
      <c r="P118" s="634"/>
      <c r="Q118" s="634"/>
      <c r="R118" s="634"/>
      <c r="S118" s="634"/>
      <c r="T118" s="634"/>
      <c r="U118" s="634"/>
      <c r="V118" s="634"/>
      <c r="W118" s="634"/>
      <c r="X118" s="634"/>
      <c r="Y118" s="634"/>
      <c r="Z118" s="634"/>
      <c r="AA118" s="634"/>
      <c r="AB118" s="634"/>
      <c r="AC118" s="634"/>
      <c r="AD118" s="634"/>
      <c r="AE118" s="634"/>
      <c r="AF118" s="634"/>
      <c r="AG118" s="634"/>
      <c r="AH118" s="634"/>
      <c r="AI118" s="634"/>
      <c r="AJ118" s="634"/>
      <c r="AK118" s="634"/>
      <c r="AL118" s="634"/>
      <c r="AM118" s="634"/>
      <c r="AN118" s="634"/>
      <c r="AO118" s="634"/>
      <c r="AP118" s="634"/>
      <c r="AQ118" s="634"/>
      <c r="AR118" s="634"/>
      <c r="AS118" s="634"/>
      <c r="AT118" s="634"/>
      <c r="AU118" s="634"/>
      <c r="AV118" s="634"/>
      <c r="AW118" s="634"/>
      <c r="AX118" s="634"/>
      <c r="AY118" s="634"/>
      <c r="AZ118" s="634"/>
      <c r="BA118" s="634"/>
      <c r="BB118" s="634"/>
      <c r="BC118" s="634"/>
      <c r="BD118" s="634"/>
    </row>
    <row r="119" customFormat="1" spans="2:56">
      <c r="B119" s="638"/>
      <c r="C119" s="638"/>
      <c r="D119" s="638"/>
      <c r="E119" s="638"/>
      <c r="G119" s="633"/>
      <c r="H119" s="633"/>
      <c r="I119" s="634"/>
      <c r="J119" s="634"/>
      <c r="K119" s="634"/>
      <c r="L119" s="634"/>
      <c r="M119" s="634"/>
      <c r="N119" s="634"/>
      <c r="O119" s="634"/>
      <c r="P119" s="634"/>
      <c r="Q119" s="634"/>
      <c r="R119" s="634"/>
      <c r="S119" s="634"/>
      <c r="T119" s="634"/>
      <c r="U119" s="634"/>
      <c r="V119" s="634"/>
      <c r="W119" s="634"/>
      <c r="X119" s="634"/>
      <c r="Y119" s="634"/>
      <c r="Z119" s="634"/>
      <c r="AA119" s="634"/>
      <c r="AB119" s="634"/>
      <c r="AC119" s="634"/>
      <c r="AD119" s="634"/>
      <c r="AE119" s="634"/>
      <c r="AF119" s="634"/>
      <c r="AG119" s="634"/>
      <c r="AH119" s="634"/>
      <c r="AI119" s="634"/>
      <c r="AJ119" s="634"/>
      <c r="AK119" s="634"/>
      <c r="AL119" s="634"/>
      <c r="AM119" s="634"/>
      <c r="AN119" s="634"/>
      <c r="AO119" s="634"/>
      <c r="AP119" s="634"/>
      <c r="AQ119" s="634"/>
      <c r="AR119" s="634"/>
      <c r="AS119" s="634"/>
      <c r="AT119" s="634"/>
      <c r="AU119" s="634"/>
      <c r="AV119" s="634"/>
      <c r="AW119" s="634"/>
      <c r="AX119" s="634"/>
      <c r="AY119" s="634"/>
      <c r="AZ119" s="634"/>
      <c r="BA119" s="634"/>
      <c r="BB119" s="634"/>
      <c r="BC119" s="634"/>
      <c r="BD119" s="634"/>
    </row>
    <row r="120" customFormat="1" spans="2:56">
      <c r="B120" s="638"/>
      <c r="C120" s="638"/>
      <c r="D120" s="638"/>
      <c r="E120" s="638"/>
      <c r="G120" s="633"/>
      <c r="H120" s="633"/>
      <c r="I120" s="634"/>
      <c r="J120" s="634"/>
      <c r="K120" s="634"/>
      <c r="L120" s="634"/>
      <c r="M120" s="634"/>
      <c r="N120" s="634"/>
      <c r="O120" s="634"/>
      <c r="P120" s="634"/>
      <c r="Q120" s="634"/>
      <c r="R120" s="634"/>
      <c r="S120" s="634"/>
      <c r="T120" s="634"/>
      <c r="U120" s="634"/>
      <c r="V120" s="634"/>
      <c r="W120" s="634"/>
      <c r="X120" s="634"/>
      <c r="Y120" s="634"/>
      <c r="Z120" s="634"/>
      <c r="AA120" s="634"/>
      <c r="AB120" s="634"/>
      <c r="AC120" s="634"/>
      <c r="AD120" s="634"/>
      <c r="AE120" s="634"/>
      <c r="AF120" s="634"/>
      <c r="AG120" s="634"/>
      <c r="AH120" s="634"/>
      <c r="AI120" s="634"/>
      <c r="AJ120" s="634"/>
      <c r="AK120" s="634"/>
      <c r="AL120" s="634"/>
      <c r="AM120" s="634"/>
      <c r="AN120" s="634"/>
      <c r="AO120" s="634"/>
      <c r="AP120" s="634"/>
      <c r="AQ120" s="634"/>
      <c r="AR120" s="634"/>
      <c r="AS120" s="634"/>
      <c r="AT120" s="634"/>
      <c r="AU120" s="634"/>
      <c r="AV120" s="634"/>
      <c r="AW120" s="634"/>
      <c r="AX120" s="634"/>
      <c r="AY120" s="634"/>
      <c r="AZ120" s="634"/>
      <c r="BA120" s="634"/>
      <c r="BB120" s="634"/>
      <c r="BC120" s="634"/>
      <c r="BD120" s="634"/>
    </row>
    <row r="121" customFormat="1" spans="2:56">
      <c r="B121" s="638"/>
      <c r="C121" s="638"/>
      <c r="D121" s="638"/>
      <c r="E121" s="638"/>
      <c r="G121" s="633"/>
      <c r="H121" s="633"/>
      <c r="I121" s="634"/>
      <c r="J121" s="634"/>
      <c r="K121" s="634"/>
      <c r="L121" s="634"/>
      <c r="M121" s="634"/>
      <c r="N121" s="634"/>
      <c r="O121" s="634"/>
      <c r="P121" s="634"/>
      <c r="Q121" s="634"/>
      <c r="R121" s="634"/>
      <c r="S121" s="634"/>
      <c r="T121" s="634"/>
      <c r="U121" s="634"/>
      <c r="V121" s="634"/>
      <c r="W121" s="634"/>
      <c r="X121" s="634"/>
      <c r="Y121" s="634"/>
      <c r="Z121" s="634"/>
      <c r="AA121" s="634"/>
      <c r="AB121" s="634"/>
      <c r="AC121" s="634"/>
      <c r="AD121" s="634"/>
      <c r="AE121" s="634"/>
      <c r="AF121" s="634"/>
      <c r="AG121" s="634"/>
      <c r="AH121" s="634"/>
      <c r="AI121" s="634"/>
      <c r="AJ121" s="634"/>
      <c r="AK121" s="634"/>
      <c r="AL121" s="634"/>
      <c r="AM121" s="634"/>
      <c r="AN121" s="634"/>
      <c r="AO121" s="634"/>
      <c r="AP121" s="634"/>
      <c r="AQ121" s="634"/>
      <c r="AR121" s="634"/>
      <c r="AS121" s="634"/>
      <c r="AT121" s="634"/>
      <c r="AU121" s="634"/>
      <c r="AV121" s="634"/>
      <c r="AW121" s="634"/>
      <c r="AX121" s="634"/>
      <c r="AY121" s="634"/>
      <c r="AZ121" s="634"/>
      <c r="BA121" s="634"/>
      <c r="BB121" s="634"/>
      <c r="BC121" s="634"/>
      <c r="BD121" s="634"/>
    </row>
    <row r="122" spans="2:5">
      <c r="B122" s="638"/>
      <c r="C122" s="638"/>
      <c r="D122" s="638"/>
      <c r="E122" s="638"/>
    </row>
    <row r="123" spans="2:5">
      <c r="B123" s="638"/>
      <c r="C123" s="638"/>
      <c r="D123" s="638"/>
      <c r="E123" s="638"/>
    </row>
    <row r="124" spans="2:5">
      <c r="B124" s="638"/>
      <c r="C124" s="638"/>
      <c r="D124" s="638"/>
      <c r="E124" s="638"/>
    </row>
    <row r="125" spans="2:5">
      <c r="B125" s="638"/>
      <c r="C125" s="638"/>
      <c r="D125" s="638"/>
      <c r="E125" s="638"/>
    </row>
    <row r="126" spans="2:5">
      <c r="B126" s="638"/>
      <c r="C126" s="638"/>
      <c r="D126" s="638"/>
      <c r="E126" s="638"/>
    </row>
    <row r="127" spans="2:5">
      <c r="B127" s="638"/>
      <c r="C127" s="638"/>
      <c r="D127" s="638"/>
      <c r="E127" s="638"/>
    </row>
    <row r="128" spans="2:5">
      <c r="B128" s="638"/>
      <c r="C128" s="638"/>
      <c r="D128" s="638"/>
      <c r="E128" s="638"/>
    </row>
    <row r="129" spans="2:5">
      <c r="B129" s="638"/>
      <c r="C129" s="638"/>
      <c r="D129" s="638"/>
      <c r="E129" s="638"/>
    </row>
    <row r="133" spans="1:1">
      <c r="A133" s="635" t="s">
        <v>1678</v>
      </c>
    </row>
    <row r="134" ht="43.2" spans="2:56">
      <c r="B134" s="758" t="s">
        <v>1679</v>
      </c>
      <c r="F134" s="768" t="s">
        <v>1680</v>
      </c>
      <c r="G134" s="769" t="s">
        <v>1681</v>
      </c>
      <c r="H134" s="770" t="s">
        <v>1682</v>
      </c>
      <c r="BC134"/>
      <c r="BD134"/>
    </row>
    <row r="135" spans="6:56">
      <c r="F135" s="771" t="s">
        <v>596</v>
      </c>
      <c r="G135" s="772">
        <v>1040</v>
      </c>
      <c r="H135" s="772">
        <v>740</v>
      </c>
      <c r="BC135"/>
      <c r="BD135"/>
    </row>
    <row r="136" spans="2:56">
      <c r="B136" s="635" t="s">
        <v>1683</v>
      </c>
      <c r="F136" s="771" t="s">
        <v>603</v>
      </c>
      <c r="G136" s="772">
        <v>1040</v>
      </c>
      <c r="H136" s="772">
        <v>740</v>
      </c>
      <c r="BC136"/>
      <c r="BD136"/>
    </row>
    <row r="137" spans="6:56">
      <c r="F137" s="771" t="s">
        <v>1684</v>
      </c>
      <c r="G137" s="772">
        <v>1040</v>
      </c>
      <c r="H137" s="772">
        <v>740</v>
      </c>
      <c r="BC137"/>
      <c r="BD137"/>
    </row>
    <row r="138" spans="6:56">
      <c r="F138" s="771" t="s">
        <v>1685</v>
      </c>
      <c r="G138" s="772">
        <v>1040</v>
      </c>
      <c r="H138" s="772">
        <v>740</v>
      </c>
      <c r="BC138"/>
      <c r="BD138"/>
    </row>
    <row r="139" spans="6:56">
      <c r="F139" s="771" t="s">
        <v>1686</v>
      </c>
      <c r="G139" s="772">
        <v>1040</v>
      </c>
      <c r="H139" s="772">
        <v>740</v>
      </c>
      <c r="BC139"/>
      <c r="BD139"/>
    </row>
    <row r="140" spans="6:56">
      <c r="F140" s="771" t="s">
        <v>1687</v>
      </c>
      <c r="G140" s="772">
        <v>1040</v>
      </c>
      <c r="H140" s="772">
        <v>740</v>
      </c>
      <c r="BC140"/>
      <c r="BD140"/>
    </row>
    <row r="141" spans="2:56">
      <c r="B141" s="759" t="s">
        <v>1688</v>
      </c>
      <c r="C141" s="760"/>
      <c r="D141" s="760"/>
      <c r="F141" s="771" t="s">
        <v>1689</v>
      </c>
      <c r="G141" s="772">
        <v>1040</v>
      </c>
      <c r="H141" s="772">
        <v>740</v>
      </c>
      <c r="BC141"/>
      <c r="BD141"/>
    </row>
    <row r="142" spans="2:56">
      <c r="B142" s="760"/>
      <c r="C142" s="760"/>
      <c r="D142" s="760"/>
      <c r="F142" s="771" t="s">
        <v>1690</v>
      </c>
      <c r="G142" s="772">
        <v>1040</v>
      </c>
      <c r="H142" s="772">
        <v>740</v>
      </c>
      <c r="BC142"/>
      <c r="BD142"/>
    </row>
    <row r="143" spans="2:56">
      <c r="B143" s="760"/>
      <c r="C143" s="760"/>
      <c r="D143" s="760"/>
      <c r="F143" s="771" t="s">
        <v>1691</v>
      </c>
      <c r="G143" s="772">
        <v>1040</v>
      </c>
      <c r="H143" s="772">
        <v>740</v>
      </c>
      <c r="BC143"/>
      <c r="BD143"/>
    </row>
    <row r="144" spans="2:56">
      <c r="B144" s="760"/>
      <c r="C144" s="760"/>
      <c r="D144" s="760"/>
      <c r="F144" s="771" t="s">
        <v>1692</v>
      </c>
      <c r="G144" s="772">
        <v>1040</v>
      </c>
      <c r="H144" s="772">
        <v>740</v>
      </c>
      <c r="BC144"/>
      <c r="BD144"/>
    </row>
    <row r="145" spans="2:56">
      <c r="B145" s="760"/>
      <c r="C145" s="760"/>
      <c r="D145" s="760"/>
      <c r="F145" s="771" t="s">
        <v>1693</v>
      </c>
      <c r="G145" s="772">
        <v>1040</v>
      </c>
      <c r="H145" s="772">
        <v>740</v>
      </c>
      <c r="BC145"/>
      <c r="BD145"/>
    </row>
    <row r="146" spans="2:56">
      <c r="B146" s="760"/>
      <c r="C146" s="760"/>
      <c r="D146" s="760"/>
      <c r="F146" s="771" t="s">
        <v>1694</v>
      </c>
      <c r="G146" s="772">
        <v>1165</v>
      </c>
      <c r="H146" s="772">
        <v>830</v>
      </c>
      <c r="BC146"/>
      <c r="BD146"/>
    </row>
    <row r="147" spans="2:56">
      <c r="B147" s="760"/>
      <c r="C147" s="760"/>
      <c r="D147" s="760"/>
      <c r="F147" s="771" t="s">
        <v>1695</v>
      </c>
      <c r="G147" s="772">
        <v>1165</v>
      </c>
      <c r="H147" s="772">
        <v>830</v>
      </c>
      <c r="BC147"/>
      <c r="BD147"/>
    </row>
    <row r="148" spans="2:56">
      <c r="B148" s="760"/>
      <c r="C148" s="760"/>
      <c r="D148" s="760"/>
      <c r="F148" s="771" t="s">
        <v>1696</v>
      </c>
      <c r="G148" s="772">
        <v>1165</v>
      </c>
      <c r="H148" s="772">
        <v>830</v>
      </c>
      <c r="BC148"/>
      <c r="BD148"/>
    </row>
    <row r="149" spans="2:56">
      <c r="B149" s="760"/>
      <c r="C149" s="760"/>
      <c r="D149" s="760"/>
      <c r="F149" s="771" t="s">
        <v>1697</v>
      </c>
      <c r="G149" s="772">
        <v>1165</v>
      </c>
      <c r="H149" s="772">
        <v>830</v>
      </c>
      <c r="BC149"/>
      <c r="BD149"/>
    </row>
    <row r="150" spans="2:56">
      <c r="B150" s="760"/>
      <c r="C150" s="760"/>
      <c r="D150" s="760"/>
      <c r="F150" s="771" t="s">
        <v>1698</v>
      </c>
      <c r="G150" s="772">
        <v>1165</v>
      </c>
      <c r="H150" s="772">
        <v>830</v>
      </c>
      <c r="BC150"/>
      <c r="BD150"/>
    </row>
    <row r="151" spans="2:56">
      <c r="B151" s="760"/>
      <c r="C151" s="760"/>
      <c r="D151" s="760"/>
      <c r="F151" s="771" t="s">
        <v>1699</v>
      </c>
      <c r="G151" s="772">
        <v>1165</v>
      </c>
      <c r="H151" s="772">
        <v>830</v>
      </c>
      <c r="BC151"/>
      <c r="BD151"/>
    </row>
    <row r="152" spans="2:56">
      <c r="B152" s="760"/>
      <c r="C152" s="760"/>
      <c r="D152" s="760"/>
      <c r="F152" s="771" t="s">
        <v>1700</v>
      </c>
      <c r="G152" s="772">
        <v>1400</v>
      </c>
      <c r="H152" s="773">
        <v>980</v>
      </c>
      <c r="BC152"/>
      <c r="BD152"/>
    </row>
    <row r="153" spans="2:56">
      <c r="B153" s="760"/>
      <c r="C153" s="760"/>
      <c r="D153" s="760"/>
      <c r="F153" s="771" t="s">
        <v>1701</v>
      </c>
      <c r="G153" s="772">
        <v>1400</v>
      </c>
      <c r="H153" s="773">
        <v>980</v>
      </c>
      <c r="BC153"/>
      <c r="BD153"/>
    </row>
    <row r="154" spans="6:56">
      <c r="F154" s="771" t="s">
        <v>1702</v>
      </c>
      <c r="G154" s="772">
        <v>1400</v>
      </c>
      <c r="H154" s="773">
        <v>980</v>
      </c>
      <c r="BC154"/>
      <c r="BD154"/>
    </row>
    <row r="155" spans="6:56">
      <c r="F155" s="771" t="s">
        <v>1703</v>
      </c>
      <c r="G155" s="772">
        <v>1400</v>
      </c>
      <c r="H155" s="773">
        <v>980</v>
      </c>
      <c r="BC155"/>
      <c r="BD155"/>
    </row>
    <row r="156" spans="6:56">
      <c r="F156" s="771" t="s">
        <v>1704</v>
      </c>
      <c r="G156" s="772">
        <v>1400</v>
      </c>
      <c r="H156" s="773">
        <v>980</v>
      </c>
      <c r="BC156"/>
      <c r="BD156"/>
    </row>
    <row r="157" spans="6:56">
      <c r="F157" s="771" t="s">
        <v>1705</v>
      </c>
      <c r="G157" s="772">
        <v>1400</v>
      </c>
      <c r="H157" s="773">
        <v>980</v>
      </c>
      <c r="BC157"/>
      <c r="BD157"/>
    </row>
    <row r="158" spans="6:56">
      <c r="F158" s="771" t="s">
        <v>1706</v>
      </c>
      <c r="G158" s="772">
        <v>1400</v>
      </c>
      <c r="H158" s="773">
        <v>980</v>
      </c>
      <c r="BC158"/>
      <c r="BD158"/>
    </row>
    <row r="159" spans="6:56">
      <c r="F159" s="771" t="s">
        <v>1707</v>
      </c>
      <c r="G159" s="772">
        <v>1040</v>
      </c>
      <c r="H159" s="772">
        <v>740</v>
      </c>
      <c r="BC159"/>
      <c r="BD159"/>
    </row>
    <row r="160" spans="6:56">
      <c r="F160" s="771" t="s">
        <v>1708</v>
      </c>
      <c r="G160" s="772">
        <v>1040</v>
      </c>
      <c r="H160" s="772">
        <v>740</v>
      </c>
      <c r="BC160"/>
      <c r="BD160"/>
    </row>
    <row r="161" spans="6:56">
      <c r="F161" s="771" t="s">
        <v>1709</v>
      </c>
      <c r="G161" s="772">
        <v>1040</v>
      </c>
      <c r="H161" s="772">
        <v>740</v>
      </c>
      <c r="BC161"/>
      <c r="BD161"/>
    </row>
    <row r="162" spans="6:56">
      <c r="F162" s="771" t="s">
        <v>1710</v>
      </c>
      <c r="G162" s="772">
        <v>1040</v>
      </c>
      <c r="H162" s="772">
        <v>740</v>
      </c>
      <c r="BC162"/>
      <c r="BD162"/>
    </row>
    <row r="163" spans="1:56">
      <c r="A163" s="761" t="s">
        <v>1711</v>
      </c>
      <c r="C163" s="636"/>
      <c r="F163" s="771" t="s">
        <v>1712</v>
      </c>
      <c r="G163" s="772">
        <v>1040</v>
      </c>
      <c r="H163" s="772">
        <v>740</v>
      </c>
      <c r="BC163"/>
      <c r="BD163"/>
    </row>
    <row r="164" ht="15" customHeight="1" spans="2:56">
      <c r="B164" s="762" t="s">
        <v>1568</v>
      </c>
      <c r="C164" s="666"/>
      <c r="D164" s="666"/>
      <c r="E164" s="666"/>
      <c r="F164" s="771" t="s">
        <v>1713</v>
      </c>
      <c r="G164" s="772">
        <v>1040</v>
      </c>
      <c r="H164" s="772">
        <v>740</v>
      </c>
      <c r="BC164"/>
      <c r="BD164"/>
    </row>
    <row r="165" ht="16.9" spans="2:56">
      <c r="B165" s="731" t="s">
        <v>953</v>
      </c>
      <c r="C165" s="732" t="s">
        <v>1714</v>
      </c>
      <c r="D165" s="731" t="s">
        <v>1715</v>
      </c>
      <c r="E165" s="666"/>
      <c r="F165" s="771" t="s">
        <v>1716</v>
      </c>
      <c r="G165" s="772">
        <v>1040</v>
      </c>
      <c r="H165" s="772">
        <v>740</v>
      </c>
      <c r="BC165"/>
      <c r="BD165"/>
    </row>
    <row r="166" spans="2:56">
      <c r="B166" s="763" t="s">
        <v>1717</v>
      </c>
      <c r="C166" s="764">
        <v>0</v>
      </c>
      <c r="D166" s="765">
        <v>0.025</v>
      </c>
      <c r="E166" s="666"/>
      <c r="F166" s="771" t="s">
        <v>1718</v>
      </c>
      <c r="G166" s="772">
        <v>1040</v>
      </c>
      <c r="H166" s="772">
        <v>740</v>
      </c>
      <c r="BC166"/>
      <c r="BD166"/>
    </row>
    <row r="167" spans="2:56">
      <c r="B167" s="766"/>
      <c r="C167" s="764">
        <v>0.03</v>
      </c>
      <c r="D167" s="765">
        <v>0.055</v>
      </c>
      <c r="E167" s="666"/>
      <c r="F167" s="771" t="s">
        <v>1719</v>
      </c>
      <c r="G167" s="772">
        <v>1040</v>
      </c>
      <c r="H167" s="772">
        <v>740</v>
      </c>
      <c r="BC167"/>
      <c r="BD167"/>
    </row>
    <row r="168" spans="2:56">
      <c r="B168" s="767"/>
      <c r="C168" s="764">
        <v>0.06</v>
      </c>
      <c r="D168" s="765">
        <v>0.085</v>
      </c>
      <c r="E168" s="666"/>
      <c r="F168" s="771" t="s">
        <v>1720</v>
      </c>
      <c r="G168" s="772">
        <v>1040</v>
      </c>
      <c r="H168" s="772">
        <v>740</v>
      </c>
      <c r="BC168"/>
      <c r="BD168"/>
    </row>
    <row r="169" spans="2:56">
      <c r="B169" s="763" t="s">
        <v>1721</v>
      </c>
      <c r="C169" s="764">
        <v>0</v>
      </c>
      <c r="D169" s="765">
        <v>0.035</v>
      </c>
      <c r="E169" s="666"/>
      <c r="F169" s="774" t="s">
        <v>1722</v>
      </c>
      <c r="G169" s="775">
        <v>1165</v>
      </c>
      <c r="H169" s="775">
        <v>830</v>
      </c>
      <c r="BC169"/>
      <c r="BD169"/>
    </row>
    <row r="170" spans="2:56">
      <c r="B170" s="766"/>
      <c r="C170" s="764">
        <v>0.03</v>
      </c>
      <c r="D170" s="765">
        <v>0.065</v>
      </c>
      <c r="E170" s="666"/>
      <c r="F170" s="774" t="s">
        <v>1723</v>
      </c>
      <c r="G170" s="775">
        <v>1165</v>
      </c>
      <c r="H170" s="775">
        <v>830</v>
      </c>
      <c r="BC170"/>
      <c r="BD170"/>
    </row>
    <row r="171" spans="2:56">
      <c r="B171" s="767"/>
      <c r="C171" s="764">
        <v>0.06</v>
      </c>
      <c r="D171" s="765">
        <v>0.095</v>
      </c>
      <c r="E171" s="666"/>
      <c r="F171" s="771" t="s">
        <v>1724</v>
      </c>
      <c r="G171" s="772">
        <v>1040</v>
      </c>
      <c r="H171" s="772">
        <v>740</v>
      </c>
      <c r="BC171"/>
      <c r="BD171"/>
    </row>
    <row r="172" spans="2:56">
      <c r="B172" s="763" t="s">
        <v>1725</v>
      </c>
      <c r="C172" s="764">
        <v>0</v>
      </c>
      <c r="D172" s="765">
        <v>0.045</v>
      </c>
      <c r="E172" s="666"/>
      <c r="F172" s="771" t="s">
        <v>1726</v>
      </c>
      <c r="G172" s="772">
        <v>1165</v>
      </c>
      <c r="H172" s="772">
        <v>830</v>
      </c>
      <c r="BC172"/>
      <c r="BD172"/>
    </row>
    <row r="173" spans="2:56">
      <c r="B173" s="766"/>
      <c r="C173" s="764">
        <v>0.03</v>
      </c>
      <c r="D173" s="765">
        <v>0.075</v>
      </c>
      <c r="E173" s="666"/>
      <c r="F173" s="771" t="s">
        <v>1727</v>
      </c>
      <c r="G173" s="772">
        <v>1040</v>
      </c>
      <c r="H173" s="772">
        <v>740</v>
      </c>
      <c r="BC173"/>
      <c r="BD173"/>
    </row>
    <row r="174" spans="2:56">
      <c r="B174" s="767"/>
      <c r="C174" s="764">
        <v>0.06</v>
      </c>
      <c r="D174" s="765">
        <v>0.105</v>
      </c>
      <c r="E174" s="666"/>
      <c r="F174" s="771" t="s">
        <v>1728</v>
      </c>
      <c r="G174" s="772">
        <v>1165</v>
      </c>
      <c r="H174" s="772">
        <v>830</v>
      </c>
      <c r="BC174"/>
      <c r="BD174"/>
    </row>
    <row r="175" spans="2:56">
      <c r="B175" s="666"/>
      <c r="C175" s="666"/>
      <c r="D175" s="666"/>
      <c r="E175" s="666"/>
      <c r="F175" s="771" t="s">
        <v>1729</v>
      </c>
      <c r="G175" s="772">
        <v>1040</v>
      </c>
      <c r="H175" s="772">
        <v>740</v>
      </c>
      <c r="BC175"/>
      <c r="BD175"/>
    </row>
    <row r="176" ht="15" customHeight="1" spans="2:56">
      <c r="B176" s="759" t="s">
        <v>1730</v>
      </c>
      <c r="C176" s="759"/>
      <c r="D176" s="759"/>
      <c r="E176" s="759"/>
      <c r="F176" s="771" t="s">
        <v>1731</v>
      </c>
      <c r="G176" s="772">
        <v>1040</v>
      </c>
      <c r="H176" s="772">
        <v>740</v>
      </c>
      <c r="BC176"/>
      <c r="BD176"/>
    </row>
    <row r="177" spans="2:56">
      <c r="B177" s="759"/>
      <c r="C177" s="759"/>
      <c r="D177" s="759"/>
      <c r="E177" s="759"/>
      <c r="F177" s="771" t="s">
        <v>1732</v>
      </c>
      <c r="G177" s="772">
        <v>1165</v>
      </c>
      <c r="H177" s="772">
        <v>830</v>
      </c>
      <c r="BC177"/>
      <c r="BD177"/>
    </row>
    <row r="178" spans="2:56">
      <c r="B178" s="759"/>
      <c r="C178" s="759"/>
      <c r="D178" s="759"/>
      <c r="E178" s="759"/>
      <c r="F178" s="771" t="s">
        <v>1733</v>
      </c>
      <c r="G178" s="772">
        <v>1165</v>
      </c>
      <c r="H178" s="772">
        <v>830</v>
      </c>
      <c r="BC178"/>
      <c r="BD178"/>
    </row>
    <row r="179" spans="2:56">
      <c r="B179" s="759"/>
      <c r="C179" s="759"/>
      <c r="D179" s="759"/>
      <c r="E179" s="759"/>
      <c r="F179" s="771" t="s">
        <v>1734</v>
      </c>
      <c r="G179" s="772">
        <v>1165</v>
      </c>
      <c r="H179" s="772">
        <v>830</v>
      </c>
      <c r="BC179"/>
      <c r="BD179"/>
    </row>
    <row r="180" spans="2:56">
      <c r="B180" s="759"/>
      <c r="C180" s="759"/>
      <c r="D180" s="759"/>
      <c r="E180" s="759"/>
      <c r="F180" s="771" t="s">
        <v>1735</v>
      </c>
      <c r="G180" s="772">
        <v>1400</v>
      </c>
      <c r="H180" s="773">
        <v>980</v>
      </c>
      <c r="BC180"/>
      <c r="BD180"/>
    </row>
    <row r="181" spans="2:56">
      <c r="B181" s="759"/>
      <c r="C181" s="759"/>
      <c r="D181" s="759"/>
      <c r="E181" s="759"/>
      <c r="F181" s="771" t="s">
        <v>1736</v>
      </c>
      <c r="G181" s="772">
        <v>1400</v>
      </c>
      <c r="H181" s="773">
        <v>980</v>
      </c>
      <c r="BC181"/>
      <c r="BD181"/>
    </row>
    <row r="182" spans="2:5">
      <c r="B182" s="759"/>
      <c r="C182" s="759"/>
      <c r="D182" s="759"/>
      <c r="E182" s="759"/>
    </row>
    <row r="183" spans="2:5">
      <c r="B183" s="759"/>
      <c r="C183" s="759"/>
      <c r="D183" s="759"/>
      <c r="E183" s="759"/>
    </row>
    <row r="184" spans="2:5">
      <c r="B184" s="759"/>
      <c r="C184" s="759"/>
      <c r="D184" s="759"/>
      <c r="E184" s="759"/>
    </row>
    <row r="185" spans="2:5">
      <c r="B185" s="759"/>
      <c r="C185" s="759"/>
      <c r="D185" s="759"/>
      <c r="E185" s="759"/>
    </row>
    <row r="186" spans="2:5">
      <c r="B186" s="759"/>
      <c r="C186" s="759"/>
      <c r="D186" s="759"/>
      <c r="E186" s="759"/>
    </row>
    <row r="187" spans="2:5">
      <c r="B187" s="759"/>
      <c r="C187" s="759"/>
      <c r="D187" s="759"/>
      <c r="E187" s="759"/>
    </row>
    <row r="188" spans="2:5">
      <c r="B188" s="759"/>
      <c r="C188" s="759"/>
      <c r="D188" s="759"/>
      <c r="E188" s="759"/>
    </row>
    <row r="189" spans="2:5">
      <c r="B189" s="759"/>
      <c r="C189" s="759"/>
      <c r="D189" s="759"/>
      <c r="E189" s="759"/>
    </row>
    <row r="190" spans="2:5">
      <c r="B190" s="759"/>
      <c r="C190" s="759"/>
      <c r="D190" s="759"/>
      <c r="E190" s="759"/>
    </row>
    <row r="191" spans="2:5">
      <c r="B191" s="759"/>
      <c r="C191" s="759"/>
      <c r="D191" s="759"/>
      <c r="E191" s="759"/>
    </row>
    <row r="192" spans="2:5">
      <c r="B192" s="759"/>
      <c r="C192" s="759"/>
      <c r="D192" s="759"/>
      <c r="E192" s="759"/>
    </row>
    <row r="193" spans="2:5">
      <c r="B193" s="759"/>
      <c r="C193" s="759"/>
      <c r="D193" s="759"/>
      <c r="E193" s="759"/>
    </row>
    <row r="194" spans="2:5">
      <c r="B194" s="759"/>
      <c r="C194" s="759"/>
      <c r="D194" s="759"/>
      <c r="E194" s="759"/>
    </row>
    <row r="195" spans="2:5">
      <c r="B195" s="759"/>
      <c r="C195" s="759"/>
      <c r="D195" s="759"/>
      <c r="E195" s="759"/>
    </row>
    <row r="196" spans="2:5">
      <c r="B196" s="759"/>
      <c r="C196" s="759"/>
      <c r="D196" s="759"/>
      <c r="E196" s="759"/>
    </row>
    <row r="197" spans="2:5">
      <c r="B197" s="759"/>
      <c r="C197" s="759"/>
      <c r="D197" s="759"/>
      <c r="E197" s="759"/>
    </row>
    <row r="198" spans="2:5">
      <c r="B198" s="759"/>
      <c r="C198" s="759"/>
      <c r="D198" s="759"/>
      <c r="E198" s="759"/>
    </row>
    <row r="199" spans="2:5">
      <c r="B199" s="759"/>
      <c r="C199" s="759"/>
      <c r="D199" s="759"/>
      <c r="E199" s="759"/>
    </row>
    <row r="200" spans="2:5">
      <c r="B200" s="759"/>
      <c r="C200" s="759"/>
      <c r="D200" s="759"/>
      <c r="E200" s="759"/>
    </row>
    <row r="201" spans="2:5">
      <c r="B201" s="759"/>
      <c r="C201" s="759"/>
      <c r="D201" s="759"/>
      <c r="E201" s="759"/>
    </row>
    <row r="202" customFormat="1" spans="2:56">
      <c r="B202" s="759"/>
      <c r="C202" s="759"/>
      <c r="D202" s="759"/>
      <c r="E202" s="759"/>
      <c r="G202" s="633"/>
      <c r="H202" s="633"/>
      <c r="I202" s="634"/>
      <c r="J202" s="634"/>
      <c r="K202" s="634"/>
      <c r="L202" s="634"/>
      <c r="M202" s="634"/>
      <c r="N202" s="634"/>
      <c r="O202" s="634"/>
      <c r="P202" s="634"/>
      <c r="Q202" s="634"/>
      <c r="R202" s="634"/>
      <c r="S202" s="634"/>
      <c r="T202" s="634"/>
      <c r="U202" s="634"/>
      <c r="V202" s="634"/>
      <c r="W202" s="634"/>
      <c r="X202" s="634"/>
      <c r="Y202" s="634"/>
      <c r="Z202" s="634"/>
      <c r="AA202" s="634"/>
      <c r="AB202" s="634"/>
      <c r="AC202" s="634"/>
      <c r="AD202" s="634"/>
      <c r="AE202" s="634"/>
      <c r="AF202" s="634"/>
      <c r="AG202" s="634"/>
      <c r="AH202" s="634"/>
      <c r="AI202" s="634"/>
      <c r="AJ202" s="634"/>
      <c r="AK202" s="634"/>
      <c r="AL202" s="634"/>
      <c r="AM202" s="634"/>
      <c r="AN202" s="634"/>
      <c r="AO202" s="634"/>
      <c r="AP202" s="634"/>
      <c r="AQ202" s="634"/>
      <c r="AR202" s="634"/>
      <c r="AS202" s="634"/>
      <c r="AT202" s="634"/>
      <c r="AU202" s="634"/>
      <c r="AV202" s="634"/>
      <c r="AW202" s="634"/>
      <c r="AX202" s="634"/>
      <c r="AY202" s="634"/>
      <c r="AZ202" s="634"/>
      <c r="BA202" s="634"/>
      <c r="BB202" s="634"/>
      <c r="BC202" s="634"/>
      <c r="BD202" s="634"/>
    </row>
    <row r="203" customFormat="1" spans="2:56">
      <c r="B203" s="759"/>
      <c r="C203" s="759"/>
      <c r="D203" s="759"/>
      <c r="E203" s="759"/>
      <c r="G203" s="633"/>
      <c r="H203" s="633"/>
      <c r="I203" s="634"/>
      <c r="J203" s="634"/>
      <c r="K203" s="634"/>
      <c r="L203" s="634"/>
      <c r="M203" s="634"/>
      <c r="N203" s="634"/>
      <c r="O203" s="634"/>
      <c r="P203" s="634"/>
      <c r="Q203" s="634"/>
      <c r="R203" s="634"/>
      <c r="S203" s="634"/>
      <c r="T203" s="634"/>
      <c r="U203" s="634"/>
      <c r="V203" s="634"/>
      <c r="W203" s="634"/>
      <c r="X203" s="634"/>
      <c r="Y203" s="634"/>
      <c r="Z203" s="634"/>
      <c r="AA203" s="634"/>
      <c r="AB203" s="634"/>
      <c r="AC203" s="634"/>
      <c r="AD203" s="634"/>
      <c r="AE203" s="634"/>
      <c r="AF203" s="634"/>
      <c r="AG203" s="634"/>
      <c r="AH203" s="634"/>
      <c r="AI203" s="634"/>
      <c r="AJ203" s="634"/>
      <c r="AK203" s="634"/>
      <c r="AL203" s="634"/>
      <c r="AM203" s="634"/>
      <c r="AN203" s="634"/>
      <c r="AO203" s="634"/>
      <c r="AP203" s="634"/>
      <c r="AQ203" s="634"/>
      <c r="AR203" s="634"/>
      <c r="AS203" s="634"/>
      <c r="AT203" s="634"/>
      <c r="AU203" s="634"/>
      <c r="AV203" s="634"/>
      <c r="AW203" s="634"/>
      <c r="AX203" s="634"/>
      <c r="AY203" s="634"/>
      <c r="AZ203" s="634"/>
      <c r="BA203" s="634"/>
      <c r="BB203" s="634"/>
      <c r="BC203" s="634"/>
      <c r="BD203" s="634"/>
    </row>
    <row r="204" customFormat="1" spans="2:56">
      <c r="B204" s="759"/>
      <c r="C204" s="759"/>
      <c r="D204" s="759"/>
      <c r="E204" s="759"/>
      <c r="G204" s="633"/>
      <c r="H204" s="633"/>
      <c r="I204" s="634"/>
      <c r="J204" s="634"/>
      <c r="K204" s="634"/>
      <c r="L204" s="634"/>
      <c r="M204" s="634"/>
      <c r="N204" s="634"/>
      <c r="O204" s="634"/>
      <c r="P204" s="634"/>
      <c r="Q204" s="634"/>
      <c r="R204" s="634"/>
      <c r="S204" s="634"/>
      <c r="T204" s="634"/>
      <c r="U204" s="634"/>
      <c r="V204" s="634"/>
      <c r="W204" s="634"/>
      <c r="X204" s="634"/>
      <c r="Y204" s="634"/>
      <c r="Z204" s="634"/>
      <c r="AA204" s="634"/>
      <c r="AB204" s="634"/>
      <c r="AC204" s="634"/>
      <c r="AD204" s="634"/>
      <c r="AE204" s="634"/>
      <c r="AF204" s="634"/>
      <c r="AG204" s="634"/>
      <c r="AH204" s="634"/>
      <c r="AI204" s="634"/>
      <c r="AJ204" s="634"/>
      <c r="AK204" s="634"/>
      <c r="AL204" s="634"/>
      <c r="AM204" s="634"/>
      <c r="AN204" s="634"/>
      <c r="AO204" s="634"/>
      <c r="AP204" s="634"/>
      <c r="AQ204" s="634"/>
      <c r="AR204" s="634"/>
      <c r="AS204" s="634"/>
      <c r="AT204" s="634"/>
      <c r="AU204" s="634"/>
      <c r="AV204" s="634"/>
      <c r="AW204" s="634"/>
      <c r="AX204" s="634"/>
      <c r="AY204" s="634"/>
      <c r="AZ204" s="634"/>
      <c r="BA204" s="634"/>
      <c r="BB204" s="634"/>
      <c r="BC204" s="634"/>
      <c r="BD204" s="634"/>
    </row>
    <row r="205" customFormat="1" spans="2:56">
      <c r="B205" s="759"/>
      <c r="C205" s="759"/>
      <c r="D205" s="759"/>
      <c r="E205" s="759"/>
      <c r="G205" s="633"/>
      <c r="H205" s="633"/>
      <c r="I205" s="634"/>
      <c r="J205" s="634"/>
      <c r="K205" s="634"/>
      <c r="L205" s="634"/>
      <c r="M205" s="634"/>
      <c r="N205" s="634"/>
      <c r="O205" s="634"/>
      <c r="P205" s="634"/>
      <c r="Q205" s="634"/>
      <c r="R205" s="634"/>
      <c r="S205" s="634"/>
      <c r="T205" s="634"/>
      <c r="U205" s="634"/>
      <c r="V205" s="634"/>
      <c r="W205" s="634"/>
      <c r="X205" s="634"/>
      <c r="Y205" s="634"/>
      <c r="Z205" s="634"/>
      <c r="AA205" s="634"/>
      <c r="AB205" s="634"/>
      <c r="AC205" s="634"/>
      <c r="AD205" s="634"/>
      <c r="AE205" s="634"/>
      <c r="AF205" s="634"/>
      <c r="AG205" s="634"/>
      <c r="AH205" s="634"/>
      <c r="AI205" s="634"/>
      <c r="AJ205" s="634"/>
      <c r="AK205" s="634"/>
      <c r="AL205" s="634"/>
      <c r="AM205" s="634"/>
      <c r="AN205" s="634"/>
      <c r="AO205" s="634"/>
      <c r="AP205" s="634"/>
      <c r="AQ205" s="634"/>
      <c r="AR205" s="634"/>
      <c r="AS205" s="634"/>
      <c r="AT205" s="634"/>
      <c r="AU205" s="634"/>
      <c r="AV205" s="634"/>
      <c r="AW205" s="634"/>
      <c r="AX205" s="634"/>
      <c r="AY205" s="634"/>
      <c r="AZ205" s="634"/>
      <c r="BA205" s="634"/>
      <c r="BB205" s="634"/>
      <c r="BC205" s="634"/>
      <c r="BD205" s="634"/>
    </row>
    <row r="206" customFormat="1" spans="2:56">
      <c r="B206" s="759"/>
      <c r="C206" s="759"/>
      <c r="D206" s="759"/>
      <c r="E206" s="759"/>
      <c r="G206" s="633"/>
      <c r="H206" s="633"/>
      <c r="I206" s="634"/>
      <c r="J206" s="634"/>
      <c r="K206" s="634"/>
      <c r="L206" s="634"/>
      <c r="M206" s="634"/>
      <c r="N206" s="634"/>
      <c r="O206" s="634"/>
      <c r="P206" s="634"/>
      <c r="Q206" s="634"/>
      <c r="R206" s="634"/>
      <c r="S206" s="634"/>
      <c r="T206" s="634"/>
      <c r="U206" s="634"/>
      <c r="V206" s="634"/>
      <c r="W206" s="634"/>
      <c r="X206" s="634"/>
      <c r="Y206" s="634"/>
      <c r="Z206" s="634"/>
      <c r="AA206" s="634"/>
      <c r="AB206" s="634"/>
      <c r="AC206" s="634"/>
      <c r="AD206" s="634"/>
      <c r="AE206" s="634"/>
      <c r="AF206" s="634"/>
      <c r="AG206" s="634"/>
      <c r="AH206" s="634"/>
      <c r="AI206" s="634"/>
      <c r="AJ206" s="634"/>
      <c r="AK206" s="634"/>
      <c r="AL206" s="634"/>
      <c r="AM206" s="634"/>
      <c r="AN206" s="634"/>
      <c r="AO206" s="634"/>
      <c r="AP206" s="634"/>
      <c r="AQ206" s="634"/>
      <c r="AR206" s="634"/>
      <c r="AS206" s="634"/>
      <c r="AT206" s="634"/>
      <c r="AU206" s="634"/>
      <c r="AV206" s="634"/>
      <c r="AW206" s="634"/>
      <c r="AX206" s="634"/>
      <c r="AY206" s="634"/>
      <c r="AZ206" s="634"/>
      <c r="BA206" s="634"/>
      <c r="BB206" s="634"/>
      <c r="BC206" s="634"/>
      <c r="BD206" s="634"/>
    </row>
    <row r="207" customFormat="1" spans="2:56">
      <c r="B207" s="759"/>
      <c r="C207" s="759"/>
      <c r="D207" s="759"/>
      <c r="E207" s="759"/>
      <c r="G207" s="633"/>
      <c r="H207" s="633"/>
      <c r="I207" s="634"/>
      <c r="J207" s="634"/>
      <c r="K207" s="634"/>
      <c r="L207" s="634"/>
      <c r="M207" s="634"/>
      <c r="N207" s="634"/>
      <c r="O207" s="634"/>
      <c r="P207" s="634"/>
      <c r="Q207" s="634"/>
      <c r="R207" s="634"/>
      <c r="S207" s="634"/>
      <c r="T207" s="634"/>
      <c r="U207" s="634"/>
      <c r="V207" s="634"/>
      <c r="W207" s="634"/>
      <c r="X207" s="634"/>
      <c r="Y207" s="634"/>
      <c r="Z207" s="634"/>
      <c r="AA207" s="634"/>
      <c r="AB207" s="634"/>
      <c r="AC207" s="634"/>
      <c r="AD207" s="634"/>
      <c r="AE207" s="634"/>
      <c r="AF207" s="634"/>
      <c r="AG207" s="634"/>
      <c r="AH207" s="634"/>
      <c r="AI207" s="634"/>
      <c r="AJ207" s="634"/>
      <c r="AK207" s="634"/>
      <c r="AL207" s="634"/>
      <c r="AM207" s="634"/>
      <c r="AN207" s="634"/>
      <c r="AO207" s="634"/>
      <c r="AP207" s="634"/>
      <c r="AQ207" s="634"/>
      <c r="AR207" s="634"/>
      <c r="AS207" s="634"/>
      <c r="AT207" s="634"/>
      <c r="AU207" s="634"/>
      <c r="AV207" s="634"/>
      <c r="AW207" s="634"/>
      <c r="AX207" s="634"/>
      <c r="AY207" s="634"/>
      <c r="AZ207" s="634"/>
      <c r="BA207" s="634"/>
      <c r="BB207" s="634"/>
      <c r="BC207" s="634"/>
      <c r="BD207" s="634"/>
    </row>
    <row r="208" customFormat="1" spans="2:56">
      <c r="B208" s="759"/>
      <c r="C208" s="759"/>
      <c r="D208" s="759"/>
      <c r="E208" s="759"/>
      <c r="G208" s="633"/>
      <c r="H208" s="633"/>
      <c r="I208" s="634"/>
      <c r="J208" s="634"/>
      <c r="K208" s="634"/>
      <c r="L208" s="634"/>
      <c r="M208" s="634"/>
      <c r="N208" s="634"/>
      <c r="O208" s="634"/>
      <c r="P208" s="634"/>
      <c r="Q208" s="634"/>
      <c r="R208" s="634"/>
      <c r="S208" s="634"/>
      <c r="T208" s="634"/>
      <c r="U208" s="634"/>
      <c r="V208" s="634"/>
      <c r="W208" s="634"/>
      <c r="X208" s="634"/>
      <c r="Y208" s="634"/>
      <c r="Z208" s="634"/>
      <c r="AA208" s="634"/>
      <c r="AB208" s="634"/>
      <c r="AC208" s="634"/>
      <c r="AD208" s="634"/>
      <c r="AE208" s="634"/>
      <c r="AF208" s="634"/>
      <c r="AG208" s="634"/>
      <c r="AH208" s="634"/>
      <c r="AI208" s="634"/>
      <c r="AJ208" s="634"/>
      <c r="AK208" s="634"/>
      <c r="AL208" s="634"/>
      <c r="AM208" s="634"/>
      <c r="AN208" s="634"/>
      <c r="AO208" s="634"/>
      <c r="AP208" s="634"/>
      <c r="AQ208" s="634"/>
      <c r="AR208" s="634"/>
      <c r="AS208" s="634"/>
      <c r="AT208" s="634"/>
      <c r="AU208" s="634"/>
      <c r="AV208" s="634"/>
      <c r="AW208" s="634"/>
      <c r="AX208" s="634"/>
      <c r="AY208" s="634"/>
      <c r="AZ208" s="634"/>
      <c r="BA208" s="634"/>
      <c r="BB208" s="634"/>
      <c r="BC208" s="634"/>
      <c r="BD208" s="634"/>
    </row>
    <row r="210" spans="1:1">
      <c r="A210" s="635" t="s">
        <v>1737</v>
      </c>
    </row>
    <row r="211" spans="2:2">
      <c r="B211" s="762" t="s">
        <v>1738</v>
      </c>
    </row>
    <row r="212" ht="15" customHeight="1" spans="2:5">
      <c r="B212" s="759" t="s">
        <v>1739</v>
      </c>
      <c r="C212" s="759"/>
      <c r="D212" s="759"/>
      <c r="E212" s="759"/>
    </row>
    <row r="213" spans="2:5">
      <c r="B213" s="759"/>
      <c r="C213" s="759"/>
      <c r="D213" s="759"/>
      <c r="E213" s="759"/>
    </row>
    <row r="214" spans="2:5">
      <c r="B214" s="759"/>
      <c r="C214" s="759"/>
      <c r="D214" s="759"/>
      <c r="E214" s="759"/>
    </row>
    <row r="215" spans="2:5">
      <c r="B215" s="759"/>
      <c r="C215" s="759"/>
      <c r="D215" s="759"/>
      <c r="E215" s="759"/>
    </row>
    <row r="216" spans="2:5">
      <c r="B216" s="759"/>
      <c r="C216" s="759"/>
      <c r="D216" s="759"/>
      <c r="E216" s="759"/>
    </row>
    <row r="217" spans="2:5">
      <c r="B217" s="759"/>
      <c r="C217" s="759"/>
      <c r="D217" s="759"/>
      <c r="E217" s="759"/>
    </row>
    <row r="218" spans="2:5">
      <c r="B218" s="759"/>
      <c r="C218" s="759"/>
      <c r="D218" s="759"/>
      <c r="E218" s="759"/>
    </row>
    <row r="219" spans="2:5">
      <c r="B219" s="759"/>
      <c r="C219" s="759"/>
      <c r="D219" s="759"/>
      <c r="E219" s="759"/>
    </row>
    <row r="220" spans="2:5">
      <c r="B220" s="759"/>
      <c r="C220" s="759"/>
      <c r="D220" s="759"/>
      <c r="E220" s="759"/>
    </row>
    <row r="221" spans="2:5">
      <c r="B221" s="759"/>
      <c r="C221" s="759"/>
      <c r="D221" s="759"/>
      <c r="E221" s="759"/>
    </row>
    <row r="222" spans="2:5">
      <c r="B222" s="759"/>
      <c r="C222" s="759"/>
      <c r="D222" s="759"/>
      <c r="E222" s="759"/>
    </row>
    <row r="223" spans="2:5">
      <c r="B223" s="759"/>
      <c r="C223" s="759"/>
      <c r="D223" s="759"/>
      <c r="E223" s="759"/>
    </row>
    <row r="224" spans="2:5">
      <c r="B224" s="759"/>
      <c r="C224" s="759"/>
      <c r="D224" s="759"/>
      <c r="E224" s="759"/>
    </row>
    <row r="225" spans="2:5">
      <c r="B225" s="759"/>
      <c r="C225" s="759"/>
      <c r="D225" s="759"/>
      <c r="E225" s="759"/>
    </row>
    <row r="226" spans="2:5">
      <c r="B226" s="759"/>
      <c r="C226" s="759"/>
      <c r="D226" s="759"/>
      <c r="E226" s="759"/>
    </row>
    <row r="227" spans="2:5">
      <c r="B227" s="759"/>
      <c r="C227" s="759"/>
      <c r="D227" s="759"/>
      <c r="E227" s="759"/>
    </row>
    <row r="228" spans="2:5">
      <c r="B228" s="759"/>
      <c r="C228" s="759"/>
      <c r="D228" s="759"/>
      <c r="E228" s="759"/>
    </row>
    <row r="229" spans="2:5">
      <c r="B229" s="759"/>
      <c r="C229" s="759"/>
      <c r="D229" s="759"/>
      <c r="E229" s="759"/>
    </row>
    <row r="230" spans="2:5">
      <c r="B230" s="759"/>
      <c r="C230" s="759"/>
      <c r="D230" s="759"/>
      <c r="E230" s="759"/>
    </row>
    <row r="231" spans="2:5">
      <c r="B231" s="759"/>
      <c r="C231" s="759"/>
      <c r="D231" s="759"/>
      <c r="E231" s="759"/>
    </row>
    <row r="232" spans="2:5">
      <c r="B232" s="759"/>
      <c r="C232" s="759"/>
      <c r="D232" s="759"/>
      <c r="E232" s="759"/>
    </row>
    <row r="233" spans="2:5">
      <c r="B233" s="759"/>
      <c r="C233" s="759"/>
      <c r="D233" s="759"/>
      <c r="E233" s="759"/>
    </row>
    <row r="234" spans="2:5">
      <c r="B234" s="759"/>
      <c r="C234" s="759"/>
      <c r="D234" s="759"/>
      <c r="E234" s="759"/>
    </row>
    <row r="235" spans="2:5">
      <c r="B235" s="759"/>
      <c r="C235" s="759"/>
      <c r="D235" s="759"/>
      <c r="E235" s="759"/>
    </row>
    <row r="236" spans="2:5">
      <c r="B236" s="759"/>
      <c r="C236" s="759"/>
      <c r="D236" s="759"/>
      <c r="E236" s="759"/>
    </row>
    <row r="237" spans="2:5">
      <c r="B237" s="759"/>
      <c r="C237" s="759"/>
      <c r="D237" s="759"/>
      <c r="E237" s="759"/>
    </row>
    <row r="238" spans="2:5">
      <c r="B238" s="759"/>
      <c r="C238" s="759"/>
      <c r="D238" s="759"/>
      <c r="E238" s="759"/>
    </row>
    <row r="239" spans="2:5">
      <c r="B239" s="759"/>
      <c r="C239" s="759"/>
      <c r="D239" s="759"/>
      <c r="E239" s="759"/>
    </row>
    <row r="240" spans="1:5">
      <c r="A240" s="635"/>
      <c r="B240" s="759"/>
      <c r="C240" s="759"/>
      <c r="D240" s="759"/>
      <c r="E240" s="759"/>
    </row>
    <row r="241" spans="2:5">
      <c r="B241" s="759"/>
      <c r="C241" s="759"/>
      <c r="D241" s="759"/>
      <c r="E241" s="759"/>
    </row>
    <row r="242" spans="2:5">
      <c r="B242" s="759"/>
      <c r="C242" s="759"/>
      <c r="D242" s="759"/>
      <c r="E242" s="759"/>
    </row>
    <row r="243" spans="2:5">
      <c r="B243" s="759"/>
      <c r="C243" s="759"/>
      <c r="D243" s="759"/>
      <c r="E243" s="759"/>
    </row>
    <row r="244" spans="2:5">
      <c r="B244" s="759"/>
      <c r="C244" s="759"/>
      <c r="D244" s="759"/>
      <c r="E244" s="759"/>
    </row>
    <row r="247" spans="1:1">
      <c r="A247" s="635"/>
    </row>
    <row r="248" ht="15" customHeight="1" spans="3:5">
      <c r="C248" s="666"/>
      <c r="D248" s="666"/>
      <c r="E248" s="666"/>
    </row>
    <row r="249" spans="2:5">
      <c r="B249" s="666"/>
      <c r="C249" s="666"/>
      <c r="D249" s="666"/>
      <c r="E249" s="666"/>
    </row>
    <row r="250" spans="2:8">
      <c r="B250" s="666"/>
      <c r="C250" s="666"/>
      <c r="D250" s="666"/>
      <c r="E250" s="666"/>
      <c r="F250" s="666"/>
      <c r="G250" s="776"/>
      <c r="H250" s="776"/>
    </row>
    <row r="251" spans="2:8">
      <c r="B251" s="666"/>
      <c r="C251" s="666"/>
      <c r="D251" s="666"/>
      <c r="E251" s="666"/>
      <c r="F251" s="666"/>
      <c r="G251" s="776"/>
      <c r="H251" s="776"/>
    </row>
    <row r="252" spans="2:8">
      <c r="B252" s="666"/>
      <c r="C252" s="666"/>
      <c r="D252" s="666"/>
      <c r="E252" s="666"/>
      <c r="F252" s="666"/>
      <c r="G252" s="776"/>
      <c r="H252" s="776"/>
    </row>
    <row r="253" spans="2:8">
      <c r="B253" s="666"/>
      <c r="C253" s="666"/>
      <c r="D253" s="666"/>
      <c r="E253" s="666"/>
      <c r="F253" s="666"/>
      <c r="G253" s="776"/>
      <c r="H253" s="776"/>
    </row>
    <row r="254" spans="2:8">
      <c r="B254" s="666"/>
      <c r="C254" s="666"/>
      <c r="D254" s="666"/>
      <c r="E254" s="666"/>
      <c r="F254" s="666"/>
      <c r="G254" s="776"/>
      <c r="H254" s="776"/>
    </row>
    <row r="255" spans="2:5">
      <c r="B255" s="666"/>
      <c r="C255" s="666"/>
      <c r="D255" s="666"/>
      <c r="E255" s="666"/>
    </row>
    <row r="256" spans="2:5">
      <c r="B256" s="666"/>
      <c r="C256" s="666"/>
      <c r="D256" s="666"/>
      <c r="E256" s="666"/>
    </row>
    <row r="257" spans="2:6">
      <c r="B257" s="666"/>
      <c r="C257" s="666"/>
      <c r="D257" s="666"/>
      <c r="E257" s="666"/>
      <c r="F257" s="666"/>
    </row>
    <row r="258" spans="2:6">
      <c r="B258" s="666"/>
      <c r="C258" s="666"/>
      <c r="D258" s="666"/>
      <c r="E258" s="666"/>
      <c r="F258" s="666"/>
    </row>
    <row r="259" spans="2:6">
      <c r="B259" s="666"/>
      <c r="C259" s="666"/>
      <c r="D259" s="666"/>
      <c r="E259" s="666"/>
      <c r="F259" s="666"/>
    </row>
    <row r="260" spans="2:6">
      <c r="B260" s="666"/>
      <c r="C260" s="666"/>
      <c r="D260" s="666"/>
      <c r="E260" s="666"/>
      <c r="F260" s="666"/>
    </row>
    <row r="261" spans="2:6">
      <c r="B261" s="666"/>
      <c r="C261" s="666"/>
      <c r="D261" s="666"/>
      <c r="E261" s="666"/>
      <c r="F261" s="666"/>
    </row>
    <row r="262" spans="2:6">
      <c r="B262" s="666"/>
      <c r="C262" s="666"/>
      <c r="D262" s="666"/>
      <c r="E262" s="666"/>
      <c r="F262" s="666"/>
    </row>
    <row r="263" spans="2:6">
      <c r="B263" s="666"/>
      <c r="C263" s="666"/>
      <c r="D263" s="666"/>
      <c r="E263" s="666"/>
      <c r="F263" s="666"/>
    </row>
    <row r="264" spans="2:6">
      <c r="B264" s="666"/>
      <c r="C264" s="666"/>
      <c r="D264" s="666"/>
      <c r="E264" s="666"/>
      <c r="F264" s="666"/>
    </row>
    <row r="265" spans="2:6">
      <c r="B265" s="666"/>
      <c r="C265" s="666"/>
      <c r="D265" s="666"/>
      <c r="E265" s="666"/>
      <c r="F265" s="666"/>
    </row>
    <row r="266" spans="2:5">
      <c r="B266" s="666"/>
      <c r="C266" s="666"/>
      <c r="D266" s="666"/>
      <c r="E266" s="666"/>
    </row>
    <row r="267" spans="2:5">
      <c r="B267" s="666"/>
      <c r="C267" s="666"/>
      <c r="D267" s="666"/>
      <c r="E267" s="666"/>
    </row>
    <row r="268" spans="2:5">
      <c r="B268" s="666"/>
      <c r="C268" s="666"/>
      <c r="D268" s="666"/>
      <c r="E268" s="666"/>
    </row>
    <row r="269" spans="2:5">
      <c r="B269" s="666"/>
      <c r="C269" s="666"/>
      <c r="D269" s="666"/>
      <c r="E269" s="666"/>
    </row>
    <row r="270" spans="2:5">
      <c r="B270" s="666"/>
      <c r="C270" s="666"/>
      <c r="D270" s="666"/>
      <c r="E270" s="666"/>
    </row>
    <row r="271" spans="2:5">
      <c r="B271" s="666"/>
      <c r="C271" s="666"/>
      <c r="D271" s="666"/>
      <c r="E271" s="666"/>
    </row>
    <row r="272" spans="2:5">
      <c r="B272" s="666"/>
      <c r="C272" s="666"/>
      <c r="D272" s="666"/>
      <c r="E272" s="666"/>
    </row>
    <row r="273" spans="2:5">
      <c r="B273" s="666"/>
      <c r="C273" s="666"/>
      <c r="D273" s="666"/>
      <c r="E273" s="666"/>
    </row>
    <row r="274" spans="2:5">
      <c r="B274" s="666"/>
      <c r="C274" s="666"/>
      <c r="D274" s="666"/>
      <c r="E274" s="666"/>
    </row>
    <row r="280" spans="1:4">
      <c r="A280" s="635" t="s">
        <v>1740</v>
      </c>
      <c r="D280" s="636"/>
    </row>
    <row r="281" spans="2:2">
      <c r="B281" s="762" t="s">
        <v>1568</v>
      </c>
    </row>
    <row r="282" ht="15" customHeight="1" spans="2:6">
      <c r="B282" s="777" t="s">
        <v>1741</v>
      </c>
      <c r="C282" s="759"/>
      <c r="D282" s="759"/>
      <c r="E282" s="759"/>
      <c r="F282" s="666"/>
    </row>
    <row r="283" spans="2:6">
      <c r="B283" s="759"/>
      <c r="C283" s="759"/>
      <c r="D283" s="759"/>
      <c r="E283" s="759"/>
      <c r="F283" s="666"/>
    </row>
    <row r="284" spans="2:6">
      <c r="B284" s="759"/>
      <c r="C284" s="759"/>
      <c r="D284" s="759"/>
      <c r="E284" s="759"/>
      <c r="F284" s="666"/>
    </row>
    <row r="285" spans="2:6">
      <c r="B285" s="759"/>
      <c r="C285" s="759"/>
      <c r="D285" s="759"/>
      <c r="E285" s="759"/>
      <c r="F285" s="666"/>
    </row>
    <row r="286" spans="2:6">
      <c r="B286" s="759"/>
      <c r="C286" s="759"/>
      <c r="D286" s="759"/>
      <c r="E286" s="759"/>
      <c r="F286" s="666"/>
    </row>
    <row r="287" spans="2:6">
      <c r="B287" s="759"/>
      <c r="C287" s="759"/>
      <c r="D287" s="759"/>
      <c r="E287" s="759"/>
      <c r="F287" s="666"/>
    </row>
    <row r="288" spans="2:6">
      <c r="B288" s="759"/>
      <c r="C288" s="759"/>
      <c r="D288" s="759"/>
      <c r="E288" s="759"/>
      <c r="F288" s="666"/>
    </row>
    <row r="289" spans="2:6">
      <c r="B289" s="759"/>
      <c r="C289" s="759"/>
      <c r="D289" s="759"/>
      <c r="E289" s="759"/>
      <c r="F289" s="666"/>
    </row>
    <row r="290" spans="2:6">
      <c r="B290" s="759"/>
      <c r="C290" s="759"/>
      <c r="D290" s="759"/>
      <c r="E290" s="759"/>
      <c r="F290" s="666"/>
    </row>
    <row r="291" spans="2:6">
      <c r="B291" s="759"/>
      <c r="C291" s="759"/>
      <c r="D291" s="759"/>
      <c r="E291" s="759"/>
      <c r="F291" s="666"/>
    </row>
    <row r="292" spans="2:6">
      <c r="B292" s="666"/>
      <c r="C292" s="666"/>
      <c r="D292" s="666"/>
      <c r="E292" s="666"/>
      <c r="F292" s="666"/>
    </row>
    <row r="293" spans="2:6">
      <c r="B293" s="777" t="s">
        <v>1742</v>
      </c>
      <c r="C293" s="777"/>
      <c r="D293" s="777"/>
      <c r="E293" s="777"/>
      <c r="F293" s="666"/>
    </row>
    <row r="294" spans="2:6">
      <c r="B294" s="777"/>
      <c r="C294" s="777"/>
      <c r="D294" s="777"/>
      <c r="E294" s="777"/>
      <c r="F294" s="666"/>
    </row>
    <row r="295" spans="2:6">
      <c r="B295" s="777"/>
      <c r="C295" s="777"/>
      <c r="D295" s="777"/>
      <c r="E295" s="777"/>
      <c r="F295" s="666"/>
    </row>
    <row r="296" ht="15" customHeight="1" spans="2:6">
      <c r="B296" s="777"/>
      <c r="C296" s="777"/>
      <c r="D296" s="777"/>
      <c r="E296" s="777"/>
      <c r="F296" s="666"/>
    </row>
    <row r="297" spans="2:6">
      <c r="B297" s="777"/>
      <c r="C297" s="777"/>
      <c r="D297" s="777"/>
      <c r="E297" s="777"/>
      <c r="F297" s="666"/>
    </row>
    <row r="298" spans="2:6">
      <c r="B298" s="777"/>
      <c r="C298" s="777"/>
      <c r="D298" s="777"/>
      <c r="E298" s="777"/>
      <c r="F298" s="666"/>
    </row>
    <row r="299" spans="2:5">
      <c r="B299" s="777"/>
      <c r="C299" s="777"/>
      <c r="D299" s="777"/>
      <c r="E299" s="777"/>
    </row>
    <row r="300" spans="2:5">
      <c r="B300" s="777"/>
      <c r="C300" s="777"/>
      <c r="D300" s="777"/>
      <c r="E300" s="777"/>
    </row>
    <row r="301" spans="2:5">
      <c r="B301" s="777"/>
      <c r="C301" s="777"/>
      <c r="D301" s="777"/>
      <c r="E301" s="777"/>
    </row>
    <row r="302" spans="2:5">
      <c r="B302" s="777"/>
      <c r="C302" s="777"/>
      <c r="D302" s="777"/>
      <c r="E302" s="777"/>
    </row>
    <row r="303" spans="2:5">
      <c r="B303" s="777"/>
      <c r="C303" s="777"/>
      <c r="D303" s="777"/>
      <c r="E303" s="777"/>
    </row>
    <row r="304" spans="2:5">
      <c r="B304" s="777"/>
      <c r="C304" s="777"/>
      <c r="D304" s="777"/>
      <c r="E304" s="777"/>
    </row>
    <row r="305" spans="2:5">
      <c r="B305" s="777"/>
      <c r="C305" s="777"/>
      <c r="D305" s="777"/>
      <c r="E305" s="777"/>
    </row>
    <row r="306" spans="2:5">
      <c r="B306" s="777"/>
      <c r="C306" s="777"/>
      <c r="D306" s="777"/>
      <c r="E306" s="777"/>
    </row>
    <row r="307" spans="2:5">
      <c r="B307" s="777"/>
      <c r="C307" s="777"/>
      <c r="D307" s="777"/>
      <c r="E307" s="777"/>
    </row>
    <row r="308" spans="2:5">
      <c r="B308" s="777"/>
      <c r="C308" s="777"/>
      <c r="D308" s="777"/>
      <c r="E308" s="777"/>
    </row>
    <row r="309" spans="2:5">
      <c r="B309" s="777"/>
      <c r="C309" s="777"/>
      <c r="D309" s="777"/>
      <c r="E309" s="777"/>
    </row>
    <row r="310" spans="2:5">
      <c r="B310" s="777"/>
      <c r="C310" s="777"/>
      <c r="D310" s="777"/>
      <c r="E310" s="777"/>
    </row>
    <row r="311" spans="2:5">
      <c r="B311" s="777"/>
      <c r="C311" s="777"/>
      <c r="D311" s="777"/>
      <c r="E311" s="777"/>
    </row>
    <row r="312" spans="2:5">
      <c r="B312" s="777"/>
      <c r="C312" s="777"/>
      <c r="D312" s="777"/>
      <c r="E312" s="777"/>
    </row>
    <row r="313" spans="2:5">
      <c r="B313" s="777"/>
      <c r="C313" s="777"/>
      <c r="D313" s="777"/>
      <c r="E313" s="777"/>
    </row>
    <row r="314" spans="2:5">
      <c r="B314" s="777"/>
      <c r="C314" s="777"/>
      <c r="D314" s="777"/>
      <c r="E314" s="777"/>
    </row>
    <row r="315" spans="2:5">
      <c r="B315" s="777"/>
      <c r="C315" s="777"/>
      <c r="D315" s="777"/>
      <c r="E315" s="777"/>
    </row>
    <row r="316" spans="2:5">
      <c r="B316" s="777"/>
      <c r="C316" s="777"/>
      <c r="D316" s="777"/>
      <c r="E316" s="777"/>
    </row>
    <row r="317" spans="2:5">
      <c r="B317" s="777"/>
      <c r="C317" s="777"/>
      <c r="D317" s="777"/>
      <c r="E317" s="777"/>
    </row>
    <row r="318" spans="2:5">
      <c r="B318" s="777"/>
      <c r="C318" s="777"/>
      <c r="D318" s="777"/>
      <c r="E318" s="777"/>
    </row>
    <row r="319" ht="127.8" customHeight="1" spans="2:5">
      <c r="B319" s="777"/>
      <c r="C319" s="777"/>
      <c r="D319" s="777"/>
      <c r="E319" s="777"/>
    </row>
    <row r="320" spans="2:5">
      <c r="B320" s="777"/>
      <c r="C320" s="777"/>
      <c r="D320" s="777"/>
      <c r="E320" s="777"/>
    </row>
    <row r="321" spans="2:5">
      <c r="B321" s="777"/>
      <c r="C321" s="777"/>
      <c r="D321" s="777"/>
      <c r="E321" s="777"/>
    </row>
    <row r="322" spans="2:5">
      <c r="B322" s="777"/>
      <c r="C322" s="777"/>
      <c r="D322" s="777"/>
      <c r="E322" s="777"/>
    </row>
    <row r="323" ht="54" customHeight="1" spans="2:5">
      <c r="B323" s="777"/>
      <c r="C323" s="777"/>
      <c r="D323" s="777"/>
      <c r="E323" s="777"/>
    </row>
    <row r="325" ht="15" customHeight="1" spans="2:5">
      <c r="B325" s="777" t="s">
        <v>1743</v>
      </c>
      <c r="C325" s="759"/>
      <c r="D325" s="759"/>
      <c r="E325" s="759"/>
    </row>
    <row r="326" spans="2:5">
      <c r="B326" s="759"/>
      <c r="C326" s="759"/>
      <c r="D326" s="759"/>
      <c r="E326" s="759"/>
    </row>
    <row r="327" spans="2:5">
      <c r="B327" s="759"/>
      <c r="C327" s="759"/>
      <c r="D327" s="759"/>
      <c r="E327" s="759"/>
    </row>
    <row r="328" spans="2:5">
      <c r="B328" s="759"/>
      <c r="C328" s="759"/>
      <c r="D328" s="759"/>
      <c r="E328" s="759"/>
    </row>
    <row r="329" spans="2:5">
      <c r="B329" s="759"/>
      <c r="C329" s="759"/>
      <c r="D329" s="759"/>
      <c r="E329" s="759"/>
    </row>
    <row r="330" spans="2:5">
      <c r="B330" s="759"/>
      <c r="C330" s="759"/>
      <c r="D330" s="759"/>
      <c r="E330" s="759"/>
    </row>
    <row r="331" spans="2:6">
      <c r="B331" s="759"/>
      <c r="C331" s="759"/>
      <c r="D331" s="759"/>
      <c r="E331" s="759"/>
      <c r="F331" t="s">
        <v>1744</v>
      </c>
    </row>
    <row r="332" spans="2:5">
      <c r="B332" s="759"/>
      <c r="C332" s="759"/>
      <c r="D332" s="759"/>
      <c r="E332" s="759"/>
    </row>
    <row r="333" spans="2:5">
      <c r="B333" s="759"/>
      <c r="C333" s="759"/>
      <c r="D333" s="759"/>
      <c r="E333" s="759"/>
    </row>
    <row r="334" spans="2:5">
      <c r="B334" s="759"/>
      <c r="C334" s="759"/>
      <c r="D334" s="759"/>
      <c r="E334" s="759"/>
    </row>
    <row r="335" spans="2:5">
      <c r="B335" s="759"/>
      <c r="C335" s="759"/>
      <c r="D335" s="759"/>
      <c r="E335" s="759"/>
    </row>
    <row r="336" spans="2:5">
      <c r="B336" s="759"/>
      <c r="C336" s="759"/>
      <c r="D336" s="759"/>
      <c r="E336" s="759"/>
    </row>
    <row r="337" spans="2:5">
      <c r="B337" s="759"/>
      <c r="C337" s="759"/>
      <c r="D337" s="759"/>
      <c r="E337" s="759"/>
    </row>
    <row r="338" spans="2:5">
      <c r="B338" s="759"/>
      <c r="C338" s="759"/>
      <c r="D338" s="759"/>
      <c r="E338" s="759"/>
    </row>
    <row r="339" spans="2:5">
      <c r="B339" s="759"/>
      <c r="C339" s="759"/>
      <c r="D339" s="759"/>
      <c r="E339" s="759"/>
    </row>
    <row r="340" spans="2:5">
      <c r="B340" s="759"/>
      <c r="C340" s="759"/>
      <c r="D340" s="759"/>
      <c r="E340" s="759"/>
    </row>
    <row r="341" ht="63.6" customHeight="1" spans="2:5">
      <c r="B341" s="759"/>
      <c r="C341" s="759"/>
      <c r="D341" s="759"/>
      <c r="E341" s="759"/>
    </row>
    <row r="342" ht="49.8" customHeight="1" spans="2:5">
      <c r="B342" s="759"/>
      <c r="C342" s="759"/>
      <c r="D342" s="759"/>
      <c r="E342" s="759"/>
    </row>
    <row r="346" spans="2:2">
      <c r="B346" s="636"/>
    </row>
    <row r="347" spans="1:4">
      <c r="A347" s="761" t="s">
        <v>1745</v>
      </c>
      <c r="D347" s="762" t="s">
        <v>1568</v>
      </c>
    </row>
    <row r="348" ht="15" customHeight="1" spans="2:5">
      <c r="B348" s="778" t="s">
        <v>1746</v>
      </c>
      <c r="C348" s="778"/>
      <c r="D348" s="778"/>
      <c r="E348" s="778"/>
    </row>
    <row r="349" spans="2:5">
      <c r="B349" s="778"/>
      <c r="C349" s="778"/>
      <c r="D349" s="778"/>
      <c r="E349" s="778"/>
    </row>
    <row r="350" spans="2:5">
      <c r="B350" s="778"/>
      <c r="C350" s="778"/>
      <c r="D350" s="778"/>
      <c r="E350" s="778"/>
    </row>
    <row r="351" spans="2:5">
      <c r="B351" s="778"/>
      <c r="C351" s="778"/>
      <c r="D351" s="778"/>
      <c r="E351" s="778"/>
    </row>
    <row r="352" spans="2:5">
      <c r="B352" s="778"/>
      <c r="C352" s="778"/>
      <c r="D352" s="778"/>
      <c r="E352" s="778"/>
    </row>
    <row r="353" spans="2:5">
      <c r="B353" s="778"/>
      <c r="C353" s="778"/>
      <c r="D353" s="778"/>
      <c r="E353" s="778"/>
    </row>
    <row r="354" spans="2:5">
      <c r="B354" s="778"/>
      <c r="C354" s="778"/>
      <c r="D354" s="778"/>
      <c r="E354" s="778"/>
    </row>
    <row r="355" spans="2:5">
      <c r="B355" s="778"/>
      <c r="C355" s="778"/>
      <c r="D355" s="778"/>
      <c r="E355" s="778"/>
    </row>
    <row r="356" spans="2:5">
      <c r="B356" s="778"/>
      <c r="C356" s="778"/>
      <c r="D356" s="778"/>
      <c r="E356" s="778"/>
    </row>
    <row r="357" spans="2:5">
      <c r="B357" s="778"/>
      <c r="C357" s="778"/>
      <c r="D357" s="778"/>
      <c r="E357" s="778"/>
    </row>
    <row r="358" spans="2:5">
      <c r="B358" s="778"/>
      <c r="C358" s="778"/>
      <c r="D358" s="778"/>
      <c r="E358" s="778"/>
    </row>
    <row r="359" spans="2:5">
      <c r="B359" s="778"/>
      <c r="C359" s="778"/>
      <c r="D359" s="778"/>
      <c r="E359" s="778"/>
    </row>
    <row r="360" spans="2:5">
      <c r="B360" s="778"/>
      <c r="C360" s="778"/>
      <c r="D360" s="778"/>
      <c r="E360" s="778"/>
    </row>
    <row r="361" spans="2:5">
      <c r="B361" s="778"/>
      <c r="C361" s="778"/>
      <c r="D361" s="778"/>
      <c r="E361" s="778"/>
    </row>
    <row r="362" spans="2:5">
      <c r="B362" s="778"/>
      <c r="C362" s="778"/>
      <c r="D362" s="778"/>
      <c r="E362" s="778"/>
    </row>
    <row r="363" spans="2:5">
      <c r="B363" s="778"/>
      <c r="C363" s="778"/>
      <c r="D363" s="778"/>
      <c r="E363" s="778"/>
    </row>
    <row r="364" spans="2:5">
      <c r="B364" s="778"/>
      <c r="C364" s="778"/>
      <c r="D364" s="778"/>
      <c r="E364" s="778"/>
    </row>
    <row r="365" spans="2:5">
      <c r="B365" s="778"/>
      <c r="C365" s="778"/>
      <c r="D365" s="778"/>
      <c r="E365" s="778"/>
    </row>
    <row r="366" spans="2:5">
      <c r="B366" s="778"/>
      <c r="C366" s="778"/>
      <c r="D366" s="778"/>
      <c r="E366" s="778"/>
    </row>
    <row r="367" spans="2:5">
      <c r="B367" s="778"/>
      <c r="C367" s="778"/>
      <c r="D367" s="778"/>
      <c r="E367" s="778"/>
    </row>
    <row r="368" spans="2:5">
      <c r="B368" s="778"/>
      <c r="C368" s="778"/>
      <c r="D368" s="778"/>
      <c r="E368" s="778"/>
    </row>
    <row r="369" spans="2:5">
      <c r="B369" s="778"/>
      <c r="C369" s="778"/>
      <c r="D369" s="778"/>
      <c r="E369" s="778"/>
    </row>
    <row r="370" spans="2:5">
      <c r="B370" s="778"/>
      <c r="C370" s="778"/>
      <c r="D370" s="778"/>
      <c r="E370" s="778"/>
    </row>
    <row r="371" spans="2:5">
      <c r="B371" s="778"/>
      <c r="C371" s="778"/>
      <c r="D371" s="778"/>
      <c r="E371" s="778"/>
    </row>
    <row r="372" spans="2:5">
      <c r="B372" s="778"/>
      <c r="C372" s="778"/>
      <c r="D372" s="778"/>
      <c r="E372" s="778"/>
    </row>
    <row r="373" spans="2:5">
      <c r="B373" s="778"/>
      <c r="C373" s="778"/>
      <c r="D373" s="778"/>
      <c r="E373" s="778"/>
    </row>
    <row r="374" spans="2:5">
      <c r="B374" s="778"/>
      <c r="C374" s="778"/>
      <c r="D374" s="778"/>
      <c r="E374" s="778"/>
    </row>
    <row r="375" spans="2:5">
      <c r="B375" s="778"/>
      <c r="C375" s="778"/>
      <c r="D375" s="778"/>
      <c r="E375" s="778"/>
    </row>
    <row r="376" spans="2:5">
      <c r="B376" s="778"/>
      <c r="C376" s="778"/>
      <c r="D376" s="778"/>
      <c r="E376" s="778"/>
    </row>
    <row r="377" spans="2:5">
      <c r="B377" s="778"/>
      <c r="C377" s="778"/>
      <c r="D377" s="778"/>
      <c r="E377" s="778"/>
    </row>
    <row r="378" spans="2:5">
      <c r="B378" s="779"/>
      <c r="C378" s="779"/>
      <c r="D378" s="779"/>
      <c r="E378" s="779"/>
    </row>
    <row r="379" spans="2:5">
      <c r="B379" s="779"/>
      <c r="C379" s="779"/>
      <c r="D379" s="779"/>
      <c r="E379" s="779"/>
    </row>
    <row r="380" ht="15" customHeight="1" spans="2:5">
      <c r="B380" s="780" t="s">
        <v>1747</v>
      </c>
      <c r="C380" s="780"/>
      <c r="D380" s="780"/>
      <c r="E380" s="780"/>
    </row>
    <row r="381" spans="2:5">
      <c r="B381" s="780"/>
      <c r="C381" s="780"/>
      <c r="D381" s="780"/>
      <c r="E381" s="780"/>
    </row>
    <row r="382" spans="2:5">
      <c r="B382" s="780"/>
      <c r="C382" s="780"/>
      <c r="D382" s="780"/>
      <c r="E382" s="780"/>
    </row>
    <row r="383" spans="2:5">
      <c r="B383" s="780"/>
      <c r="C383" s="780"/>
      <c r="D383" s="780"/>
      <c r="E383" s="780"/>
    </row>
    <row r="384" spans="2:5">
      <c r="B384" s="780"/>
      <c r="C384" s="780"/>
      <c r="D384" s="780"/>
      <c r="E384" s="780"/>
    </row>
    <row r="385" spans="2:5">
      <c r="B385" s="780"/>
      <c r="C385" s="780"/>
      <c r="D385" s="780"/>
      <c r="E385" s="780"/>
    </row>
    <row r="386" spans="2:5">
      <c r="B386" s="780"/>
      <c r="C386" s="780"/>
      <c r="D386" s="780"/>
      <c r="E386" s="780"/>
    </row>
    <row r="387" spans="2:5">
      <c r="B387" s="780"/>
      <c r="C387" s="780"/>
      <c r="D387" s="780"/>
      <c r="E387" s="780"/>
    </row>
    <row r="388" spans="2:5">
      <c r="B388" s="780"/>
      <c r="C388" s="780"/>
      <c r="D388" s="780"/>
      <c r="E388" s="780"/>
    </row>
    <row r="389" spans="2:5">
      <c r="B389" s="780"/>
      <c r="C389" s="780"/>
      <c r="D389" s="780"/>
      <c r="E389" s="780"/>
    </row>
    <row r="390" spans="2:5">
      <c r="B390" s="780"/>
      <c r="C390" s="780"/>
      <c r="D390" s="780"/>
      <c r="E390" s="780"/>
    </row>
    <row r="391" spans="2:5">
      <c r="B391" s="780"/>
      <c r="C391" s="780"/>
      <c r="D391" s="780"/>
      <c r="E391" s="780"/>
    </row>
    <row r="392" spans="2:5">
      <c r="B392" s="780"/>
      <c r="C392" s="780"/>
      <c r="D392" s="780"/>
      <c r="E392" s="780"/>
    </row>
    <row r="393" spans="2:5">
      <c r="B393" s="780"/>
      <c r="C393" s="780"/>
      <c r="D393" s="780"/>
      <c r="E393" s="780"/>
    </row>
    <row r="394" spans="2:5">
      <c r="B394" s="780"/>
      <c r="C394" s="780"/>
      <c r="D394" s="780"/>
      <c r="E394" s="780"/>
    </row>
    <row r="395" spans="2:5">
      <c r="B395" s="780"/>
      <c r="C395" s="780"/>
      <c r="D395" s="780"/>
      <c r="E395" s="780"/>
    </row>
    <row r="396" spans="2:5">
      <c r="B396" s="780"/>
      <c r="C396" s="780"/>
      <c r="D396" s="780"/>
      <c r="E396" s="780"/>
    </row>
    <row r="397" spans="2:5">
      <c r="B397" s="780"/>
      <c r="C397" s="780"/>
      <c r="D397" s="780"/>
      <c r="E397" s="780"/>
    </row>
    <row r="398" spans="2:5">
      <c r="B398" s="780"/>
      <c r="C398" s="780"/>
      <c r="D398" s="780"/>
      <c r="E398" s="780"/>
    </row>
    <row r="399" spans="2:5">
      <c r="B399" s="780"/>
      <c r="C399" s="780"/>
      <c r="D399" s="780"/>
      <c r="E399" s="780"/>
    </row>
    <row r="400" spans="2:5">
      <c r="B400" s="780"/>
      <c r="C400" s="780"/>
      <c r="D400" s="780"/>
      <c r="E400" s="780"/>
    </row>
    <row r="401" spans="2:5">
      <c r="B401" s="780"/>
      <c r="C401" s="780"/>
      <c r="D401" s="780"/>
      <c r="E401" s="780"/>
    </row>
    <row r="402" spans="2:5">
      <c r="B402" s="780"/>
      <c r="C402" s="780"/>
      <c r="D402" s="780"/>
      <c r="E402" s="780"/>
    </row>
    <row r="403" spans="2:5">
      <c r="B403" s="780"/>
      <c r="C403" s="780"/>
      <c r="D403" s="780"/>
      <c r="E403" s="780"/>
    </row>
    <row r="404" spans="2:5">
      <c r="B404" s="780"/>
      <c r="C404" s="780"/>
      <c r="D404" s="780"/>
      <c r="E404" s="780"/>
    </row>
    <row r="405" spans="2:5">
      <c r="B405" s="780"/>
      <c r="C405" s="780"/>
      <c r="D405" s="780"/>
      <c r="E405" s="780"/>
    </row>
    <row r="406" spans="2:5">
      <c r="B406" s="780"/>
      <c r="C406" s="780"/>
      <c r="D406" s="780"/>
      <c r="E406" s="780"/>
    </row>
    <row r="407" spans="2:5">
      <c r="B407" s="780"/>
      <c r="C407" s="780"/>
      <c r="D407" s="780"/>
      <c r="E407" s="780"/>
    </row>
    <row r="408" spans="2:5">
      <c r="B408" s="780"/>
      <c r="C408" s="780"/>
      <c r="D408" s="780"/>
      <c r="E408" s="780"/>
    </row>
    <row r="409" spans="2:5">
      <c r="B409" s="780"/>
      <c r="C409" s="780"/>
      <c r="D409" s="780"/>
      <c r="E409" s="780"/>
    </row>
    <row r="410" ht="52.8" customHeight="1" spans="2:5">
      <c r="B410" s="780"/>
      <c r="C410" s="780"/>
      <c r="D410" s="780"/>
      <c r="E410" s="780"/>
    </row>
    <row r="412" spans="1:3">
      <c r="A412" s="635" t="s">
        <v>1748</v>
      </c>
      <c r="C412" s="762" t="s">
        <v>1568</v>
      </c>
    </row>
    <row r="413" ht="26.4" customHeight="1" spans="2:17">
      <c r="B413" s="759" t="s">
        <v>1749</v>
      </c>
      <c r="C413" s="759"/>
      <c r="D413" s="759"/>
      <c r="E413" s="759"/>
      <c r="G413" s="781" t="s">
        <v>1750</v>
      </c>
      <c r="H413" s="781" t="s">
        <v>1751</v>
      </c>
      <c r="I413" s="783" t="s">
        <v>1752</v>
      </c>
      <c r="J413" s="783" t="s">
        <v>1753</v>
      </c>
      <c r="K413" s="783" t="s">
        <v>1754</v>
      </c>
      <c r="L413" s="783" t="s">
        <v>1755</v>
      </c>
      <c r="M413" s="783" t="s">
        <v>1756</v>
      </c>
      <c r="N413" s="785" t="s">
        <v>1757</v>
      </c>
      <c r="O413" s="785" t="s">
        <v>1758</v>
      </c>
      <c r="P413" s="786" t="s">
        <v>1759</v>
      </c>
      <c r="Q413" s="786" t="s">
        <v>1760</v>
      </c>
    </row>
    <row r="414" spans="2:17">
      <c r="B414" s="759"/>
      <c r="C414" s="759"/>
      <c r="D414" s="759"/>
      <c r="E414" s="759"/>
      <c r="G414" s="782">
        <v>43101</v>
      </c>
      <c r="H414" s="782">
        <v>13776.8</v>
      </c>
      <c r="I414" s="784">
        <v>2185.06</v>
      </c>
      <c r="J414" s="784">
        <v>21250</v>
      </c>
      <c r="K414" s="784">
        <v>0</v>
      </c>
      <c r="L414" s="784">
        <v>21250</v>
      </c>
      <c r="M414" s="784">
        <v>13776.8</v>
      </c>
      <c r="N414" s="787">
        <v>6.305</v>
      </c>
      <c r="O414" s="788">
        <v>43131</v>
      </c>
      <c r="P414" s="789">
        <v>137768</v>
      </c>
      <c r="Q414" s="790">
        <v>0.1</v>
      </c>
    </row>
    <row r="415" spans="2:17">
      <c r="B415" s="759"/>
      <c r="C415" s="759"/>
      <c r="D415" s="759"/>
      <c r="E415" s="759"/>
      <c r="G415" s="782">
        <v>43132</v>
      </c>
      <c r="H415" s="782">
        <v>13776.8</v>
      </c>
      <c r="I415" s="784">
        <v>2174.64</v>
      </c>
      <c r="J415" s="784">
        <v>21250</v>
      </c>
      <c r="K415" s="784">
        <v>2185.06</v>
      </c>
      <c r="L415" s="784">
        <v>19064.94</v>
      </c>
      <c r="M415" s="784">
        <v>13776.8</v>
      </c>
      <c r="N415" s="787">
        <v>6.3352</v>
      </c>
      <c r="O415" s="788">
        <v>43159</v>
      </c>
      <c r="P415" s="789">
        <v>137768</v>
      </c>
      <c r="Q415" s="790">
        <v>0.1</v>
      </c>
    </row>
    <row r="416" spans="2:17">
      <c r="B416" s="759"/>
      <c r="C416" s="759"/>
      <c r="D416" s="759"/>
      <c r="E416" s="759"/>
      <c r="G416" s="782">
        <v>43160</v>
      </c>
      <c r="H416" s="782">
        <v>65234.57</v>
      </c>
      <c r="I416" s="784">
        <v>10350.26</v>
      </c>
      <c r="J416" s="784">
        <v>21250</v>
      </c>
      <c r="K416" s="784">
        <v>4359.7</v>
      </c>
      <c r="L416" s="784">
        <v>16890.3</v>
      </c>
      <c r="M416" s="784">
        <v>65234.57</v>
      </c>
      <c r="N416" s="787">
        <v>6.3027</v>
      </c>
      <c r="O416" s="788">
        <v>43188</v>
      </c>
      <c r="P416" s="789">
        <v>652345.7</v>
      </c>
      <c r="Q416" s="790">
        <v>0.1</v>
      </c>
    </row>
    <row r="417" spans="2:17">
      <c r="B417" s="759"/>
      <c r="C417" s="759"/>
      <c r="D417" s="759"/>
      <c r="E417" s="759"/>
      <c r="G417" s="782">
        <v>43191</v>
      </c>
      <c r="H417" s="782">
        <v>14190.1</v>
      </c>
      <c r="I417" s="784">
        <v>2240.59</v>
      </c>
      <c r="J417" s="784">
        <v>21250</v>
      </c>
      <c r="K417" s="784">
        <v>14709.96</v>
      </c>
      <c r="L417" s="784">
        <v>6540.04</v>
      </c>
      <c r="M417" s="784">
        <v>14190.1</v>
      </c>
      <c r="N417" s="787">
        <v>6.3332</v>
      </c>
      <c r="O417" s="788">
        <v>43217</v>
      </c>
      <c r="P417" s="789">
        <v>141901</v>
      </c>
      <c r="Q417" s="790">
        <v>0.1</v>
      </c>
    </row>
    <row r="418" spans="2:17">
      <c r="B418" s="759"/>
      <c r="C418" s="759"/>
      <c r="D418" s="759"/>
      <c r="E418" s="759"/>
      <c r="G418" s="782">
        <v>43221</v>
      </c>
      <c r="H418" s="782">
        <v>14190.1</v>
      </c>
      <c r="I418" s="784">
        <v>2212.02</v>
      </c>
      <c r="J418" s="784">
        <v>21250</v>
      </c>
      <c r="K418" s="784">
        <v>16950.55</v>
      </c>
      <c r="L418" s="784">
        <v>4299.45</v>
      </c>
      <c r="M418" s="784">
        <v>14190.1</v>
      </c>
      <c r="N418" s="787">
        <v>6.415</v>
      </c>
      <c r="O418" s="788">
        <v>43249</v>
      </c>
      <c r="P418" s="789">
        <v>141901</v>
      </c>
      <c r="Q418" s="790">
        <v>0.1</v>
      </c>
    </row>
    <row r="419" spans="2:17">
      <c r="B419" s="759"/>
      <c r="C419" s="759"/>
      <c r="D419" s="759"/>
      <c r="E419" s="759"/>
      <c r="G419" s="782">
        <v>43252</v>
      </c>
      <c r="H419" s="782">
        <v>13390.86</v>
      </c>
      <c r="I419" s="784">
        <v>2025.54</v>
      </c>
      <c r="J419" s="784">
        <v>21250</v>
      </c>
      <c r="K419" s="784">
        <v>19162.57</v>
      </c>
      <c r="L419" s="784">
        <v>2087.43</v>
      </c>
      <c r="M419" s="784">
        <v>14190.1</v>
      </c>
      <c r="N419" s="787">
        <v>6.611</v>
      </c>
      <c r="O419" s="788">
        <v>43278</v>
      </c>
      <c r="P419" s="789">
        <v>141901</v>
      </c>
      <c r="Q419" s="790">
        <v>0.1</v>
      </c>
    </row>
    <row r="420" spans="2:17">
      <c r="B420" s="759"/>
      <c r="C420" s="759"/>
      <c r="D420" s="759"/>
      <c r="E420" s="759"/>
      <c r="G420" s="782">
        <v>43282</v>
      </c>
      <c r="H420" s="782">
        <v>409.15</v>
      </c>
      <c r="I420" s="784">
        <v>59.8</v>
      </c>
      <c r="J420" s="784">
        <v>21250</v>
      </c>
      <c r="K420" s="784">
        <v>21188.11</v>
      </c>
      <c r="L420" s="784">
        <v>61.89</v>
      </c>
      <c r="M420" s="784">
        <v>14190.1</v>
      </c>
      <c r="N420" s="787">
        <v>6.8417</v>
      </c>
      <c r="O420" s="788">
        <v>43311</v>
      </c>
      <c r="P420" s="789">
        <v>141901</v>
      </c>
      <c r="Q420" s="790">
        <v>0.1</v>
      </c>
    </row>
    <row r="421" spans="2:17">
      <c r="B421" s="759"/>
      <c r="C421" s="759"/>
      <c r="D421" s="759"/>
      <c r="E421" s="759"/>
      <c r="G421" s="782">
        <v>43313</v>
      </c>
      <c r="H421" s="782">
        <f>ROUND(L421*N420,2)</f>
        <v>14.3</v>
      </c>
      <c r="I421" s="784"/>
      <c r="J421" s="784">
        <v>21250</v>
      </c>
      <c r="K421" s="784">
        <f>K420+I420</f>
        <v>21247.91</v>
      </c>
      <c r="L421" s="784">
        <f>J421-K421</f>
        <v>2.09000000000015</v>
      </c>
      <c r="M421" s="784">
        <v>14190.1</v>
      </c>
      <c r="N421" s="787"/>
      <c r="O421" s="788"/>
      <c r="P421" s="789">
        <v>141901</v>
      </c>
      <c r="Q421" s="790">
        <v>0.1</v>
      </c>
    </row>
    <row r="422" spans="2:5">
      <c r="B422" s="759"/>
      <c r="C422" s="759"/>
      <c r="D422" s="759"/>
      <c r="E422" s="759"/>
    </row>
    <row r="423" spans="2:5">
      <c r="B423" s="759"/>
      <c r="C423" s="759"/>
      <c r="D423" s="759"/>
      <c r="E423" s="759"/>
    </row>
    <row r="424" spans="2:5">
      <c r="B424" s="759"/>
      <c r="C424" s="759"/>
      <c r="D424" s="759"/>
      <c r="E424" s="759"/>
    </row>
    <row r="425" spans="2:5">
      <c r="B425" s="759"/>
      <c r="C425" s="759"/>
      <c r="D425" s="759"/>
      <c r="E425" s="759"/>
    </row>
    <row r="426" spans="2:5">
      <c r="B426" s="759"/>
      <c r="C426" s="759"/>
      <c r="D426" s="759"/>
      <c r="E426" s="759"/>
    </row>
    <row r="427" spans="2:5">
      <c r="B427" s="759"/>
      <c r="C427" s="759"/>
      <c r="D427" s="759"/>
      <c r="E427" s="759"/>
    </row>
    <row r="428" spans="2:5">
      <c r="B428" s="759"/>
      <c r="C428" s="759"/>
      <c r="D428" s="759"/>
      <c r="E428" s="759"/>
    </row>
    <row r="429" spans="2:5">
      <c r="B429" s="759"/>
      <c r="C429" s="759"/>
      <c r="D429" s="759"/>
      <c r="E429" s="759"/>
    </row>
    <row r="430" spans="2:5">
      <c r="B430" s="759"/>
      <c r="C430" s="759"/>
      <c r="D430" s="759"/>
      <c r="E430" s="759"/>
    </row>
    <row r="431" spans="2:5">
      <c r="B431" s="759"/>
      <c r="C431" s="759"/>
      <c r="D431" s="759"/>
      <c r="E431" s="759"/>
    </row>
    <row r="432" spans="2:5">
      <c r="B432" s="759"/>
      <c r="C432" s="759"/>
      <c r="D432" s="759"/>
      <c r="E432" s="759"/>
    </row>
    <row r="433" spans="2:5">
      <c r="B433" s="759"/>
      <c r="C433" s="759"/>
      <c r="D433" s="759"/>
      <c r="E433" s="759"/>
    </row>
    <row r="434" spans="2:5">
      <c r="B434" s="759"/>
      <c r="C434" s="759"/>
      <c r="D434" s="759"/>
      <c r="E434" s="759"/>
    </row>
    <row r="435" spans="2:5">
      <c r="B435" s="759"/>
      <c r="C435" s="759"/>
      <c r="D435" s="759"/>
      <c r="E435" s="759"/>
    </row>
    <row r="436" spans="2:5">
      <c r="B436" s="759"/>
      <c r="C436" s="759"/>
      <c r="D436" s="759"/>
      <c r="E436" s="759"/>
    </row>
    <row r="437" spans="2:5">
      <c r="B437" s="759"/>
      <c r="C437" s="759"/>
      <c r="D437" s="759"/>
      <c r="E437" s="759"/>
    </row>
    <row r="438" spans="2:5">
      <c r="B438" s="759"/>
      <c r="C438" s="759"/>
      <c r="D438" s="759"/>
      <c r="E438" s="759"/>
    </row>
    <row r="439" spans="2:5">
      <c r="B439" s="759"/>
      <c r="C439" s="759"/>
      <c r="D439" s="759"/>
      <c r="E439" s="759"/>
    </row>
    <row r="440" spans="2:5">
      <c r="B440" s="759"/>
      <c r="C440" s="759"/>
      <c r="D440" s="759"/>
      <c r="E440" s="759"/>
    </row>
    <row r="441" spans="2:5">
      <c r="B441" s="759"/>
      <c r="C441" s="759"/>
      <c r="D441" s="759"/>
      <c r="E441" s="759"/>
    </row>
    <row r="442" spans="2:5">
      <c r="B442" s="759"/>
      <c r="C442" s="759"/>
      <c r="D442" s="759"/>
      <c r="E442" s="759"/>
    </row>
    <row r="443" spans="2:5">
      <c r="B443" s="759"/>
      <c r="C443" s="759"/>
      <c r="D443" s="759"/>
      <c r="E443" s="759"/>
    </row>
    <row r="444" spans="2:5">
      <c r="B444" s="759"/>
      <c r="C444" s="759"/>
      <c r="D444" s="759"/>
      <c r="E444" s="759"/>
    </row>
    <row r="445" spans="2:5">
      <c r="B445" s="666"/>
      <c r="C445" s="666"/>
      <c r="D445" s="666"/>
      <c r="E445" s="666"/>
    </row>
    <row r="446" spans="2:5">
      <c r="B446" s="666"/>
      <c r="C446" s="666"/>
      <c r="D446" s="666"/>
      <c r="E446" s="666"/>
    </row>
    <row r="447" spans="2:5">
      <c r="B447" s="666"/>
      <c r="C447" s="666"/>
      <c r="D447" s="666"/>
      <c r="E447" s="666"/>
    </row>
    <row r="448" spans="2:5">
      <c r="B448" s="666"/>
      <c r="C448" s="666"/>
      <c r="D448" s="666"/>
      <c r="E448" s="666"/>
    </row>
    <row r="449" spans="2:5">
      <c r="B449" s="666"/>
      <c r="C449" s="666"/>
      <c r="D449" s="666"/>
      <c r="E449" s="666"/>
    </row>
    <row r="450" spans="2:5">
      <c r="B450" s="666"/>
      <c r="C450" s="666"/>
      <c r="D450" s="666"/>
      <c r="E450" s="666"/>
    </row>
    <row r="451" spans="2:5">
      <c r="B451" s="666"/>
      <c r="C451" s="666"/>
      <c r="D451" s="666"/>
      <c r="E451" s="666"/>
    </row>
    <row r="452" spans="2:5">
      <c r="B452" s="666"/>
      <c r="C452" s="666"/>
      <c r="D452" s="666"/>
      <c r="E452" s="666"/>
    </row>
    <row r="453" spans="2:5">
      <c r="B453" s="666"/>
      <c r="C453" s="666"/>
      <c r="D453" s="666"/>
      <c r="E453" s="666"/>
    </row>
    <row r="454" spans="2:5">
      <c r="B454" s="666"/>
      <c r="C454" s="666"/>
      <c r="D454" s="666"/>
      <c r="E454" s="666"/>
    </row>
    <row r="455" spans="2:5">
      <c r="B455" s="666"/>
      <c r="C455" s="666"/>
      <c r="D455" s="666"/>
      <c r="E455" s="666"/>
    </row>
    <row r="456" spans="2:5">
      <c r="B456" s="666"/>
      <c r="C456" s="666"/>
      <c r="D456" s="666"/>
      <c r="E456" s="666"/>
    </row>
    <row r="457" spans="2:5">
      <c r="B457" s="666"/>
      <c r="C457" s="666"/>
      <c r="D457" s="666"/>
      <c r="E457" s="666"/>
    </row>
  </sheetData>
  <mergeCells count="75">
    <mergeCell ref="G29:H29"/>
    <mergeCell ref="I29:L29"/>
    <mergeCell ref="M29:P29"/>
    <mergeCell ref="Q29:T29"/>
    <mergeCell ref="U29:X29"/>
    <mergeCell ref="Y29:AB29"/>
    <mergeCell ref="G30:H30"/>
    <mergeCell ref="I30:J30"/>
    <mergeCell ref="K30:L30"/>
    <mergeCell ref="M30:N30"/>
    <mergeCell ref="O30:P30"/>
    <mergeCell ref="Q30:R30"/>
    <mergeCell ref="S30:T30"/>
    <mergeCell ref="U30:V30"/>
    <mergeCell ref="W30:X30"/>
    <mergeCell ref="Y30:Z30"/>
    <mergeCell ref="AA30:AB30"/>
    <mergeCell ref="G73:H73"/>
    <mergeCell ref="I73:L73"/>
    <mergeCell ref="M73:P73"/>
    <mergeCell ref="Q73:T73"/>
    <mergeCell ref="G74:H74"/>
    <mergeCell ref="I74:J74"/>
    <mergeCell ref="K74:L74"/>
    <mergeCell ref="M74:N74"/>
    <mergeCell ref="O74:P74"/>
    <mergeCell ref="Q74:R74"/>
    <mergeCell ref="S74:T74"/>
    <mergeCell ref="B10:B13"/>
    <mergeCell ref="B14:B17"/>
    <mergeCell ref="B18:B21"/>
    <mergeCell ref="B22:B25"/>
    <mergeCell ref="B26:B29"/>
    <mergeCell ref="B110:B112"/>
    <mergeCell ref="B166:B168"/>
    <mergeCell ref="B169:B171"/>
    <mergeCell ref="B172:B174"/>
    <mergeCell ref="E10:E13"/>
    <mergeCell ref="E14:E17"/>
    <mergeCell ref="E18:E21"/>
    <mergeCell ref="E22:E25"/>
    <mergeCell ref="E26:E29"/>
    <mergeCell ref="G31:H57"/>
    <mergeCell ref="I31:J57"/>
    <mergeCell ref="K31:L57"/>
    <mergeCell ref="M31:N57"/>
    <mergeCell ref="O31:P57"/>
    <mergeCell ref="Q31:R57"/>
    <mergeCell ref="S31:T57"/>
    <mergeCell ref="U31:V57"/>
    <mergeCell ref="W31:X57"/>
    <mergeCell ref="Y31:Z57"/>
    <mergeCell ref="AA31:AB57"/>
    <mergeCell ref="B3:E6"/>
    <mergeCell ref="B141:D153"/>
    <mergeCell ref="B86:E97"/>
    <mergeCell ref="B32:E59"/>
    <mergeCell ref="B116:E129"/>
    <mergeCell ref="B102:E106"/>
    <mergeCell ref="B66:E72"/>
    <mergeCell ref="G75:H94"/>
    <mergeCell ref="I75:J94"/>
    <mergeCell ref="K75:L94"/>
    <mergeCell ref="M75:N94"/>
    <mergeCell ref="O75:P94"/>
    <mergeCell ref="Q75:R94"/>
    <mergeCell ref="S75:T94"/>
    <mergeCell ref="B380:E410"/>
    <mergeCell ref="B413:E444"/>
    <mergeCell ref="B176:E208"/>
    <mergeCell ref="B282:E291"/>
    <mergeCell ref="B325:E342"/>
    <mergeCell ref="B348:E377"/>
    <mergeCell ref="B212:E244"/>
    <mergeCell ref="B293:E323"/>
  </mergeCells>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84"/>
  <sheetViews>
    <sheetView topLeftCell="L1" workbookViewId="0">
      <selection activeCell="L1" sqref="$A1:$XFD1048576"/>
    </sheetView>
  </sheetViews>
  <sheetFormatPr defaultColWidth="9" defaultRowHeight="13.1"/>
  <cols>
    <col min="1" max="1" width="8.10869565217391" style="97" customWidth="1"/>
    <col min="2" max="2" width="28.5579710144928" style="97" customWidth="1"/>
    <col min="3" max="3" width="11.8840579710145" style="97" customWidth="1"/>
    <col min="4" max="4" width="11" style="97" customWidth="1"/>
    <col min="5" max="5" width="11.6666666666667" style="97" customWidth="1"/>
    <col min="6" max="6" width="8.88405797101449" style="97" customWidth="1"/>
    <col min="7" max="7" width="28.6666666666667" style="97" customWidth="1"/>
    <col min="8" max="15" width="8.88405797101449" style="97"/>
    <col min="16" max="16" width="28.4420289855072" style="97" hidden="1" customWidth="1"/>
    <col min="17" max="32" width="9" style="97" hidden="1" customWidth="1"/>
    <col min="33" max="33" width="8.88405797101449" style="97"/>
    <col min="34" max="34" width="11.4420289855072" style="97" customWidth="1"/>
    <col min="35" max="41" width="9" style="97" customWidth="1"/>
    <col min="42" max="42" width="8" style="97" customWidth="1"/>
    <col min="43" max="43" width="11.1086956521739" style="97" customWidth="1"/>
    <col min="44" max="50" width="9" style="97" customWidth="1"/>
    <col min="51" max="249" width="8.88405797101449" style="97"/>
    <col min="250" max="250" width="28.5579710144928" style="97" customWidth="1"/>
    <col min="251" max="251" width="11.8840579710145" style="97" customWidth="1"/>
    <col min="252" max="252" width="11" style="97" customWidth="1"/>
    <col min="253" max="253" width="11.6666666666667" style="97" customWidth="1"/>
    <col min="254" max="254" width="8.88405797101449" style="97"/>
    <col min="255" max="255" width="28.6666666666667" style="97" customWidth="1"/>
    <col min="256" max="263" width="8.88405797101449" style="97"/>
    <col min="264" max="264" width="28.4420289855072" style="97" customWidth="1"/>
    <col min="265" max="505" width="8.88405797101449" style="97"/>
    <col min="506" max="506" width="28.5579710144928" style="97" customWidth="1"/>
    <col min="507" max="507" width="11.8840579710145" style="97" customWidth="1"/>
    <col min="508" max="508" width="11" style="97" customWidth="1"/>
    <col min="509" max="509" width="11.6666666666667" style="97" customWidth="1"/>
    <col min="510" max="510" width="8.88405797101449" style="97"/>
    <col min="511" max="511" width="28.6666666666667" style="97" customWidth="1"/>
    <col min="512" max="519" width="8.88405797101449" style="97"/>
    <col min="520" max="520" width="28.4420289855072" style="97" customWidth="1"/>
    <col min="521" max="761" width="8.88405797101449" style="97"/>
    <col min="762" max="762" width="28.5579710144928" style="97" customWidth="1"/>
    <col min="763" max="763" width="11.8840579710145" style="97" customWidth="1"/>
    <col min="764" max="764" width="11" style="97" customWidth="1"/>
    <col min="765" max="765" width="11.6666666666667" style="97" customWidth="1"/>
    <col min="766" max="766" width="8.88405797101449" style="97"/>
    <col min="767" max="767" width="28.6666666666667" style="97" customWidth="1"/>
    <col min="768" max="775" width="8.88405797101449" style="97"/>
    <col min="776" max="776" width="28.4420289855072" style="97" customWidth="1"/>
    <col min="777" max="1017" width="8.88405797101449" style="97"/>
    <col min="1018" max="1018" width="28.5579710144928" style="97" customWidth="1"/>
    <col min="1019" max="1019" width="11.8840579710145" style="97" customWidth="1"/>
    <col min="1020" max="1020" width="11" style="97" customWidth="1"/>
    <col min="1021" max="1021" width="11.6666666666667" style="97" customWidth="1"/>
    <col min="1022" max="1022" width="8.88405797101449" style="97"/>
    <col min="1023" max="1023" width="28.6666666666667" style="97" customWidth="1"/>
    <col min="1024" max="1031" width="8.88405797101449" style="97"/>
    <col min="1032" max="1032" width="28.4420289855072" style="97" customWidth="1"/>
    <col min="1033" max="1273" width="8.88405797101449" style="97"/>
    <col min="1274" max="1274" width="28.5579710144928" style="97" customWidth="1"/>
    <col min="1275" max="1275" width="11.8840579710145" style="97" customWidth="1"/>
    <col min="1276" max="1276" width="11" style="97" customWidth="1"/>
    <col min="1277" max="1277" width="11.6666666666667" style="97" customWidth="1"/>
    <col min="1278" max="1278" width="8.88405797101449" style="97"/>
    <col min="1279" max="1279" width="28.6666666666667" style="97" customWidth="1"/>
    <col min="1280" max="1287" width="8.88405797101449" style="97"/>
    <col min="1288" max="1288" width="28.4420289855072" style="97" customWidth="1"/>
    <col min="1289" max="1529" width="8.88405797101449" style="97"/>
    <col min="1530" max="1530" width="28.5579710144928" style="97" customWidth="1"/>
    <col min="1531" max="1531" width="11.8840579710145" style="97" customWidth="1"/>
    <col min="1532" max="1532" width="11" style="97" customWidth="1"/>
    <col min="1533" max="1533" width="11.6666666666667" style="97" customWidth="1"/>
    <col min="1534" max="1534" width="8.88405797101449" style="97"/>
    <col min="1535" max="1535" width="28.6666666666667" style="97" customWidth="1"/>
    <col min="1536" max="1543" width="8.88405797101449" style="97"/>
    <col min="1544" max="1544" width="28.4420289855072" style="97" customWidth="1"/>
    <col min="1545" max="1785" width="8.88405797101449" style="97"/>
    <col min="1786" max="1786" width="28.5579710144928" style="97" customWidth="1"/>
    <col min="1787" max="1787" width="11.8840579710145" style="97" customWidth="1"/>
    <col min="1788" max="1788" width="11" style="97" customWidth="1"/>
    <col min="1789" max="1789" width="11.6666666666667" style="97" customWidth="1"/>
    <col min="1790" max="1790" width="8.88405797101449" style="97"/>
    <col min="1791" max="1791" width="28.6666666666667" style="97" customWidth="1"/>
    <col min="1792" max="1799" width="8.88405797101449" style="97"/>
    <col min="1800" max="1800" width="28.4420289855072" style="97" customWidth="1"/>
    <col min="1801" max="2041" width="8.88405797101449" style="97"/>
    <col min="2042" max="2042" width="28.5579710144928" style="97" customWidth="1"/>
    <col min="2043" max="2043" width="11.8840579710145" style="97" customWidth="1"/>
    <col min="2044" max="2044" width="11" style="97" customWidth="1"/>
    <col min="2045" max="2045" width="11.6666666666667" style="97" customWidth="1"/>
    <col min="2046" max="2046" width="8.88405797101449" style="97"/>
    <col min="2047" max="2047" width="28.6666666666667" style="97" customWidth="1"/>
    <col min="2048" max="2055" width="8.88405797101449" style="97"/>
    <col min="2056" max="2056" width="28.4420289855072" style="97" customWidth="1"/>
    <col min="2057" max="2297" width="8.88405797101449" style="97"/>
    <col min="2298" max="2298" width="28.5579710144928" style="97" customWidth="1"/>
    <col min="2299" max="2299" width="11.8840579710145" style="97" customWidth="1"/>
    <col min="2300" max="2300" width="11" style="97" customWidth="1"/>
    <col min="2301" max="2301" width="11.6666666666667" style="97" customWidth="1"/>
    <col min="2302" max="2302" width="8.88405797101449" style="97"/>
    <col min="2303" max="2303" width="28.6666666666667" style="97" customWidth="1"/>
    <col min="2304" max="2311" width="8.88405797101449" style="97"/>
    <col min="2312" max="2312" width="28.4420289855072" style="97" customWidth="1"/>
    <col min="2313" max="2553" width="8.88405797101449" style="97"/>
    <col min="2554" max="2554" width="28.5579710144928" style="97" customWidth="1"/>
    <col min="2555" max="2555" width="11.8840579710145" style="97" customWidth="1"/>
    <col min="2556" max="2556" width="11" style="97" customWidth="1"/>
    <col min="2557" max="2557" width="11.6666666666667" style="97" customWidth="1"/>
    <col min="2558" max="2558" width="8.88405797101449" style="97"/>
    <col min="2559" max="2559" width="28.6666666666667" style="97" customWidth="1"/>
    <col min="2560" max="2567" width="8.88405797101449" style="97"/>
    <col min="2568" max="2568" width="28.4420289855072" style="97" customWidth="1"/>
    <col min="2569" max="2809" width="8.88405797101449" style="97"/>
    <col min="2810" max="2810" width="28.5579710144928" style="97" customWidth="1"/>
    <col min="2811" max="2811" width="11.8840579710145" style="97" customWidth="1"/>
    <col min="2812" max="2812" width="11" style="97" customWidth="1"/>
    <col min="2813" max="2813" width="11.6666666666667" style="97" customWidth="1"/>
    <col min="2814" max="2814" width="8.88405797101449" style="97"/>
    <col min="2815" max="2815" width="28.6666666666667" style="97" customWidth="1"/>
    <col min="2816" max="2823" width="8.88405797101449" style="97"/>
    <col min="2824" max="2824" width="28.4420289855072" style="97" customWidth="1"/>
    <col min="2825" max="3065" width="8.88405797101449" style="97"/>
    <col min="3066" max="3066" width="28.5579710144928" style="97" customWidth="1"/>
    <col min="3067" max="3067" width="11.8840579710145" style="97" customWidth="1"/>
    <col min="3068" max="3068" width="11" style="97" customWidth="1"/>
    <col min="3069" max="3069" width="11.6666666666667" style="97" customWidth="1"/>
    <col min="3070" max="3070" width="8.88405797101449" style="97"/>
    <col min="3071" max="3071" width="28.6666666666667" style="97" customWidth="1"/>
    <col min="3072" max="3079" width="8.88405797101449" style="97"/>
    <col min="3080" max="3080" width="28.4420289855072" style="97" customWidth="1"/>
    <col min="3081" max="3321" width="8.88405797101449" style="97"/>
    <col min="3322" max="3322" width="28.5579710144928" style="97" customWidth="1"/>
    <col min="3323" max="3323" width="11.8840579710145" style="97" customWidth="1"/>
    <col min="3324" max="3324" width="11" style="97" customWidth="1"/>
    <col min="3325" max="3325" width="11.6666666666667" style="97" customWidth="1"/>
    <col min="3326" max="3326" width="8.88405797101449" style="97"/>
    <col min="3327" max="3327" width="28.6666666666667" style="97" customWidth="1"/>
    <col min="3328" max="3335" width="8.88405797101449" style="97"/>
    <col min="3336" max="3336" width="28.4420289855072" style="97" customWidth="1"/>
    <col min="3337" max="3577" width="8.88405797101449" style="97"/>
    <col min="3578" max="3578" width="28.5579710144928" style="97" customWidth="1"/>
    <col min="3579" max="3579" width="11.8840579710145" style="97" customWidth="1"/>
    <col min="3580" max="3580" width="11" style="97" customWidth="1"/>
    <col min="3581" max="3581" width="11.6666666666667" style="97" customWidth="1"/>
    <col min="3582" max="3582" width="8.88405797101449" style="97"/>
    <col min="3583" max="3583" width="28.6666666666667" style="97" customWidth="1"/>
    <col min="3584" max="3591" width="8.88405797101449" style="97"/>
    <col min="3592" max="3592" width="28.4420289855072" style="97" customWidth="1"/>
    <col min="3593" max="3833" width="8.88405797101449" style="97"/>
    <col min="3834" max="3834" width="28.5579710144928" style="97" customWidth="1"/>
    <col min="3835" max="3835" width="11.8840579710145" style="97" customWidth="1"/>
    <col min="3836" max="3836" width="11" style="97" customWidth="1"/>
    <col min="3837" max="3837" width="11.6666666666667" style="97" customWidth="1"/>
    <col min="3838" max="3838" width="8.88405797101449" style="97"/>
    <col min="3839" max="3839" width="28.6666666666667" style="97" customWidth="1"/>
    <col min="3840" max="3847" width="8.88405797101449" style="97"/>
    <col min="3848" max="3848" width="28.4420289855072" style="97" customWidth="1"/>
    <col min="3849" max="4089" width="8.88405797101449" style="97"/>
    <col min="4090" max="4090" width="28.5579710144928" style="97" customWidth="1"/>
    <col min="4091" max="4091" width="11.8840579710145" style="97" customWidth="1"/>
    <col min="4092" max="4092" width="11" style="97" customWidth="1"/>
    <col min="4093" max="4093" width="11.6666666666667" style="97" customWidth="1"/>
    <col min="4094" max="4094" width="8.88405797101449" style="97"/>
    <col min="4095" max="4095" width="28.6666666666667" style="97" customWidth="1"/>
    <col min="4096" max="4103" width="8.88405797101449" style="97"/>
    <col min="4104" max="4104" width="28.4420289855072" style="97" customWidth="1"/>
    <col min="4105" max="4345" width="8.88405797101449" style="97"/>
    <col min="4346" max="4346" width="28.5579710144928" style="97" customWidth="1"/>
    <col min="4347" max="4347" width="11.8840579710145" style="97" customWidth="1"/>
    <col min="4348" max="4348" width="11" style="97" customWidth="1"/>
    <col min="4349" max="4349" width="11.6666666666667" style="97" customWidth="1"/>
    <col min="4350" max="4350" width="8.88405797101449" style="97"/>
    <col min="4351" max="4351" width="28.6666666666667" style="97" customWidth="1"/>
    <col min="4352" max="4359" width="8.88405797101449" style="97"/>
    <col min="4360" max="4360" width="28.4420289855072" style="97" customWidth="1"/>
    <col min="4361" max="4601" width="8.88405797101449" style="97"/>
    <col min="4602" max="4602" width="28.5579710144928" style="97" customWidth="1"/>
    <col min="4603" max="4603" width="11.8840579710145" style="97" customWidth="1"/>
    <col min="4604" max="4604" width="11" style="97" customWidth="1"/>
    <col min="4605" max="4605" width="11.6666666666667" style="97" customWidth="1"/>
    <col min="4606" max="4606" width="8.88405797101449" style="97"/>
    <col min="4607" max="4607" width="28.6666666666667" style="97" customWidth="1"/>
    <col min="4608" max="4615" width="8.88405797101449" style="97"/>
    <col min="4616" max="4616" width="28.4420289855072" style="97" customWidth="1"/>
    <col min="4617" max="4857" width="8.88405797101449" style="97"/>
    <col min="4858" max="4858" width="28.5579710144928" style="97" customWidth="1"/>
    <col min="4859" max="4859" width="11.8840579710145" style="97" customWidth="1"/>
    <col min="4860" max="4860" width="11" style="97" customWidth="1"/>
    <col min="4861" max="4861" width="11.6666666666667" style="97" customWidth="1"/>
    <col min="4862" max="4862" width="8.88405797101449" style="97"/>
    <col min="4863" max="4863" width="28.6666666666667" style="97" customWidth="1"/>
    <col min="4864" max="4871" width="8.88405797101449" style="97"/>
    <col min="4872" max="4872" width="28.4420289855072" style="97" customWidth="1"/>
    <col min="4873" max="5113" width="8.88405797101449" style="97"/>
    <col min="5114" max="5114" width="28.5579710144928" style="97" customWidth="1"/>
    <col min="5115" max="5115" width="11.8840579710145" style="97" customWidth="1"/>
    <col min="5116" max="5116" width="11" style="97" customWidth="1"/>
    <col min="5117" max="5117" width="11.6666666666667" style="97" customWidth="1"/>
    <col min="5118" max="5118" width="8.88405797101449" style="97"/>
    <col min="5119" max="5119" width="28.6666666666667" style="97" customWidth="1"/>
    <col min="5120" max="5127" width="8.88405797101449" style="97"/>
    <col min="5128" max="5128" width="28.4420289855072" style="97" customWidth="1"/>
    <col min="5129" max="5369" width="8.88405797101449" style="97"/>
    <col min="5370" max="5370" width="28.5579710144928" style="97" customWidth="1"/>
    <col min="5371" max="5371" width="11.8840579710145" style="97" customWidth="1"/>
    <col min="5372" max="5372" width="11" style="97" customWidth="1"/>
    <col min="5373" max="5373" width="11.6666666666667" style="97" customWidth="1"/>
    <col min="5374" max="5374" width="8.88405797101449" style="97"/>
    <col min="5375" max="5375" width="28.6666666666667" style="97" customWidth="1"/>
    <col min="5376" max="5383" width="8.88405797101449" style="97"/>
    <col min="5384" max="5384" width="28.4420289855072" style="97" customWidth="1"/>
    <col min="5385" max="5625" width="8.88405797101449" style="97"/>
    <col min="5626" max="5626" width="28.5579710144928" style="97" customWidth="1"/>
    <col min="5627" max="5627" width="11.8840579710145" style="97" customWidth="1"/>
    <col min="5628" max="5628" width="11" style="97" customWidth="1"/>
    <col min="5629" max="5629" width="11.6666666666667" style="97" customWidth="1"/>
    <col min="5630" max="5630" width="8.88405797101449" style="97"/>
    <col min="5631" max="5631" width="28.6666666666667" style="97" customWidth="1"/>
    <col min="5632" max="5639" width="8.88405797101449" style="97"/>
    <col min="5640" max="5640" width="28.4420289855072" style="97" customWidth="1"/>
    <col min="5641" max="5881" width="8.88405797101449" style="97"/>
    <col min="5882" max="5882" width="28.5579710144928" style="97" customWidth="1"/>
    <col min="5883" max="5883" width="11.8840579710145" style="97" customWidth="1"/>
    <col min="5884" max="5884" width="11" style="97" customWidth="1"/>
    <col min="5885" max="5885" width="11.6666666666667" style="97" customWidth="1"/>
    <col min="5886" max="5886" width="8.88405797101449" style="97"/>
    <col min="5887" max="5887" width="28.6666666666667" style="97" customWidth="1"/>
    <col min="5888" max="5895" width="8.88405797101449" style="97"/>
    <col min="5896" max="5896" width="28.4420289855072" style="97" customWidth="1"/>
    <col min="5897" max="6137" width="8.88405797101449" style="97"/>
    <col min="6138" max="6138" width="28.5579710144928" style="97" customWidth="1"/>
    <col min="6139" max="6139" width="11.8840579710145" style="97" customWidth="1"/>
    <col min="6140" max="6140" width="11" style="97" customWidth="1"/>
    <col min="6141" max="6141" width="11.6666666666667" style="97" customWidth="1"/>
    <col min="6142" max="6142" width="8.88405797101449" style="97"/>
    <col min="6143" max="6143" width="28.6666666666667" style="97" customWidth="1"/>
    <col min="6144" max="6151" width="8.88405797101449" style="97"/>
    <col min="6152" max="6152" width="28.4420289855072" style="97" customWidth="1"/>
    <col min="6153" max="6393" width="8.88405797101449" style="97"/>
    <col min="6394" max="6394" width="28.5579710144928" style="97" customWidth="1"/>
    <col min="6395" max="6395" width="11.8840579710145" style="97" customWidth="1"/>
    <col min="6396" max="6396" width="11" style="97" customWidth="1"/>
    <col min="6397" max="6397" width="11.6666666666667" style="97" customWidth="1"/>
    <col min="6398" max="6398" width="8.88405797101449" style="97"/>
    <col min="6399" max="6399" width="28.6666666666667" style="97" customWidth="1"/>
    <col min="6400" max="6407" width="8.88405797101449" style="97"/>
    <col min="6408" max="6408" width="28.4420289855072" style="97" customWidth="1"/>
    <col min="6409" max="6649" width="8.88405797101449" style="97"/>
    <col min="6650" max="6650" width="28.5579710144928" style="97" customWidth="1"/>
    <col min="6651" max="6651" width="11.8840579710145" style="97" customWidth="1"/>
    <col min="6652" max="6652" width="11" style="97" customWidth="1"/>
    <col min="6653" max="6653" width="11.6666666666667" style="97" customWidth="1"/>
    <col min="6654" max="6654" width="8.88405797101449" style="97"/>
    <col min="6655" max="6655" width="28.6666666666667" style="97" customWidth="1"/>
    <col min="6656" max="6663" width="8.88405797101449" style="97"/>
    <col min="6664" max="6664" width="28.4420289855072" style="97" customWidth="1"/>
    <col min="6665" max="6905" width="8.88405797101449" style="97"/>
    <col min="6906" max="6906" width="28.5579710144928" style="97" customWidth="1"/>
    <col min="6907" max="6907" width="11.8840579710145" style="97" customWidth="1"/>
    <col min="6908" max="6908" width="11" style="97" customWidth="1"/>
    <col min="6909" max="6909" width="11.6666666666667" style="97" customWidth="1"/>
    <col min="6910" max="6910" width="8.88405797101449" style="97"/>
    <col min="6911" max="6911" width="28.6666666666667" style="97" customWidth="1"/>
    <col min="6912" max="6919" width="8.88405797101449" style="97"/>
    <col min="6920" max="6920" width="28.4420289855072" style="97" customWidth="1"/>
    <col min="6921" max="7161" width="8.88405797101449" style="97"/>
    <col min="7162" max="7162" width="28.5579710144928" style="97" customWidth="1"/>
    <col min="7163" max="7163" width="11.8840579710145" style="97" customWidth="1"/>
    <col min="7164" max="7164" width="11" style="97" customWidth="1"/>
    <col min="7165" max="7165" width="11.6666666666667" style="97" customWidth="1"/>
    <col min="7166" max="7166" width="8.88405797101449" style="97"/>
    <col min="7167" max="7167" width="28.6666666666667" style="97" customWidth="1"/>
    <col min="7168" max="7175" width="8.88405797101449" style="97"/>
    <col min="7176" max="7176" width="28.4420289855072" style="97" customWidth="1"/>
    <col min="7177" max="7417" width="8.88405797101449" style="97"/>
    <col min="7418" max="7418" width="28.5579710144928" style="97" customWidth="1"/>
    <col min="7419" max="7419" width="11.8840579710145" style="97" customWidth="1"/>
    <col min="7420" max="7420" width="11" style="97" customWidth="1"/>
    <col min="7421" max="7421" width="11.6666666666667" style="97" customWidth="1"/>
    <col min="7422" max="7422" width="8.88405797101449" style="97"/>
    <col min="7423" max="7423" width="28.6666666666667" style="97" customWidth="1"/>
    <col min="7424" max="7431" width="8.88405797101449" style="97"/>
    <col min="7432" max="7432" width="28.4420289855072" style="97" customWidth="1"/>
    <col min="7433" max="7673" width="8.88405797101449" style="97"/>
    <col min="7674" max="7674" width="28.5579710144928" style="97" customWidth="1"/>
    <col min="7675" max="7675" width="11.8840579710145" style="97" customWidth="1"/>
    <col min="7676" max="7676" width="11" style="97" customWidth="1"/>
    <col min="7677" max="7677" width="11.6666666666667" style="97" customWidth="1"/>
    <col min="7678" max="7678" width="8.88405797101449" style="97"/>
    <col min="7679" max="7679" width="28.6666666666667" style="97" customWidth="1"/>
    <col min="7680" max="7687" width="8.88405797101449" style="97"/>
    <col min="7688" max="7688" width="28.4420289855072" style="97" customWidth="1"/>
    <col min="7689" max="7929" width="8.88405797101449" style="97"/>
    <col min="7930" max="7930" width="28.5579710144928" style="97" customWidth="1"/>
    <col min="7931" max="7931" width="11.8840579710145" style="97" customWidth="1"/>
    <col min="7932" max="7932" width="11" style="97" customWidth="1"/>
    <col min="7933" max="7933" width="11.6666666666667" style="97" customWidth="1"/>
    <col min="7934" max="7934" width="8.88405797101449" style="97"/>
    <col min="7935" max="7935" width="28.6666666666667" style="97" customWidth="1"/>
    <col min="7936" max="7943" width="8.88405797101449" style="97"/>
    <col min="7944" max="7944" width="28.4420289855072" style="97" customWidth="1"/>
    <col min="7945" max="8185" width="8.88405797101449" style="97"/>
    <col min="8186" max="8186" width="28.5579710144928" style="97" customWidth="1"/>
    <col min="8187" max="8187" width="11.8840579710145" style="97" customWidth="1"/>
    <col min="8188" max="8188" width="11" style="97" customWidth="1"/>
    <col min="8189" max="8189" width="11.6666666666667" style="97" customWidth="1"/>
    <col min="8190" max="8190" width="8.88405797101449" style="97"/>
    <col min="8191" max="8191" width="28.6666666666667" style="97" customWidth="1"/>
    <col min="8192" max="8199" width="8.88405797101449" style="97"/>
    <col min="8200" max="8200" width="28.4420289855072" style="97" customWidth="1"/>
    <col min="8201" max="8441" width="8.88405797101449" style="97"/>
    <col min="8442" max="8442" width="28.5579710144928" style="97" customWidth="1"/>
    <col min="8443" max="8443" width="11.8840579710145" style="97" customWidth="1"/>
    <col min="8444" max="8444" width="11" style="97" customWidth="1"/>
    <col min="8445" max="8445" width="11.6666666666667" style="97" customWidth="1"/>
    <col min="8446" max="8446" width="8.88405797101449" style="97"/>
    <col min="8447" max="8447" width="28.6666666666667" style="97" customWidth="1"/>
    <col min="8448" max="8455" width="8.88405797101449" style="97"/>
    <col min="8456" max="8456" width="28.4420289855072" style="97" customWidth="1"/>
    <col min="8457" max="8697" width="8.88405797101449" style="97"/>
    <col min="8698" max="8698" width="28.5579710144928" style="97" customWidth="1"/>
    <col min="8699" max="8699" width="11.8840579710145" style="97" customWidth="1"/>
    <col min="8700" max="8700" width="11" style="97" customWidth="1"/>
    <col min="8701" max="8701" width="11.6666666666667" style="97" customWidth="1"/>
    <col min="8702" max="8702" width="8.88405797101449" style="97"/>
    <col min="8703" max="8703" width="28.6666666666667" style="97" customWidth="1"/>
    <col min="8704" max="8711" width="8.88405797101449" style="97"/>
    <col min="8712" max="8712" width="28.4420289855072" style="97" customWidth="1"/>
    <col min="8713" max="8953" width="8.88405797101449" style="97"/>
    <col min="8954" max="8954" width="28.5579710144928" style="97" customWidth="1"/>
    <col min="8955" max="8955" width="11.8840579710145" style="97" customWidth="1"/>
    <col min="8956" max="8956" width="11" style="97" customWidth="1"/>
    <col min="8957" max="8957" width="11.6666666666667" style="97" customWidth="1"/>
    <col min="8958" max="8958" width="8.88405797101449" style="97"/>
    <col min="8959" max="8959" width="28.6666666666667" style="97" customWidth="1"/>
    <col min="8960" max="8967" width="8.88405797101449" style="97"/>
    <col min="8968" max="8968" width="28.4420289855072" style="97" customWidth="1"/>
    <col min="8969" max="9209" width="8.88405797101449" style="97"/>
    <col min="9210" max="9210" width="28.5579710144928" style="97" customWidth="1"/>
    <col min="9211" max="9211" width="11.8840579710145" style="97" customWidth="1"/>
    <col min="9212" max="9212" width="11" style="97" customWidth="1"/>
    <col min="9213" max="9213" width="11.6666666666667" style="97" customWidth="1"/>
    <col min="9214" max="9214" width="8.88405797101449" style="97"/>
    <col min="9215" max="9215" width="28.6666666666667" style="97" customWidth="1"/>
    <col min="9216" max="9223" width="8.88405797101449" style="97"/>
    <col min="9224" max="9224" width="28.4420289855072" style="97" customWidth="1"/>
    <col min="9225" max="9465" width="8.88405797101449" style="97"/>
    <col min="9466" max="9466" width="28.5579710144928" style="97" customWidth="1"/>
    <col min="9467" max="9467" width="11.8840579710145" style="97" customWidth="1"/>
    <col min="9468" max="9468" width="11" style="97" customWidth="1"/>
    <col min="9469" max="9469" width="11.6666666666667" style="97" customWidth="1"/>
    <col min="9470" max="9470" width="8.88405797101449" style="97"/>
    <col min="9471" max="9471" width="28.6666666666667" style="97" customWidth="1"/>
    <col min="9472" max="9479" width="8.88405797101449" style="97"/>
    <col min="9480" max="9480" width="28.4420289855072" style="97" customWidth="1"/>
    <col min="9481" max="9721" width="8.88405797101449" style="97"/>
    <col min="9722" max="9722" width="28.5579710144928" style="97" customWidth="1"/>
    <col min="9723" max="9723" width="11.8840579710145" style="97" customWidth="1"/>
    <col min="9724" max="9724" width="11" style="97" customWidth="1"/>
    <col min="9725" max="9725" width="11.6666666666667" style="97" customWidth="1"/>
    <col min="9726" max="9726" width="8.88405797101449" style="97"/>
    <col min="9727" max="9727" width="28.6666666666667" style="97" customWidth="1"/>
    <col min="9728" max="9735" width="8.88405797101449" style="97"/>
    <col min="9736" max="9736" width="28.4420289855072" style="97" customWidth="1"/>
    <col min="9737" max="9977" width="8.88405797101449" style="97"/>
    <col min="9978" max="9978" width="28.5579710144928" style="97" customWidth="1"/>
    <col min="9979" max="9979" width="11.8840579710145" style="97" customWidth="1"/>
    <col min="9980" max="9980" width="11" style="97" customWidth="1"/>
    <col min="9981" max="9981" width="11.6666666666667" style="97" customWidth="1"/>
    <col min="9982" max="9982" width="8.88405797101449" style="97"/>
    <col min="9983" max="9983" width="28.6666666666667" style="97" customWidth="1"/>
    <col min="9984" max="9991" width="8.88405797101449" style="97"/>
    <col min="9992" max="9992" width="28.4420289855072" style="97" customWidth="1"/>
    <col min="9993" max="10233" width="8.88405797101449" style="97"/>
    <col min="10234" max="10234" width="28.5579710144928" style="97" customWidth="1"/>
    <col min="10235" max="10235" width="11.8840579710145" style="97" customWidth="1"/>
    <col min="10236" max="10236" width="11" style="97" customWidth="1"/>
    <col min="10237" max="10237" width="11.6666666666667" style="97" customWidth="1"/>
    <col min="10238" max="10238" width="8.88405797101449" style="97"/>
    <col min="10239" max="10239" width="28.6666666666667" style="97" customWidth="1"/>
    <col min="10240" max="10247" width="8.88405797101449" style="97"/>
    <col min="10248" max="10248" width="28.4420289855072" style="97" customWidth="1"/>
    <col min="10249" max="10489" width="8.88405797101449" style="97"/>
    <col min="10490" max="10490" width="28.5579710144928" style="97" customWidth="1"/>
    <col min="10491" max="10491" width="11.8840579710145" style="97" customWidth="1"/>
    <col min="10492" max="10492" width="11" style="97" customWidth="1"/>
    <col min="10493" max="10493" width="11.6666666666667" style="97" customWidth="1"/>
    <col min="10494" max="10494" width="8.88405797101449" style="97"/>
    <col min="10495" max="10495" width="28.6666666666667" style="97" customWidth="1"/>
    <col min="10496" max="10503" width="8.88405797101449" style="97"/>
    <col min="10504" max="10504" width="28.4420289855072" style="97" customWidth="1"/>
    <col min="10505" max="10745" width="8.88405797101449" style="97"/>
    <col min="10746" max="10746" width="28.5579710144928" style="97" customWidth="1"/>
    <col min="10747" max="10747" width="11.8840579710145" style="97" customWidth="1"/>
    <col min="10748" max="10748" width="11" style="97" customWidth="1"/>
    <col min="10749" max="10749" width="11.6666666666667" style="97" customWidth="1"/>
    <col min="10750" max="10750" width="8.88405797101449" style="97"/>
    <col min="10751" max="10751" width="28.6666666666667" style="97" customWidth="1"/>
    <col min="10752" max="10759" width="8.88405797101449" style="97"/>
    <col min="10760" max="10760" width="28.4420289855072" style="97" customWidth="1"/>
    <col min="10761" max="11001" width="8.88405797101449" style="97"/>
    <col min="11002" max="11002" width="28.5579710144928" style="97" customWidth="1"/>
    <col min="11003" max="11003" width="11.8840579710145" style="97" customWidth="1"/>
    <col min="11004" max="11004" width="11" style="97" customWidth="1"/>
    <col min="11005" max="11005" width="11.6666666666667" style="97" customWidth="1"/>
    <col min="11006" max="11006" width="8.88405797101449" style="97"/>
    <col min="11007" max="11007" width="28.6666666666667" style="97" customWidth="1"/>
    <col min="11008" max="11015" width="8.88405797101449" style="97"/>
    <col min="11016" max="11016" width="28.4420289855072" style="97" customWidth="1"/>
    <col min="11017" max="11257" width="8.88405797101449" style="97"/>
    <col min="11258" max="11258" width="28.5579710144928" style="97" customWidth="1"/>
    <col min="11259" max="11259" width="11.8840579710145" style="97" customWidth="1"/>
    <col min="11260" max="11260" width="11" style="97" customWidth="1"/>
    <col min="11261" max="11261" width="11.6666666666667" style="97" customWidth="1"/>
    <col min="11262" max="11262" width="8.88405797101449" style="97"/>
    <col min="11263" max="11263" width="28.6666666666667" style="97" customWidth="1"/>
    <col min="11264" max="11271" width="8.88405797101449" style="97"/>
    <col min="11272" max="11272" width="28.4420289855072" style="97" customWidth="1"/>
    <col min="11273" max="11513" width="8.88405797101449" style="97"/>
    <col min="11514" max="11514" width="28.5579710144928" style="97" customWidth="1"/>
    <col min="11515" max="11515" width="11.8840579710145" style="97" customWidth="1"/>
    <col min="11516" max="11516" width="11" style="97" customWidth="1"/>
    <col min="11517" max="11517" width="11.6666666666667" style="97" customWidth="1"/>
    <col min="11518" max="11518" width="8.88405797101449" style="97"/>
    <col min="11519" max="11519" width="28.6666666666667" style="97" customWidth="1"/>
    <col min="11520" max="11527" width="8.88405797101449" style="97"/>
    <col min="11528" max="11528" width="28.4420289855072" style="97" customWidth="1"/>
    <col min="11529" max="11769" width="8.88405797101449" style="97"/>
    <col min="11770" max="11770" width="28.5579710144928" style="97" customWidth="1"/>
    <col min="11771" max="11771" width="11.8840579710145" style="97" customWidth="1"/>
    <col min="11772" max="11772" width="11" style="97" customWidth="1"/>
    <col min="11773" max="11773" width="11.6666666666667" style="97" customWidth="1"/>
    <col min="11774" max="11774" width="8.88405797101449" style="97"/>
    <col min="11775" max="11775" width="28.6666666666667" style="97" customWidth="1"/>
    <col min="11776" max="11783" width="8.88405797101449" style="97"/>
    <col min="11784" max="11784" width="28.4420289855072" style="97" customWidth="1"/>
    <col min="11785" max="12025" width="8.88405797101449" style="97"/>
    <col min="12026" max="12026" width="28.5579710144928" style="97" customWidth="1"/>
    <col min="12027" max="12027" width="11.8840579710145" style="97" customWidth="1"/>
    <col min="12028" max="12028" width="11" style="97" customWidth="1"/>
    <col min="12029" max="12029" width="11.6666666666667" style="97" customWidth="1"/>
    <col min="12030" max="12030" width="8.88405797101449" style="97"/>
    <col min="12031" max="12031" width="28.6666666666667" style="97" customWidth="1"/>
    <col min="12032" max="12039" width="8.88405797101449" style="97"/>
    <col min="12040" max="12040" width="28.4420289855072" style="97" customWidth="1"/>
    <col min="12041" max="12281" width="8.88405797101449" style="97"/>
    <col min="12282" max="12282" width="28.5579710144928" style="97" customWidth="1"/>
    <col min="12283" max="12283" width="11.8840579710145" style="97" customWidth="1"/>
    <col min="12284" max="12284" width="11" style="97" customWidth="1"/>
    <col min="12285" max="12285" width="11.6666666666667" style="97" customWidth="1"/>
    <col min="12286" max="12286" width="8.88405797101449" style="97"/>
    <col min="12287" max="12287" width="28.6666666666667" style="97" customWidth="1"/>
    <col min="12288" max="12295" width="8.88405797101449" style="97"/>
    <col min="12296" max="12296" width="28.4420289855072" style="97" customWidth="1"/>
    <col min="12297" max="12537" width="8.88405797101449" style="97"/>
    <col min="12538" max="12538" width="28.5579710144928" style="97" customWidth="1"/>
    <col min="12539" max="12539" width="11.8840579710145" style="97" customWidth="1"/>
    <col min="12540" max="12540" width="11" style="97" customWidth="1"/>
    <col min="12541" max="12541" width="11.6666666666667" style="97" customWidth="1"/>
    <col min="12542" max="12542" width="8.88405797101449" style="97"/>
    <col min="12543" max="12543" width="28.6666666666667" style="97" customWidth="1"/>
    <col min="12544" max="12551" width="8.88405797101449" style="97"/>
    <col min="12552" max="12552" width="28.4420289855072" style="97" customWidth="1"/>
    <col min="12553" max="12793" width="8.88405797101449" style="97"/>
    <col min="12794" max="12794" width="28.5579710144928" style="97" customWidth="1"/>
    <col min="12795" max="12795" width="11.8840579710145" style="97" customWidth="1"/>
    <col min="12796" max="12796" width="11" style="97" customWidth="1"/>
    <col min="12797" max="12797" width="11.6666666666667" style="97" customWidth="1"/>
    <col min="12798" max="12798" width="8.88405797101449" style="97"/>
    <col min="12799" max="12799" width="28.6666666666667" style="97" customWidth="1"/>
    <col min="12800" max="12807" width="8.88405797101449" style="97"/>
    <col min="12808" max="12808" width="28.4420289855072" style="97" customWidth="1"/>
    <col min="12809" max="13049" width="8.88405797101449" style="97"/>
    <col min="13050" max="13050" width="28.5579710144928" style="97" customWidth="1"/>
    <col min="13051" max="13051" width="11.8840579710145" style="97" customWidth="1"/>
    <col min="13052" max="13052" width="11" style="97" customWidth="1"/>
    <col min="13053" max="13053" width="11.6666666666667" style="97" customWidth="1"/>
    <col min="13054" max="13054" width="8.88405797101449" style="97"/>
    <col min="13055" max="13055" width="28.6666666666667" style="97" customWidth="1"/>
    <col min="13056" max="13063" width="8.88405797101449" style="97"/>
    <col min="13064" max="13064" width="28.4420289855072" style="97" customWidth="1"/>
    <col min="13065" max="13305" width="8.88405797101449" style="97"/>
    <col min="13306" max="13306" width="28.5579710144928" style="97" customWidth="1"/>
    <col min="13307" max="13307" width="11.8840579710145" style="97" customWidth="1"/>
    <col min="13308" max="13308" width="11" style="97" customWidth="1"/>
    <col min="13309" max="13309" width="11.6666666666667" style="97" customWidth="1"/>
    <col min="13310" max="13310" width="8.88405797101449" style="97"/>
    <col min="13311" max="13311" width="28.6666666666667" style="97" customWidth="1"/>
    <col min="13312" max="13319" width="8.88405797101449" style="97"/>
    <col min="13320" max="13320" width="28.4420289855072" style="97" customWidth="1"/>
    <col min="13321" max="13561" width="8.88405797101449" style="97"/>
    <col min="13562" max="13562" width="28.5579710144928" style="97" customWidth="1"/>
    <col min="13563" max="13563" width="11.8840579710145" style="97" customWidth="1"/>
    <col min="13564" max="13564" width="11" style="97" customWidth="1"/>
    <col min="13565" max="13565" width="11.6666666666667" style="97" customWidth="1"/>
    <col min="13566" max="13566" width="8.88405797101449" style="97"/>
    <col min="13567" max="13567" width="28.6666666666667" style="97" customWidth="1"/>
    <col min="13568" max="13575" width="8.88405797101449" style="97"/>
    <col min="13576" max="13576" width="28.4420289855072" style="97" customWidth="1"/>
    <col min="13577" max="13817" width="8.88405797101449" style="97"/>
    <col min="13818" max="13818" width="28.5579710144928" style="97" customWidth="1"/>
    <col min="13819" max="13819" width="11.8840579710145" style="97" customWidth="1"/>
    <col min="13820" max="13820" width="11" style="97" customWidth="1"/>
    <col min="13821" max="13821" width="11.6666666666667" style="97" customWidth="1"/>
    <col min="13822" max="13822" width="8.88405797101449" style="97"/>
    <col min="13823" max="13823" width="28.6666666666667" style="97" customWidth="1"/>
    <col min="13824" max="13831" width="8.88405797101449" style="97"/>
    <col min="13832" max="13832" width="28.4420289855072" style="97" customWidth="1"/>
    <col min="13833" max="14073" width="8.88405797101449" style="97"/>
    <col min="14074" max="14074" width="28.5579710144928" style="97" customWidth="1"/>
    <col min="14075" max="14075" width="11.8840579710145" style="97" customWidth="1"/>
    <col min="14076" max="14076" width="11" style="97" customWidth="1"/>
    <col min="14077" max="14077" width="11.6666666666667" style="97" customWidth="1"/>
    <col min="14078" max="14078" width="8.88405797101449" style="97"/>
    <col min="14079" max="14079" width="28.6666666666667" style="97" customWidth="1"/>
    <col min="14080" max="14087" width="8.88405797101449" style="97"/>
    <col min="14088" max="14088" width="28.4420289855072" style="97" customWidth="1"/>
    <col min="14089" max="14329" width="8.88405797101449" style="97"/>
    <col min="14330" max="14330" width="28.5579710144928" style="97" customWidth="1"/>
    <col min="14331" max="14331" width="11.8840579710145" style="97" customWidth="1"/>
    <col min="14332" max="14332" width="11" style="97" customWidth="1"/>
    <col min="14333" max="14333" width="11.6666666666667" style="97" customWidth="1"/>
    <col min="14334" max="14334" width="8.88405797101449" style="97"/>
    <col min="14335" max="14335" width="28.6666666666667" style="97" customWidth="1"/>
    <col min="14336" max="14343" width="8.88405797101449" style="97"/>
    <col min="14344" max="14344" width="28.4420289855072" style="97" customWidth="1"/>
    <col min="14345" max="14585" width="8.88405797101449" style="97"/>
    <col min="14586" max="14586" width="28.5579710144928" style="97" customWidth="1"/>
    <col min="14587" max="14587" width="11.8840579710145" style="97" customWidth="1"/>
    <col min="14588" max="14588" width="11" style="97" customWidth="1"/>
    <col min="14589" max="14589" width="11.6666666666667" style="97" customWidth="1"/>
    <col min="14590" max="14590" width="8.88405797101449" style="97"/>
    <col min="14591" max="14591" width="28.6666666666667" style="97" customWidth="1"/>
    <col min="14592" max="14599" width="8.88405797101449" style="97"/>
    <col min="14600" max="14600" width="28.4420289855072" style="97" customWidth="1"/>
    <col min="14601" max="14841" width="8.88405797101449" style="97"/>
    <col min="14842" max="14842" width="28.5579710144928" style="97" customWidth="1"/>
    <col min="14843" max="14843" width="11.8840579710145" style="97" customWidth="1"/>
    <col min="14844" max="14844" width="11" style="97" customWidth="1"/>
    <col min="14845" max="14845" width="11.6666666666667" style="97" customWidth="1"/>
    <col min="14846" max="14846" width="8.88405797101449" style="97"/>
    <col min="14847" max="14847" width="28.6666666666667" style="97" customWidth="1"/>
    <col min="14848" max="14855" width="8.88405797101449" style="97"/>
    <col min="14856" max="14856" width="28.4420289855072" style="97" customWidth="1"/>
    <col min="14857" max="15097" width="8.88405797101449" style="97"/>
    <col min="15098" max="15098" width="28.5579710144928" style="97" customWidth="1"/>
    <col min="15099" max="15099" width="11.8840579710145" style="97" customWidth="1"/>
    <col min="15100" max="15100" width="11" style="97" customWidth="1"/>
    <col min="15101" max="15101" width="11.6666666666667" style="97" customWidth="1"/>
    <col min="15102" max="15102" width="8.88405797101449" style="97"/>
    <col min="15103" max="15103" width="28.6666666666667" style="97" customWidth="1"/>
    <col min="15104" max="15111" width="8.88405797101449" style="97"/>
    <col min="15112" max="15112" width="28.4420289855072" style="97" customWidth="1"/>
    <col min="15113" max="15353" width="8.88405797101449" style="97"/>
    <col min="15354" max="15354" width="28.5579710144928" style="97" customWidth="1"/>
    <col min="15355" max="15355" width="11.8840579710145" style="97" customWidth="1"/>
    <col min="15356" max="15356" width="11" style="97" customWidth="1"/>
    <col min="15357" max="15357" width="11.6666666666667" style="97" customWidth="1"/>
    <col min="15358" max="15358" width="8.88405797101449" style="97"/>
    <col min="15359" max="15359" width="28.6666666666667" style="97" customWidth="1"/>
    <col min="15360" max="15367" width="8.88405797101449" style="97"/>
    <col min="15368" max="15368" width="28.4420289855072" style="97" customWidth="1"/>
    <col min="15369" max="15609" width="8.88405797101449" style="97"/>
    <col min="15610" max="15610" width="28.5579710144928" style="97" customWidth="1"/>
    <col min="15611" max="15611" width="11.8840579710145" style="97" customWidth="1"/>
    <col min="15612" max="15612" width="11" style="97" customWidth="1"/>
    <col min="15613" max="15613" width="11.6666666666667" style="97" customWidth="1"/>
    <col min="15614" max="15614" width="8.88405797101449" style="97"/>
    <col min="15615" max="15615" width="28.6666666666667" style="97" customWidth="1"/>
    <col min="15616" max="15623" width="8.88405797101449" style="97"/>
    <col min="15624" max="15624" width="28.4420289855072" style="97" customWidth="1"/>
    <col min="15625" max="15865" width="8.88405797101449" style="97"/>
    <col min="15866" max="15866" width="28.5579710144928" style="97" customWidth="1"/>
    <col min="15867" max="15867" width="11.8840579710145" style="97" customWidth="1"/>
    <col min="15868" max="15868" width="11" style="97" customWidth="1"/>
    <col min="15869" max="15869" width="11.6666666666667" style="97" customWidth="1"/>
    <col min="15870" max="15870" width="8.88405797101449" style="97"/>
    <col min="15871" max="15871" width="28.6666666666667" style="97" customWidth="1"/>
    <col min="15872" max="15879" width="8.88405797101449" style="97"/>
    <col min="15880" max="15880" width="28.4420289855072" style="97" customWidth="1"/>
    <col min="15881" max="16121" width="8.88405797101449" style="97"/>
    <col min="16122" max="16122" width="28.5579710144928" style="97" customWidth="1"/>
    <col min="16123" max="16123" width="11.8840579710145" style="97" customWidth="1"/>
    <col min="16124" max="16124" width="11" style="97" customWidth="1"/>
    <col min="16125" max="16125" width="11.6666666666667" style="97" customWidth="1"/>
    <col min="16126" max="16126" width="8.88405797101449" style="97"/>
    <col min="16127" max="16127" width="28.6666666666667" style="97" customWidth="1"/>
    <col min="16128" max="16135" width="8.88405797101449" style="97"/>
    <col min="16136" max="16136" width="28.4420289855072" style="97" customWidth="1"/>
    <col min="16137" max="16384" width="8.88405797101449" style="97"/>
  </cols>
  <sheetData>
    <row r="1" ht="27.55" spans="1:50">
      <c r="A1" s="569" t="s">
        <v>1761</v>
      </c>
      <c r="B1" s="570" t="s">
        <v>1762</v>
      </c>
      <c r="C1" s="570" t="s">
        <v>1763</v>
      </c>
      <c r="D1" s="570" t="s">
        <v>1764</v>
      </c>
      <c r="E1" s="570" t="s">
        <v>1765</v>
      </c>
      <c r="F1" s="570" t="s">
        <v>1764</v>
      </c>
      <c r="G1" s="570" t="s">
        <v>636</v>
      </c>
      <c r="H1" s="570" t="s">
        <v>1764</v>
      </c>
      <c r="P1" s="602" t="s">
        <v>1761</v>
      </c>
      <c r="Q1" s="608" t="s">
        <v>1762</v>
      </c>
      <c r="R1" s="608" t="s">
        <v>1763</v>
      </c>
      <c r="S1" s="608" t="s">
        <v>1764</v>
      </c>
      <c r="T1" s="608" t="s">
        <v>1765</v>
      </c>
      <c r="U1" s="608" t="s">
        <v>1764</v>
      </c>
      <c r="V1" s="608" t="s">
        <v>636</v>
      </c>
      <c r="W1" s="608" t="s">
        <v>1764</v>
      </c>
      <c r="X1" s="566"/>
      <c r="Y1" s="602" t="s">
        <v>1761</v>
      </c>
      <c r="Z1" s="608" t="s">
        <v>1762</v>
      </c>
      <c r="AA1" s="608" t="s">
        <v>1763</v>
      </c>
      <c r="AB1" s="608" t="s">
        <v>1764</v>
      </c>
      <c r="AC1" s="608" t="s">
        <v>1765</v>
      </c>
      <c r="AD1" s="608" t="s">
        <v>1764</v>
      </c>
      <c r="AE1" s="608" t="s">
        <v>636</v>
      </c>
      <c r="AF1" s="608" t="s">
        <v>1764</v>
      </c>
      <c r="AH1" s="618" t="s">
        <v>1766</v>
      </c>
      <c r="AI1" s="570" t="s">
        <v>1762</v>
      </c>
      <c r="AJ1" s="570" t="s">
        <v>1763</v>
      </c>
      <c r="AK1" s="570" t="s">
        <v>1764</v>
      </c>
      <c r="AL1" s="570" t="s">
        <v>1765</v>
      </c>
      <c r="AM1" s="570" t="s">
        <v>1764</v>
      </c>
      <c r="AN1" s="570" t="s">
        <v>636</v>
      </c>
      <c r="AO1" s="570" t="s">
        <v>1764</v>
      </c>
      <c r="AQ1" s="618" t="s">
        <v>1767</v>
      </c>
      <c r="AR1" s="570" t="s">
        <v>1762</v>
      </c>
      <c r="AS1" s="570" t="s">
        <v>1763</v>
      </c>
      <c r="AT1" s="570" t="s">
        <v>1764</v>
      </c>
      <c r="AU1" s="570" t="s">
        <v>1765</v>
      </c>
      <c r="AV1" s="570" t="s">
        <v>1764</v>
      </c>
      <c r="AW1" s="570" t="s">
        <v>636</v>
      </c>
      <c r="AX1" s="570" t="s">
        <v>1764</v>
      </c>
    </row>
    <row r="2" ht="14.4" spans="1:50">
      <c r="A2" s="571" t="s">
        <v>1768</v>
      </c>
      <c r="B2" s="572"/>
      <c r="C2" s="572"/>
      <c r="D2" s="572"/>
      <c r="E2" s="572"/>
      <c r="F2" s="572"/>
      <c r="G2" s="572"/>
      <c r="H2" s="591"/>
      <c r="P2" s="603" t="s">
        <v>1769</v>
      </c>
      <c r="Q2" s="609"/>
      <c r="R2" s="609"/>
      <c r="S2" s="609"/>
      <c r="T2" s="609"/>
      <c r="U2" s="609"/>
      <c r="V2" s="609"/>
      <c r="W2" s="615"/>
      <c r="X2" s="566"/>
      <c r="Y2" s="603" t="s">
        <v>1770</v>
      </c>
      <c r="Z2" s="609"/>
      <c r="AA2" s="609"/>
      <c r="AB2" s="609"/>
      <c r="AC2" s="609"/>
      <c r="AD2" s="609"/>
      <c r="AE2" s="609"/>
      <c r="AF2" s="615"/>
      <c r="AH2" s="571" t="s">
        <v>1771</v>
      </c>
      <c r="AI2" s="572"/>
      <c r="AJ2" s="572"/>
      <c r="AK2" s="572"/>
      <c r="AL2" s="572"/>
      <c r="AM2" s="572"/>
      <c r="AN2" s="572"/>
      <c r="AO2" s="591"/>
      <c r="AQ2" s="571" t="s">
        <v>1771</v>
      </c>
      <c r="AR2" s="572"/>
      <c r="AS2" s="572"/>
      <c r="AT2" s="572"/>
      <c r="AU2" s="572"/>
      <c r="AV2" s="572"/>
      <c r="AW2" s="572"/>
      <c r="AX2" s="591"/>
    </row>
    <row r="3" spans="1:50">
      <c r="A3" s="1363" t="s">
        <v>1021</v>
      </c>
      <c r="B3" s="1364" t="s">
        <v>1772</v>
      </c>
      <c r="C3" s="575"/>
      <c r="D3" s="575"/>
      <c r="E3" s="575" t="s">
        <v>521</v>
      </c>
      <c r="F3" s="575"/>
      <c r="G3" s="575"/>
      <c r="H3" s="575">
        <v>100</v>
      </c>
      <c r="P3" s="573">
        <v>1101</v>
      </c>
      <c r="Q3" s="1364" t="s">
        <v>1773</v>
      </c>
      <c r="R3" s="575"/>
      <c r="S3" s="575"/>
      <c r="T3" s="575"/>
      <c r="U3" s="575"/>
      <c r="V3" s="575" t="s">
        <v>521</v>
      </c>
      <c r="W3" s="575">
        <v>100</v>
      </c>
      <c r="Y3" s="573">
        <v>1101</v>
      </c>
      <c r="Z3" s="1364" t="s">
        <v>1774</v>
      </c>
      <c r="AA3" s="575"/>
      <c r="AB3" s="575"/>
      <c r="AC3" s="575"/>
      <c r="AD3" s="575"/>
      <c r="AE3" s="575" t="s">
        <v>521</v>
      </c>
      <c r="AF3" s="575">
        <v>100</v>
      </c>
      <c r="AH3" s="573">
        <v>1101</v>
      </c>
      <c r="AI3" s="1364" t="s">
        <v>1773</v>
      </c>
      <c r="AJ3" s="575"/>
      <c r="AK3" s="575"/>
      <c r="AL3" s="575"/>
      <c r="AM3" s="575"/>
      <c r="AN3" s="575" t="s">
        <v>521</v>
      </c>
      <c r="AO3" s="575">
        <v>100</v>
      </c>
      <c r="AQ3" s="573">
        <v>1101</v>
      </c>
      <c r="AR3" s="1364" t="s">
        <v>1774</v>
      </c>
      <c r="AS3" s="575"/>
      <c r="AT3" s="575"/>
      <c r="AU3" s="575"/>
      <c r="AV3" s="575"/>
      <c r="AW3" s="575" t="s">
        <v>521</v>
      </c>
      <c r="AX3" s="575">
        <v>100</v>
      </c>
    </row>
    <row r="4" spans="1:50">
      <c r="A4" s="1363" t="s">
        <v>1065</v>
      </c>
      <c r="B4" s="1364" t="s">
        <v>1772</v>
      </c>
      <c r="C4" s="575"/>
      <c r="D4" s="575"/>
      <c r="E4" s="575" t="s">
        <v>521</v>
      </c>
      <c r="F4" s="575"/>
      <c r="G4" s="575"/>
      <c r="H4" s="575">
        <v>100</v>
      </c>
      <c r="P4" s="573">
        <v>1102</v>
      </c>
      <c r="Q4" s="1364" t="s">
        <v>1773</v>
      </c>
      <c r="R4" s="575"/>
      <c r="S4" s="575"/>
      <c r="T4" s="575"/>
      <c r="U4" s="575"/>
      <c r="V4" s="575" t="s">
        <v>521</v>
      </c>
      <c r="W4" s="575">
        <v>100</v>
      </c>
      <c r="Y4" s="573">
        <v>1102</v>
      </c>
      <c r="Z4" s="1364" t="s">
        <v>1774</v>
      </c>
      <c r="AA4" s="575"/>
      <c r="AB4" s="575"/>
      <c r="AC4" s="575"/>
      <c r="AD4" s="575"/>
      <c r="AE4" s="575" t="s">
        <v>521</v>
      </c>
      <c r="AF4" s="575">
        <v>100</v>
      </c>
      <c r="AH4" s="573">
        <v>1102</v>
      </c>
      <c r="AI4" s="1364" t="s">
        <v>1773</v>
      </c>
      <c r="AJ4" s="575"/>
      <c r="AK4" s="575"/>
      <c r="AL4" s="575"/>
      <c r="AM4" s="575"/>
      <c r="AN4" s="575" t="s">
        <v>521</v>
      </c>
      <c r="AO4" s="575">
        <v>100</v>
      </c>
      <c r="AQ4" s="573">
        <v>1102</v>
      </c>
      <c r="AR4" s="1364" t="s">
        <v>1774</v>
      </c>
      <c r="AS4" s="575"/>
      <c r="AT4" s="575"/>
      <c r="AU4" s="575"/>
      <c r="AV4" s="575"/>
      <c r="AW4" s="575" t="s">
        <v>521</v>
      </c>
      <c r="AX4" s="575">
        <v>100</v>
      </c>
    </row>
    <row r="5" spans="1:50">
      <c r="A5" s="1363" t="s">
        <v>1070</v>
      </c>
      <c r="B5" s="1364" t="s">
        <v>1772</v>
      </c>
      <c r="C5" s="575"/>
      <c r="D5" s="575"/>
      <c r="E5" s="575" t="s">
        <v>521</v>
      </c>
      <c r="F5" s="575"/>
      <c r="G5" s="575"/>
      <c r="H5" s="575">
        <v>100</v>
      </c>
      <c r="P5" s="573">
        <v>1103</v>
      </c>
      <c r="Q5" s="1364" t="s">
        <v>1773</v>
      </c>
      <c r="R5" s="575"/>
      <c r="S5" s="575"/>
      <c r="T5" s="575"/>
      <c r="U5" s="575"/>
      <c r="V5" s="575" t="s">
        <v>521</v>
      </c>
      <c r="W5" s="575">
        <v>100</v>
      </c>
      <c r="Y5" s="573">
        <v>1103</v>
      </c>
      <c r="Z5" s="1364" t="s">
        <v>1774</v>
      </c>
      <c r="AA5" s="575"/>
      <c r="AB5" s="575"/>
      <c r="AC5" s="575"/>
      <c r="AD5" s="575"/>
      <c r="AE5" s="575" t="s">
        <v>521</v>
      </c>
      <c r="AF5" s="575">
        <v>100</v>
      </c>
      <c r="AH5" s="573">
        <v>1103</v>
      </c>
      <c r="AI5" s="1364" t="s">
        <v>1773</v>
      </c>
      <c r="AJ5" s="575"/>
      <c r="AK5" s="575"/>
      <c r="AL5" s="575"/>
      <c r="AM5" s="575"/>
      <c r="AN5" s="575" t="s">
        <v>521</v>
      </c>
      <c r="AO5" s="575">
        <v>100</v>
      </c>
      <c r="AQ5" s="573">
        <v>1103</v>
      </c>
      <c r="AR5" s="1364" t="s">
        <v>1774</v>
      </c>
      <c r="AS5" s="575"/>
      <c r="AT5" s="575"/>
      <c r="AU5" s="575"/>
      <c r="AV5" s="575"/>
      <c r="AW5" s="575" t="s">
        <v>521</v>
      </c>
      <c r="AX5" s="575">
        <v>100</v>
      </c>
    </row>
    <row r="6" spans="3:50">
      <c r="C6" s="1365" t="s">
        <v>1775</v>
      </c>
      <c r="P6" s="573">
        <v>3613</v>
      </c>
      <c r="Q6" s="1364" t="s">
        <v>1773</v>
      </c>
      <c r="R6" s="575"/>
      <c r="S6" s="575"/>
      <c r="T6" s="575"/>
      <c r="U6" s="575"/>
      <c r="V6" s="575" t="s">
        <v>521</v>
      </c>
      <c r="W6" s="575">
        <v>100</v>
      </c>
      <c r="Y6" s="573">
        <v>3613</v>
      </c>
      <c r="Z6" s="1364" t="s">
        <v>1774</v>
      </c>
      <c r="AA6" s="575"/>
      <c r="AB6" s="575"/>
      <c r="AC6" s="575"/>
      <c r="AD6" s="575"/>
      <c r="AE6" s="575" t="s">
        <v>521</v>
      </c>
      <c r="AF6" s="575">
        <v>100</v>
      </c>
      <c r="AH6" s="573">
        <v>3613</v>
      </c>
      <c r="AI6" s="1364" t="s">
        <v>1773</v>
      </c>
      <c r="AJ6" s="575"/>
      <c r="AK6" s="575"/>
      <c r="AL6" s="575"/>
      <c r="AM6" s="575"/>
      <c r="AN6" s="575" t="s">
        <v>521</v>
      </c>
      <c r="AO6" s="575">
        <v>100</v>
      </c>
      <c r="AQ6" s="573">
        <v>3613</v>
      </c>
      <c r="AR6" s="1364" t="s">
        <v>1774</v>
      </c>
      <c r="AS6" s="575"/>
      <c r="AT6" s="575"/>
      <c r="AU6" s="575"/>
      <c r="AV6" s="575"/>
      <c r="AW6" s="575" t="s">
        <v>521</v>
      </c>
      <c r="AX6" s="575">
        <v>100</v>
      </c>
    </row>
    <row r="7" spans="16:50">
      <c r="P7" s="573">
        <v>3614</v>
      </c>
      <c r="Q7" s="1364" t="s">
        <v>1773</v>
      </c>
      <c r="R7" s="575"/>
      <c r="S7" s="575"/>
      <c r="T7" s="575"/>
      <c r="U7" s="575"/>
      <c r="V7" s="575" t="s">
        <v>521</v>
      </c>
      <c r="W7" s="575">
        <v>100</v>
      </c>
      <c r="Y7" s="573">
        <v>3614</v>
      </c>
      <c r="Z7" s="1364" t="s">
        <v>1774</v>
      </c>
      <c r="AA7" s="575"/>
      <c r="AB7" s="575"/>
      <c r="AC7" s="575"/>
      <c r="AD7" s="575"/>
      <c r="AE7" s="575" t="s">
        <v>521</v>
      </c>
      <c r="AF7" s="575">
        <v>100</v>
      </c>
      <c r="AH7" s="573">
        <v>3614</v>
      </c>
      <c r="AI7" s="1364" t="s">
        <v>1773</v>
      </c>
      <c r="AJ7" s="575"/>
      <c r="AK7" s="575"/>
      <c r="AL7" s="575"/>
      <c r="AM7" s="575"/>
      <c r="AN7" s="575" t="s">
        <v>521</v>
      </c>
      <c r="AO7" s="575">
        <v>100</v>
      </c>
      <c r="AQ7" s="573">
        <v>3614</v>
      </c>
      <c r="AR7" s="1364" t="s">
        <v>1774</v>
      </c>
      <c r="AS7" s="575"/>
      <c r="AT7" s="575"/>
      <c r="AU7" s="575"/>
      <c r="AV7" s="575"/>
      <c r="AW7" s="575" t="s">
        <v>521</v>
      </c>
      <c r="AX7" s="575">
        <v>100</v>
      </c>
    </row>
    <row r="8" spans="16:50">
      <c r="P8" s="573">
        <v>3601</v>
      </c>
      <c r="Q8" s="1364" t="s">
        <v>1773</v>
      </c>
      <c r="R8" s="575"/>
      <c r="S8" s="575"/>
      <c r="T8" s="575"/>
      <c r="U8" s="575"/>
      <c r="V8" s="575" t="s">
        <v>521</v>
      </c>
      <c r="W8" s="575">
        <v>100</v>
      </c>
      <c r="Y8" s="573">
        <v>3601</v>
      </c>
      <c r="Z8" s="1364" t="s">
        <v>1774</v>
      </c>
      <c r="AA8" s="575"/>
      <c r="AB8" s="575"/>
      <c r="AC8" s="575"/>
      <c r="AD8" s="575"/>
      <c r="AE8" s="575" t="s">
        <v>521</v>
      </c>
      <c r="AF8" s="575">
        <v>100</v>
      </c>
      <c r="AH8" s="573">
        <v>3601</v>
      </c>
      <c r="AI8" s="1364" t="s">
        <v>1773</v>
      </c>
      <c r="AJ8" s="575"/>
      <c r="AK8" s="575"/>
      <c r="AL8" s="575"/>
      <c r="AM8" s="575"/>
      <c r="AN8" s="575" t="s">
        <v>521</v>
      </c>
      <c r="AO8" s="575">
        <v>100</v>
      </c>
      <c r="AQ8" s="573">
        <v>3601</v>
      </c>
      <c r="AR8" s="1364" t="s">
        <v>1774</v>
      </c>
      <c r="AS8" s="575"/>
      <c r="AT8" s="575"/>
      <c r="AU8" s="575"/>
      <c r="AV8" s="575"/>
      <c r="AW8" s="575" t="s">
        <v>521</v>
      </c>
      <c r="AX8" s="575">
        <v>100</v>
      </c>
    </row>
    <row r="9" spans="16:50">
      <c r="P9" s="573">
        <v>3691</v>
      </c>
      <c r="Q9" s="1364" t="s">
        <v>1773</v>
      </c>
      <c r="R9" s="575"/>
      <c r="S9" s="575"/>
      <c r="T9" s="575"/>
      <c r="U9" s="575"/>
      <c r="V9" s="575" t="s">
        <v>521</v>
      </c>
      <c r="W9" s="575">
        <v>100</v>
      </c>
      <c r="Y9" s="573">
        <v>3691</v>
      </c>
      <c r="Z9" s="1364" t="s">
        <v>1774</v>
      </c>
      <c r="AA9" s="575"/>
      <c r="AB9" s="575"/>
      <c r="AC9" s="575"/>
      <c r="AD9" s="575"/>
      <c r="AE9" s="575" t="s">
        <v>521</v>
      </c>
      <c r="AF9" s="575">
        <v>100</v>
      </c>
      <c r="AH9" s="573">
        <v>3691</v>
      </c>
      <c r="AI9" s="1364" t="s">
        <v>1773</v>
      </c>
      <c r="AJ9" s="575"/>
      <c r="AK9" s="575"/>
      <c r="AL9" s="575"/>
      <c r="AM9" s="575"/>
      <c r="AN9" s="575" t="s">
        <v>521</v>
      </c>
      <c r="AO9" s="575">
        <v>100</v>
      </c>
      <c r="AQ9" s="573">
        <v>3691</v>
      </c>
      <c r="AR9" s="1364" t="s">
        <v>1774</v>
      </c>
      <c r="AS9" s="575"/>
      <c r="AT9" s="575"/>
      <c r="AU9" s="575"/>
      <c r="AV9" s="575"/>
      <c r="AW9" s="575" t="s">
        <v>521</v>
      </c>
      <c r="AX9" s="575">
        <v>100</v>
      </c>
    </row>
    <row r="10" spans="16:50">
      <c r="P10" s="573">
        <v>3635</v>
      </c>
      <c r="Q10" s="1364" t="s">
        <v>1773</v>
      </c>
      <c r="R10" s="575"/>
      <c r="S10" s="575"/>
      <c r="T10" s="575"/>
      <c r="U10" s="575"/>
      <c r="V10" s="575" t="s">
        <v>521</v>
      </c>
      <c r="W10" s="575">
        <v>100</v>
      </c>
      <c r="Y10" s="573">
        <v>3635</v>
      </c>
      <c r="Z10" s="1364" t="s">
        <v>1774</v>
      </c>
      <c r="AA10" s="575"/>
      <c r="AB10" s="575"/>
      <c r="AC10" s="575"/>
      <c r="AD10" s="575"/>
      <c r="AE10" s="575" t="s">
        <v>521</v>
      </c>
      <c r="AF10" s="575">
        <v>100</v>
      </c>
      <c r="AH10" s="573">
        <v>3635</v>
      </c>
      <c r="AI10" s="1364" t="s">
        <v>1773</v>
      </c>
      <c r="AJ10" s="575"/>
      <c r="AK10" s="575"/>
      <c r="AL10" s="575"/>
      <c r="AM10" s="575"/>
      <c r="AN10" s="575" t="s">
        <v>521</v>
      </c>
      <c r="AO10" s="575">
        <v>100</v>
      </c>
      <c r="AQ10" s="573">
        <v>3635</v>
      </c>
      <c r="AR10" s="1364" t="s">
        <v>1774</v>
      </c>
      <c r="AS10" s="575"/>
      <c r="AT10" s="575"/>
      <c r="AU10" s="575"/>
      <c r="AV10" s="575"/>
      <c r="AW10" s="575" t="s">
        <v>521</v>
      </c>
      <c r="AX10" s="575">
        <v>100</v>
      </c>
    </row>
    <row r="11" spans="16:50">
      <c r="P11" s="573">
        <v>3636</v>
      </c>
      <c r="Q11" s="1364" t="s">
        <v>1773</v>
      </c>
      <c r="R11" s="575"/>
      <c r="S11" s="575"/>
      <c r="T11" s="575"/>
      <c r="U11" s="575"/>
      <c r="V11" s="575" t="s">
        <v>521</v>
      </c>
      <c r="W11" s="575">
        <v>100</v>
      </c>
      <c r="Y11" s="573">
        <v>3636</v>
      </c>
      <c r="Z11" s="1364" t="s">
        <v>1774</v>
      </c>
      <c r="AA11" s="575"/>
      <c r="AB11" s="575"/>
      <c r="AC11" s="575"/>
      <c r="AD11" s="575"/>
      <c r="AE11" s="575" t="s">
        <v>521</v>
      </c>
      <c r="AF11" s="575">
        <v>100</v>
      </c>
      <c r="AH11" s="573">
        <v>3812</v>
      </c>
      <c r="AI11" s="1364" t="s">
        <v>1773</v>
      </c>
      <c r="AJ11" s="575"/>
      <c r="AK11" s="575"/>
      <c r="AL11" s="575"/>
      <c r="AM11" s="575"/>
      <c r="AN11" s="575" t="s">
        <v>521</v>
      </c>
      <c r="AO11" s="575">
        <v>100</v>
      </c>
      <c r="AQ11" s="573">
        <v>3812</v>
      </c>
      <c r="AR11" s="1364" t="s">
        <v>1774</v>
      </c>
      <c r="AS11" s="575"/>
      <c r="AT11" s="575"/>
      <c r="AU11" s="575"/>
      <c r="AV11" s="575"/>
      <c r="AW11" s="575" t="s">
        <v>521</v>
      </c>
      <c r="AX11" s="575">
        <v>100</v>
      </c>
    </row>
    <row r="12" spans="16:50">
      <c r="P12" s="573">
        <v>3637</v>
      </c>
      <c r="Q12" s="1364" t="s">
        <v>1773</v>
      </c>
      <c r="R12" s="575"/>
      <c r="S12" s="575"/>
      <c r="T12" s="575"/>
      <c r="U12" s="575"/>
      <c r="V12" s="575" t="s">
        <v>521</v>
      </c>
      <c r="W12" s="575">
        <v>100</v>
      </c>
      <c r="Y12" s="573">
        <v>3637</v>
      </c>
      <c r="Z12" s="1364" t="s">
        <v>1774</v>
      </c>
      <c r="AA12" s="575"/>
      <c r="AB12" s="575"/>
      <c r="AC12" s="575"/>
      <c r="AD12" s="575"/>
      <c r="AE12" s="575" t="s">
        <v>521</v>
      </c>
      <c r="AF12" s="575">
        <v>100</v>
      </c>
      <c r="AH12" s="573">
        <v>3814</v>
      </c>
      <c r="AI12" s="1364" t="s">
        <v>1773</v>
      </c>
      <c r="AJ12" s="575"/>
      <c r="AK12" s="575"/>
      <c r="AL12" s="575"/>
      <c r="AM12" s="575"/>
      <c r="AN12" s="575" t="s">
        <v>521</v>
      </c>
      <c r="AO12" s="575">
        <v>100</v>
      </c>
      <c r="AQ12" s="573">
        <v>3814</v>
      </c>
      <c r="AR12" s="1364" t="s">
        <v>1774</v>
      </c>
      <c r="AS12" s="575"/>
      <c r="AT12" s="575"/>
      <c r="AU12" s="575"/>
      <c r="AV12" s="575"/>
      <c r="AW12" s="575" t="s">
        <v>521</v>
      </c>
      <c r="AX12" s="575">
        <v>100</v>
      </c>
    </row>
    <row r="13" spans="16:50">
      <c r="P13" s="573">
        <v>3012</v>
      </c>
      <c r="Q13" s="1364" t="s">
        <v>1773</v>
      </c>
      <c r="R13" s="575"/>
      <c r="S13" s="575"/>
      <c r="T13" s="575"/>
      <c r="U13" s="575"/>
      <c r="V13" s="575" t="s">
        <v>521</v>
      </c>
      <c r="W13" s="575">
        <v>100</v>
      </c>
      <c r="Y13" s="573">
        <v>3012</v>
      </c>
      <c r="Z13" s="1364" t="s">
        <v>1774</v>
      </c>
      <c r="AA13" s="575"/>
      <c r="AB13" s="575"/>
      <c r="AC13" s="575"/>
      <c r="AD13" s="575"/>
      <c r="AE13" s="575" t="s">
        <v>521</v>
      </c>
      <c r="AF13" s="575">
        <v>100</v>
      </c>
      <c r="AH13" s="573">
        <v>3636</v>
      </c>
      <c r="AI13" s="1364" t="s">
        <v>1773</v>
      </c>
      <c r="AJ13" s="575"/>
      <c r="AK13" s="575"/>
      <c r="AL13" s="575"/>
      <c r="AM13" s="575"/>
      <c r="AN13" s="575" t="s">
        <v>521</v>
      </c>
      <c r="AO13" s="575">
        <v>100</v>
      </c>
      <c r="AQ13" s="573">
        <v>3636</v>
      </c>
      <c r="AR13" s="1364" t="s">
        <v>1774</v>
      </c>
      <c r="AS13" s="575"/>
      <c r="AT13" s="575"/>
      <c r="AU13" s="575"/>
      <c r="AV13" s="575"/>
      <c r="AW13" s="575" t="s">
        <v>521</v>
      </c>
      <c r="AX13" s="575">
        <v>100</v>
      </c>
    </row>
    <row r="14" spans="16:50">
      <c r="P14" s="573">
        <v>3013</v>
      </c>
      <c r="Q14" s="1364" t="s">
        <v>1773</v>
      </c>
      <c r="R14" s="575"/>
      <c r="S14" s="575"/>
      <c r="T14" s="575"/>
      <c r="U14" s="575"/>
      <c r="V14" s="575" t="s">
        <v>521</v>
      </c>
      <c r="W14" s="575">
        <v>100</v>
      </c>
      <c r="Y14" s="573">
        <v>3013</v>
      </c>
      <c r="Z14" s="1364" t="s">
        <v>1774</v>
      </c>
      <c r="AA14" s="575"/>
      <c r="AB14" s="575"/>
      <c r="AC14" s="575"/>
      <c r="AD14" s="575"/>
      <c r="AE14" s="575" t="s">
        <v>521</v>
      </c>
      <c r="AF14" s="575">
        <v>100</v>
      </c>
      <c r="AH14" s="573">
        <v>3637</v>
      </c>
      <c r="AI14" s="1364" t="s">
        <v>1773</v>
      </c>
      <c r="AJ14" s="575"/>
      <c r="AK14" s="575"/>
      <c r="AL14" s="575"/>
      <c r="AM14" s="575"/>
      <c r="AN14" s="575" t="s">
        <v>521</v>
      </c>
      <c r="AO14" s="575">
        <v>100</v>
      </c>
      <c r="AQ14" s="573">
        <v>3637</v>
      </c>
      <c r="AR14" s="1364" t="s">
        <v>1774</v>
      </c>
      <c r="AS14" s="575"/>
      <c r="AT14" s="575"/>
      <c r="AU14" s="575"/>
      <c r="AV14" s="575"/>
      <c r="AW14" s="575" t="s">
        <v>521</v>
      </c>
      <c r="AX14" s="575">
        <v>100</v>
      </c>
    </row>
    <row r="15" spans="16:50">
      <c r="P15" s="573">
        <v>3008</v>
      </c>
      <c r="Q15" s="1364" t="s">
        <v>1773</v>
      </c>
      <c r="R15" s="575"/>
      <c r="S15" s="575"/>
      <c r="T15" s="575"/>
      <c r="U15" s="575"/>
      <c r="V15" s="575" t="s">
        <v>521</v>
      </c>
      <c r="W15" s="575">
        <v>100</v>
      </c>
      <c r="Y15" s="573">
        <v>3008</v>
      </c>
      <c r="Z15" s="1364" t="s">
        <v>1774</v>
      </c>
      <c r="AA15" s="575"/>
      <c r="AB15" s="575"/>
      <c r="AC15" s="575"/>
      <c r="AD15" s="575"/>
      <c r="AE15" s="575" t="s">
        <v>521</v>
      </c>
      <c r="AF15" s="575">
        <v>100</v>
      </c>
      <c r="AH15" s="573">
        <v>3012</v>
      </c>
      <c r="AI15" s="1364" t="s">
        <v>1773</v>
      </c>
      <c r="AJ15" s="575"/>
      <c r="AK15" s="575"/>
      <c r="AL15" s="575"/>
      <c r="AM15" s="575"/>
      <c r="AN15" s="575" t="s">
        <v>521</v>
      </c>
      <c r="AO15" s="575">
        <v>100</v>
      </c>
      <c r="AQ15" s="573">
        <v>3012</v>
      </c>
      <c r="AR15" s="1364" t="s">
        <v>1774</v>
      </c>
      <c r="AS15" s="575"/>
      <c r="AT15" s="575"/>
      <c r="AU15" s="575"/>
      <c r="AV15" s="575"/>
      <c r="AW15" s="575" t="s">
        <v>521</v>
      </c>
      <c r="AX15" s="575">
        <v>100</v>
      </c>
    </row>
    <row r="16" spans="16:50">
      <c r="P16" s="573">
        <v>3020</v>
      </c>
      <c r="Q16" s="1364" t="s">
        <v>1773</v>
      </c>
      <c r="R16" s="575"/>
      <c r="S16" s="575"/>
      <c r="T16" s="575"/>
      <c r="U16" s="575"/>
      <c r="V16" s="575" t="s">
        <v>521</v>
      </c>
      <c r="W16" s="575">
        <v>100</v>
      </c>
      <c r="Y16" s="573">
        <v>3020</v>
      </c>
      <c r="Z16" s="1364" t="s">
        <v>1774</v>
      </c>
      <c r="AA16" s="575"/>
      <c r="AB16" s="575"/>
      <c r="AC16" s="575"/>
      <c r="AD16" s="575"/>
      <c r="AE16" s="575" t="s">
        <v>521</v>
      </c>
      <c r="AF16" s="575">
        <v>100</v>
      </c>
      <c r="AH16" s="573">
        <v>3013</v>
      </c>
      <c r="AI16" s="1364" t="s">
        <v>1773</v>
      </c>
      <c r="AJ16" s="575"/>
      <c r="AK16" s="575"/>
      <c r="AL16" s="575"/>
      <c r="AM16" s="575"/>
      <c r="AN16" s="575" t="s">
        <v>521</v>
      </c>
      <c r="AO16" s="575">
        <v>100</v>
      </c>
      <c r="AQ16" s="573">
        <v>3013</v>
      </c>
      <c r="AR16" s="1364" t="s">
        <v>1774</v>
      </c>
      <c r="AS16" s="575"/>
      <c r="AT16" s="575"/>
      <c r="AU16" s="575"/>
      <c r="AV16" s="575"/>
      <c r="AW16" s="575" t="s">
        <v>521</v>
      </c>
      <c r="AX16" s="575">
        <v>100</v>
      </c>
    </row>
    <row r="17" spans="16:50">
      <c r="P17" s="573">
        <v>3022</v>
      </c>
      <c r="Q17" s="1364" t="s">
        <v>1773</v>
      </c>
      <c r="R17" s="575"/>
      <c r="S17" s="575"/>
      <c r="T17" s="575"/>
      <c r="U17" s="575"/>
      <c r="V17" s="575" t="s">
        <v>521</v>
      </c>
      <c r="W17" s="575">
        <v>100</v>
      </c>
      <c r="Y17" s="573">
        <v>3022</v>
      </c>
      <c r="Z17" s="1364" t="s">
        <v>1774</v>
      </c>
      <c r="AA17" s="575"/>
      <c r="AB17" s="575"/>
      <c r="AC17" s="575"/>
      <c r="AD17" s="575"/>
      <c r="AE17" s="575" t="s">
        <v>521</v>
      </c>
      <c r="AF17" s="575">
        <v>100</v>
      </c>
      <c r="AH17" s="573">
        <v>3008</v>
      </c>
      <c r="AI17" s="1364" t="s">
        <v>1773</v>
      </c>
      <c r="AJ17" s="575"/>
      <c r="AK17" s="575"/>
      <c r="AL17" s="575"/>
      <c r="AM17" s="575"/>
      <c r="AN17" s="575" t="s">
        <v>521</v>
      </c>
      <c r="AO17" s="575">
        <v>100</v>
      </c>
      <c r="AQ17" s="573">
        <v>3008</v>
      </c>
      <c r="AR17" s="1364" t="s">
        <v>1774</v>
      </c>
      <c r="AS17" s="575"/>
      <c r="AT17" s="575"/>
      <c r="AU17" s="575"/>
      <c r="AV17" s="575"/>
      <c r="AW17" s="575" t="s">
        <v>521</v>
      </c>
      <c r="AX17" s="575">
        <v>100</v>
      </c>
    </row>
    <row r="18" spans="16:50">
      <c r="P18" s="573">
        <v>3029</v>
      </c>
      <c r="Q18" s="1364" t="s">
        <v>1773</v>
      </c>
      <c r="R18" s="575"/>
      <c r="S18" s="575"/>
      <c r="T18" s="575"/>
      <c r="U18" s="575"/>
      <c r="V18" s="575" t="s">
        <v>521</v>
      </c>
      <c r="W18" s="575">
        <v>100</v>
      </c>
      <c r="Y18" s="573">
        <v>3029</v>
      </c>
      <c r="Z18" s="1364" t="s">
        <v>1774</v>
      </c>
      <c r="AA18" s="575"/>
      <c r="AB18" s="575"/>
      <c r="AC18" s="575"/>
      <c r="AD18" s="575"/>
      <c r="AE18" s="575" t="s">
        <v>521</v>
      </c>
      <c r="AF18" s="575">
        <v>100</v>
      </c>
      <c r="AH18" s="573">
        <v>3020</v>
      </c>
      <c r="AI18" s="1364" t="s">
        <v>1773</v>
      </c>
      <c r="AJ18" s="575"/>
      <c r="AK18" s="575"/>
      <c r="AL18" s="575"/>
      <c r="AM18" s="575"/>
      <c r="AN18" s="575" t="s">
        <v>521</v>
      </c>
      <c r="AO18" s="575">
        <v>100</v>
      </c>
      <c r="AQ18" s="573">
        <v>3020</v>
      </c>
      <c r="AR18" s="1364" t="s">
        <v>1774</v>
      </c>
      <c r="AS18" s="575"/>
      <c r="AT18" s="575"/>
      <c r="AU18" s="575"/>
      <c r="AV18" s="575"/>
      <c r="AW18" s="575" t="s">
        <v>521</v>
      </c>
      <c r="AX18" s="575">
        <v>100</v>
      </c>
    </row>
    <row r="19" spans="16:50">
      <c r="P19" s="573">
        <v>3023</v>
      </c>
      <c r="Q19" s="1364" t="s">
        <v>1773</v>
      </c>
      <c r="R19" s="575"/>
      <c r="S19" s="575"/>
      <c r="T19" s="575"/>
      <c r="U19" s="575"/>
      <c r="V19" s="575" t="s">
        <v>521</v>
      </c>
      <c r="W19" s="575">
        <v>100</v>
      </c>
      <c r="Y19" s="573">
        <v>3023</v>
      </c>
      <c r="Z19" s="1364" t="s">
        <v>1774</v>
      </c>
      <c r="AA19" s="575"/>
      <c r="AB19" s="575"/>
      <c r="AC19" s="575"/>
      <c r="AD19" s="575"/>
      <c r="AE19" s="575" t="s">
        <v>521</v>
      </c>
      <c r="AF19" s="575">
        <v>100</v>
      </c>
      <c r="AH19" s="573">
        <v>3022</v>
      </c>
      <c r="AI19" s="1364" t="s">
        <v>1773</v>
      </c>
      <c r="AJ19" s="575"/>
      <c r="AK19" s="575"/>
      <c r="AL19" s="575"/>
      <c r="AM19" s="575"/>
      <c r="AN19" s="575" t="s">
        <v>521</v>
      </c>
      <c r="AO19" s="575">
        <v>100</v>
      </c>
      <c r="AQ19" s="573">
        <v>3022</v>
      </c>
      <c r="AR19" s="1364" t="s">
        <v>1774</v>
      </c>
      <c r="AS19" s="575"/>
      <c r="AT19" s="575"/>
      <c r="AU19" s="575"/>
      <c r="AV19" s="575"/>
      <c r="AW19" s="575" t="s">
        <v>521</v>
      </c>
      <c r="AX19" s="575">
        <v>100</v>
      </c>
    </row>
    <row r="20" s="566" customFormat="1" spans="1:50">
      <c r="A20" s="97"/>
      <c r="B20" s="97"/>
      <c r="C20" s="97"/>
      <c r="D20" s="97"/>
      <c r="E20" s="97"/>
      <c r="F20" s="97"/>
      <c r="G20" s="97"/>
      <c r="H20" s="97"/>
      <c r="P20" s="573">
        <v>3024</v>
      </c>
      <c r="Q20" s="1364" t="s">
        <v>1773</v>
      </c>
      <c r="R20" s="610"/>
      <c r="S20" s="610"/>
      <c r="T20" s="610"/>
      <c r="U20" s="610"/>
      <c r="V20" s="616" t="s">
        <v>521</v>
      </c>
      <c r="W20" s="616">
        <v>100</v>
      </c>
      <c r="Y20" s="573">
        <v>3024</v>
      </c>
      <c r="Z20" s="1364" t="s">
        <v>1774</v>
      </c>
      <c r="AA20" s="612"/>
      <c r="AB20" s="612"/>
      <c r="AC20" s="612"/>
      <c r="AD20" s="612"/>
      <c r="AE20" s="575" t="s">
        <v>521</v>
      </c>
      <c r="AF20" s="575">
        <v>100</v>
      </c>
      <c r="AH20" s="573">
        <v>3029</v>
      </c>
      <c r="AI20" s="1364" t="s">
        <v>1773</v>
      </c>
      <c r="AJ20" s="575"/>
      <c r="AK20" s="575"/>
      <c r="AL20" s="575"/>
      <c r="AM20" s="575"/>
      <c r="AN20" s="575" t="s">
        <v>521</v>
      </c>
      <c r="AO20" s="575">
        <v>100</v>
      </c>
      <c r="AP20" s="97"/>
      <c r="AQ20" s="573">
        <v>3029</v>
      </c>
      <c r="AR20" s="1364" t="s">
        <v>1774</v>
      </c>
      <c r="AS20" s="575"/>
      <c r="AT20" s="575"/>
      <c r="AU20" s="575"/>
      <c r="AV20" s="575"/>
      <c r="AW20" s="575" t="s">
        <v>521</v>
      </c>
      <c r="AX20" s="575">
        <v>100</v>
      </c>
    </row>
    <row r="21" s="566" customFormat="1" spans="1:50">
      <c r="A21" s="97"/>
      <c r="B21" s="97"/>
      <c r="C21" s="97"/>
      <c r="D21" s="97"/>
      <c r="E21" s="97"/>
      <c r="F21" s="97"/>
      <c r="G21" s="97"/>
      <c r="H21" s="97"/>
      <c r="P21" s="573">
        <v>3090</v>
      </c>
      <c r="Q21" s="1364" t="s">
        <v>1773</v>
      </c>
      <c r="R21" s="610"/>
      <c r="S21" s="610"/>
      <c r="T21" s="610"/>
      <c r="U21" s="610"/>
      <c r="V21" s="616" t="s">
        <v>521</v>
      </c>
      <c r="W21" s="616">
        <v>100</v>
      </c>
      <c r="Y21" s="605">
        <v>3090</v>
      </c>
      <c r="Z21" s="1366" t="s">
        <v>1774</v>
      </c>
      <c r="AA21" s="610"/>
      <c r="AB21" s="610"/>
      <c r="AC21" s="610"/>
      <c r="AD21" s="610"/>
      <c r="AE21" s="610" t="s">
        <v>521</v>
      </c>
      <c r="AF21" s="610">
        <v>100</v>
      </c>
      <c r="AH21" s="573">
        <v>3023</v>
      </c>
      <c r="AI21" s="1364" t="s">
        <v>1773</v>
      </c>
      <c r="AJ21" s="575"/>
      <c r="AK21" s="575"/>
      <c r="AL21" s="575"/>
      <c r="AM21" s="575"/>
      <c r="AN21" s="575" t="s">
        <v>521</v>
      </c>
      <c r="AO21" s="575">
        <v>100</v>
      </c>
      <c r="AP21" s="97"/>
      <c r="AQ21" s="573">
        <v>3023</v>
      </c>
      <c r="AR21" s="1364" t="s">
        <v>1774</v>
      </c>
      <c r="AS21" s="575"/>
      <c r="AT21" s="575"/>
      <c r="AU21" s="575"/>
      <c r="AV21" s="575"/>
      <c r="AW21" s="575" t="s">
        <v>521</v>
      </c>
      <c r="AX21" s="575">
        <v>100</v>
      </c>
    </row>
    <row r="22" spans="16:50">
      <c r="P22" s="573">
        <v>3607</v>
      </c>
      <c r="Q22" s="1364" t="s">
        <v>1773</v>
      </c>
      <c r="R22" s="575"/>
      <c r="S22" s="575"/>
      <c r="T22" s="575"/>
      <c r="U22" s="575"/>
      <c r="V22" s="575" t="s">
        <v>521</v>
      </c>
      <c r="W22" s="575">
        <v>100</v>
      </c>
      <c r="Y22" s="573">
        <v>3607</v>
      </c>
      <c r="Z22" s="1364" t="s">
        <v>1774</v>
      </c>
      <c r="AA22" s="575"/>
      <c r="AB22" s="575"/>
      <c r="AC22" s="575"/>
      <c r="AD22" s="575"/>
      <c r="AE22" s="575" t="s">
        <v>521</v>
      </c>
      <c r="AF22" s="575">
        <v>100</v>
      </c>
      <c r="AH22" s="573">
        <v>3024</v>
      </c>
      <c r="AI22" s="1364" t="s">
        <v>1773</v>
      </c>
      <c r="AJ22" s="575"/>
      <c r="AK22" s="575"/>
      <c r="AL22" s="575"/>
      <c r="AM22" s="575"/>
      <c r="AN22" s="575" t="s">
        <v>521</v>
      </c>
      <c r="AO22" s="575">
        <v>100</v>
      </c>
      <c r="AP22" s="566"/>
      <c r="AQ22" s="573">
        <v>3024</v>
      </c>
      <c r="AR22" s="1364" t="s">
        <v>1774</v>
      </c>
      <c r="AS22" s="575"/>
      <c r="AT22" s="575"/>
      <c r="AU22" s="575"/>
      <c r="AV22" s="575"/>
      <c r="AW22" s="575" t="s">
        <v>521</v>
      </c>
      <c r="AX22" s="575">
        <v>100</v>
      </c>
    </row>
    <row r="23" spans="16:50">
      <c r="P23" s="604">
        <v>3618</v>
      </c>
      <c r="Q23" s="1367" t="s">
        <v>1773</v>
      </c>
      <c r="R23" s="612"/>
      <c r="S23" s="612"/>
      <c r="T23" s="612"/>
      <c r="U23" s="612"/>
      <c r="V23" s="612" t="s">
        <v>521</v>
      </c>
      <c r="W23" s="612">
        <v>100</v>
      </c>
      <c r="Y23" s="573">
        <v>3618</v>
      </c>
      <c r="Z23" s="1364" t="s">
        <v>1774</v>
      </c>
      <c r="AA23" s="575"/>
      <c r="AB23" s="575"/>
      <c r="AC23" s="575"/>
      <c r="AD23" s="575"/>
      <c r="AE23" s="575" t="s">
        <v>521</v>
      </c>
      <c r="AF23" s="575">
        <v>100</v>
      </c>
      <c r="AH23" s="573">
        <v>3090</v>
      </c>
      <c r="AI23" s="1364" t="s">
        <v>1773</v>
      </c>
      <c r="AJ23" s="575"/>
      <c r="AK23" s="575"/>
      <c r="AL23" s="575"/>
      <c r="AM23" s="575"/>
      <c r="AN23" s="575" t="s">
        <v>521</v>
      </c>
      <c r="AO23" s="575">
        <v>100</v>
      </c>
      <c r="AP23" s="566"/>
      <c r="AQ23" s="573">
        <v>3090</v>
      </c>
      <c r="AR23" s="1364" t="s">
        <v>1774</v>
      </c>
      <c r="AS23" s="575"/>
      <c r="AT23" s="575"/>
      <c r="AU23" s="575"/>
      <c r="AV23" s="575"/>
      <c r="AW23" s="575" t="s">
        <v>521</v>
      </c>
      <c r="AX23" s="575">
        <v>100</v>
      </c>
    </row>
    <row r="24" spans="16:50">
      <c r="P24" s="1363" t="s">
        <v>843</v>
      </c>
      <c r="Q24" s="1364" t="s">
        <v>1773</v>
      </c>
      <c r="R24" s="575"/>
      <c r="S24" s="575"/>
      <c r="T24" s="575"/>
      <c r="U24" s="575"/>
      <c r="V24" s="575" t="s">
        <v>521</v>
      </c>
      <c r="W24" s="575">
        <v>100</v>
      </c>
      <c r="Y24" s="1363" t="s">
        <v>843</v>
      </c>
      <c r="Z24" s="1364" t="s">
        <v>1774</v>
      </c>
      <c r="AA24" s="575"/>
      <c r="AB24" s="575"/>
      <c r="AC24" s="575"/>
      <c r="AD24" s="575"/>
      <c r="AE24" s="575" t="s">
        <v>521</v>
      </c>
      <c r="AF24" s="575">
        <v>100</v>
      </c>
      <c r="AH24" s="604">
        <v>3607</v>
      </c>
      <c r="AI24" s="1367" t="s">
        <v>1773</v>
      </c>
      <c r="AJ24" s="612"/>
      <c r="AK24" s="612"/>
      <c r="AL24" s="612"/>
      <c r="AM24" s="612"/>
      <c r="AN24" s="612" t="s">
        <v>521</v>
      </c>
      <c r="AO24" s="612">
        <v>100</v>
      </c>
      <c r="AQ24" s="573">
        <v>3607</v>
      </c>
      <c r="AR24" s="1364" t="s">
        <v>1774</v>
      </c>
      <c r="AS24" s="575"/>
      <c r="AT24" s="575"/>
      <c r="AU24" s="575"/>
      <c r="AV24" s="575"/>
      <c r="AW24" s="575" t="s">
        <v>521</v>
      </c>
      <c r="AX24" s="575">
        <v>100</v>
      </c>
    </row>
    <row r="25" spans="16:50">
      <c r="P25" s="573">
        <v>3645</v>
      </c>
      <c r="Q25" s="1364" t="s">
        <v>1773</v>
      </c>
      <c r="R25" s="575"/>
      <c r="S25" s="575"/>
      <c r="T25" s="575"/>
      <c r="U25" s="575"/>
      <c r="V25" s="575" t="s">
        <v>521</v>
      </c>
      <c r="W25" s="575">
        <v>100</v>
      </c>
      <c r="Y25" s="573">
        <v>3645</v>
      </c>
      <c r="Z25" s="1364" t="s">
        <v>1774</v>
      </c>
      <c r="AA25" s="575"/>
      <c r="AB25" s="575"/>
      <c r="AC25" s="575"/>
      <c r="AD25" s="575"/>
      <c r="AE25" s="575" t="s">
        <v>521</v>
      </c>
      <c r="AF25" s="575">
        <v>100</v>
      </c>
      <c r="AH25" s="604">
        <v>3618</v>
      </c>
      <c r="AI25" s="1367" t="s">
        <v>1773</v>
      </c>
      <c r="AJ25" s="612"/>
      <c r="AK25" s="612"/>
      <c r="AL25" s="612"/>
      <c r="AM25" s="612"/>
      <c r="AN25" s="612" t="s">
        <v>521</v>
      </c>
      <c r="AO25" s="612">
        <v>100</v>
      </c>
      <c r="AP25" s="625"/>
      <c r="AQ25" s="604">
        <v>3618</v>
      </c>
      <c r="AR25" s="1367" t="s">
        <v>1774</v>
      </c>
      <c r="AS25" s="612"/>
      <c r="AT25" s="612"/>
      <c r="AU25" s="612"/>
      <c r="AV25" s="612"/>
      <c r="AW25" s="612" t="s">
        <v>521</v>
      </c>
      <c r="AX25" s="612">
        <v>100</v>
      </c>
    </row>
    <row r="26" spans="16:50">
      <c r="P26" s="573">
        <v>3620</v>
      </c>
      <c r="Q26" s="1364" t="s">
        <v>1773</v>
      </c>
      <c r="R26" s="575"/>
      <c r="S26" s="575"/>
      <c r="T26" s="575"/>
      <c r="U26" s="575"/>
      <c r="V26" s="575" t="s">
        <v>521</v>
      </c>
      <c r="W26" s="575">
        <v>100</v>
      </c>
      <c r="Y26" s="573">
        <v>3620</v>
      </c>
      <c r="Z26" s="1364" t="s">
        <v>1774</v>
      </c>
      <c r="AA26" s="575"/>
      <c r="AB26" s="575"/>
      <c r="AC26" s="575"/>
      <c r="AD26" s="575"/>
      <c r="AE26" s="575" t="s">
        <v>521</v>
      </c>
      <c r="AF26" s="575">
        <v>100</v>
      </c>
      <c r="AH26" s="1368" t="s">
        <v>843</v>
      </c>
      <c r="AI26" s="1367" t="s">
        <v>1773</v>
      </c>
      <c r="AJ26" s="612"/>
      <c r="AK26" s="612"/>
      <c r="AL26" s="612"/>
      <c r="AM26" s="612"/>
      <c r="AN26" s="612" t="s">
        <v>521</v>
      </c>
      <c r="AO26" s="612">
        <v>100</v>
      </c>
      <c r="AP26" s="625"/>
      <c r="AQ26" s="1368" t="s">
        <v>843</v>
      </c>
      <c r="AR26" s="1367" t="s">
        <v>1774</v>
      </c>
      <c r="AS26" s="612"/>
      <c r="AT26" s="612"/>
      <c r="AU26" s="612"/>
      <c r="AV26" s="612"/>
      <c r="AW26" s="612" t="s">
        <v>521</v>
      </c>
      <c r="AX26" s="612">
        <v>100</v>
      </c>
    </row>
    <row r="27" spans="16:50">
      <c r="P27" s="573">
        <v>3610</v>
      </c>
      <c r="Q27" s="1364" t="s">
        <v>1773</v>
      </c>
      <c r="R27" s="575"/>
      <c r="S27" s="575"/>
      <c r="T27" s="575"/>
      <c r="U27" s="575"/>
      <c r="V27" s="575" t="s">
        <v>521</v>
      </c>
      <c r="W27" s="575">
        <v>100</v>
      </c>
      <c r="Y27" s="573">
        <v>3610</v>
      </c>
      <c r="Z27" s="1364" t="s">
        <v>1774</v>
      </c>
      <c r="AA27" s="575"/>
      <c r="AB27" s="575"/>
      <c r="AC27" s="575"/>
      <c r="AD27" s="575"/>
      <c r="AE27" s="575" t="s">
        <v>521</v>
      </c>
      <c r="AF27" s="575">
        <v>100</v>
      </c>
      <c r="AH27" s="573">
        <v>3645</v>
      </c>
      <c r="AI27" s="1364" t="s">
        <v>1773</v>
      </c>
      <c r="AJ27" s="575"/>
      <c r="AK27" s="575"/>
      <c r="AL27" s="575"/>
      <c r="AM27" s="575"/>
      <c r="AN27" s="575" t="s">
        <v>521</v>
      </c>
      <c r="AO27" s="575">
        <v>100</v>
      </c>
      <c r="AQ27" s="573">
        <v>3645</v>
      </c>
      <c r="AR27" s="1364" t="s">
        <v>1774</v>
      </c>
      <c r="AS27" s="575"/>
      <c r="AT27" s="575"/>
      <c r="AU27" s="575"/>
      <c r="AV27" s="575"/>
      <c r="AW27" s="575" t="s">
        <v>521</v>
      </c>
      <c r="AX27" s="575">
        <v>100</v>
      </c>
    </row>
    <row r="28" spans="16:50">
      <c r="P28" s="573">
        <v>3640</v>
      </c>
      <c r="Q28" s="1364" t="s">
        <v>1773</v>
      </c>
      <c r="R28" s="612"/>
      <c r="S28" s="612"/>
      <c r="T28" s="612"/>
      <c r="U28" s="575"/>
      <c r="V28" s="575" t="s">
        <v>521</v>
      </c>
      <c r="W28" s="575">
        <v>100</v>
      </c>
      <c r="Y28" s="573">
        <v>3640</v>
      </c>
      <c r="Z28" s="1364" t="s">
        <v>1774</v>
      </c>
      <c r="AA28" s="612"/>
      <c r="AB28" s="612"/>
      <c r="AC28" s="612"/>
      <c r="AD28" s="575"/>
      <c r="AE28" s="575" t="s">
        <v>521</v>
      </c>
      <c r="AF28" s="575">
        <v>100</v>
      </c>
      <c r="AH28" s="604">
        <v>3620</v>
      </c>
      <c r="AI28" s="1367" t="s">
        <v>1773</v>
      </c>
      <c r="AJ28" s="612"/>
      <c r="AK28" s="612"/>
      <c r="AL28" s="612"/>
      <c r="AM28" s="612"/>
      <c r="AN28" s="612" t="s">
        <v>521</v>
      </c>
      <c r="AO28" s="612">
        <v>100</v>
      </c>
      <c r="AP28" s="625"/>
      <c r="AQ28" s="604">
        <v>3620</v>
      </c>
      <c r="AR28" s="1367" t="s">
        <v>1774</v>
      </c>
      <c r="AS28" s="612"/>
      <c r="AT28" s="612"/>
      <c r="AU28" s="612"/>
      <c r="AV28" s="612"/>
      <c r="AW28" s="612" t="s">
        <v>521</v>
      </c>
      <c r="AX28" s="612">
        <v>100</v>
      </c>
    </row>
    <row r="29" spans="16:50">
      <c r="P29" s="573">
        <v>3641</v>
      </c>
      <c r="Q29" s="1364" t="s">
        <v>1773</v>
      </c>
      <c r="R29" s="612"/>
      <c r="S29" s="612"/>
      <c r="T29" s="612"/>
      <c r="U29" s="575"/>
      <c r="V29" s="575" t="s">
        <v>521</v>
      </c>
      <c r="W29" s="575">
        <v>100</v>
      </c>
      <c r="Y29" s="573">
        <v>3641</v>
      </c>
      <c r="Z29" s="1364" t="s">
        <v>1774</v>
      </c>
      <c r="AA29" s="612"/>
      <c r="AB29" s="612"/>
      <c r="AC29" s="612"/>
      <c r="AD29" s="575"/>
      <c r="AE29" s="575" t="s">
        <v>521</v>
      </c>
      <c r="AF29" s="575">
        <v>100</v>
      </c>
      <c r="AH29" s="573">
        <v>3610</v>
      </c>
      <c r="AI29" s="1364" t="s">
        <v>1773</v>
      </c>
      <c r="AJ29" s="575"/>
      <c r="AK29" s="575"/>
      <c r="AL29" s="575"/>
      <c r="AM29" s="575"/>
      <c r="AN29" s="575" t="s">
        <v>521</v>
      </c>
      <c r="AO29" s="575">
        <v>100</v>
      </c>
      <c r="AQ29" s="573">
        <v>3610</v>
      </c>
      <c r="AR29" s="1364" t="s">
        <v>1774</v>
      </c>
      <c r="AS29" s="575"/>
      <c r="AT29" s="575"/>
      <c r="AU29" s="575"/>
      <c r="AV29" s="575"/>
      <c r="AW29" s="575" t="s">
        <v>521</v>
      </c>
      <c r="AX29" s="575">
        <v>100</v>
      </c>
    </row>
    <row r="30" spans="16:50">
      <c r="P30" s="573">
        <v>3650</v>
      </c>
      <c r="Q30" s="1364" t="s">
        <v>1773</v>
      </c>
      <c r="R30" s="612"/>
      <c r="S30" s="612"/>
      <c r="T30" s="612"/>
      <c r="U30" s="575"/>
      <c r="V30" s="575" t="s">
        <v>521</v>
      </c>
      <c r="W30" s="575">
        <v>100</v>
      </c>
      <c r="Y30" s="573">
        <v>3650</v>
      </c>
      <c r="Z30" s="1364" t="s">
        <v>1774</v>
      </c>
      <c r="AA30" s="612"/>
      <c r="AB30" s="612"/>
      <c r="AC30" s="612"/>
      <c r="AD30" s="575"/>
      <c r="AE30" s="575" t="s">
        <v>521</v>
      </c>
      <c r="AF30" s="575">
        <v>100</v>
      </c>
      <c r="AH30" s="619">
        <v>3640</v>
      </c>
      <c r="AI30" s="1369" t="s">
        <v>1773</v>
      </c>
      <c r="AJ30" s="621"/>
      <c r="AK30" s="621"/>
      <c r="AL30" s="621"/>
      <c r="AM30" s="621"/>
      <c r="AN30" s="621" t="s">
        <v>521</v>
      </c>
      <c r="AO30" s="621">
        <v>100</v>
      </c>
      <c r="AP30" s="626"/>
      <c r="AQ30" s="619">
        <v>3640</v>
      </c>
      <c r="AR30" s="1369" t="s">
        <v>1774</v>
      </c>
      <c r="AS30" s="621"/>
      <c r="AT30" s="621"/>
      <c r="AU30" s="621"/>
      <c r="AV30" s="621"/>
      <c r="AW30" s="621" t="s">
        <v>521</v>
      </c>
      <c r="AX30" s="621">
        <v>100</v>
      </c>
    </row>
    <row r="31" spans="16:50">
      <c r="P31" s="573">
        <v>4100</v>
      </c>
      <c r="Q31" s="1364" t="s">
        <v>1773</v>
      </c>
      <c r="R31" s="575"/>
      <c r="S31" s="575"/>
      <c r="T31" s="575"/>
      <c r="U31" s="575"/>
      <c r="V31" s="575" t="s">
        <v>521</v>
      </c>
      <c r="W31" s="575">
        <v>100</v>
      </c>
      <c r="Y31" s="573">
        <v>4100</v>
      </c>
      <c r="Z31" s="1364" t="s">
        <v>1774</v>
      </c>
      <c r="AA31" s="575"/>
      <c r="AB31" s="575"/>
      <c r="AC31" s="575"/>
      <c r="AD31" s="575"/>
      <c r="AE31" s="575" t="s">
        <v>521</v>
      </c>
      <c r="AF31" s="575">
        <v>100</v>
      </c>
      <c r="AH31" s="604">
        <v>3641</v>
      </c>
      <c r="AI31" s="1367" t="s">
        <v>1773</v>
      </c>
      <c r="AJ31" s="612"/>
      <c r="AK31" s="612"/>
      <c r="AL31" s="612"/>
      <c r="AM31" s="612"/>
      <c r="AN31" s="612" t="s">
        <v>521</v>
      </c>
      <c r="AO31" s="612">
        <v>100</v>
      </c>
      <c r="AP31" s="625"/>
      <c r="AQ31" s="604">
        <v>3641</v>
      </c>
      <c r="AR31" s="1367" t="s">
        <v>1774</v>
      </c>
      <c r="AS31" s="612"/>
      <c r="AT31" s="612"/>
      <c r="AU31" s="612"/>
      <c r="AV31" s="612"/>
      <c r="AW31" s="612" t="s">
        <v>521</v>
      </c>
      <c r="AX31" s="612">
        <v>100</v>
      </c>
    </row>
    <row r="32" spans="16:50">
      <c r="P32" s="573">
        <v>5005</v>
      </c>
      <c r="Q32" s="1364" t="s">
        <v>1773</v>
      </c>
      <c r="R32" s="613"/>
      <c r="S32" s="613"/>
      <c r="T32" s="613"/>
      <c r="U32" s="613"/>
      <c r="V32" s="575" t="s">
        <v>521</v>
      </c>
      <c r="W32" s="575">
        <v>100</v>
      </c>
      <c r="Y32" s="604">
        <v>5005</v>
      </c>
      <c r="Z32" s="1367" t="s">
        <v>1774</v>
      </c>
      <c r="AA32" s="612"/>
      <c r="AB32" s="612"/>
      <c r="AC32" s="612"/>
      <c r="AD32" s="612"/>
      <c r="AE32" s="612" t="s">
        <v>521</v>
      </c>
      <c r="AF32" s="612">
        <v>100</v>
      </c>
      <c r="AH32" s="573">
        <v>3650</v>
      </c>
      <c r="AI32" s="1364" t="s">
        <v>1773</v>
      </c>
      <c r="AJ32" s="612"/>
      <c r="AK32" s="612"/>
      <c r="AL32" s="612"/>
      <c r="AM32" s="575"/>
      <c r="AN32" s="575" t="s">
        <v>521</v>
      </c>
      <c r="AO32" s="575">
        <v>100</v>
      </c>
      <c r="AQ32" s="573">
        <v>3650</v>
      </c>
      <c r="AR32" s="1364" t="s">
        <v>1774</v>
      </c>
      <c r="AS32" s="612"/>
      <c r="AT32" s="612"/>
      <c r="AU32" s="612"/>
      <c r="AV32" s="575"/>
      <c r="AW32" s="575" t="s">
        <v>521</v>
      </c>
      <c r="AX32" s="575">
        <v>100</v>
      </c>
    </row>
    <row r="33" spans="16:50">
      <c r="P33" s="1370" t="s">
        <v>883</v>
      </c>
      <c r="Q33" s="1366" t="s">
        <v>1773</v>
      </c>
      <c r="R33" s="612"/>
      <c r="S33" s="612"/>
      <c r="T33" s="612"/>
      <c r="U33" s="612"/>
      <c r="V33" s="617" t="s">
        <v>521</v>
      </c>
      <c r="W33" s="617">
        <v>100</v>
      </c>
      <c r="Y33" s="1363" t="s">
        <v>883</v>
      </c>
      <c r="Z33" s="1364" t="s">
        <v>1774</v>
      </c>
      <c r="AA33" s="613"/>
      <c r="AB33" s="613"/>
      <c r="AC33" s="613"/>
      <c r="AD33" s="613"/>
      <c r="AE33" s="575" t="s">
        <v>521</v>
      </c>
      <c r="AF33" s="575">
        <v>100</v>
      </c>
      <c r="AH33" s="573">
        <v>4100</v>
      </c>
      <c r="AI33" s="1364" t="s">
        <v>1773</v>
      </c>
      <c r="AJ33" s="575"/>
      <c r="AK33" s="575"/>
      <c r="AL33" s="575"/>
      <c r="AM33" s="575"/>
      <c r="AN33" s="575" t="s">
        <v>521</v>
      </c>
      <c r="AO33" s="575">
        <v>100</v>
      </c>
      <c r="AQ33" s="573">
        <v>4100</v>
      </c>
      <c r="AR33" s="1364" t="s">
        <v>1774</v>
      </c>
      <c r="AS33" s="575"/>
      <c r="AT33" s="575"/>
      <c r="AU33" s="575"/>
      <c r="AV33" s="575"/>
      <c r="AW33" s="575" t="s">
        <v>521</v>
      </c>
      <c r="AX33" s="575">
        <v>100</v>
      </c>
    </row>
    <row r="34" spans="16:50">
      <c r="P34" s="1363" t="s">
        <v>938</v>
      </c>
      <c r="Q34" s="1364" t="s">
        <v>1773</v>
      </c>
      <c r="R34" s="613"/>
      <c r="S34" s="613"/>
      <c r="T34" s="613"/>
      <c r="U34" s="613"/>
      <c r="V34" s="575" t="s">
        <v>521</v>
      </c>
      <c r="W34" s="575">
        <v>100</v>
      </c>
      <c r="Y34" s="1363" t="s">
        <v>938</v>
      </c>
      <c r="Z34" s="1364" t="s">
        <v>1774</v>
      </c>
      <c r="AA34" s="613"/>
      <c r="AB34" s="613"/>
      <c r="AC34" s="613"/>
      <c r="AD34" s="613"/>
      <c r="AE34" s="575" t="s">
        <v>521</v>
      </c>
      <c r="AF34" s="575">
        <v>100</v>
      </c>
      <c r="AH34" s="604">
        <v>5005</v>
      </c>
      <c r="AI34" s="1367" t="s">
        <v>1773</v>
      </c>
      <c r="AJ34" s="612"/>
      <c r="AK34" s="612"/>
      <c r="AL34" s="612"/>
      <c r="AM34" s="612"/>
      <c r="AN34" s="612" t="s">
        <v>521</v>
      </c>
      <c r="AO34" s="612">
        <v>100</v>
      </c>
      <c r="AP34" s="625"/>
      <c r="AQ34" s="604">
        <v>5005</v>
      </c>
      <c r="AR34" s="1367" t="s">
        <v>1774</v>
      </c>
      <c r="AS34" s="612"/>
      <c r="AT34" s="612"/>
      <c r="AU34" s="612"/>
      <c r="AV34" s="612"/>
      <c r="AW34" s="612" t="s">
        <v>521</v>
      </c>
      <c r="AX34" s="612">
        <v>100</v>
      </c>
    </row>
    <row r="35" spans="16:50">
      <c r="P35" s="1363" t="s">
        <v>943</v>
      </c>
      <c r="Q35" s="1364" t="s">
        <v>1773</v>
      </c>
      <c r="R35" s="613"/>
      <c r="S35" s="613"/>
      <c r="T35" s="613"/>
      <c r="U35" s="613"/>
      <c r="V35" s="575" t="s">
        <v>521</v>
      </c>
      <c r="W35" s="575">
        <v>100</v>
      </c>
      <c r="Y35" s="1363" t="s">
        <v>943</v>
      </c>
      <c r="Z35" s="1364" t="s">
        <v>1774</v>
      </c>
      <c r="AA35" s="613"/>
      <c r="AB35" s="613"/>
      <c r="AC35" s="613"/>
      <c r="AD35" s="613"/>
      <c r="AE35" s="575" t="s">
        <v>521</v>
      </c>
      <c r="AF35" s="575">
        <v>100</v>
      </c>
      <c r="AH35" s="1368" t="s">
        <v>883</v>
      </c>
      <c r="AI35" s="1367" t="s">
        <v>1773</v>
      </c>
      <c r="AJ35" s="612"/>
      <c r="AK35" s="612"/>
      <c r="AL35" s="612"/>
      <c r="AM35" s="612"/>
      <c r="AN35" s="612" t="s">
        <v>521</v>
      </c>
      <c r="AO35" s="612">
        <v>100</v>
      </c>
      <c r="AP35" s="625"/>
      <c r="AQ35" s="1368" t="s">
        <v>883</v>
      </c>
      <c r="AR35" s="1367" t="s">
        <v>1774</v>
      </c>
      <c r="AS35" s="612"/>
      <c r="AT35" s="612"/>
      <c r="AU35" s="612"/>
      <c r="AV35" s="612"/>
      <c r="AW35" s="612" t="s">
        <v>521</v>
      </c>
      <c r="AX35" s="612">
        <v>100</v>
      </c>
    </row>
    <row r="36" spans="16:50">
      <c r="P36" s="1363" t="s">
        <v>970</v>
      </c>
      <c r="Q36" s="1364" t="s">
        <v>1773</v>
      </c>
      <c r="R36" s="613"/>
      <c r="S36" s="613"/>
      <c r="T36" s="613"/>
      <c r="U36" s="613"/>
      <c r="V36" s="575" t="s">
        <v>521</v>
      </c>
      <c r="W36" s="575">
        <v>100</v>
      </c>
      <c r="Y36" s="1363" t="s">
        <v>970</v>
      </c>
      <c r="Z36" s="1364" t="s">
        <v>1774</v>
      </c>
      <c r="AA36" s="613"/>
      <c r="AB36" s="613"/>
      <c r="AC36" s="613"/>
      <c r="AD36" s="613"/>
      <c r="AE36" s="575" t="s">
        <v>521</v>
      </c>
      <c r="AF36" s="575">
        <v>100</v>
      </c>
      <c r="AH36" s="1368" t="s">
        <v>938</v>
      </c>
      <c r="AI36" s="1367" t="s">
        <v>1773</v>
      </c>
      <c r="AJ36" s="612"/>
      <c r="AK36" s="612"/>
      <c r="AL36" s="612"/>
      <c r="AM36" s="612"/>
      <c r="AN36" s="612" t="s">
        <v>521</v>
      </c>
      <c r="AO36" s="612">
        <v>100</v>
      </c>
      <c r="AP36" s="625"/>
      <c r="AQ36" s="1368" t="s">
        <v>938</v>
      </c>
      <c r="AR36" s="1367" t="s">
        <v>1774</v>
      </c>
      <c r="AS36" s="612"/>
      <c r="AT36" s="612"/>
      <c r="AU36" s="612"/>
      <c r="AV36" s="612"/>
      <c r="AW36" s="612" t="s">
        <v>521</v>
      </c>
      <c r="AX36" s="612">
        <v>100</v>
      </c>
    </row>
    <row r="37" spans="16:50">
      <c r="P37" s="1363" t="s">
        <v>1776</v>
      </c>
      <c r="Q37" s="1364" t="s">
        <v>1773</v>
      </c>
      <c r="R37" s="613"/>
      <c r="S37" s="613"/>
      <c r="T37" s="613"/>
      <c r="U37" s="613"/>
      <c r="V37" s="575" t="s">
        <v>521</v>
      </c>
      <c r="W37" s="575">
        <v>100</v>
      </c>
      <c r="Y37" s="1363" t="s">
        <v>1776</v>
      </c>
      <c r="Z37" s="1364" t="s">
        <v>1774</v>
      </c>
      <c r="AA37" s="613"/>
      <c r="AB37" s="613"/>
      <c r="AC37" s="613"/>
      <c r="AD37" s="613"/>
      <c r="AE37" s="575" t="s">
        <v>521</v>
      </c>
      <c r="AF37" s="575">
        <v>100</v>
      </c>
      <c r="AH37" s="1368" t="s">
        <v>943</v>
      </c>
      <c r="AI37" s="1367" t="s">
        <v>1773</v>
      </c>
      <c r="AJ37" s="612"/>
      <c r="AK37" s="612"/>
      <c r="AL37" s="612"/>
      <c r="AM37" s="612"/>
      <c r="AN37" s="612" t="s">
        <v>521</v>
      </c>
      <c r="AO37" s="612">
        <v>100</v>
      </c>
      <c r="AP37" s="625"/>
      <c r="AQ37" s="1368" t="s">
        <v>943</v>
      </c>
      <c r="AR37" s="1367" t="s">
        <v>1774</v>
      </c>
      <c r="AS37" s="612"/>
      <c r="AT37" s="612"/>
      <c r="AU37" s="612"/>
      <c r="AV37" s="612"/>
      <c r="AW37" s="612" t="s">
        <v>521</v>
      </c>
      <c r="AX37" s="612">
        <v>100</v>
      </c>
    </row>
    <row r="38" ht="26.3" spans="1:50">
      <c r="A38" s="569" t="s">
        <v>1777</v>
      </c>
      <c r="B38" s="570" t="s">
        <v>1778</v>
      </c>
      <c r="C38" s="570" t="s">
        <v>1779</v>
      </c>
      <c r="D38" s="570" t="s">
        <v>1780</v>
      </c>
      <c r="E38" s="570" t="s">
        <v>1781</v>
      </c>
      <c r="F38" s="570" t="s">
        <v>1782</v>
      </c>
      <c r="G38" s="570" t="s">
        <v>1783</v>
      </c>
      <c r="P38" s="1363" t="s">
        <v>1784</v>
      </c>
      <c r="Q38" s="1364" t="s">
        <v>1773</v>
      </c>
      <c r="R38" s="613"/>
      <c r="S38" s="613"/>
      <c r="T38" s="613"/>
      <c r="U38" s="613"/>
      <c r="V38" s="575" t="s">
        <v>521</v>
      </c>
      <c r="W38" s="575">
        <v>100</v>
      </c>
      <c r="Y38" s="1363" t="s">
        <v>1784</v>
      </c>
      <c r="Z38" s="1364" t="s">
        <v>1774</v>
      </c>
      <c r="AA38" s="613"/>
      <c r="AB38" s="613"/>
      <c r="AC38" s="613"/>
      <c r="AD38" s="613"/>
      <c r="AE38" s="575" t="s">
        <v>521</v>
      </c>
      <c r="AF38" s="575">
        <v>100</v>
      </c>
      <c r="AH38" s="1363" t="s">
        <v>970</v>
      </c>
      <c r="AI38" s="1364" t="s">
        <v>1773</v>
      </c>
      <c r="AJ38" s="613"/>
      <c r="AK38" s="613"/>
      <c r="AL38" s="613"/>
      <c r="AM38" s="613"/>
      <c r="AN38" s="575" t="s">
        <v>521</v>
      </c>
      <c r="AO38" s="575">
        <v>100</v>
      </c>
      <c r="AQ38" s="1363" t="s">
        <v>970</v>
      </c>
      <c r="AR38" s="1364" t="s">
        <v>1774</v>
      </c>
      <c r="AS38" s="613"/>
      <c r="AT38" s="613"/>
      <c r="AU38" s="613"/>
      <c r="AV38" s="613"/>
      <c r="AW38" s="575" t="s">
        <v>521</v>
      </c>
      <c r="AX38" s="575">
        <v>100</v>
      </c>
    </row>
    <row r="39" spans="1:50">
      <c r="A39" s="571" t="s">
        <v>1785</v>
      </c>
      <c r="B39" s="572"/>
      <c r="C39" s="572"/>
      <c r="D39" s="572"/>
      <c r="E39" s="572"/>
      <c r="F39" s="572"/>
      <c r="G39" s="596"/>
      <c r="P39" s="573">
        <v>2101</v>
      </c>
      <c r="Q39" s="1364" t="s">
        <v>1773</v>
      </c>
      <c r="R39" s="613"/>
      <c r="S39" s="613"/>
      <c r="T39" s="613"/>
      <c r="U39" s="613"/>
      <c r="V39" s="575" t="s">
        <v>521</v>
      </c>
      <c r="W39" s="575">
        <v>100</v>
      </c>
      <c r="Y39" s="573">
        <v>2101</v>
      </c>
      <c r="Z39" s="1364" t="s">
        <v>1774</v>
      </c>
      <c r="AA39" s="613"/>
      <c r="AB39" s="613"/>
      <c r="AC39" s="613"/>
      <c r="AD39" s="613"/>
      <c r="AE39" s="575" t="s">
        <v>521</v>
      </c>
      <c r="AF39" s="575">
        <v>100</v>
      </c>
      <c r="AH39" s="1363" t="s">
        <v>1776</v>
      </c>
      <c r="AI39" s="1364" t="s">
        <v>1773</v>
      </c>
      <c r="AJ39" s="613"/>
      <c r="AK39" s="613"/>
      <c r="AL39" s="613"/>
      <c r="AM39" s="613"/>
      <c r="AN39" s="575" t="s">
        <v>521</v>
      </c>
      <c r="AO39" s="575">
        <v>100</v>
      </c>
      <c r="AQ39" s="1363" t="s">
        <v>1776</v>
      </c>
      <c r="AR39" s="1364" t="s">
        <v>1774</v>
      </c>
      <c r="AS39" s="613"/>
      <c r="AT39" s="613"/>
      <c r="AU39" s="613"/>
      <c r="AV39" s="613"/>
      <c r="AW39" s="575" t="s">
        <v>521</v>
      </c>
      <c r="AX39" s="575">
        <v>100</v>
      </c>
    </row>
    <row r="40" ht="63.75" hidden="1" customHeight="1" spans="1:50">
      <c r="A40" s="577" t="s">
        <v>1786</v>
      </c>
      <c r="B40" s="578" t="s">
        <v>1787</v>
      </c>
      <c r="C40" s="579" t="s">
        <v>550</v>
      </c>
      <c r="D40" s="579" t="s">
        <v>1788</v>
      </c>
      <c r="E40" s="579" t="s">
        <v>550</v>
      </c>
      <c r="F40" s="579">
        <v>1</v>
      </c>
      <c r="G40" s="597" t="s">
        <v>1789</v>
      </c>
      <c r="J40" s="97" t="s">
        <v>1790</v>
      </c>
      <c r="P40" s="573">
        <v>2102</v>
      </c>
      <c r="Q40" s="1364" t="s">
        <v>1773</v>
      </c>
      <c r="R40" s="613"/>
      <c r="S40" s="613"/>
      <c r="T40" s="613"/>
      <c r="U40" s="613"/>
      <c r="V40" s="575" t="s">
        <v>521</v>
      </c>
      <c r="W40" s="575">
        <v>100</v>
      </c>
      <c r="Y40" s="573">
        <v>2102</v>
      </c>
      <c r="Z40" s="1364" t="s">
        <v>1774</v>
      </c>
      <c r="AA40" s="613"/>
      <c r="AB40" s="613"/>
      <c r="AC40" s="613"/>
      <c r="AD40" s="613"/>
      <c r="AE40" s="575" t="s">
        <v>521</v>
      </c>
      <c r="AF40" s="575">
        <v>100</v>
      </c>
      <c r="AH40" s="1363" t="s">
        <v>1784</v>
      </c>
      <c r="AI40" s="1364" t="s">
        <v>1773</v>
      </c>
      <c r="AJ40" s="613"/>
      <c r="AK40" s="613"/>
      <c r="AL40" s="613"/>
      <c r="AM40" s="613"/>
      <c r="AN40" s="575" t="s">
        <v>521</v>
      </c>
      <c r="AO40" s="575">
        <v>100</v>
      </c>
      <c r="AQ40" s="1363" t="s">
        <v>1784</v>
      </c>
      <c r="AR40" s="1364" t="s">
        <v>1774</v>
      </c>
      <c r="AS40" s="613"/>
      <c r="AT40" s="613"/>
      <c r="AU40" s="613"/>
      <c r="AV40" s="613"/>
      <c r="AW40" s="575" t="s">
        <v>521</v>
      </c>
      <c r="AX40" s="575">
        <v>100</v>
      </c>
    </row>
    <row r="41" ht="26.3" spans="1:50">
      <c r="A41" s="580" t="s">
        <v>1791</v>
      </c>
      <c r="B41" s="581" t="s">
        <v>1792</v>
      </c>
      <c r="C41" s="582" t="s">
        <v>550</v>
      </c>
      <c r="D41" s="582" t="s">
        <v>521</v>
      </c>
      <c r="E41" s="582" t="s">
        <v>550</v>
      </c>
      <c r="F41" s="582">
        <v>1</v>
      </c>
      <c r="G41" s="598" t="s">
        <v>1793</v>
      </c>
      <c r="H41" s="576" t="s">
        <v>1794</v>
      </c>
      <c r="P41" s="573">
        <v>2103</v>
      </c>
      <c r="Q41" s="1364" t="s">
        <v>1773</v>
      </c>
      <c r="R41" s="613"/>
      <c r="S41" s="613"/>
      <c r="T41" s="613"/>
      <c r="U41" s="613"/>
      <c r="V41" s="575" t="s">
        <v>521</v>
      </c>
      <c r="W41" s="575">
        <v>100</v>
      </c>
      <c r="Y41" s="573">
        <v>2103</v>
      </c>
      <c r="Z41" s="1364" t="s">
        <v>1774</v>
      </c>
      <c r="AA41" s="613"/>
      <c r="AB41" s="613"/>
      <c r="AC41" s="613"/>
      <c r="AD41" s="613"/>
      <c r="AE41" s="575" t="s">
        <v>521</v>
      </c>
      <c r="AF41" s="575">
        <v>100</v>
      </c>
      <c r="AH41" s="573">
        <v>2101</v>
      </c>
      <c r="AI41" s="1364" t="s">
        <v>1773</v>
      </c>
      <c r="AJ41" s="613"/>
      <c r="AK41" s="613"/>
      <c r="AL41" s="613"/>
      <c r="AM41" s="613"/>
      <c r="AN41" s="575" t="s">
        <v>521</v>
      </c>
      <c r="AO41" s="575">
        <v>100</v>
      </c>
      <c r="AQ41" s="573">
        <v>2101</v>
      </c>
      <c r="AR41" s="1364" t="s">
        <v>1774</v>
      </c>
      <c r="AS41" s="613"/>
      <c r="AT41" s="613"/>
      <c r="AU41" s="613"/>
      <c r="AV41" s="613"/>
      <c r="AW41" s="575" t="s">
        <v>521</v>
      </c>
      <c r="AX41" s="575">
        <v>100</v>
      </c>
    </row>
    <row r="42" ht="13.15" spans="1:50">
      <c r="A42" s="583" t="s">
        <v>1795</v>
      </c>
      <c r="B42" s="584" t="s">
        <v>1796</v>
      </c>
      <c r="C42" s="585" t="s">
        <v>550</v>
      </c>
      <c r="D42" s="585" t="s">
        <v>521</v>
      </c>
      <c r="E42" s="585" t="s">
        <v>550</v>
      </c>
      <c r="F42" s="585">
        <v>1</v>
      </c>
      <c r="G42" s="599"/>
      <c r="H42" s="576" t="s">
        <v>1797</v>
      </c>
      <c r="P42" s="573">
        <v>2104</v>
      </c>
      <c r="Q42" s="1364" t="s">
        <v>1773</v>
      </c>
      <c r="R42" s="613"/>
      <c r="S42" s="613"/>
      <c r="T42" s="613"/>
      <c r="U42" s="613"/>
      <c r="V42" s="575" t="s">
        <v>521</v>
      </c>
      <c r="W42" s="575">
        <v>100</v>
      </c>
      <c r="Y42" s="573">
        <v>2104</v>
      </c>
      <c r="Z42" s="1364" t="s">
        <v>1774</v>
      </c>
      <c r="AA42" s="613"/>
      <c r="AB42" s="613"/>
      <c r="AC42" s="613"/>
      <c r="AD42" s="613"/>
      <c r="AE42" s="575" t="s">
        <v>521</v>
      </c>
      <c r="AF42" s="575">
        <v>100</v>
      </c>
      <c r="AH42" s="573">
        <v>2102</v>
      </c>
      <c r="AI42" s="1364" t="s">
        <v>1773</v>
      </c>
      <c r="AJ42" s="613"/>
      <c r="AK42" s="613"/>
      <c r="AL42" s="613"/>
      <c r="AM42" s="613"/>
      <c r="AN42" s="575" t="s">
        <v>521</v>
      </c>
      <c r="AO42" s="575">
        <v>100</v>
      </c>
      <c r="AQ42" s="573">
        <v>2102</v>
      </c>
      <c r="AR42" s="1364" t="s">
        <v>1774</v>
      </c>
      <c r="AS42" s="613"/>
      <c r="AT42" s="613"/>
      <c r="AU42" s="613"/>
      <c r="AV42" s="613"/>
      <c r="AW42" s="575" t="s">
        <v>521</v>
      </c>
      <c r="AX42" s="575">
        <v>100</v>
      </c>
    </row>
    <row r="43" spans="16:50">
      <c r="P43" s="573">
        <v>2105</v>
      </c>
      <c r="Q43" s="1364" t="s">
        <v>1773</v>
      </c>
      <c r="R43" s="613"/>
      <c r="S43" s="613"/>
      <c r="T43" s="613"/>
      <c r="U43" s="613"/>
      <c r="V43" s="575" t="s">
        <v>521</v>
      </c>
      <c r="W43" s="575">
        <v>100</v>
      </c>
      <c r="Y43" s="573">
        <v>2105</v>
      </c>
      <c r="Z43" s="1364" t="s">
        <v>1774</v>
      </c>
      <c r="AA43" s="613"/>
      <c r="AB43" s="613"/>
      <c r="AC43" s="613"/>
      <c r="AD43" s="613"/>
      <c r="AE43" s="575" t="s">
        <v>521</v>
      </c>
      <c r="AF43" s="575">
        <v>100</v>
      </c>
      <c r="AH43" s="573">
        <v>2103</v>
      </c>
      <c r="AI43" s="1364" t="s">
        <v>1773</v>
      </c>
      <c r="AJ43" s="613"/>
      <c r="AK43" s="613"/>
      <c r="AL43" s="613"/>
      <c r="AM43" s="613"/>
      <c r="AN43" s="575" t="s">
        <v>521</v>
      </c>
      <c r="AO43" s="575">
        <v>100</v>
      </c>
      <c r="AQ43" s="573">
        <v>2103</v>
      </c>
      <c r="AR43" s="1364" t="s">
        <v>1774</v>
      </c>
      <c r="AS43" s="613"/>
      <c r="AT43" s="613"/>
      <c r="AU43" s="613"/>
      <c r="AV43" s="613"/>
      <c r="AW43" s="575" t="s">
        <v>521</v>
      </c>
      <c r="AX43" s="575">
        <v>100</v>
      </c>
    </row>
    <row r="44" ht="26.3" spans="1:50">
      <c r="A44" s="569" t="s">
        <v>1798</v>
      </c>
      <c r="B44" s="570" t="s">
        <v>1799</v>
      </c>
      <c r="C44" s="570" t="s">
        <v>1800</v>
      </c>
      <c r="D44" s="570" t="s">
        <v>1801</v>
      </c>
      <c r="E44" s="570" t="s">
        <v>1802</v>
      </c>
      <c r="F44" s="570" t="s">
        <v>1803</v>
      </c>
      <c r="G44" s="570" t="s">
        <v>1804</v>
      </c>
      <c r="H44" s="570" t="s">
        <v>1802</v>
      </c>
      <c r="I44" s="570" t="s">
        <v>1803</v>
      </c>
      <c r="J44" s="570" t="s">
        <v>1805</v>
      </c>
      <c r="K44" s="570" t="s">
        <v>1802</v>
      </c>
      <c r="L44" s="570" t="s">
        <v>1803</v>
      </c>
      <c r="P44" s="573">
        <v>2106</v>
      </c>
      <c r="Q44" s="1364" t="s">
        <v>1773</v>
      </c>
      <c r="R44" s="613"/>
      <c r="S44" s="613"/>
      <c r="T44" s="613"/>
      <c r="U44" s="613"/>
      <c r="V44" s="575" t="s">
        <v>521</v>
      </c>
      <c r="W44" s="575">
        <v>100</v>
      </c>
      <c r="Y44" s="573">
        <v>2106</v>
      </c>
      <c r="Z44" s="1364" t="s">
        <v>1774</v>
      </c>
      <c r="AA44" s="613"/>
      <c r="AB44" s="613"/>
      <c r="AC44" s="613"/>
      <c r="AD44" s="613"/>
      <c r="AE44" s="575" t="s">
        <v>521</v>
      </c>
      <c r="AF44" s="575">
        <v>100</v>
      </c>
      <c r="AH44" s="573">
        <v>2104</v>
      </c>
      <c r="AI44" s="1364" t="s">
        <v>1773</v>
      </c>
      <c r="AJ44" s="613"/>
      <c r="AK44" s="613"/>
      <c r="AL44" s="613"/>
      <c r="AM44" s="613"/>
      <c r="AN44" s="575" t="s">
        <v>521</v>
      </c>
      <c r="AO44" s="575">
        <v>100</v>
      </c>
      <c r="AQ44" s="573">
        <v>2104</v>
      </c>
      <c r="AR44" s="1364" t="s">
        <v>1774</v>
      </c>
      <c r="AS44" s="613"/>
      <c r="AT44" s="613"/>
      <c r="AU44" s="613"/>
      <c r="AV44" s="613"/>
      <c r="AW44" s="575" t="s">
        <v>521</v>
      </c>
      <c r="AX44" s="575">
        <v>100</v>
      </c>
    </row>
    <row r="45" ht="13.2" customHeight="1" spans="1:50">
      <c r="A45" s="586" t="s">
        <v>1806</v>
      </c>
      <c r="B45" s="587"/>
      <c r="C45" s="587"/>
      <c r="D45" s="587"/>
      <c r="E45" s="587"/>
      <c r="F45" s="587"/>
      <c r="G45" s="587"/>
      <c r="H45" s="587"/>
      <c r="I45" s="587"/>
      <c r="J45" s="587"/>
      <c r="K45" s="587"/>
      <c r="L45" s="601"/>
      <c r="P45" s="573">
        <v>2107</v>
      </c>
      <c r="Q45" s="1364" t="s">
        <v>1773</v>
      </c>
      <c r="R45" s="613"/>
      <c r="S45" s="613"/>
      <c r="T45" s="613"/>
      <c r="U45" s="613"/>
      <c r="V45" s="575" t="s">
        <v>521</v>
      </c>
      <c r="W45" s="575">
        <v>100</v>
      </c>
      <c r="Y45" s="573">
        <v>2107</v>
      </c>
      <c r="Z45" s="1364" t="s">
        <v>1774</v>
      </c>
      <c r="AA45" s="613"/>
      <c r="AB45" s="613"/>
      <c r="AC45" s="613"/>
      <c r="AD45" s="613"/>
      <c r="AE45" s="575" t="s">
        <v>521</v>
      </c>
      <c r="AF45" s="575">
        <v>100</v>
      </c>
      <c r="AH45" s="573">
        <v>2105</v>
      </c>
      <c r="AI45" s="1364" t="s">
        <v>1773</v>
      </c>
      <c r="AJ45" s="613"/>
      <c r="AK45" s="613"/>
      <c r="AL45" s="613"/>
      <c r="AM45" s="613"/>
      <c r="AN45" s="575" t="s">
        <v>521</v>
      </c>
      <c r="AO45" s="575">
        <v>100</v>
      </c>
      <c r="AQ45" s="573">
        <v>2105</v>
      </c>
      <c r="AR45" s="1364" t="s">
        <v>1774</v>
      </c>
      <c r="AS45" s="613"/>
      <c r="AT45" s="613"/>
      <c r="AU45" s="613"/>
      <c r="AV45" s="613"/>
      <c r="AW45" s="575" t="s">
        <v>521</v>
      </c>
      <c r="AX45" s="575">
        <v>100</v>
      </c>
    </row>
    <row r="46" hidden="1" spans="1:50">
      <c r="A46" s="577" t="s">
        <v>1807</v>
      </c>
      <c r="B46" s="588" t="s">
        <v>1808</v>
      </c>
      <c r="C46" s="1371" t="s">
        <v>1774</v>
      </c>
      <c r="D46" s="579"/>
      <c r="E46" s="579"/>
      <c r="F46" s="579"/>
      <c r="G46" s="600" t="s">
        <v>521</v>
      </c>
      <c r="H46" s="579"/>
      <c r="I46" s="579"/>
      <c r="J46" s="579" t="s">
        <v>521</v>
      </c>
      <c r="K46" s="579" t="s">
        <v>1802</v>
      </c>
      <c r="L46" s="579"/>
      <c r="P46" s="573">
        <v>2108</v>
      </c>
      <c r="Q46" s="1364" t="s">
        <v>1773</v>
      </c>
      <c r="R46" s="613"/>
      <c r="S46" s="613"/>
      <c r="T46" s="613"/>
      <c r="U46" s="613"/>
      <c r="V46" s="575" t="s">
        <v>521</v>
      </c>
      <c r="W46" s="575">
        <v>100</v>
      </c>
      <c r="Y46" s="573">
        <v>2108</v>
      </c>
      <c r="Z46" s="1364" t="s">
        <v>1774</v>
      </c>
      <c r="AA46" s="613"/>
      <c r="AB46" s="613"/>
      <c r="AC46" s="613"/>
      <c r="AD46" s="613"/>
      <c r="AE46" s="575" t="s">
        <v>521</v>
      </c>
      <c r="AF46" s="575">
        <v>100</v>
      </c>
      <c r="AH46" s="573">
        <v>2106</v>
      </c>
      <c r="AI46" s="1364" t="s">
        <v>1773</v>
      </c>
      <c r="AJ46" s="613"/>
      <c r="AK46" s="613"/>
      <c r="AL46" s="613"/>
      <c r="AM46" s="613"/>
      <c r="AN46" s="575" t="s">
        <v>521</v>
      </c>
      <c r="AO46" s="575">
        <v>100</v>
      </c>
      <c r="AQ46" s="573">
        <v>2106</v>
      </c>
      <c r="AR46" s="1364" t="s">
        <v>1774</v>
      </c>
      <c r="AS46" s="613"/>
      <c r="AT46" s="613"/>
      <c r="AU46" s="613"/>
      <c r="AV46" s="613"/>
      <c r="AW46" s="575" t="s">
        <v>521</v>
      </c>
      <c r="AX46" s="575">
        <v>100</v>
      </c>
    </row>
    <row r="47" spans="1:50">
      <c r="A47" s="580" t="s">
        <v>1809</v>
      </c>
      <c r="B47" s="590" t="s">
        <v>1810</v>
      </c>
      <c r="C47" s="1371" t="s">
        <v>1811</v>
      </c>
      <c r="D47" s="582"/>
      <c r="E47" s="582"/>
      <c r="F47" s="582"/>
      <c r="G47" s="585" t="s">
        <v>521</v>
      </c>
      <c r="H47" s="582"/>
      <c r="I47" s="582"/>
      <c r="J47" s="582" t="s">
        <v>521</v>
      </c>
      <c r="K47" s="582" t="s">
        <v>1802</v>
      </c>
      <c r="L47" s="582"/>
      <c r="P47" s="573">
        <v>2109</v>
      </c>
      <c r="Q47" s="1364" t="s">
        <v>1773</v>
      </c>
      <c r="R47" s="613"/>
      <c r="S47" s="613"/>
      <c r="T47" s="613"/>
      <c r="U47" s="613"/>
      <c r="V47" s="575" t="s">
        <v>521</v>
      </c>
      <c r="W47" s="575">
        <v>100</v>
      </c>
      <c r="Y47" s="573">
        <v>2109</v>
      </c>
      <c r="Z47" s="1364" t="s">
        <v>1774</v>
      </c>
      <c r="AA47" s="613"/>
      <c r="AB47" s="613"/>
      <c r="AC47" s="613"/>
      <c r="AD47" s="613"/>
      <c r="AE47" s="575" t="s">
        <v>521</v>
      </c>
      <c r="AF47" s="575">
        <v>100</v>
      </c>
      <c r="AH47" s="573">
        <v>2107</v>
      </c>
      <c r="AI47" s="1364" t="s">
        <v>1773</v>
      </c>
      <c r="AJ47" s="613"/>
      <c r="AK47" s="613"/>
      <c r="AL47" s="613"/>
      <c r="AM47" s="613"/>
      <c r="AN47" s="575" t="s">
        <v>521</v>
      </c>
      <c r="AO47" s="575">
        <v>100</v>
      </c>
      <c r="AQ47" s="573">
        <v>2107</v>
      </c>
      <c r="AR47" s="1364" t="s">
        <v>1774</v>
      </c>
      <c r="AS47" s="613"/>
      <c r="AT47" s="613"/>
      <c r="AU47" s="613"/>
      <c r="AV47" s="613"/>
      <c r="AW47" s="575" t="s">
        <v>521</v>
      </c>
      <c r="AX47" s="575">
        <v>100</v>
      </c>
    </row>
    <row r="48" spans="1:50">
      <c r="A48" s="577" t="s">
        <v>1812</v>
      </c>
      <c r="B48" s="590" t="s">
        <v>1813</v>
      </c>
      <c r="C48" s="1371" t="s">
        <v>1814</v>
      </c>
      <c r="D48" s="579"/>
      <c r="E48" s="579"/>
      <c r="F48" s="579"/>
      <c r="G48" s="600" t="s">
        <v>521</v>
      </c>
      <c r="H48" s="579"/>
      <c r="I48" s="579"/>
      <c r="J48" s="579" t="s">
        <v>521</v>
      </c>
      <c r="K48" s="579" t="s">
        <v>1802</v>
      </c>
      <c r="L48" s="579"/>
      <c r="P48" s="573">
        <v>2110</v>
      </c>
      <c r="Q48" s="1364" t="s">
        <v>1773</v>
      </c>
      <c r="R48" s="613"/>
      <c r="S48" s="613"/>
      <c r="T48" s="613"/>
      <c r="U48" s="613"/>
      <c r="V48" s="575" t="s">
        <v>521</v>
      </c>
      <c r="W48" s="575">
        <v>100</v>
      </c>
      <c r="Y48" s="573">
        <v>2110</v>
      </c>
      <c r="Z48" s="1364" t="s">
        <v>1774</v>
      </c>
      <c r="AA48" s="613"/>
      <c r="AB48" s="613"/>
      <c r="AC48" s="613"/>
      <c r="AD48" s="613"/>
      <c r="AE48" s="575" t="s">
        <v>521</v>
      </c>
      <c r="AF48" s="575">
        <v>100</v>
      </c>
      <c r="AH48" s="573">
        <v>2108</v>
      </c>
      <c r="AI48" s="1364" t="s">
        <v>1773</v>
      </c>
      <c r="AJ48" s="613"/>
      <c r="AK48" s="613"/>
      <c r="AL48" s="613"/>
      <c r="AM48" s="613"/>
      <c r="AN48" s="575" t="s">
        <v>521</v>
      </c>
      <c r="AO48" s="575">
        <v>100</v>
      </c>
      <c r="AQ48" s="573">
        <v>2108</v>
      </c>
      <c r="AR48" s="1364" t="s">
        <v>1774</v>
      </c>
      <c r="AS48" s="613"/>
      <c r="AT48" s="613"/>
      <c r="AU48" s="613"/>
      <c r="AV48" s="613"/>
      <c r="AW48" s="575" t="s">
        <v>521</v>
      </c>
      <c r="AX48" s="575">
        <v>100</v>
      </c>
    </row>
    <row r="49" spans="1:50">
      <c r="A49" s="577" t="s">
        <v>1815</v>
      </c>
      <c r="B49" s="588" t="s">
        <v>1816</v>
      </c>
      <c r="C49" s="1371" t="s">
        <v>1817</v>
      </c>
      <c r="D49" s="579"/>
      <c r="E49" s="579"/>
      <c r="F49" s="579"/>
      <c r="G49" s="600" t="s">
        <v>521</v>
      </c>
      <c r="H49" s="579"/>
      <c r="I49" s="579"/>
      <c r="J49" s="579" t="s">
        <v>521</v>
      </c>
      <c r="K49" s="579" t="s">
        <v>1802</v>
      </c>
      <c r="L49" s="579"/>
      <c r="P49" s="1363" t="s">
        <v>1009</v>
      </c>
      <c r="Q49" s="1364" t="s">
        <v>1773</v>
      </c>
      <c r="R49" s="613"/>
      <c r="S49" s="613"/>
      <c r="T49" s="613"/>
      <c r="U49" s="613"/>
      <c r="V49" s="575" t="s">
        <v>521</v>
      </c>
      <c r="W49" s="575">
        <v>100</v>
      </c>
      <c r="Y49" s="1363" t="s">
        <v>1009</v>
      </c>
      <c r="Z49" s="1364" t="s">
        <v>1774</v>
      </c>
      <c r="AA49" s="613"/>
      <c r="AB49" s="613"/>
      <c r="AC49" s="613"/>
      <c r="AD49" s="613"/>
      <c r="AE49" s="575" t="s">
        <v>521</v>
      </c>
      <c r="AF49" s="575">
        <v>100</v>
      </c>
      <c r="AH49" s="573">
        <v>2109</v>
      </c>
      <c r="AI49" s="1364" t="s">
        <v>1773</v>
      </c>
      <c r="AJ49" s="613"/>
      <c r="AK49" s="613"/>
      <c r="AL49" s="613"/>
      <c r="AM49" s="613"/>
      <c r="AN49" s="575" t="s">
        <v>521</v>
      </c>
      <c r="AO49" s="575">
        <v>100</v>
      </c>
      <c r="AQ49" s="573">
        <v>2109</v>
      </c>
      <c r="AR49" s="1364" t="s">
        <v>1774</v>
      </c>
      <c r="AS49" s="613"/>
      <c r="AT49" s="613"/>
      <c r="AU49" s="613"/>
      <c r="AV49" s="613"/>
      <c r="AW49" s="575" t="s">
        <v>521</v>
      </c>
      <c r="AX49" s="575">
        <v>100</v>
      </c>
    </row>
    <row r="50" spans="16:50">
      <c r="P50" s="1363" t="s">
        <v>1012</v>
      </c>
      <c r="Q50" s="1364" t="s">
        <v>1773</v>
      </c>
      <c r="R50" s="613"/>
      <c r="S50" s="613"/>
      <c r="T50" s="613"/>
      <c r="U50" s="613"/>
      <c r="V50" s="575" t="s">
        <v>521</v>
      </c>
      <c r="W50" s="575">
        <v>100</v>
      </c>
      <c r="Y50" s="1363" t="s">
        <v>1012</v>
      </c>
      <c r="Z50" s="1364" t="s">
        <v>1774</v>
      </c>
      <c r="AA50" s="613"/>
      <c r="AB50" s="613"/>
      <c r="AC50" s="613"/>
      <c r="AD50" s="613"/>
      <c r="AE50" s="575" t="s">
        <v>521</v>
      </c>
      <c r="AF50" s="575">
        <v>100</v>
      </c>
      <c r="AH50" s="573">
        <v>2110</v>
      </c>
      <c r="AI50" s="1364" t="s">
        <v>1773</v>
      </c>
      <c r="AJ50" s="613"/>
      <c r="AK50" s="613"/>
      <c r="AL50" s="613"/>
      <c r="AM50" s="613"/>
      <c r="AN50" s="575" t="s">
        <v>521</v>
      </c>
      <c r="AO50" s="575">
        <v>100</v>
      </c>
      <c r="AQ50" s="573">
        <v>2110</v>
      </c>
      <c r="AR50" s="1364" t="s">
        <v>1774</v>
      </c>
      <c r="AS50" s="613"/>
      <c r="AT50" s="613"/>
      <c r="AU50" s="613"/>
      <c r="AV50" s="613"/>
      <c r="AW50" s="575" t="s">
        <v>521</v>
      </c>
      <c r="AX50" s="575">
        <v>100</v>
      </c>
    </row>
    <row r="51" ht="26.3" spans="1:50">
      <c r="A51" s="569" t="s">
        <v>1818</v>
      </c>
      <c r="B51" s="570" t="s">
        <v>1819</v>
      </c>
      <c r="P51" s="1363" t="s">
        <v>1015</v>
      </c>
      <c r="Q51" s="1364" t="s">
        <v>1773</v>
      </c>
      <c r="R51" s="613"/>
      <c r="S51" s="613"/>
      <c r="T51" s="613"/>
      <c r="U51" s="613"/>
      <c r="V51" s="575" t="s">
        <v>521</v>
      </c>
      <c r="W51" s="575">
        <v>100</v>
      </c>
      <c r="Y51" s="1363" t="s">
        <v>1015</v>
      </c>
      <c r="Z51" s="1364" t="s">
        <v>1774</v>
      </c>
      <c r="AA51" s="613"/>
      <c r="AB51" s="613"/>
      <c r="AC51" s="613"/>
      <c r="AD51" s="613"/>
      <c r="AE51" s="575" t="s">
        <v>521</v>
      </c>
      <c r="AF51" s="575">
        <v>100</v>
      </c>
      <c r="AH51" s="1363" t="s">
        <v>1009</v>
      </c>
      <c r="AI51" s="1364" t="s">
        <v>1773</v>
      </c>
      <c r="AJ51" s="613"/>
      <c r="AK51" s="613"/>
      <c r="AL51" s="613"/>
      <c r="AM51" s="613"/>
      <c r="AN51" s="575" t="s">
        <v>521</v>
      </c>
      <c r="AO51" s="575">
        <v>100</v>
      </c>
      <c r="AQ51" s="1363" t="s">
        <v>1009</v>
      </c>
      <c r="AR51" s="1364" t="s">
        <v>1774</v>
      </c>
      <c r="AS51" s="613"/>
      <c r="AT51" s="613"/>
      <c r="AU51" s="613"/>
      <c r="AV51" s="613"/>
      <c r="AW51" s="575" t="s">
        <v>521</v>
      </c>
      <c r="AX51" s="575">
        <v>100</v>
      </c>
    </row>
    <row r="52" spans="1:50">
      <c r="A52" s="571" t="s">
        <v>1820</v>
      </c>
      <c r="B52" s="591"/>
      <c r="P52" s="1363" t="s">
        <v>1021</v>
      </c>
      <c r="Q52" s="1364" t="s">
        <v>1773</v>
      </c>
      <c r="R52" s="613"/>
      <c r="S52" s="613"/>
      <c r="T52" s="613"/>
      <c r="U52" s="613"/>
      <c r="V52" s="575" t="s">
        <v>521</v>
      </c>
      <c r="W52" s="575">
        <v>100</v>
      </c>
      <c r="Y52" s="1363" t="s">
        <v>1021</v>
      </c>
      <c r="Z52" s="1364" t="s">
        <v>1774</v>
      </c>
      <c r="AA52" s="613"/>
      <c r="AB52" s="613"/>
      <c r="AC52" s="613"/>
      <c r="AD52" s="613"/>
      <c r="AE52" s="575" t="s">
        <v>521</v>
      </c>
      <c r="AF52" s="575">
        <v>100</v>
      </c>
      <c r="AH52" s="1363" t="s">
        <v>1012</v>
      </c>
      <c r="AI52" s="1364" t="s">
        <v>1773</v>
      </c>
      <c r="AJ52" s="613"/>
      <c r="AK52" s="613"/>
      <c r="AL52" s="613"/>
      <c r="AM52" s="613"/>
      <c r="AN52" s="575" t="s">
        <v>521</v>
      </c>
      <c r="AO52" s="575">
        <v>100</v>
      </c>
      <c r="AQ52" s="1363" t="s">
        <v>1012</v>
      </c>
      <c r="AR52" s="1364" t="s">
        <v>1774</v>
      </c>
      <c r="AS52" s="613"/>
      <c r="AT52" s="613"/>
      <c r="AU52" s="613"/>
      <c r="AV52" s="613"/>
      <c r="AW52" s="575" t="s">
        <v>521</v>
      </c>
      <c r="AX52" s="575">
        <v>100</v>
      </c>
    </row>
    <row r="53" ht="14.4" spans="1:50">
      <c r="A53" s="577" t="s">
        <v>1786</v>
      </c>
      <c r="B53" s="588" t="s">
        <v>1821</v>
      </c>
      <c r="P53" s="1363" t="s">
        <v>1065</v>
      </c>
      <c r="Q53" s="1364" t="s">
        <v>1773</v>
      </c>
      <c r="R53" s="613"/>
      <c r="S53" s="613"/>
      <c r="T53" s="613"/>
      <c r="U53" s="613"/>
      <c r="V53" s="575" t="s">
        <v>521</v>
      </c>
      <c r="W53" s="575">
        <v>100</v>
      </c>
      <c r="Y53" s="1363" t="s">
        <v>1065</v>
      </c>
      <c r="Z53" s="1364" t="s">
        <v>1774</v>
      </c>
      <c r="AA53" s="613"/>
      <c r="AB53" s="613"/>
      <c r="AC53" s="613"/>
      <c r="AD53" s="613"/>
      <c r="AE53" s="575" t="s">
        <v>521</v>
      </c>
      <c r="AF53" s="575">
        <v>100</v>
      </c>
      <c r="AH53" s="1363" t="s">
        <v>1015</v>
      </c>
      <c r="AI53" s="1364" t="s">
        <v>1773</v>
      </c>
      <c r="AJ53" s="613"/>
      <c r="AK53" s="613"/>
      <c r="AL53" s="613"/>
      <c r="AM53" s="613"/>
      <c r="AN53" s="575" t="s">
        <v>521</v>
      </c>
      <c r="AO53" s="575">
        <v>100</v>
      </c>
      <c r="AQ53" s="1363" t="s">
        <v>1015</v>
      </c>
      <c r="AR53" s="1364" t="s">
        <v>1774</v>
      </c>
      <c r="AS53" s="613"/>
      <c r="AT53" s="613"/>
      <c r="AU53" s="613"/>
      <c r="AV53" s="613"/>
      <c r="AW53" s="575" t="s">
        <v>521</v>
      </c>
      <c r="AX53" s="575">
        <v>100</v>
      </c>
    </row>
    <row r="54" ht="26.3" spans="1:50">
      <c r="A54" s="583" t="s">
        <v>1815</v>
      </c>
      <c r="B54" s="592" t="s">
        <v>1822</v>
      </c>
      <c r="P54" s="1363" t="s">
        <v>1070</v>
      </c>
      <c r="Q54" s="1364" t="s">
        <v>1773</v>
      </c>
      <c r="R54" s="613"/>
      <c r="S54" s="613"/>
      <c r="T54" s="613"/>
      <c r="U54" s="613"/>
      <c r="V54" s="575" t="s">
        <v>521</v>
      </c>
      <c r="W54" s="575">
        <v>100</v>
      </c>
      <c r="Y54" s="1363" t="s">
        <v>1070</v>
      </c>
      <c r="Z54" s="1364" t="s">
        <v>1774</v>
      </c>
      <c r="AA54" s="613"/>
      <c r="AB54" s="613"/>
      <c r="AC54" s="613"/>
      <c r="AD54" s="613"/>
      <c r="AE54" s="575" t="s">
        <v>521</v>
      </c>
      <c r="AF54" s="575">
        <v>100</v>
      </c>
      <c r="AH54" s="1363" t="s">
        <v>1021</v>
      </c>
      <c r="AI54" s="1364" t="s">
        <v>1773</v>
      </c>
      <c r="AJ54" s="613"/>
      <c r="AK54" s="613"/>
      <c r="AL54" s="613"/>
      <c r="AM54" s="613"/>
      <c r="AN54" s="575" t="s">
        <v>521</v>
      </c>
      <c r="AO54" s="575">
        <v>100</v>
      </c>
      <c r="AQ54" s="1363" t="s">
        <v>1021</v>
      </c>
      <c r="AR54" s="1364" t="s">
        <v>1774</v>
      </c>
      <c r="AS54" s="613"/>
      <c r="AT54" s="613"/>
      <c r="AU54" s="613"/>
      <c r="AV54" s="613"/>
      <c r="AW54" s="575" t="s">
        <v>521</v>
      </c>
      <c r="AX54" s="575">
        <v>100</v>
      </c>
    </row>
    <row r="55" spans="16:50">
      <c r="P55" s="1363" t="s">
        <v>1084</v>
      </c>
      <c r="Q55" s="1364" t="s">
        <v>1773</v>
      </c>
      <c r="R55" s="613"/>
      <c r="S55" s="613"/>
      <c r="T55" s="613"/>
      <c r="U55" s="613"/>
      <c r="V55" s="575" t="s">
        <v>521</v>
      </c>
      <c r="W55" s="575">
        <v>100</v>
      </c>
      <c r="Y55" s="1363" t="s">
        <v>1084</v>
      </c>
      <c r="Z55" s="1364" t="s">
        <v>1774</v>
      </c>
      <c r="AA55" s="613"/>
      <c r="AB55" s="613"/>
      <c r="AC55" s="613"/>
      <c r="AD55" s="613"/>
      <c r="AE55" s="575" t="s">
        <v>521</v>
      </c>
      <c r="AF55" s="575">
        <v>100</v>
      </c>
      <c r="AH55" s="1363" t="s">
        <v>1065</v>
      </c>
      <c r="AI55" s="1364" t="s">
        <v>1773</v>
      </c>
      <c r="AJ55" s="613"/>
      <c r="AK55" s="613"/>
      <c r="AL55" s="613"/>
      <c r="AM55" s="613"/>
      <c r="AN55" s="575" t="s">
        <v>521</v>
      </c>
      <c r="AO55" s="575">
        <v>100</v>
      </c>
      <c r="AQ55" s="1363" t="s">
        <v>1065</v>
      </c>
      <c r="AR55" s="1364" t="s">
        <v>1774</v>
      </c>
      <c r="AS55" s="613"/>
      <c r="AT55" s="613"/>
      <c r="AU55" s="613"/>
      <c r="AV55" s="613"/>
      <c r="AW55" s="575" t="s">
        <v>521</v>
      </c>
      <c r="AX55" s="575">
        <v>100</v>
      </c>
    </row>
    <row r="56" ht="26.3" spans="1:50">
      <c r="A56" s="569" t="s">
        <v>1823</v>
      </c>
      <c r="B56" s="570" t="s">
        <v>1824</v>
      </c>
      <c r="C56" s="570" t="s">
        <v>1825</v>
      </c>
      <c r="D56" s="570" t="s">
        <v>1798</v>
      </c>
      <c r="E56" s="570" t="s">
        <v>1826</v>
      </c>
      <c r="F56" s="570" t="s">
        <v>1827</v>
      </c>
      <c r="G56" s="570" t="s">
        <v>1828</v>
      </c>
      <c r="H56" s="570" t="s">
        <v>1829</v>
      </c>
      <c r="I56" s="570" t="s">
        <v>1830</v>
      </c>
      <c r="J56" s="570" t="s">
        <v>1829</v>
      </c>
      <c r="K56" s="570" t="s">
        <v>1831</v>
      </c>
      <c r="L56" s="570" t="s">
        <v>1832</v>
      </c>
      <c r="M56" s="570" t="s">
        <v>1761</v>
      </c>
      <c r="N56" s="570" t="s">
        <v>1833</v>
      </c>
      <c r="P56" s="1363" t="s">
        <v>1088</v>
      </c>
      <c r="Q56" s="1364" t="s">
        <v>1773</v>
      </c>
      <c r="R56" s="613"/>
      <c r="S56" s="613"/>
      <c r="T56" s="613"/>
      <c r="U56" s="613"/>
      <c r="V56" s="575" t="s">
        <v>521</v>
      </c>
      <c r="W56" s="575">
        <v>100</v>
      </c>
      <c r="Y56" s="1363" t="s">
        <v>1088</v>
      </c>
      <c r="Z56" s="1364" t="s">
        <v>1774</v>
      </c>
      <c r="AA56" s="613"/>
      <c r="AB56" s="613"/>
      <c r="AC56" s="613"/>
      <c r="AD56" s="613"/>
      <c r="AE56" s="575" t="s">
        <v>521</v>
      </c>
      <c r="AF56" s="575">
        <v>100</v>
      </c>
      <c r="AH56" s="1363" t="s">
        <v>1070</v>
      </c>
      <c r="AI56" s="1364" t="s">
        <v>1773</v>
      </c>
      <c r="AJ56" s="613"/>
      <c r="AK56" s="613"/>
      <c r="AL56" s="613"/>
      <c r="AM56" s="613"/>
      <c r="AN56" s="575" t="s">
        <v>521</v>
      </c>
      <c r="AO56" s="575">
        <v>100</v>
      </c>
      <c r="AQ56" s="1363" t="s">
        <v>1070</v>
      </c>
      <c r="AR56" s="1364" t="s">
        <v>1774</v>
      </c>
      <c r="AS56" s="613"/>
      <c r="AT56" s="613"/>
      <c r="AU56" s="613"/>
      <c r="AV56" s="613"/>
      <c r="AW56" s="575" t="s">
        <v>521</v>
      </c>
      <c r="AX56" s="575">
        <v>100</v>
      </c>
    </row>
    <row r="57" spans="1:50">
      <c r="A57" s="593" t="s">
        <v>1834</v>
      </c>
      <c r="B57" s="594"/>
      <c r="C57" s="595"/>
      <c r="D57" s="595"/>
      <c r="E57" s="595"/>
      <c r="F57" s="595"/>
      <c r="G57" s="595"/>
      <c r="H57" s="595"/>
      <c r="I57" s="595"/>
      <c r="J57" s="595"/>
      <c r="K57" s="595"/>
      <c r="L57" s="595"/>
      <c r="M57" s="595"/>
      <c r="N57" s="606"/>
      <c r="P57" s="1370" t="s">
        <v>1230</v>
      </c>
      <c r="Q57" s="1366" t="s">
        <v>1773</v>
      </c>
      <c r="R57" s="612"/>
      <c r="S57" s="612"/>
      <c r="T57" s="612"/>
      <c r="U57" s="612"/>
      <c r="V57" s="617" t="s">
        <v>521</v>
      </c>
      <c r="W57" s="617">
        <v>100</v>
      </c>
      <c r="Y57" s="1370" t="s">
        <v>1230</v>
      </c>
      <c r="Z57" s="1366" t="s">
        <v>1774</v>
      </c>
      <c r="AA57" s="612"/>
      <c r="AB57" s="612"/>
      <c r="AC57" s="612"/>
      <c r="AD57" s="612"/>
      <c r="AE57" s="617" t="s">
        <v>521</v>
      </c>
      <c r="AF57" s="617">
        <v>100</v>
      </c>
      <c r="AH57" s="1363" t="s">
        <v>1100</v>
      </c>
      <c r="AI57" s="1364" t="s">
        <v>1773</v>
      </c>
      <c r="AJ57" s="613"/>
      <c r="AK57" s="613"/>
      <c r="AL57" s="613"/>
      <c r="AM57" s="613"/>
      <c r="AN57" s="575" t="s">
        <v>521</v>
      </c>
      <c r="AO57" s="575">
        <v>100</v>
      </c>
      <c r="AQ57" s="1363" t="s">
        <v>1100</v>
      </c>
      <c r="AR57" s="1364" t="s">
        <v>1774</v>
      </c>
      <c r="AS57" s="613"/>
      <c r="AT57" s="613"/>
      <c r="AU57" s="613"/>
      <c r="AV57" s="613"/>
      <c r="AW57" s="575" t="s">
        <v>521</v>
      </c>
      <c r="AX57" s="575">
        <v>100</v>
      </c>
    </row>
    <row r="58" ht="26.3" spans="1:50">
      <c r="A58" s="577" t="s">
        <v>1835</v>
      </c>
      <c r="B58" s="578" t="s">
        <v>1836</v>
      </c>
      <c r="C58" s="588" t="s">
        <v>1807</v>
      </c>
      <c r="D58" s="588" t="s">
        <v>1807</v>
      </c>
      <c r="E58" s="588" t="s">
        <v>1807</v>
      </c>
      <c r="F58" s="588"/>
      <c r="G58" s="588">
        <v>12</v>
      </c>
      <c r="H58" s="588">
        <v>1</v>
      </c>
      <c r="I58" s="588">
        <v>13</v>
      </c>
      <c r="J58" s="588">
        <v>1</v>
      </c>
      <c r="K58" s="579"/>
      <c r="L58" s="588">
        <v>1</v>
      </c>
      <c r="M58" s="1372" t="s">
        <v>1837</v>
      </c>
      <c r="N58" s="588"/>
      <c r="P58" s="607" t="s">
        <v>1091</v>
      </c>
      <c r="Y58" s="607" t="s">
        <v>1091</v>
      </c>
      <c r="AH58" s="1373" t="s">
        <v>1084</v>
      </c>
      <c r="AI58" s="1374" t="s">
        <v>1773</v>
      </c>
      <c r="AJ58" s="624"/>
      <c r="AK58" s="624"/>
      <c r="AL58" s="624"/>
      <c r="AM58" s="624"/>
      <c r="AN58" s="624" t="s">
        <v>521</v>
      </c>
      <c r="AO58" s="624">
        <v>100</v>
      </c>
      <c r="AQ58" s="1363" t="s">
        <v>1084</v>
      </c>
      <c r="AR58" s="1364" t="s">
        <v>1774</v>
      </c>
      <c r="AS58" s="613"/>
      <c r="AT58" s="613"/>
      <c r="AU58" s="613"/>
      <c r="AV58" s="613"/>
      <c r="AW58" s="575" t="s">
        <v>521</v>
      </c>
      <c r="AX58" s="575">
        <v>100</v>
      </c>
    </row>
    <row r="59" ht="26.3" spans="1:50">
      <c r="A59" s="577" t="s">
        <v>1838</v>
      </c>
      <c r="B59" s="578" t="s">
        <v>1839</v>
      </c>
      <c r="C59" s="588" t="s">
        <v>1807</v>
      </c>
      <c r="D59" s="588" t="s">
        <v>1807</v>
      </c>
      <c r="E59" s="588" t="s">
        <v>1807</v>
      </c>
      <c r="F59" s="588"/>
      <c r="G59" s="588">
        <v>12</v>
      </c>
      <c r="H59" s="588">
        <v>1</v>
      </c>
      <c r="I59" s="588">
        <v>13</v>
      </c>
      <c r="J59" s="588">
        <v>1</v>
      </c>
      <c r="K59" s="579"/>
      <c r="L59" s="588">
        <v>2</v>
      </c>
      <c r="M59" s="1372" t="s">
        <v>1837</v>
      </c>
      <c r="N59" s="588"/>
      <c r="P59" s="607" t="s">
        <v>1096</v>
      </c>
      <c r="Y59" s="607" t="s">
        <v>1096</v>
      </c>
      <c r="AH59" s="1373" t="s">
        <v>1088</v>
      </c>
      <c r="AI59" s="1374" t="s">
        <v>1773</v>
      </c>
      <c r="AJ59" s="624"/>
      <c r="AK59" s="624"/>
      <c r="AL59" s="624"/>
      <c r="AM59" s="624"/>
      <c r="AN59" s="624" t="s">
        <v>521</v>
      </c>
      <c r="AO59" s="624">
        <v>100</v>
      </c>
      <c r="AQ59" s="1363" t="s">
        <v>1088</v>
      </c>
      <c r="AR59" s="1364" t="s">
        <v>1774</v>
      </c>
      <c r="AS59" s="613"/>
      <c r="AT59" s="613"/>
      <c r="AU59" s="613"/>
      <c r="AV59" s="613"/>
      <c r="AW59" s="575" t="s">
        <v>521</v>
      </c>
      <c r="AX59" s="575">
        <v>100</v>
      </c>
    </row>
    <row r="60" ht="26.3" spans="1:50">
      <c r="A60" s="577" t="s">
        <v>1840</v>
      </c>
      <c r="B60" s="578" t="s">
        <v>1841</v>
      </c>
      <c r="C60" s="588" t="s">
        <v>1807</v>
      </c>
      <c r="D60" s="588" t="s">
        <v>1807</v>
      </c>
      <c r="E60" s="588" t="s">
        <v>1807</v>
      </c>
      <c r="F60" s="588"/>
      <c r="G60" s="588">
        <v>12</v>
      </c>
      <c r="H60" s="588">
        <v>1</v>
      </c>
      <c r="I60" s="588">
        <v>13</v>
      </c>
      <c r="J60" s="588">
        <v>1</v>
      </c>
      <c r="K60" s="579"/>
      <c r="L60" s="588">
        <v>3</v>
      </c>
      <c r="M60" s="1372" t="s">
        <v>1837</v>
      </c>
      <c r="N60" s="588"/>
      <c r="P60" s="607" t="s">
        <v>1100</v>
      </c>
      <c r="Y60" s="607" t="s">
        <v>1100</v>
      </c>
      <c r="AH60" s="1370" t="s">
        <v>1230</v>
      </c>
      <c r="AI60" s="1366" t="s">
        <v>1773</v>
      </c>
      <c r="AJ60" s="612"/>
      <c r="AK60" s="612"/>
      <c r="AL60" s="612"/>
      <c r="AM60" s="612"/>
      <c r="AN60" s="617" t="s">
        <v>521</v>
      </c>
      <c r="AO60" s="617">
        <v>100</v>
      </c>
      <c r="AQ60" s="1370" t="s">
        <v>1230</v>
      </c>
      <c r="AR60" s="1366" t="s">
        <v>1774</v>
      </c>
      <c r="AS60" s="612"/>
      <c r="AT60" s="612"/>
      <c r="AU60" s="612"/>
      <c r="AV60" s="612"/>
      <c r="AW60" s="617" t="s">
        <v>521</v>
      </c>
      <c r="AX60" s="617">
        <v>100</v>
      </c>
    </row>
    <row r="61" ht="26.3" spans="1:50">
      <c r="A61" s="577" t="s">
        <v>1842</v>
      </c>
      <c r="B61" s="578" t="s">
        <v>1843</v>
      </c>
      <c r="C61" s="588" t="s">
        <v>1807</v>
      </c>
      <c r="D61" s="588" t="s">
        <v>1807</v>
      </c>
      <c r="E61" s="588" t="s">
        <v>1807</v>
      </c>
      <c r="F61" s="588"/>
      <c r="G61" s="588">
        <v>12</v>
      </c>
      <c r="H61" s="588">
        <v>1</v>
      </c>
      <c r="I61" s="588">
        <v>13</v>
      </c>
      <c r="J61" s="588">
        <v>1</v>
      </c>
      <c r="K61" s="579"/>
      <c r="L61" s="588">
        <v>4</v>
      </c>
      <c r="M61" s="1372" t="s">
        <v>1837</v>
      </c>
      <c r="N61" s="588"/>
      <c r="AH61" s="568"/>
      <c r="AI61" s="568"/>
      <c r="AJ61" s="568"/>
      <c r="AK61" s="568"/>
      <c r="AL61" s="568"/>
      <c r="AM61" s="568"/>
      <c r="AN61" s="568"/>
      <c r="AO61" s="568"/>
      <c r="AP61" s="568"/>
      <c r="AQ61" s="568"/>
      <c r="AR61" s="568"/>
      <c r="AS61" s="568"/>
      <c r="AT61" s="568"/>
      <c r="AU61" s="568"/>
      <c r="AV61" s="568"/>
      <c r="AW61" s="568"/>
      <c r="AX61" s="568"/>
    </row>
    <row r="62" ht="26.3" spans="1:14">
      <c r="A62" s="577" t="s">
        <v>1844</v>
      </c>
      <c r="B62" s="578" t="s">
        <v>1845</v>
      </c>
      <c r="C62" s="588" t="s">
        <v>1807</v>
      </c>
      <c r="D62" s="588" t="s">
        <v>1807</v>
      </c>
      <c r="E62" s="588" t="s">
        <v>1807</v>
      </c>
      <c r="F62" s="588"/>
      <c r="G62" s="588">
        <v>12</v>
      </c>
      <c r="H62" s="588">
        <v>1</v>
      </c>
      <c r="I62" s="588">
        <v>13</v>
      </c>
      <c r="J62" s="588">
        <v>1</v>
      </c>
      <c r="K62" s="579"/>
      <c r="L62" s="588">
        <v>5</v>
      </c>
      <c r="M62" s="1372" t="s">
        <v>1837</v>
      </c>
      <c r="N62" s="588"/>
    </row>
    <row r="63" ht="26.3" spans="1:14">
      <c r="A63" s="577" t="s">
        <v>1846</v>
      </c>
      <c r="B63" s="578" t="s">
        <v>1847</v>
      </c>
      <c r="C63" s="588" t="s">
        <v>1807</v>
      </c>
      <c r="D63" s="588" t="s">
        <v>1807</v>
      </c>
      <c r="E63" s="588" t="s">
        <v>1807</v>
      </c>
      <c r="F63" s="588"/>
      <c r="G63" s="588">
        <v>12</v>
      </c>
      <c r="H63" s="588">
        <v>1</v>
      </c>
      <c r="I63" s="588">
        <v>13</v>
      </c>
      <c r="J63" s="588">
        <v>1</v>
      </c>
      <c r="K63" s="579"/>
      <c r="L63" s="588">
        <v>6</v>
      </c>
      <c r="M63" s="1372" t="s">
        <v>1837</v>
      </c>
      <c r="N63" s="588"/>
    </row>
    <row r="64" ht="26.3" spans="1:14">
      <c r="A64" s="577" t="s">
        <v>1848</v>
      </c>
      <c r="B64" s="578" t="s">
        <v>1849</v>
      </c>
      <c r="C64" s="588" t="s">
        <v>1807</v>
      </c>
      <c r="D64" s="588" t="s">
        <v>1807</v>
      </c>
      <c r="E64" s="588" t="s">
        <v>1807</v>
      </c>
      <c r="F64" s="588"/>
      <c r="G64" s="588">
        <v>12</v>
      </c>
      <c r="H64" s="588">
        <v>1</v>
      </c>
      <c r="I64" s="588">
        <v>13</v>
      </c>
      <c r="J64" s="588">
        <v>1</v>
      </c>
      <c r="K64" s="579"/>
      <c r="L64" s="588">
        <v>7</v>
      </c>
      <c r="M64" s="1372" t="s">
        <v>1837</v>
      </c>
      <c r="N64" s="588"/>
    </row>
    <row r="65" ht="26.3" spans="1:14">
      <c r="A65" s="577" t="s">
        <v>1850</v>
      </c>
      <c r="B65" s="578" t="s">
        <v>1851</v>
      </c>
      <c r="C65" s="588" t="s">
        <v>1807</v>
      </c>
      <c r="D65" s="588" t="s">
        <v>1807</v>
      </c>
      <c r="E65" s="588" t="s">
        <v>1807</v>
      </c>
      <c r="F65" s="588"/>
      <c r="G65" s="588">
        <v>12</v>
      </c>
      <c r="H65" s="588">
        <v>1</v>
      </c>
      <c r="I65" s="588">
        <v>13</v>
      </c>
      <c r="J65" s="588">
        <v>1</v>
      </c>
      <c r="K65" s="579"/>
      <c r="L65" s="588">
        <v>8</v>
      </c>
      <c r="M65" s="1372" t="s">
        <v>1837</v>
      </c>
      <c r="N65" s="588"/>
    </row>
    <row r="66" ht="26.3" spans="1:14">
      <c r="A66" s="577" t="s">
        <v>1852</v>
      </c>
      <c r="B66" s="578" t="s">
        <v>1853</v>
      </c>
      <c r="C66" s="588" t="s">
        <v>1807</v>
      </c>
      <c r="D66" s="588" t="s">
        <v>1807</v>
      </c>
      <c r="E66" s="588" t="s">
        <v>1807</v>
      </c>
      <c r="F66" s="588"/>
      <c r="G66" s="588">
        <v>12</v>
      </c>
      <c r="H66" s="588">
        <v>1</v>
      </c>
      <c r="I66" s="588">
        <v>13</v>
      </c>
      <c r="J66" s="588">
        <v>1</v>
      </c>
      <c r="K66" s="579"/>
      <c r="L66" s="588">
        <v>9</v>
      </c>
      <c r="M66" s="1372" t="s">
        <v>1837</v>
      </c>
      <c r="N66" s="588"/>
    </row>
    <row r="67" ht="26.3" spans="1:14">
      <c r="A67" s="577" t="s">
        <v>1854</v>
      </c>
      <c r="B67" s="578" t="s">
        <v>1855</v>
      </c>
      <c r="C67" s="588" t="s">
        <v>1807</v>
      </c>
      <c r="D67" s="588" t="s">
        <v>1807</v>
      </c>
      <c r="E67" s="588" t="s">
        <v>1807</v>
      </c>
      <c r="F67" s="588"/>
      <c r="G67" s="588">
        <v>12</v>
      </c>
      <c r="H67" s="588">
        <v>1</v>
      </c>
      <c r="I67" s="588">
        <v>13</v>
      </c>
      <c r="J67" s="588">
        <v>1</v>
      </c>
      <c r="K67" s="579"/>
      <c r="L67" s="588">
        <v>10</v>
      </c>
      <c r="M67" s="1372" t="s">
        <v>1837</v>
      </c>
      <c r="N67" s="588"/>
    </row>
    <row r="68" ht="26.3" spans="1:14">
      <c r="A68" s="577" t="s">
        <v>1856</v>
      </c>
      <c r="B68" s="578" t="s">
        <v>1857</v>
      </c>
      <c r="C68" s="588" t="s">
        <v>1807</v>
      </c>
      <c r="D68" s="588" t="s">
        <v>1807</v>
      </c>
      <c r="E68" s="588" t="s">
        <v>1807</v>
      </c>
      <c r="F68" s="588"/>
      <c r="G68" s="588">
        <v>12</v>
      </c>
      <c r="H68" s="588">
        <v>1</v>
      </c>
      <c r="I68" s="588">
        <v>13</v>
      </c>
      <c r="J68" s="588">
        <v>1</v>
      </c>
      <c r="K68" s="579"/>
      <c r="L68" s="588">
        <v>11</v>
      </c>
      <c r="M68" s="1372" t="s">
        <v>1837</v>
      </c>
      <c r="N68" s="588"/>
    </row>
    <row r="69" ht="26.3" spans="1:14">
      <c r="A69" s="577" t="s">
        <v>1858</v>
      </c>
      <c r="B69" s="578" t="s">
        <v>1859</v>
      </c>
      <c r="C69" s="588" t="s">
        <v>1807</v>
      </c>
      <c r="D69" s="588" t="s">
        <v>1807</v>
      </c>
      <c r="E69" s="588" t="s">
        <v>1807</v>
      </c>
      <c r="F69" s="588"/>
      <c r="G69" s="588">
        <v>12</v>
      </c>
      <c r="H69" s="588">
        <v>1</v>
      </c>
      <c r="I69" s="588">
        <v>13</v>
      </c>
      <c r="J69" s="588">
        <v>1</v>
      </c>
      <c r="K69" s="579"/>
      <c r="L69" s="588">
        <v>12</v>
      </c>
      <c r="M69" s="1372" t="s">
        <v>1837</v>
      </c>
      <c r="N69" s="588"/>
    </row>
    <row r="70" ht="13.15" spans="1:32">
      <c r="A70" s="577" t="s">
        <v>1809</v>
      </c>
      <c r="B70" s="627" t="s">
        <v>1810</v>
      </c>
      <c r="C70" s="627" t="s">
        <v>1791</v>
      </c>
      <c r="D70" s="627" t="s">
        <v>1809</v>
      </c>
      <c r="E70" s="627" t="s">
        <v>1807</v>
      </c>
      <c r="F70" s="627"/>
      <c r="G70" s="627">
        <v>12</v>
      </c>
      <c r="H70" s="627">
        <v>5</v>
      </c>
      <c r="I70" s="627">
        <v>13</v>
      </c>
      <c r="J70" s="627">
        <v>5</v>
      </c>
      <c r="K70" s="579"/>
      <c r="L70" s="627"/>
      <c r="M70" s="627"/>
      <c r="N70" s="627"/>
      <c r="P70" s="1370" t="s">
        <v>1235</v>
      </c>
      <c r="Q70" s="1366" t="s">
        <v>1773</v>
      </c>
      <c r="R70" s="612"/>
      <c r="S70" s="612"/>
      <c r="T70" s="612"/>
      <c r="U70" s="612"/>
      <c r="V70" s="617" t="s">
        <v>521</v>
      </c>
      <c r="W70" s="617">
        <v>100</v>
      </c>
      <c r="Y70" s="1370" t="s">
        <v>1235</v>
      </c>
      <c r="Z70" s="1366" t="s">
        <v>1773</v>
      </c>
      <c r="AA70" s="612"/>
      <c r="AB70" s="612"/>
      <c r="AC70" s="612"/>
      <c r="AD70" s="612"/>
      <c r="AE70" s="617" t="s">
        <v>521</v>
      </c>
      <c r="AF70" s="617">
        <v>100</v>
      </c>
    </row>
    <row r="71" ht="13.15" spans="1:32">
      <c r="A71" s="577" t="s">
        <v>1812</v>
      </c>
      <c r="B71" s="627" t="s">
        <v>1860</v>
      </c>
      <c r="C71" s="627" t="s">
        <v>1791</v>
      </c>
      <c r="D71" s="628" t="s">
        <v>1812</v>
      </c>
      <c r="E71" s="628" t="s">
        <v>1807</v>
      </c>
      <c r="F71" s="628"/>
      <c r="G71" s="628">
        <v>12</v>
      </c>
      <c r="H71" s="628">
        <v>5</v>
      </c>
      <c r="I71" s="628">
        <v>13</v>
      </c>
      <c r="J71" s="628">
        <v>5</v>
      </c>
      <c r="K71" s="579"/>
      <c r="L71" s="628"/>
      <c r="M71" s="628"/>
      <c r="N71" s="628"/>
      <c r="P71" s="605">
        <v>3801</v>
      </c>
      <c r="Q71" s="1366" t="s">
        <v>1773</v>
      </c>
      <c r="R71" s="612"/>
      <c r="S71" s="612"/>
      <c r="T71" s="612"/>
      <c r="U71" s="612"/>
      <c r="V71" s="617" t="s">
        <v>521</v>
      </c>
      <c r="W71" s="617">
        <v>100</v>
      </c>
      <c r="Y71" s="605">
        <v>3801</v>
      </c>
      <c r="Z71" s="1366" t="s">
        <v>1773</v>
      </c>
      <c r="AA71" s="612"/>
      <c r="AB71" s="612"/>
      <c r="AC71" s="612"/>
      <c r="AD71" s="612"/>
      <c r="AE71" s="617" t="s">
        <v>521</v>
      </c>
      <c r="AF71" s="617">
        <v>100</v>
      </c>
    </row>
    <row r="72" ht="13.15" spans="1:32">
      <c r="A72" s="577" t="s">
        <v>1815</v>
      </c>
      <c r="B72" s="627" t="s">
        <v>1816</v>
      </c>
      <c r="C72" s="627" t="s">
        <v>1795</v>
      </c>
      <c r="D72" s="627" t="s">
        <v>1815</v>
      </c>
      <c r="E72" s="627" t="s">
        <v>1815</v>
      </c>
      <c r="F72" s="627"/>
      <c r="G72" s="627">
        <v>10</v>
      </c>
      <c r="H72" s="627">
        <v>1</v>
      </c>
      <c r="I72" s="627">
        <v>10</v>
      </c>
      <c r="J72" s="627">
        <v>1</v>
      </c>
      <c r="K72" s="600" t="s">
        <v>521</v>
      </c>
      <c r="L72" s="627"/>
      <c r="M72" s="627"/>
      <c r="N72" s="627"/>
      <c r="P72" s="1363" t="s">
        <v>1316</v>
      </c>
      <c r="Q72" s="1364" t="s">
        <v>1773</v>
      </c>
      <c r="R72" s="613"/>
      <c r="S72" s="613"/>
      <c r="T72" s="613"/>
      <c r="U72" s="613"/>
      <c r="V72" s="575" t="s">
        <v>521</v>
      </c>
      <c r="W72" s="575">
        <v>100</v>
      </c>
      <c r="Y72" s="1363" t="s">
        <v>1316</v>
      </c>
      <c r="Z72" s="1364" t="s">
        <v>1773</v>
      </c>
      <c r="AA72" s="613"/>
      <c r="AB72" s="613"/>
      <c r="AC72" s="613"/>
      <c r="AD72" s="613"/>
      <c r="AE72" s="575" t="s">
        <v>521</v>
      </c>
      <c r="AF72" s="575">
        <v>100</v>
      </c>
    </row>
    <row r="73" spans="1:32">
      <c r="A73" s="577"/>
      <c r="B73" s="627"/>
      <c r="C73" s="627"/>
      <c r="D73" s="628"/>
      <c r="E73" s="628"/>
      <c r="F73" s="628"/>
      <c r="G73" s="628"/>
      <c r="H73" s="628"/>
      <c r="I73" s="628"/>
      <c r="J73" s="628"/>
      <c r="K73" s="579"/>
      <c r="L73" s="628"/>
      <c r="M73" s="628"/>
      <c r="N73" s="628"/>
      <c r="P73" s="1370" t="s">
        <v>1861</v>
      </c>
      <c r="Q73" s="1366" t="s">
        <v>1773</v>
      </c>
      <c r="R73" s="612"/>
      <c r="S73" s="612"/>
      <c r="T73" s="612"/>
      <c r="U73" s="612"/>
      <c r="V73" s="617" t="s">
        <v>521</v>
      </c>
      <c r="W73" s="617">
        <v>100</v>
      </c>
      <c r="Y73" s="1370" t="s">
        <v>1861</v>
      </c>
      <c r="Z73" s="1366" t="s">
        <v>1773</v>
      </c>
      <c r="AA73" s="612"/>
      <c r="AB73" s="612"/>
      <c r="AC73" s="612"/>
      <c r="AD73" s="612"/>
      <c r="AE73" s="617" t="s">
        <v>521</v>
      </c>
      <c r="AF73" s="617">
        <v>100</v>
      </c>
    </row>
    <row r="76" ht="13.15" spans="1:5">
      <c r="A76" s="569" t="s">
        <v>1862</v>
      </c>
      <c r="B76" s="569" t="s">
        <v>1863</v>
      </c>
      <c r="C76" s="569" t="s">
        <v>1864</v>
      </c>
      <c r="D76" s="569" t="s">
        <v>1865</v>
      </c>
      <c r="E76" s="569" t="s">
        <v>1866</v>
      </c>
    </row>
    <row r="77" s="567" customFormat="1" spans="1:50">
      <c r="A77" s="629" t="s">
        <v>1867</v>
      </c>
      <c r="B77" s="630"/>
      <c r="C77" s="630"/>
      <c r="D77" s="630"/>
      <c r="E77" s="630"/>
      <c r="F77" s="97"/>
      <c r="G77" s="97"/>
      <c r="H77" s="97"/>
      <c r="I77" s="97"/>
      <c r="J77" s="97"/>
      <c r="K77" s="97"/>
      <c r="L77" s="97"/>
      <c r="M77" s="97"/>
      <c r="N77" s="97"/>
      <c r="AH77" s="97"/>
      <c r="AI77" s="97"/>
      <c r="AJ77" s="97"/>
      <c r="AK77" s="97"/>
      <c r="AL77" s="97"/>
      <c r="AM77" s="97"/>
      <c r="AN77" s="97"/>
      <c r="AO77" s="97"/>
      <c r="AP77" s="97"/>
      <c r="AQ77" s="97"/>
      <c r="AR77" s="97"/>
      <c r="AS77" s="97"/>
      <c r="AT77" s="97"/>
      <c r="AU77" s="97"/>
      <c r="AV77" s="97"/>
      <c r="AW77" s="97"/>
      <c r="AX77" s="97"/>
    </row>
    <row r="78" s="568" customFormat="1" ht="27.55" spans="1:50">
      <c r="A78" s="577" t="s">
        <v>1191</v>
      </c>
      <c r="B78" s="627" t="s">
        <v>1868</v>
      </c>
      <c r="C78" s="627" t="s">
        <v>1869</v>
      </c>
      <c r="D78" s="627" t="s">
        <v>1870</v>
      </c>
      <c r="E78" s="627" t="s">
        <v>1809</v>
      </c>
      <c r="F78" s="576" t="s">
        <v>1794</v>
      </c>
      <c r="G78" s="631"/>
      <c r="H78" s="97"/>
      <c r="I78" s="97"/>
      <c r="J78" s="97"/>
      <c r="K78" s="97"/>
      <c r="L78" s="97"/>
      <c r="M78" s="97"/>
      <c r="N78" s="97"/>
      <c r="AH78" s="97"/>
      <c r="AI78" s="97"/>
      <c r="AJ78" s="97"/>
      <c r="AK78" s="97"/>
      <c r="AL78" s="97"/>
      <c r="AM78" s="97"/>
      <c r="AN78" s="97"/>
      <c r="AO78" s="97"/>
      <c r="AP78" s="97"/>
      <c r="AQ78" s="97"/>
      <c r="AR78" s="97"/>
      <c r="AS78" s="97"/>
      <c r="AT78" s="97"/>
      <c r="AU78" s="97"/>
      <c r="AV78" s="97"/>
      <c r="AW78" s="97"/>
      <c r="AX78" s="97"/>
    </row>
    <row r="79" ht="39.6" customHeight="1" spans="1:12">
      <c r="A79" s="577" t="s">
        <v>1871</v>
      </c>
      <c r="B79" s="627" t="s">
        <v>1872</v>
      </c>
      <c r="C79" s="627" t="s">
        <v>1873</v>
      </c>
      <c r="D79" s="627" t="s">
        <v>1870</v>
      </c>
      <c r="E79" s="627" t="s">
        <v>1812</v>
      </c>
      <c r="F79" s="576" t="s">
        <v>1794</v>
      </c>
      <c r="G79" s="576"/>
      <c r="H79" s="576"/>
      <c r="I79" s="576"/>
      <c r="J79" s="576"/>
      <c r="K79" s="576"/>
      <c r="L79" s="576"/>
    </row>
    <row r="80" ht="13.15" spans="1:6">
      <c r="A80" s="577" t="s">
        <v>1078</v>
      </c>
      <c r="B80" s="627" t="s">
        <v>1874</v>
      </c>
      <c r="C80" s="627" t="s">
        <v>1873</v>
      </c>
      <c r="D80" s="627" t="s">
        <v>1870</v>
      </c>
      <c r="E80" s="627" t="s">
        <v>1815</v>
      </c>
      <c r="F80" s="576" t="s">
        <v>1797</v>
      </c>
    </row>
    <row r="84" spans="6:6">
      <c r="F84" s="632"/>
    </row>
  </sheetData>
  <mergeCells count="9">
    <mergeCell ref="A2:H2"/>
    <mergeCell ref="P2:W2"/>
    <mergeCell ref="Y2:AF2"/>
    <mergeCell ref="AH2:AO2"/>
    <mergeCell ref="AQ2:AX2"/>
    <mergeCell ref="A39:G39"/>
    <mergeCell ref="A45:L45"/>
    <mergeCell ref="A52:B52"/>
    <mergeCell ref="A77:E77"/>
  </mergeCells>
  <dataValidations count="1">
    <dataValidation type="custom" allowBlank="1" showInputMessage="1" showErrorMessage="1" sqref="P53:P60 Y53:Y60 AH55:AH56 AH58:AH60 AH65591:AH65592 AH65594:AH65596 AH131127:AH131128 AH131130:AH131132 AH196663:AH196664 AH196666:AH196668 AH262199:AH262200 AH262202:AH262204 AH327735:AH327736 AH327738:AH327740 AH393271:AH393272 AH393274:AH393276 AH458807:AH458808 AH458810:AH458812 AH524343:AH524344 AH524346:AH524348 AH589879:AH589880 AH589882:AH589884 AH655415:AH655416 AH655418:AH655420 AH720951:AH720952 AH720954:AH720956 AH786487:AH786488 AH786490:AH786492 AH852023:AH852024 AH852026:AH852028 AH917559:AH917560 AH917562:AH917564 AH983095:AH983096 AH983098:AH983100 AQ55:AQ56 AQ58:AQ60 AQ65591:AQ65592 AQ65594:AQ65596 AQ131127:AQ131128 AQ131130:AQ131132 AQ196663:AQ196664 AQ196666:AQ196668 AQ262199:AQ262200 AQ262202:AQ262204 AQ327735:AQ327736 AQ327738:AQ327740 AQ393271:AQ393272 AQ393274:AQ393276 AQ458807:AQ458808 AQ458810:AQ458812 AQ524343:AQ524344 AQ524346:AQ524348 AQ589879:AQ589880 AQ589882:AQ589884 AQ655415:AQ655416 AQ655418:AQ655420 AQ720951:AQ720952 AQ720954:AQ720956 AQ786487:AQ786488 AQ786490:AQ786492 AQ852023:AQ852024 AQ852026:AQ852028 AQ917559:AQ917560 AQ917562:AQ917564 AQ983095:AQ983096 AQ983098:AQ983100">
      <formula1>COUNTIF(P:P,P53)&lt;2</formula1>
    </dataValidation>
  </dataValidation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
  <sheetViews>
    <sheetView workbookViewId="0">
      <selection activeCell="L6" sqref="L6"/>
    </sheetView>
  </sheetViews>
  <sheetFormatPr defaultColWidth="9" defaultRowHeight="14.4"/>
  <cols>
    <col min="1" max="1" width="13.5579710144928" style="545" customWidth="1"/>
    <col min="2" max="2" width="7.55797101449275" style="545" customWidth="1"/>
    <col min="3" max="3" width="13.3333333333333" style="545" customWidth="1"/>
    <col min="4" max="4" width="8.88405797101449" style="545"/>
    <col min="5" max="5" width="9.10869565217391" style="545" hidden="1" customWidth="1"/>
    <col min="6" max="6" width="29.4420289855072" style="545" customWidth="1"/>
    <col min="7" max="7" width="19" style="545" customWidth="1"/>
    <col min="8" max="8" width="9.77536231884058" style="545" customWidth="1"/>
    <col min="9" max="16384" width="8.88405797101449" style="545"/>
  </cols>
  <sheetData>
    <row r="1" ht="26.3" spans="1:10">
      <c r="A1" s="546" t="s">
        <v>1875</v>
      </c>
      <c r="B1" s="546" t="s">
        <v>1876</v>
      </c>
      <c r="C1" s="546" t="s">
        <v>1877</v>
      </c>
      <c r="D1" s="546" t="s">
        <v>1876</v>
      </c>
      <c r="E1" s="555" t="s">
        <v>1878</v>
      </c>
      <c r="F1" s="546" t="s">
        <v>1879</v>
      </c>
      <c r="G1" s="546" t="s">
        <v>1880</v>
      </c>
      <c r="H1" s="546" t="s">
        <v>1881</v>
      </c>
      <c r="I1" s="546" t="s">
        <v>636</v>
      </c>
      <c r="J1" s="546" t="s">
        <v>68</v>
      </c>
    </row>
    <row r="2" spans="1:10">
      <c r="A2" s="547" t="s">
        <v>508</v>
      </c>
      <c r="B2" s="547" t="s">
        <v>509</v>
      </c>
      <c r="C2" s="547" t="s">
        <v>508</v>
      </c>
      <c r="D2" s="547" t="s">
        <v>509</v>
      </c>
      <c r="E2" s="547" t="s">
        <v>1882</v>
      </c>
      <c r="F2" s="547" t="s">
        <v>652</v>
      </c>
      <c r="G2" s="547" t="s">
        <v>508</v>
      </c>
      <c r="H2" s="547" t="s">
        <v>73</v>
      </c>
      <c r="I2" s="547" t="s">
        <v>1883</v>
      </c>
      <c r="J2" s="547"/>
    </row>
    <row r="3" spans="1:10">
      <c r="A3" s="548" t="s">
        <v>1884</v>
      </c>
      <c r="B3" s="549"/>
      <c r="C3" s="550" t="s">
        <v>1885</v>
      </c>
      <c r="D3" s="551"/>
      <c r="E3" s="548" t="s">
        <v>1886</v>
      </c>
      <c r="F3" s="556"/>
      <c r="G3" s="556"/>
      <c r="H3" s="556"/>
      <c r="I3" s="549"/>
      <c r="J3" s="562"/>
    </row>
    <row r="4" ht="15.15" spans="1:10">
      <c r="A4" s="1375" t="s">
        <v>596</v>
      </c>
      <c r="B4" s="553" t="s">
        <v>1887</v>
      </c>
      <c r="C4" s="552" t="s">
        <v>1888</v>
      </c>
      <c r="D4" s="553" t="s">
        <v>4</v>
      </c>
      <c r="E4" s="557">
        <v>1</v>
      </c>
      <c r="F4" s="558" t="s">
        <v>596</v>
      </c>
      <c r="G4" s="1376" t="s">
        <v>608</v>
      </c>
      <c r="H4" s="557"/>
      <c r="I4" s="557"/>
      <c r="J4" s="563" t="s">
        <v>87</v>
      </c>
    </row>
    <row r="5" ht="15.15" spans="1:10">
      <c r="A5" s="1375" t="s">
        <v>596</v>
      </c>
      <c r="B5" s="553" t="s">
        <v>1887</v>
      </c>
      <c r="C5" s="552" t="s">
        <v>1888</v>
      </c>
      <c r="D5" s="553" t="s">
        <v>4</v>
      </c>
      <c r="E5" s="557">
        <v>1</v>
      </c>
      <c r="F5" s="558" t="s">
        <v>603</v>
      </c>
      <c r="G5" s="1376" t="s">
        <v>608</v>
      </c>
      <c r="H5" s="557"/>
      <c r="I5" s="557"/>
      <c r="J5" s="563" t="s">
        <v>87</v>
      </c>
    </row>
    <row r="6" ht="15.15" spans="1:10">
      <c r="A6" s="1375" t="s">
        <v>596</v>
      </c>
      <c r="B6" s="553" t="s">
        <v>1887</v>
      </c>
      <c r="C6" s="552" t="s">
        <v>1888</v>
      </c>
      <c r="D6" s="553" t="s">
        <v>4</v>
      </c>
      <c r="E6" s="557">
        <v>1</v>
      </c>
      <c r="F6" s="558" t="s">
        <v>1684</v>
      </c>
      <c r="G6" s="1376" t="s">
        <v>608</v>
      </c>
      <c r="H6" s="557"/>
      <c r="I6" s="557"/>
      <c r="J6" s="563" t="s">
        <v>87</v>
      </c>
    </row>
    <row r="7" ht="15.15" spans="1:10">
      <c r="A7" s="1375" t="s">
        <v>596</v>
      </c>
      <c r="B7" s="553" t="s">
        <v>1887</v>
      </c>
      <c r="C7" s="552" t="s">
        <v>1888</v>
      </c>
      <c r="D7" s="553" t="s">
        <v>4</v>
      </c>
      <c r="E7" s="557">
        <v>1</v>
      </c>
      <c r="F7" s="558" t="s">
        <v>1685</v>
      </c>
      <c r="G7" s="1376" t="s">
        <v>608</v>
      </c>
      <c r="H7" s="557"/>
      <c r="I7" s="564"/>
      <c r="J7" s="563" t="s">
        <v>87</v>
      </c>
    </row>
    <row r="8" ht="15.15" spans="1:10">
      <c r="A8" s="1375" t="s">
        <v>596</v>
      </c>
      <c r="B8" s="553" t="s">
        <v>1887</v>
      </c>
      <c r="C8" s="552" t="s">
        <v>1888</v>
      </c>
      <c r="D8" s="553" t="s">
        <v>4</v>
      </c>
      <c r="E8" s="557">
        <v>1</v>
      </c>
      <c r="F8" s="558" t="s">
        <v>1686</v>
      </c>
      <c r="G8" s="1376" t="s">
        <v>608</v>
      </c>
      <c r="H8" s="557"/>
      <c r="I8" s="564"/>
      <c r="J8" s="563" t="s">
        <v>87</v>
      </c>
    </row>
    <row r="9" ht="15.15" spans="1:10">
      <c r="A9" s="1375" t="s">
        <v>596</v>
      </c>
      <c r="B9" s="553" t="s">
        <v>1887</v>
      </c>
      <c r="C9" s="552" t="s">
        <v>1888</v>
      </c>
      <c r="D9" s="553" t="s">
        <v>4</v>
      </c>
      <c r="E9" s="557">
        <v>1</v>
      </c>
      <c r="F9" s="558" t="s">
        <v>1687</v>
      </c>
      <c r="G9" s="1376" t="s">
        <v>608</v>
      </c>
      <c r="H9" s="557"/>
      <c r="I9" s="564"/>
      <c r="J9" s="563" t="s">
        <v>87</v>
      </c>
    </row>
    <row r="10" ht="15.15" spans="1:10">
      <c r="A10" s="1375" t="s">
        <v>596</v>
      </c>
      <c r="B10" s="553" t="s">
        <v>1887</v>
      </c>
      <c r="C10" s="552" t="s">
        <v>1888</v>
      </c>
      <c r="D10" s="553" t="s">
        <v>4</v>
      </c>
      <c r="E10" s="557">
        <v>1</v>
      </c>
      <c r="F10" s="558" t="s">
        <v>1689</v>
      </c>
      <c r="G10" s="1376" t="s">
        <v>608</v>
      </c>
      <c r="H10" s="557"/>
      <c r="I10" s="564"/>
      <c r="J10" s="563" t="s">
        <v>87</v>
      </c>
    </row>
    <row r="11" ht="15.15" spans="1:10">
      <c r="A11" s="1375" t="s">
        <v>596</v>
      </c>
      <c r="B11" s="553" t="s">
        <v>1887</v>
      </c>
      <c r="C11" s="552" t="s">
        <v>1888</v>
      </c>
      <c r="D11" s="553" t="s">
        <v>4</v>
      </c>
      <c r="E11" s="557">
        <v>1</v>
      </c>
      <c r="F11" s="558" t="s">
        <v>1690</v>
      </c>
      <c r="G11" s="1376" t="s">
        <v>608</v>
      </c>
      <c r="H11" s="557"/>
      <c r="I11" s="564"/>
      <c r="J11" s="563" t="s">
        <v>87</v>
      </c>
    </row>
    <row r="12" ht="15.15" spans="1:10">
      <c r="A12" s="1375" t="s">
        <v>596</v>
      </c>
      <c r="B12" s="553" t="s">
        <v>1887</v>
      </c>
      <c r="C12" s="552" t="s">
        <v>1888</v>
      </c>
      <c r="D12" s="553" t="s">
        <v>4</v>
      </c>
      <c r="E12" s="557">
        <v>1</v>
      </c>
      <c r="F12" s="558" t="s">
        <v>1691</v>
      </c>
      <c r="G12" s="1376" t="s">
        <v>608</v>
      </c>
      <c r="H12" s="557"/>
      <c r="I12" s="564"/>
      <c r="J12" s="563" t="s">
        <v>87</v>
      </c>
    </row>
    <row r="13" ht="15.15" spans="1:10">
      <c r="A13" s="1375" t="s">
        <v>596</v>
      </c>
      <c r="B13" s="553" t="s">
        <v>1887</v>
      </c>
      <c r="C13" s="552" t="s">
        <v>1888</v>
      </c>
      <c r="D13" s="553" t="s">
        <v>4</v>
      </c>
      <c r="E13" s="557">
        <v>1</v>
      </c>
      <c r="F13" s="558" t="s">
        <v>1692</v>
      </c>
      <c r="G13" s="1376" t="s">
        <v>608</v>
      </c>
      <c r="H13" s="557"/>
      <c r="I13" s="564"/>
      <c r="J13" s="563" t="s">
        <v>87</v>
      </c>
    </row>
    <row r="14" ht="15.15" spans="1:10">
      <c r="A14" s="1375" t="s">
        <v>596</v>
      </c>
      <c r="B14" s="553" t="s">
        <v>1887</v>
      </c>
      <c r="C14" s="552" t="s">
        <v>1888</v>
      </c>
      <c r="D14" s="553" t="s">
        <v>4</v>
      </c>
      <c r="E14" s="557">
        <v>1</v>
      </c>
      <c r="F14" s="558" t="s">
        <v>1693</v>
      </c>
      <c r="G14" s="1376" t="s">
        <v>608</v>
      </c>
      <c r="H14" s="557"/>
      <c r="I14" s="564"/>
      <c r="J14" s="563" t="s">
        <v>87</v>
      </c>
    </row>
    <row r="15" ht="15.15" spans="1:10">
      <c r="A15" s="1375" t="s">
        <v>596</v>
      </c>
      <c r="B15" s="553" t="s">
        <v>1887</v>
      </c>
      <c r="C15" s="552" t="s">
        <v>1888</v>
      </c>
      <c r="D15" s="553" t="s">
        <v>4</v>
      </c>
      <c r="E15" s="557">
        <v>1</v>
      </c>
      <c r="F15" s="558" t="s">
        <v>1694</v>
      </c>
      <c r="G15" s="1376" t="s">
        <v>608</v>
      </c>
      <c r="H15" s="557"/>
      <c r="I15" s="564"/>
      <c r="J15" s="563" t="s">
        <v>87</v>
      </c>
    </row>
    <row r="16" ht="15.15" spans="1:10">
      <c r="A16" s="1375" t="s">
        <v>596</v>
      </c>
      <c r="B16" s="553" t="s">
        <v>1887</v>
      </c>
      <c r="C16" s="552" t="s">
        <v>1888</v>
      </c>
      <c r="D16" s="553" t="s">
        <v>4</v>
      </c>
      <c r="E16" s="557">
        <v>1</v>
      </c>
      <c r="F16" s="558" t="s">
        <v>1695</v>
      </c>
      <c r="G16" s="1376" t="s">
        <v>608</v>
      </c>
      <c r="H16" s="557"/>
      <c r="I16" s="564"/>
      <c r="J16" s="563" t="s">
        <v>87</v>
      </c>
    </row>
    <row r="17" ht="15.15" spans="1:10">
      <c r="A17" s="1375" t="s">
        <v>596</v>
      </c>
      <c r="B17" s="553" t="s">
        <v>1887</v>
      </c>
      <c r="C17" s="552" t="s">
        <v>1888</v>
      </c>
      <c r="D17" s="553" t="s">
        <v>4</v>
      </c>
      <c r="E17" s="557">
        <v>1</v>
      </c>
      <c r="F17" s="558" t="s">
        <v>1696</v>
      </c>
      <c r="G17" s="1376" t="s">
        <v>608</v>
      </c>
      <c r="H17" s="557"/>
      <c r="I17" s="564"/>
      <c r="J17" s="563" t="s">
        <v>87</v>
      </c>
    </row>
    <row r="18" ht="15.15" spans="1:10">
      <c r="A18" s="1375" t="s">
        <v>596</v>
      </c>
      <c r="B18" s="553" t="s">
        <v>1887</v>
      </c>
      <c r="C18" s="552" t="s">
        <v>1888</v>
      </c>
      <c r="D18" s="553" t="s">
        <v>4</v>
      </c>
      <c r="E18" s="557">
        <v>1</v>
      </c>
      <c r="F18" s="558" t="s">
        <v>1697</v>
      </c>
      <c r="G18" s="1376" t="s">
        <v>608</v>
      </c>
      <c r="H18" s="557"/>
      <c r="I18" s="564"/>
      <c r="J18" s="563" t="s">
        <v>87</v>
      </c>
    </row>
    <row r="19" ht="15.15" spans="1:10">
      <c r="A19" s="1375" t="s">
        <v>596</v>
      </c>
      <c r="B19" s="553" t="s">
        <v>1887</v>
      </c>
      <c r="C19" s="552" t="s">
        <v>1888</v>
      </c>
      <c r="D19" s="553" t="s">
        <v>4</v>
      </c>
      <c r="E19" s="557">
        <v>1</v>
      </c>
      <c r="F19" s="558" t="s">
        <v>1698</v>
      </c>
      <c r="G19" s="1376" t="s">
        <v>608</v>
      </c>
      <c r="H19" s="557"/>
      <c r="I19" s="564"/>
      <c r="J19" s="563" t="s">
        <v>87</v>
      </c>
    </row>
    <row r="20" ht="15.15" spans="1:10">
      <c r="A20" s="1375" t="s">
        <v>596</v>
      </c>
      <c r="B20" s="553" t="s">
        <v>1887</v>
      </c>
      <c r="C20" s="552" t="s">
        <v>1888</v>
      </c>
      <c r="D20" s="553" t="s">
        <v>4</v>
      </c>
      <c r="E20" s="557">
        <v>1</v>
      </c>
      <c r="F20" s="558" t="s">
        <v>1699</v>
      </c>
      <c r="G20" s="1376" t="s">
        <v>608</v>
      </c>
      <c r="H20" s="557"/>
      <c r="I20" s="564"/>
      <c r="J20" s="563" t="s">
        <v>87</v>
      </c>
    </row>
    <row r="21" ht="15.15" spans="1:10">
      <c r="A21" s="1375" t="s">
        <v>596</v>
      </c>
      <c r="B21" s="553" t="s">
        <v>1887</v>
      </c>
      <c r="C21" s="552" t="s">
        <v>1888</v>
      </c>
      <c r="D21" s="553" t="s">
        <v>4</v>
      </c>
      <c r="E21" s="557">
        <v>1</v>
      </c>
      <c r="F21" s="558" t="s">
        <v>1700</v>
      </c>
      <c r="G21" s="1376" t="s">
        <v>608</v>
      </c>
      <c r="H21" s="557"/>
      <c r="I21" s="564"/>
      <c r="J21" s="563" t="s">
        <v>87</v>
      </c>
    </row>
    <row r="22" ht="15.15" spans="1:10">
      <c r="A22" s="1375" t="s">
        <v>596</v>
      </c>
      <c r="B22" s="553" t="s">
        <v>1887</v>
      </c>
      <c r="C22" s="552" t="s">
        <v>1888</v>
      </c>
      <c r="D22" s="553" t="s">
        <v>4</v>
      </c>
      <c r="E22" s="557">
        <v>1</v>
      </c>
      <c r="F22" s="558" t="s">
        <v>1701</v>
      </c>
      <c r="G22" s="1376" t="s">
        <v>608</v>
      </c>
      <c r="H22" s="557"/>
      <c r="I22" s="564"/>
      <c r="J22" s="563" t="s">
        <v>87</v>
      </c>
    </row>
    <row r="23" ht="15.15" spans="1:10">
      <c r="A23" s="1375" t="s">
        <v>596</v>
      </c>
      <c r="B23" s="553" t="s">
        <v>1887</v>
      </c>
      <c r="C23" s="552" t="s">
        <v>1888</v>
      </c>
      <c r="D23" s="553" t="s">
        <v>4</v>
      </c>
      <c r="E23" s="557">
        <v>1</v>
      </c>
      <c r="F23" s="558" t="s">
        <v>1702</v>
      </c>
      <c r="G23" s="1376" t="s">
        <v>608</v>
      </c>
      <c r="H23" s="557"/>
      <c r="I23" s="564"/>
      <c r="J23" s="563" t="s">
        <v>87</v>
      </c>
    </row>
    <row r="24" ht="15.15" spans="1:10">
      <c r="A24" s="1375" t="s">
        <v>596</v>
      </c>
      <c r="B24" s="553" t="s">
        <v>1887</v>
      </c>
      <c r="C24" s="552" t="s">
        <v>1888</v>
      </c>
      <c r="D24" s="553" t="s">
        <v>4</v>
      </c>
      <c r="E24" s="557">
        <v>1</v>
      </c>
      <c r="F24" s="558" t="s">
        <v>1703</v>
      </c>
      <c r="G24" s="1376" t="s">
        <v>608</v>
      </c>
      <c r="H24" s="557"/>
      <c r="I24" s="564"/>
      <c r="J24" s="563" t="s">
        <v>87</v>
      </c>
    </row>
    <row r="25" ht="15.15" spans="1:10">
      <c r="A25" s="1375" t="s">
        <v>596</v>
      </c>
      <c r="B25" s="553" t="s">
        <v>1887</v>
      </c>
      <c r="C25" s="552" t="s">
        <v>1888</v>
      </c>
      <c r="D25" s="553" t="s">
        <v>4</v>
      </c>
      <c r="E25" s="557">
        <v>1</v>
      </c>
      <c r="F25" s="558" t="s">
        <v>1704</v>
      </c>
      <c r="G25" s="1376" t="s">
        <v>608</v>
      </c>
      <c r="H25" s="557"/>
      <c r="I25" s="564"/>
      <c r="J25" s="563" t="s">
        <v>87</v>
      </c>
    </row>
    <row r="26" ht="15.15" spans="1:10">
      <c r="A26" s="1375" t="s">
        <v>596</v>
      </c>
      <c r="B26" s="553" t="s">
        <v>1887</v>
      </c>
      <c r="C26" s="552" t="s">
        <v>1888</v>
      </c>
      <c r="D26" s="553" t="s">
        <v>4</v>
      </c>
      <c r="E26" s="557">
        <v>1</v>
      </c>
      <c r="F26" s="558" t="s">
        <v>1705</v>
      </c>
      <c r="G26" s="1376" t="s">
        <v>608</v>
      </c>
      <c r="H26" s="557"/>
      <c r="I26" s="564"/>
      <c r="J26" s="563" t="s">
        <v>87</v>
      </c>
    </row>
    <row r="27" ht="15.15" spans="1:10">
      <c r="A27" s="1375" t="s">
        <v>596</v>
      </c>
      <c r="B27" s="553" t="s">
        <v>1887</v>
      </c>
      <c r="C27" s="552" t="s">
        <v>1888</v>
      </c>
      <c r="D27" s="553" t="s">
        <v>4</v>
      </c>
      <c r="E27" s="557">
        <v>1</v>
      </c>
      <c r="F27" s="558" t="s">
        <v>1706</v>
      </c>
      <c r="G27" s="1376" t="s">
        <v>608</v>
      </c>
      <c r="H27" s="557"/>
      <c r="I27" s="564"/>
      <c r="J27" s="563" t="s">
        <v>87</v>
      </c>
    </row>
    <row r="28" ht="15.15" spans="1:10">
      <c r="A28" s="1375" t="s">
        <v>596</v>
      </c>
      <c r="B28" s="553" t="s">
        <v>1887</v>
      </c>
      <c r="C28" s="552" t="s">
        <v>1888</v>
      </c>
      <c r="D28" s="553" t="s">
        <v>4</v>
      </c>
      <c r="E28" s="557">
        <v>1</v>
      </c>
      <c r="F28" s="558" t="s">
        <v>1707</v>
      </c>
      <c r="G28" s="1376" t="s">
        <v>608</v>
      </c>
      <c r="H28" s="557"/>
      <c r="I28" s="564"/>
      <c r="J28" s="563" t="s">
        <v>87</v>
      </c>
    </row>
    <row r="29" ht="15.15" spans="1:10">
      <c r="A29" s="1377" t="s">
        <v>596</v>
      </c>
      <c r="B29" s="554" t="s">
        <v>1887</v>
      </c>
      <c r="C29" s="554" t="s">
        <v>1888</v>
      </c>
      <c r="D29" s="554" t="s">
        <v>4</v>
      </c>
      <c r="E29" s="559">
        <v>1</v>
      </c>
      <c r="F29" s="560" t="s">
        <v>1889</v>
      </c>
      <c r="G29" s="1378" t="s">
        <v>608</v>
      </c>
      <c r="H29" s="559"/>
      <c r="I29" s="565"/>
      <c r="J29" s="559" t="s">
        <v>87</v>
      </c>
    </row>
    <row r="30" ht="15.15" spans="1:10">
      <c r="A30" s="1375" t="s">
        <v>596</v>
      </c>
      <c r="B30" s="553" t="s">
        <v>1887</v>
      </c>
      <c r="C30" s="552" t="s">
        <v>1888</v>
      </c>
      <c r="D30" s="553" t="s">
        <v>4</v>
      </c>
      <c r="E30" s="557">
        <v>1</v>
      </c>
      <c r="F30" s="558" t="s">
        <v>1708</v>
      </c>
      <c r="G30" s="1376" t="s">
        <v>608</v>
      </c>
      <c r="H30" s="557"/>
      <c r="I30" s="564"/>
      <c r="J30" s="563" t="s">
        <v>87</v>
      </c>
    </row>
    <row r="31" ht="15.15" spans="1:10">
      <c r="A31" s="1375" t="s">
        <v>596</v>
      </c>
      <c r="B31" s="553" t="s">
        <v>1887</v>
      </c>
      <c r="C31" s="552" t="s">
        <v>1888</v>
      </c>
      <c r="D31" s="553" t="s">
        <v>4</v>
      </c>
      <c r="E31" s="557">
        <v>1</v>
      </c>
      <c r="F31" s="558" t="s">
        <v>1709</v>
      </c>
      <c r="G31" s="1376" t="s">
        <v>608</v>
      </c>
      <c r="H31" s="557"/>
      <c r="I31" s="564"/>
      <c r="J31" s="563" t="s">
        <v>87</v>
      </c>
    </row>
    <row r="32" ht="15.15" spans="1:10">
      <c r="A32" s="1375" t="s">
        <v>596</v>
      </c>
      <c r="B32" s="553" t="s">
        <v>1887</v>
      </c>
      <c r="C32" s="552" t="s">
        <v>1888</v>
      </c>
      <c r="D32" s="553" t="s">
        <v>4</v>
      </c>
      <c r="E32" s="557">
        <v>1</v>
      </c>
      <c r="F32" s="558" t="s">
        <v>1710</v>
      </c>
      <c r="G32" s="1376" t="s">
        <v>608</v>
      </c>
      <c r="H32" s="557"/>
      <c r="I32" s="564"/>
      <c r="J32" s="563" t="s">
        <v>87</v>
      </c>
    </row>
    <row r="33" ht="15.15" spans="1:10">
      <c r="A33" s="1375" t="s">
        <v>596</v>
      </c>
      <c r="B33" s="553" t="s">
        <v>1887</v>
      </c>
      <c r="C33" s="552" t="s">
        <v>1888</v>
      </c>
      <c r="D33" s="553" t="s">
        <v>4</v>
      </c>
      <c r="E33" s="557">
        <v>1</v>
      </c>
      <c r="F33" s="558" t="s">
        <v>1712</v>
      </c>
      <c r="G33" s="1376" t="s">
        <v>608</v>
      </c>
      <c r="H33" s="557"/>
      <c r="I33" s="564"/>
      <c r="J33" s="563" t="s">
        <v>87</v>
      </c>
    </row>
    <row r="34" ht="15.15" spans="1:10">
      <c r="A34" s="1375" t="s">
        <v>596</v>
      </c>
      <c r="B34" s="553" t="s">
        <v>1887</v>
      </c>
      <c r="C34" s="552" t="s">
        <v>1888</v>
      </c>
      <c r="D34" s="553" t="s">
        <v>4</v>
      </c>
      <c r="E34" s="557">
        <v>1</v>
      </c>
      <c r="F34" s="558" t="s">
        <v>1713</v>
      </c>
      <c r="G34" s="1376" t="s">
        <v>608</v>
      </c>
      <c r="H34" s="557"/>
      <c r="I34" s="564"/>
      <c r="J34" s="563" t="s">
        <v>87</v>
      </c>
    </row>
    <row r="35" ht="15.15" spans="1:10">
      <c r="A35" s="1375" t="s">
        <v>596</v>
      </c>
      <c r="B35" s="553" t="s">
        <v>1887</v>
      </c>
      <c r="C35" s="552" t="s">
        <v>1888</v>
      </c>
      <c r="D35" s="553" t="s">
        <v>4</v>
      </c>
      <c r="E35" s="557">
        <v>1</v>
      </c>
      <c r="F35" s="558" t="s">
        <v>1716</v>
      </c>
      <c r="G35" s="1376" t="s">
        <v>608</v>
      </c>
      <c r="H35" s="557"/>
      <c r="I35" s="564"/>
      <c r="J35" s="563" t="s">
        <v>87</v>
      </c>
    </row>
    <row r="36" ht="15.15" spans="1:10">
      <c r="A36" s="1375" t="s">
        <v>596</v>
      </c>
      <c r="B36" s="553" t="s">
        <v>1887</v>
      </c>
      <c r="C36" s="552" t="s">
        <v>1888</v>
      </c>
      <c r="D36" s="553" t="s">
        <v>4</v>
      </c>
      <c r="E36" s="557">
        <v>1</v>
      </c>
      <c r="F36" s="558" t="s">
        <v>1718</v>
      </c>
      <c r="G36" s="1376" t="s">
        <v>608</v>
      </c>
      <c r="H36" s="557"/>
      <c r="I36" s="564"/>
      <c r="J36" s="563" t="s">
        <v>87</v>
      </c>
    </row>
    <row r="37" ht="15.15" spans="1:10">
      <c r="A37" s="1375" t="s">
        <v>596</v>
      </c>
      <c r="B37" s="553" t="s">
        <v>1887</v>
      </c>
      <c r="C37" s="552" t="s">
        <v>1888</v>
      </c>
      <c r="D37" s="553" t="s">
        <v>4</v>
      </c>
      <c r="E37" s="557">
        <v>1</v>
      </c>
      <c r="F37" s="558" t="s">
        <v>1719</v>
      </c>
      <c r="G37" s="1376" t="s">
        <v>608</v>
      </c>
      <c r="H37" s="557"/>
      <c r="I37" s="564"/>
      <c r="J37" s="563" t="s">
        <v>87</v>
      </c>
    </row>
    <row r="38" ht="15.15" spans="1:10">
      <c r="A38" s="1375" t="s">
        <v>596</v>
      </c>
      <c r="B38" s="553" t="s">
        <v>1887</v>
      </c>
      <c r="C38" s="552" t="s">
        <v>1888</v>
      </c>
      <c r="D38" s="553" t="s">
        <v>4</v>
      </c>
      <c r="E38" s="557">
        <v>1</v>
      </c>
      <c r="F38" s="558" t="s">
        <v>1720</v>
      </c>
      <c r="G38" s="1376" t="s">
        <v>608</v>
      </c>
      <c r="H38" s="557"/>
      <c r="I38" s="564"/>
      <c r="J38" s="563" t="s">
        <v>87</v>
      </c>
    </row>
    <row r="39" ht="15.15" spans="1:10">
      <c r="A39" s="1375" t="s">
        <v>596</v>
      </c>
      <c r="B39" s="553" t="s">
        <v>1887</v>
      </c>
      <c r="C39" s="552" t="s">
        <v>1888</v>
      </c>
      <c r="D39" s="553" t="s">
        <v>4</v>
      </c>
      <c r="E39" s="557">
        <v>1</v>
      </c>
      <c r="F39" s="561" t="s">
        <v>1722</v>
      </c>
      <c r="G39" s="1376" t="s">
        <v>608</v>
      </c>
      <c r="H39" s="557"/>
      <c r="I39" s="564"/>
      <c r="J39" s="563" t="s">
        <v>87</v>
      </c>
    </row>
    <row r="40" ht="15.15" spans="1:10">
      <c r="A40" s="1375" t="s">
        <v>596</v>
      </c>
      <c r="B40" s="553" t="s">
        <v>1887</v>
      </c>
      <c r="C40" s="552" t="s">
        <v>1888</v>
      </c>
      <c r="D40" s="553" t="s">
        <v>4</v>
      </c>
      <c r="E40" s="557">
        <v>1</v>
      </c>
      <c r="F40" s="561" t="s">
        <v>1723</v>
      </c>
      <c r="G40" s="1376" t="s">
        <v>608</v>
      </c>
      <c r="H40" s="557"/>
      <c r="I40" s="564"/>
      <c r="J40" s="563" t="s">
        <v>87</v>
      </c>
    </row>
    <row r="41" ht="15.15" spans="1:10">
      <c r="A41" s="1375" t="s">
        <v>596</v>
      </c>
      <c r="B41" s="553" t="s">
        <v>1887</v>
      </c>
      <c r="C41" s="552" t="s">
        <v>1888</v>
      </c>
      <c r="D41" s="553" t="s">
        <v>4</v>
      </c>
      <c r="E41" s="557">
        <v>1</v>
      </c>
      <c r="F41" s="558" t="s">
        <v>1724</v>
      </c>
      <c r="G41" s="1376" t="s">
        <v>608</v>
      </c>
      <c r="H41" s="557"/>
      <c r="I41" s="564"/>
      <c r="J41" s="563" t="s">
        <v>87</v>
      </c>
    </row>
    <row r="42" ht="15.15" spans="1:10">
      <c r="A42" s="1375" t="s">
        <v>596</v>
      </c>
      <c r="B42" s="553" t="s">
        <v>1887</v>
      </c>
      <c r="C42" s="552" t="s">
        <v>1888</v>
      </c>
      <c r="D42" s="553" t="s">
        <v>4</v>
      </c>
      <c r="E42" s="557">
        <v>1</v>
      </c>
      <c r="F42" s="558" t="s">
        <v>1726</v>
      </c>
      <c r="G42" s="1376" t="s">
        <v>608</v>
      </c>
      <c r="H42" s="557"/>
      <c r="I42" s="564"/>
      <c r="J42" s="563" t="s">
        <v>87</v>
      </c>
    </row>
    <row r="43" ht="15.15" spans="1:10">
      <c r="A43" s="1375" t="s">
        <v>596</v>
      </c>
      <c r="B43" s="553" t="s">
        <v>1887</v>
      </c>
      <c r="C43" s="552" t="s">
        <v>1888</v>
      </c>
      <c r="D43" s="553" t="s">
        <v>4</v>
      </c>
      <c r="E43" s="557">
        <v>1</v>
      </c>
      <c r="F43" s="558" t="s">
        <v>1727</v>
      </c>
      <c r="G43" s="1376" t="s">
        <v>608</v>
      </c>
      <c r="H43" s="557"/>
      <c r="I43" s="564"/>
      <c r="J43" s="563" t="s">
        <v>87</v>
      </c>
    </row>
    <row r="44" ht="15.15" spans="1:10">
      <c r="A44" s="1375" t="s">
        <v>596</v>
      </c>
      <c r="B44" s="553" t="s">
        <v>1887</v>
      </c>
      <c r="C44" s="552" t="s">
        <v>1888</v>
      </c>
      <c r="D44" s="553" t="s">
        <v>4</v>
      </c>
      <c r="E44" s="557">
        <v>1</v>
      </c>
      <c r="F44" s="558" t="s">
        <v>1728</v>
      </c>
      <c r="G44" s="1376" t="s">
        <v>608</v>
      </c>
      <c r="H44" s="557"/>
      <c r="I44" s="564"/>
      <c r="J44" s="563" t="s">
        <v>87</v>
      </c>
    </row>
    <row r="45" ht="15.15" spans="1:10">
      <c r="A45" s="1375" t="s">
        <v>596</v>
      </c>
      <c r="B45" s="553" t="s">
        <v>1887</v>
      </c>
      <c r="C45" s="552" t="s">
        <v>1888</v>
      </c>
      <c r="D45" s="553" t="s">
        <v>4</v>
      </c>
      <c r="E45" s="557">
        <v>1</v>
      </c>
      <c r="F45" s="558" t="s">
        <v>1729</v>
      </c>
      <c r="G45" s="1376" t="s">
        <v>608</v>
      </c>
      <c r="H45" s="557"/>
      <c r="I45" s="564"/>
      <c r="J45" s="563" t="s">
        <v>87</v>
      </c>
    </row>
    <row r="46" ht="15.15" spans="1:10">
      <c r="A46" s="1375" t="s">
        <v>596</v>
      </c>
      <c r="B46" s="553" t="s">
        <v>1887</v>
      </c>
      <c r="C46" s="552" t="s">
        <v>1888</v>
      </c>
      <c r="D46" s="553" t="s">
        <v>4</v>
      </c>
      <c r="E46" s="557">
        <v>1</v>
      </c>
      <c r="F46" s="558" t="s">
        <v>1731</v>
      </c>
      <c r="G46" s="1376" t="s">
        <v>608</v>
      </c>
      <c r="H46" s="557"/>
      <c r="I46" s="564"/>
      <c r="J46" s="563" t="s">
        <v>87</v>
      </c>
    </row>
    <row r="47" ht="15.15" spans="1:10">
      <c r="A47" s="1375" t="s">
        <v>596</v>
      </c>
      <c r="B47" s="553" t="s">
        <v>1887</v>
      </c>
      <c r="C47" s="552" t="s">
        <v>1888</v>
      </c>
      <c r="D47" s="553" t="s">
        <v>4</v>
      </c>
      <c r="E47" s="557">
        <v>1</v>
      </c>
      <c r="F47" s="558" t="s">
        <v>1732</v>
      </c>
      <c r="G47" s="1376" t="s">
        <v>608</v>
      </c>
      <c r="H47" s="557"/>
      <c r="I47" s="564"/>
      <c r="J47" s="563" t="s">
        <v>87</v>
      </c>
    </row>
    <row r="48" ht="15.15" spans="1:10">
      <c r="A48" s="1375" t="s">
        <v>596</v>
      </c>
      <c r="B48" s="553" t="s">
        <v>1887</v>
      </c>
      <c r="C48" s="552" t="s">
        <v>1888</v>
      </c>
      <c r="D48" s="553" t="s">
        <v>4</v>
      </c>
      <c r="E48" s="557">
        <v>1</v>
      </c>
      <c r="F48" s="558" t="s">
        <v>1733</v>
      </c>
      <c r="G48" s="1376" t="s">
        <v>608</v>
      </c>
      <c r="H48" s="557"/>
      <c r="I48" s="564"/>
      <c r="J48" s="563" t="s">
        <v>87</v>
      </c>
    </row>
    <row r="49" ht="15.15" spans="1:10">
      <c r="A49" s="1375" t="s">
        <v>596</v>
      </c>
      <c r="B49" s="553" t="s">
        <v>1887</v>
      </c>
      <c r="C49" s="552" t="s">
        <v>1888</v>
      </c>
      <c r="D49" s="553" t="s">
        <v>4</v>
      </c>
      <c r="E49" s="557">
        <v>1</v>
      </c>
      <c r="F49" s="558" t="s">
        <v>1734</v>
      </c>
      <c r="G49" s="1376" t="s">
        <v>608</v>
      </c>
      <c r="H49" s="557"/>
      <c r="I49" s="564"/>
      <c r="J49" s="563" t="s">
        <v>87</v>
      </c>
    </row>
    <row r="50" ht="15.15" spans="1:10">
      <c r="A50" s="1375" t="s">
        <v>596</v>
      </c>
      <c r="B50" s="553" t="s">
        <v>1887</v>
      </c>
      <c r="C50" s="552" t="s">
        <v>1888</v>
      </c>
      <c r="D50" s="553" t="s">
        <v>4</v>
      </c>
      <c r="F50" s="558" t="s">
        <v>1735</v>
      </c>
      <c r="G50" s="1376" t="s">
        <v>608</v>
      </c>
      <c r="H50" s="557"/>
      <c r="I50" s="564"/>
      <c r="J50" s="563" t="s">
        <v>87</v>
      </c>
    </row>
    <row r="51" ht="15.15" spans="1:10">
      <c r="A51" s="1375" t="s">
        <v>596</v>
      </c>
      <c r="B51" s="553" t="s">
        <v>1887</v>
      </c>
      <c r="C51" s="552" t="s">
        <v>1888</v>
      </c>
      <c r="D51" s="553" t="s">
        <v>4</v>
      </c>
      <c r="E51" s="557">
        <v>1</v>
      </c>
      <c r="F51" s="558" t="s">
        <v>1736</v>
      </c>
      <c r="G51" s="1376" t="s">
        <v>608</v>
      </c>
      <c r="H51" s="557"/>
      <c r="I51" s="564"/>
      <c r="J51" s="563" t="s">
        <v>87</v>
      </c>
    </row>
    <row r="53" ht="15.15" spans="1:10">
      <c r="A53" s="1375" t="s">
        <v>603</v>
      </c>
      <c r="B53" s="553" t="s">
        <v>1890</v>
      </c>
      <c r="C53" s="552" t="s">
        <v>1888</v>
      </c>
      <c r="D53" s="553" t="s">
        <v>4</v>
      </c>
      <c r="E53" s="557">
        <v>1</v>
      </c>
      <c r="F53" s="558" t="s">
        <v>596</v>
      </c>
      <c r="G53" s="1376" t="s">
        <v>608</v>
      </c>
      <c r="H53" s="557"/>
      <c r="I53" s="557"/>
      <c r="J53" s="563" t="s">
        <v>87</v>
      </c>
    </row>
    <row r="54" ht="15.15" spans="1:10">
      <c r="A54" s="1375" t="s">
        <v>603</v>
      </c>
      <c r="B54" s="553" t="s">
        <v>1890</v>
      </c>
      <c r="C54" s="552" t="s">
        <v>1888</v>
      </c>
      <c r="D54" s="553" t="s">
        <v>4</v>
      </c>
      <c r="E54" s="557">
        <v>1</v>
      </c>
      <c r="F54" s="558" t="s">
        <v>603</v>
      </c>
      <c r="G54" s="1376" t="s">
        <v>608</v>
      </c>
      <c r="H54" s="557"/>
      <c r="I54" s="557"/>
      <c r="J54" s="563" t="s">
        <v>87</v>
      </c>
    </row>
    <row r="55" ht="15.15" spans="1:10">
      <c r="A55" s="1375" t="s">
        <v>603</v>
      </c>
      <c r="B55" s="553" t="s">
        <v>1890</v>
      </c>
      <c r="C55" s="552" t="s">
        <v>1888</v>
      </c>
      <c r="D55" s="553" t="s">
        <v>4</v>
      </c>
      <c r="E55" s="557">
        <v>1</v>
      </c>
      <c r="F55" s="558" t="s">
        <v>1684</v>
      </c>
      <c r="G55" s="1376" t="s">
        <v>608</v>
      </c>
      <c r="H55" s="557"/>
      <c r="I55" s="557"/>
      <c r="J55" s="563" t="s">
        <v>87</v>
      </c>
    </row>
    <row r="56" ht="15.15" spans="1:10">
      <c r="A56" s="1375" t="s">
        <v>603</v>
      </c>
      <c r="B56" s="553" t="s">
        <v>1890</v>
      </c>
      <c r="C56" s="552" t="s">
        <v>1888</v>
      </c>
      <c r="D56" s="553" t="s">
        <v>4</v>
      </c>
      <c r="E56" s="557">
        <v>1</v>
      </c>
      <c r="F56" s="558" t="s">
        <v>1685</v>
      </c>
      <c r="G56" s="1376" t="s">
        <v>608</v>
      </c>
      <c r="H56" s="557"/>
      <c r="I56" s="564"/>
      <c r="J56" s="563" t="s">
        <v>87</v>
      </c>
    </row>
    <row r="57" ht="15.15" spans="1:10">
      <c r="A57" s="1375" t="s">
        <v>603</v>
      </c>
      <c r="B57" s="553" t="s">
        <v>1890</v>
      </c>
      <c r="C57" s="552" t="s">
        <v>1888</v>
      </c>
      <c r="D57" s="553" t="s">
        <v>4</v>
      </c>
      <c r="E57" s="557">
        <v>1</v>
      </c>
      <c r="F57" s="558" t="s">
        <v>1686</v>
      </c>
      <c r="G57" s="1376" t="s">
        <v>608</v>
      </c>
      <c r="H57" s="557"/>
      <c r="I57" s="564"/>
      <c r="J57" s="563" t="s">
        <v>87</v>
      </c>
    </row>
    <row r="58" ht="15.15" spans="1:10">
      <c r="A58" s="1375" t="s">
        <v>603</v>
      </c>
      <c r="B58" s="553" t="s">
        <v>1890</v>
      </c>
      <c r="C58" s="552" t="s">
        <v>1888</v>
      </c>
      <c r="D58" s="553" t="s">
        <v>4</v>
      </c>
      <c r="E58" s="557">
        <v>1</v>
      </c>
      <c r="F58" s="558" t="s">
        <v>1687</v>
      </c>
      <c r="G58" s="1376" t="s">
        <v>608</v>
      </c>
      <c r="H58" s="557"/>
      <c r="I58" s="564"/>
      <c r="J58" s="563" t="s">
        <v>87</v>
      </c>
    </row>
    <row r="59" ht="15.15" spans="1:10">
      <c r="A59" s="1375" t="s">
        <v>603</v>
      </c>
      <c r="B59" s="553" t="s">
        <v>1890</v>
      </c>
      <c r="C59" s="552" t="s">
        <v>1888</v>
      </c>
      <c r="D59" s="553" t="s">
        <v>4</v>
      </c>
      <c r="E59" s="557">
        <v>1</v>
      </c>
      <c r="F59" s="558" t="s">
        <v>1689</v>
      </c>
      <c r="G59" s="1376" t="s">
        <v>608</v>
      </c>
      <c r="H59" s="557"/>
      <c r="I59" s="564"/>
      <c r="J59" s="563" t="s">
        <v>87</v>
      </c>
    </row>
    <row r="60" ht="15.15" spans="1:10">
      <c r="A60" s="1375" t="s">
        <v>603</v>
      </c>
      <c r="B60" s="553" t="s">
        <v>1890</v>
      </c>
      <c r="C60" s="552" t="s">
        <v>1888</v>
      </c>
      <c r="D60" s="553" t="s">
        <v>4</v>
      </c>
      <c r="E60" s="557">
        <v>1</v>
      </c>
      <c r="F60" s="558" t="s">
        <v>1690</v>
      </c>
      <c r="G60" s="1376" t="s">
        <v>608</v>
      </c>
      <c r="H60" s="557"/>
      <c r="I60" s="564"/>
      <c r="J60" s="563" t="s">
        <v>87</v>
      </c>
    </row>
    <row r="61" ht="15.15" spans="1:10">
      <c r="A61" s="1375" t="s">
        <v>603</v>
      </c>
      <c r="B61" s="553" t="s">
        <v>1890</v>
      </c>
      <c r="C61" s="552" t="s">
        <v>1888</v>
      </c>
      <c r="D61" s="553" t="s">
        <v>4</v>
      </c>
      <c r="E61" s="557">
        <v>1</v>
      </c>
      <c r="F61" s="558" t="s">
        <v>1691</v>
      </c>
      <c r="G61" s="1376" t="s">
        <v>608</v>
      </c>
      <c r="H61" s="557"/>
      <c r="I61" s="564"/>
      <c r="J61" s="563" t="s">
        <v>87</v>
      </c>
    </row>
    <row r="62" ht="15.15" spans="1:10">
      <c r="A62" s="1375" t="s">
        <v>603</v>
      </c>
      <c r="B62" s="553" t="s">
        <v>1890</v>
      </c>
      <c r="C62" s="552" t="s">
        <v>1888</v>
      </c>
      <c r="D62" s="553" t="s">
        <v>4</v>
      </c>
      <c r="E62" s="557">
        <v>1</v>
      </c>
      <c r="F62" s="558" t="s">
        <v>1692</v>
      </c>
      <c r="G62" s="1376" t="s">
        <v>608</v>
      </c>
      <c r="H62" s="557"/>
      <c r="I62" s="564"/>
      <c r="J62" s="563" t="s">
        <v>87</v>
      </c>
    </row>
    <row r="63" ht="15.15" spans="1:10">
      <c r="A63" s="1375" t="s">
        <v>603</v>
      </c>
      <c r="B63" s="553" t="s">
        <v>1890</v>
      </c>
      <c r="C63" s="552" t="s">
        <v>1888</v>
      </c>
      <c r="D63" s="553" t="s">
        <v>4</v>
      </c>
      <c r="E63" s="557">
        <v>1</v>
      </c>
      <c r="F63" s="558" t="s">
        <v>1693</v>
      </c>
      <c r="G63" s="1376" t="s">
        <v>608</v>
      </c>
      <c r="H63" s="557"/>
      <c r="I63" s="564"/>
      <c r="J63" s="563" t="s">
        <v>87</v>
      </c>
    </row>
    <row r="64" ht="15.15" spans="1:10">
      <c r="A64" s="1375" t="s">
        <v>603</v>
      </c>
      <c r="B64" s="553" t="s">
        <v>1890</v>
      </c>
      <c r="C64" s="552" t="s">
        <v>1888</v>
      </c>
      <c r="D64" s="553" t="s">
        <v>4</v>
      </c>
      <c r="E64" s="557">
        <v>1</v>
      </c>
      <c r="F64" s="558" t="s">
        <v>1694</v>
      </c>
      <c r="G64" s="1376" t="s">
        <v>608</v>
      </c>
      <c r="H64" s="557"/>
      <c r="I64" s="564"/>
      <c r="J64" s="563" t="s">
        <v>87</v>
      </c>
    </row>
    <row r="65" ht="15.15" spans="1:10">
      <c r="A65" s="1375" t="s">
        <v>603</v>
      </c>
      <c r="B65" s="553" t="s">
        <v>1890</v>
      </c>
      <c r="C65" s="552" t="s">
        <v>1888</v>
      </c>
      <c r="D65" s="553" t="s">
        <v>4</v>
      </c>
      <c r="E65" s="557">
        <v>1</v>
      </c>
      <c r="F65" s="558" t="s">
        <v>1695</v>
      </c>
      <c r="G65" s="1376" t="s">
        <v>608</v>
      </c>
      <c r="H65" s="557"/>
      <c r="I65" s="564"/>
      <c r="J65" s="563" t="s">
        <v>87</v>
      </c>
    </row>
    <row r="66" ht="15.15" spans="1:10">
      <c r="A66" s="1375" t="s">
        <v>603</v>
      </c>
      <c r="B66" s="553" t="s">
        <v>1890</v>
      </c>
      <c r="C66" s="552" t="s">
        <v>1888</v>
      </c>
      <c r="D66" s="553" t="s">
        <v>4</v>
      </c>
      <c r="E66" s="557">
        <v>1</v>
      </c>
      <c r="F66" s="558" t="s">
        <v>1696</v>
      </c>
      <c r="G66" s="1376" t="s">
        <v>608</v>
      </c>
      <c r="H66" s="557"/>
      <c r="I66" s="564"/>
      <c r="J66" s="563" t="s">
        <v>87</v>
      </c>
    </row>
    <row r="67" ht="15.15" spans="1:10">
      <c r="A67" s="1375" t="s">
        <v>603</v>
      </c>
      <c r="B67" s="553" t="s">
        <v>1890</v>
      </c>
      <c r="C67" s="552" t="s">
        <v>1888</v>
      </c>
      <c r="D67" s="553" t="s">
        <v>4</v>
      </c>
      <c r="E67" s="557">
        <v>1</v>
      </c>
      <c r="F67" s="558" t="s">
        <v>1697</v>
      </c>
      <c r="G67" s="1376" t="s">
        <v>608</v>
      </c>
      <c r="H67" s="557"/>
      <c r="I67" s="564"/>
      <c r="J67" s="563" t="s">
        <v>87</v>
      </c>
    </row>
    <row r="68" ht="15.15" spans="1:10">
      <c r="A68" s="1375" t="s">
        <v>603</v>
      </c>
      <c r="B68" s="553" t="s">
        <v>1890</v>
      </c>
      <c r="C68" s="552" t="s">
        <v>1888</v>
      </c>
      <c r="D68" s="553" t="s">
        <v>4</v>
      </c>
      <c r="E68" s="557">
        <v>1</v>
      </c>
      <c r="F68" s="558" t="s">
        <v>1698</v>
      </c>
      <c r="G68" s="1376" t="s">
        <v>608</v>
      </c>
      <c r="H68" s="557"/>
      <c r="I68" s="564"/>
      <c r="J68" s="563" t="s">
        <v>87</v>
      </c>
    </row>
    <row r="69" ht="15.15" spans="1:10">
      <c r="A69" s="1375" t="s">
        <v>603</v>
      </c>
      <c r="B69" s="553" t="s">
        <v>1890</v>
      </c>
      <c r="C69" s="552" t="s">
        <v>1888</v>
      </c>
      <c r="D69" s="553" t="s">
        <v>4</v>
      </c>
      <c r="E69" s="557">
        <v>1</v>
      </c>
      <c r="F69" s="558" t="s">
        <v>1699</v>
      </c>
      <c r="G69" s="1376" t="s">
        <v>608</v>
      </c>
      <c r="H69" s="557"/>
      <c r="I69" s="564"/>
      <c r="J69" s="563" t="s">
        <v>87</v>
      </c>
    </row>
    <row r="70" ht="15.15" spans="1:10">
      <c r="A70" s="1375" t="s">
        <v>603</v>
      </c>
      <c r="B70" s="553" t="s">
        <v>1890</v>
      </c>
      <c r="C70" s="552" t="s">
        <v>1888</v>
      </c>
      <c r="D70" s="553" t="s">
        <v>4</v>
      </c>
      <c r="E70" s="557">
        <v>1</v>
      </c>
      <c r="F70" s="558" t="s">
        <v>1700</v>
      </c>
      <c r="G70" s="1376" t="s">
        <v>608</v>
      </c>
      <c r="H70" s="557"/>
      <c r="I70" s="564"/>
      <c r="J70" s="563" t="s">
        <v>87</v>
      </c>
    </row>
    <row r="71" ht="15.15" spans="1:10">
      <c r="A71" s="1375" t="s">
        <v>603</v>
      </c>
      <c r="B71" s="553" t="s">
        <v>1890</v>
      </c>
      <c r="C71" s="552" t="s">
        <v>1888</v>
      </c>
      <c r="D71" s="553" t="s">
        <v>4</v>
      </c>
      <c r="E71" s="557">
        <v>1</v>
      </c>
      <c r="F71" s="558" t="s">
        <v>1701</v>
      </c>
      <c r="G71" s="1376" t="s">
        <v>608</v>
      </c>
      <c r="H71" s="557"/>
      <c r="I71" s="564"/>
      <c r="J71" s="563" t="s">
        <v>87</v>
      </c>
    </row>
    <row r="72" ht="15.15" spans="1:10">
      <c r="A72" s="1375" t="s">
        <v>603</v>
      </c>
      <c r="B72" s="553" t="s">
        <v>1890</v>
      </c>
      <c r="C72" s="552" t="s">
        <v>1888</v>
      </c>
      <c r="D72" s="553" t="s">
        <v>4</v>
      </c>
      <c r="E72" s="557">
        <v>1</v>
      </c>
      <c r="F72" s="558" t="s">
        <v>1702</v>
      </c>
      <c r="G72" s="1376" t="s">
        <v>608</v>
      </c>
      <c r="H72" s="557"/>
      <c r="I72" s="564"/>
      <c r="J72" s="563" t="s">
        <v>87</v>
      </c>
    </row>
    <row r="73" ht="15.15" spans="1:10">
      <c r="A73" s="1375" t="s">
        <v>603</v>
      </c>
      <c r="B73" s="553" t="s">
        <v>1890</v>
      </c>
      <c r="C73" s="552" t="s">
        <v>1888</v>
      </c>
      <c r="D73" s="553" t="s">
        <v>4</v>
      </c>
      <c r="E73" s="557">
        <v>1</v>
      </c>
      <c r="F73" s="558" t="s">
        <v>1703</v>
      </c>
      <c r="G73" s="1376" t="s">
        <v>608</v>
      </c>
      <c r="H73" s="557"/>
      <c r="I73" s="564"/>
      <c r="J73" s="563" t="s">
        <v>87</v>
      </c>
    </row>
    <row r="74" ht="15.15" spans="1:10">
      <c r="A74" s="1375" t="s">
        <v>603</v>
      </c>
      <c r="B74" s="553" t="s">
        <v>1890</v>
      </c>
      <c r="C74" s="552" t="s">
        <v>1888</v>
      </c>
      <c r="D74" s="553" t="s">
        <v>4</v>
      </c>
      <c r="E74" s="557">
        <v>1</v>
      </c>
      <c r="F74" s="558" t="s">
        <v>1704</v>
      </c>
      <c r="G74" s="1376" t="s">
        <v>608</v>
      </c>
      <c r="H74" s="557"/>
      <c r="I74" s="564"/>
      <c r="J74" s="563" t="s">
        <v>87</v>
      </c>
    </row>
    <row r="75" ht="15.15" spans="1:10">
      <c r="A75" s="1375" t="s">
        <v>603</v>
      </c>
      <c r="B75" s="553" t="s">
        <v>1890</v>
      </c>
      <c r="C75" s="552" t="s">
        <v>1888</v>
      </c>
      <c r="D75" s="553" t="s">
        <v>4</v>
      </c>
      <c r="E75" s="557">
        <v>1</v>
      </c>
      <c r="F75" s="558" t="s">
        <v>1705</v>
      </c>
      <c r="G75" s="1376" t="s">
        <v>608</v>
      </c>
      <c r="H75" s="557"/>
      <c r="I75" s="564"/>
      <c r="J75" s="563" t="s">
        <v>87</v>
      </c>
    </row>
    <row r="76" ht="15.15" spans="1:10">
      <c r="A76" s="1375" t="s">
        <v>603</v>
      </c>
      <c r="B76" s="553" t="s">
        <v>1890</v>
      </c>
      <c r="C76" s="552" t="s">
        <v>1888</v>
      </c>
      <c r="D76" s="553" t="s">
        <v>4</v>
      </c>
      <c r="E76" s="557">
        <v>1</v>
      </c>
      <c r="F76" s="558" t="s">
        <v>1706</v>
      </c>
      <c r="G76" s="1376" t="s">
        <v>608</v>
      </c>
      <c r="H76" s="557"/>
      <c r="I76" s="564"/>
      <c r="J76" s="563" t="s">
        <v>87</v>
      </c>
    </row>
    <row r="77" ht="15.15" spans="1:10">
      <c r="A77" s="1375" t="s">
        <v>603</v>
      </c>
      <c r="B77" s="553" t="s">
        <v>1890</v>
      </c>
      <c r="C77" s="552" t="s">
        <v>1888</v>
      </c>
      <c r="D77" s="553" t="s">
        <v>4</v>
      </c>
      <c r="E77" s="557">
        <v>1</v>
      </c>
      <c r="F77" s="558" t="s">
        <v>1707</v>
      </c>
      <c r="G77" s="1376" t="s">
        <v>608</v>
      </c>
      <c r="H77" s="557"/>
      <c r="I77" s="564"/>
      <c r="J77" s="563" t="s">
        <v>87</v>
      </c>
    </row>
    <row r="78" ht="15.15" spans="1:10">
      <c r="A78" s="1377" t="s">
        <v>603</v>
      </c>
      <c r="B78" s="554" t="s">
        <v>1890</v>
      </c>
      <c r="C78" s="554" t="s">
        <v>1888</v>
      </c>
      <c r="D78" s="554" t="s">
        <v>4</v>
      </c>
      <c r="E78" s="559">
        <v>1</v>
      </c>
      <c r="F78" s="560" t="s">
        <v>1889</v>
      </c>
      <c r="G78" s="1378" t="s">
        <v>608</v>
      </c>
      <c r="H78" s="559"/>
      <c r="I78" s="565"/>
      <c r="J78" s="559" t="s">
        <v>87</v>
      </c>
    </row>
    <row r="79" ht="15.15" spans="1:10">
      <c r="A79" s="1375" t="s">
        <v>603</v>
      </c>
      <c r="B79" s="553" t="s">
        <v>1890</v>
      </c>
      <c r="C79" s="552" t="s">
        <v>1888</v>
      </c>
      <c r="D79" s="553" t="s">
        <v>4</v>
      </c>
      <c r="E79" s="557">
        <v>1</v>
      </c>
      <c r="F79" s="558" t="s">
        <v>1708</v>
      </c>
      <c r="G79" s="1376" t="s">
        <v>608</v>
      </c>
      <c r="H79" s="557"/>
      <c r="I79" s="564"/>
      <c r="J79" s="563" t="s">
        <v>87</v>
      </c>
    </row>
    <row r="80" ht="15.15" spans="1:10">
      <c r="A80" s="1375" t="s">
        <v>603</v>
      </c>
      <c r="B80" s="553" t="s">
        <v>1890</v>
      </c>
      <c r="C80" s="552" t="s">
        <v>1888</v>
      </c>
      <c r="D80" s="553" t="s">
        <v>4</v>
      </c>
      <c r="E80" s="557">
        <v>1</v>
      </c>
      <c r="F80" s="558" t="s">
        <v>1709</v>
      </c>
      <c r="G80" s="1376" t="s">
        <v>608</v>
      </c>
      <c r="H80" s="557"/>
      <c r="I80" s="564"/>
      <c r="J80" s="563" t="s">
        <v>87</v>
      </c>
    </row>
    <row r="81" ht="15.15" spans="1:10">
      <c r="A81" s="1375" t="s">
        <v>603</v>
      </c>
      <c r="B81" s="553" t="s">
        <v>1890</v>
      </c>
      <c r="C81" s="552" t="s">
        <v>1888</v>
      </c>
      <c r="D81" s="553" t="s">
        <v>4</v>
      </c>
      <c r="E81" s="557">
        <v>1</v>
      </c>
      <c r="F81" s="558" t="s">
        <v>1710</v>
      </c>
      <c r="G81" s="1376" t="s">
        <v>608</v>
      </c>
      <c r="H81" s="557"/>
      <c r="I81" s="564"/>
      <c r="J81" s="563" t="s">
        <v>87</v>
      </c>
    </row>
    <row r="82" ht="15.15" spans="1:10">
      <c r="A82" s="1375" t="s">
        <v>603</v>
      </c>
      <c r="B82" s="553" t="s">
        <v>1890</v>
      </c>
      <c r="C82" s="552" t="s">
        <v>1888</v>
      </c>
      <c r="D82" s="553" t="s">
        <v>4</v>
      </c>
      <c r="E82" s="557">
        <v>1</v>
      </c>
      <c r="F82" s="558" t="s">
        <v>1712</v>
      </c>
      <c r="G82" s="1376" t="s">
        <v>608</v>
      </c>
      <c r="H82" s="557"/>
      <c r="I82" s="564"/>
      <c r="J82" s="563" t="s">
        <v>87</v>
      </c>
    </row>
    <row r="83" ht="15.15" spans="1:10">
      <c r="A83" s="1375" t="s">
        <v>603</v>
      </c>
      <c r="B83" s="553" t="s">
        <v>1890</v>
      </c>
      <c r="C83" s="552" t="s">
        <v>1888</v>
      </c>
      <c r="D83" s="553" t="s">
        <v>4</v>
      </c>
      <c r="E83" s="557">
        <v>1</v>
      </c>
      <c r="F83" s="558" t="s">
        <v>1713</v>
      </c>
      <c r="G83" s="1376" t="s">
        <v>608</v>
      </c>
      <c r="H83" s="557"/>
      <c r="I83" s="564"/>
      <c r="J83" s="563" t="s">
        <v>87</v>
      </c>
    </row>
    <row r="84" ht="15.15" spans="1:10">
      <c r="A84" s="1375" t="s">
        <v>603</v>
      </c>
      <c r="B84" s="553" t="s">
        <v>1890</v>
      </c>
      <c r="C84" s="552" t="s">
        <v>1888</v>
      </c>
      <c r="D84" s="553" t="s">
        <v>4</v>
      </c>
      <c r="E84" s="557">
        <v>1</v>
      </c>
      <c r="F84" s="558" t="s">
        <v>1716</v>
      </c>
      <c r="G84" s="1376" t="s">
        <v>608</v>
      </c>
      <c r="H84" s="557"/>
      <c r="I84" s="564"/>
      <c r="J84" s="563" t="s">
        <v>87</v>
      </c>
    </row>
    <row r="85" ht="15.15" spans="1:10">
      <c r="A85" s="1375" t="s">
        <v>603</v>
      </c>
      <c r="B85" s="553" t="s">
        <v>1890</v>
      </c>
      <c r="C85" s="552" t="s">
        <v>1888</v>
      </c>
      <c r="D85" s="553" t="s">
        <v>4</v>
      </c>
      <c r="E85" s="557">
        <v>1</v>
      </c>
      <c r="F85" s="558" t="s">
        <v>1718</v>
      </c>
      <c r="G85" s="1376" t="s">
        <v>608</v>
      </c>
      <c r="H85" s="557"/>
      <c r="I85" s="564"/>
      <c r="J85" s="563" t="s">
        <v>87</v>
      </c>
    </row>
    <row r="86" ht="15.15" spans="1:10">
      <c r="A86" s="1375" t="s">
        <v>603</v>
      </c>
      <c r="B86" s="553" t="s">
        <v>1890</v>
      </c>
      <c r="C86" s="552" t="s">
        <v>1888</v>
      </c>
      <c r="D86" s="553" t="s">
        <v>4</v>
      </c>
      <c r="E86" s="557">
        <v>1</v>
      </c>
      <c r="F86" s="558" t="s">
        <v>1719</v>
      </c>
      <c r="G86" s="1376" t="s">
        <v>608</v>
      </c>
      <c r="H86" s="557"/>
      <c r="I86" s="564"/>
      <c r="J86" s="563" t="s">
        <v>87</v>
      </c>
    </row>
    <row r="87" ht="15.15" spans="1:10">
      <c r="A87" s="1375" t="s">
        <v>603</v>
      </c>
      <c r="B87" s="553" t="s">
        <v>1890</v>
      </c>
      <c r="C87" s="552" t="s">
        <v>1888</v>
      </c>
      <c r="D87" s="553" t="s">
        <v>4</v>
      </c>
      <c r="E87" s="557">
        <v>1</v>
      </c>
      <c r="F87" s="558" t="s">
        <v>1720</v>
      </c>
      <c r="G87" s="1376" t="s">
        <v>608</v>
      </c>
      <c r="H87" s="557"/>
      <c r="I87" s="564"/>
      <c r="J87" s="563" t="s">
        <v>87</v>
      </c>
    </row>
    <row r="88" ht="15.15" spans="1:10">
      <c r="A88" s="1375" t="s">
        <v>603</v>
      </c>
      <c r="B88" s="553" t="s">
        <v>1890</v>
      </c>
      <c r="C88" s="552" t="s">
        <v>1888</v>
      </c>
      <c r="D88" s="553" t="s">
        <v>4</v>
      </c>
      <c r="E88" s="557">
        <v>1</v>
      </c>
      <c r="F88" s="561" t="s">
        <v>1722</v>
      </c>
      <c r="G88" s="1376" t="s">
        <v>608</v>
      </c>
      <c r="H88" s="557"/>
      <c r="I88" s="564"/>
      <c r="J88" s="563" t="s">
        <v>87</v>
      </c>
    </row>
    <row r="89" ht="15.15" spans="1:10">
      <c r="A89" s="1375" t="s">
        <v>603</v>
      </c>
      <c r="B89" s="553" t="s">
        <v>1890</v>
      </c>
      <c r="C89" s="552" t="s">
        <v>1888</v>
      </c>
      <c r="D89" s="553" t="s">
        <v>4</v>
      </c>
      <c r="E89" s="557">
        <v>1</v>
      </c>
      <c r="F89" s="561" t="s">
        <v>1723</v>
      </c>
      <c r="G89" s="1376" t="s">
        <v>608</v>
      </c>
      <c r="H89" s="557"/>
      <c r="I89" s="564"/>
      <c r="J89" s="563" t="s">
        <v>87</v>
      </c>
    </row>
    <row r="90" ht="15.15" spans="1:10">
      <c r="A90" s="1375" t="s">
        <v>603</v>
      </c>
      <c r="B90" s="553" t="s">
        <v>1890</v>
      </c>
      <c r="C90" s="552" t="s">
        <v>1888</v>
      </c>
      <c r="D90" s="553" t="s">
        <v>4</v>
      </c>
      <c r="E90" s="557">
        <v>1</v>
      </c>
      <c r="F90" s="558" t="s">
        <v>1724</v>
      </c>
      <c r="G90" s="1376" t="s">
        <v>608</v>
      </c>
      <c r="H90" s="557"/>
      <c r="I90" s="564"/>
      <c r="J90" s="563" t="s">
        <v>87</v>
      </c>
    </row>
    <row r="91" ht="15.15" spans="1:10">
      <c r="A91" s="1375" t="s">
        <v>603</v>
      </c>
      <c r="B91" s="553" t="s">
        <v>1890</v>
      </c>
      <c r="C91" s="552" t="s">
        <v>1888</v>
      </c>
      <c r="D91" s="553" t="s">
        <v>4</v>
      </c>
      <c r="E91" s="557">
        <v>1</v>
      </c>
      <c r="F91" s="558" t="s">
        <v>1726</v>
      </c>
      <c r="G91" s="1376" t="s">
        <v>608</v>
      </c>
      <c r="H91" s="557"/>
      <c r="I91" s="564"/>
      <c r="J91" s="563" t="s">
        <v>87</v>
      </c>
    </row>
    <row r="92" ht="15.15" spans="1:10">
      <c r="A92" s="1375" t="s">
        <v>603</v>
      </c>
      <c r="B92" s="553" t="s">
        <v>1890</v>
      </c>
      <c r="C92" s="552" t="s">
        <v>1888</v>
      </c>
      <c r="D92" s="553" t="s">
        <v>4</v>
      </c>
      <c r="E92" s="557">
        <v>1</v>
      </c>
      <c r="F92" s="558" t="s">
        <v>1727</v>
      </c>
      <c r="G92" s="1376" t="s">
        <v>608</v>
      </c>
      <c r="H92" s="557"/>
      <c r="I92" s="564"/>
      <c r="J92" s="563" t="s">
        <v>87</v>
      </c>
    </row>
    <row r="93" ht="15.15" spans="1:10">
      <c r="A93" s="1375" t="s">
        <v>603</v>
      </c>
      <c r="B93" s="553" t="s">
        <v>1890</v>
      </c>
      <c r="C93" s="552" t="s">
        <v>1888</v>
      </c>
      <c r="D93" s="553" t="s">
        <v>4</v>
      </c>
      <c r="E93" s="557">
        <v>1</v>
      </c>
      <c r="F93" s="558" t="s">
        <v>1728</v>
      </c>
      <c r="G93" s="1376" t="s">
        <v>608</v>
      </c>
      <c r="H93" s="557"/>
      <c r="I93" s="564"/>
      <c r="J93" s="563" t="s">
        <v>87</v>
      </c>
    </row>
    <row r="94" ht="15.15" spans="1:10">
      <c r="A94" s="1375" t="s">
        <v>603</v>
      </c>
      <c r="B94" s="553" t="s">
        <v>1890</v>
      </c>
      <c r="C94" s="552" t="s">
        <v>1888</v>
      </c>
      <c r="D94" s="553" t="s">
        <v>4</v>
      </c>
      <c r="E94" s="557">
        <v>1</v>
      </c>
      <c r="F94" s="558" t="s">
        <v>1729</v>
      </c>
      <c r="G94" s="1376" t="s">
        <v>608</v>
      </c>
      <c r="H94" s="557"/>
      <c r="I94" s="564"/>
      <c r="J94" s="563" t="s">
        <v>87</v>
      </c>
    </row>
    <row r="95" ht="15.15" spans="1:10">
      <c r="A95" s="1375" t="s">
        <v>603</v>
      </c>
      <c r="B95" s="553" t="s">
        <v>1890</v>
      </c>
      <c r="C95" s="552" t="s">
        <v>1888</v>
      </c>
      <c r="D95" s="553" t="s">
        <v>4</v>
      </c>
      <c r="E95" s="557">
        <v>1</v>
      </c>
      <c r="F95" s="558" t="s">
        <v>1731</v>
      </c>
      <c r="G95" s="1376" t="s">
        <v>608</v>
      </c>
      <c r="H95" s="557"/>
      <c r="I95" s="564"/>
      <c r="J95" s="563" t="s">
        <v>87</v>
      </c>
    </row>
    <row r="96" ht="15.15" spans="1:10">
      <c r="A96" s="1375" t="s">
        <v>603</v>
      </c>
      <c r="B96" s="553" t="s">
        <v>1890</v>
      </c>
      <c r="C96" s="552" t="s">
        <v>1888</v>
      </c>
      <c r="D96" s="553" t="s">
        <v>4</v>
      </c>
      <c r="E96" s="557">
        <v>1</v>
      </c>
      <c r="F96" s="558" t="s">
        <v>1732</v>
      </c>
      <c r="G96" s="1376" t="s">
        <v>608</v>
      </c>
      <c r="H96" s="557"/>
      <c r="I96" s="564"/>
      <c r="J96" s="563" t="s">
        <v>87</v>
      </c>
    </row>
    <row r="97" ht="15.15" spans="1:10">
      <c r="A97" s="1375" t="s">
        <v>603</v>
      </c>
      <c r="B97" s="553" t="s">
        <v>1890</v>
      </c>
      <c r="C97" s="552" t="s">
        <v>1888</v>
      </c>
      <c r="D97" s="553" t="s">
        <v>4</v>
      </c>
      <c r="E97" s="557">
        <v>1</v>
      </c>
      <c r="F97" s="558" t="s">
        <v>1733</v>
      </c>
      <c r="G97" s="1376" t="s">
        <v>608</v>
      </c>
      <c r="H97" s="557"/>
      <c r="I97" s="564"/>
      <c r="J97" s="563" t="s">
        <v>87</v>
      </c>
    </row>
    <row r="98" ht="15.15" spans="1:10">
      <c r="A98" s="1375" t="s">
        <v>603</v>
      </c>
      <c r="B98" s="553" t="s">
        <v>1890</v>
      </c>
      <c r="C98" s="552" t="s">
        <v>1888</v>
      </c>
      <c r="D98" s="553" t="s">
        <v>4</v>
      </c>
      <c r="E98" s="557">
        <v>1</v>
      </c>
      <c r="F98" s="558" t="s">
        <v>1734</v>
      </c>
      <c r="G98" s="1376" t="s">
        <v>608</v>
      </c>
      <c r="H98" s="557"/>
      <c r="I98" s="564"/>
      <c r="J98" s="563" t="s">
        <v>87</v>
      </c>
    </row>
    <row r="99" ht="15.15" spans="1:10">
      <c r="A99" s="1375" t="s">
        <v>603</v>
      </c>
      <c r="B99" s="553" t="s">
        <v>1890</v>
      </c>
      <c r="C99" s="552" t="s">
        <v>1888</v>
      </c>
      <c r="D99" s="553" t="s">
        <v>4</v>
      </c>
      <c r="F99" s="558" t="s">
        <v>1735</v>
      </c>
      <c r="G99" s="1376" t="s">
        <v>608</v>
      </c>
      <c r="H99" s="557"/>
      <c r="I99" s="564"/>
      <c r="J99" s="563" t="s">
        <v>87</v>
      </c>
    </row>
    <row r="100" ht="15.15" spans="1:10">
      <c r="A100" s="1375" t="s">
        <v>603</v>
      </c>
      <c r="B100" s="553" t="s">
        <v>1890</v>
      </c>
      <c r="C100" s="552" t="s">
        <v>1888</v>
      </c>
      <c r="D100" s="553" t="s">
        <v>4</v>
      </c>
      <c r="E100" s="557">
        <v>1</v>
      </c>
      <c r="F100" s="558" t="s">
        <v>1736</v>
      </c>
      <c r="G100" s="1376" t="s">
        <v>608</v>
      </c>
      <c r="H100" s="557"/>
      <c r="I100" s="564"/>
      <c r="J100" s="563" t="s">
        <v>87</v>
      </c>
    </row>
  </sheetData>
  <mergeCells count="3">
    <mergeCell ref="A3:B3"/>
    <mergeCell ref="C3:D3"/>
    <mergeCell ref="E3:I3"/>
  </mergeCells>
  <hyperlinks>
    <hyperlink ref="E1" location="ESGCAP" display="ESG CAP"/>
  </hyperlink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C2" sqref="C2"/>
    </sheetView>
  </sheetViews>
  <sheetFormatPr defaultColWidth="9" defaultRowHeight="14.4" outlineLevelRow="2" outlineLevelCol="3"/>
  <cols>
    <col min="1" max="1" width="13.3405797101449" style="543" customWidth="1"/>
    <col min="2" max="2" width="18.2391304347826" style="543" customWidth="1"/>
    <col min="3" max="3" width="30.7536231884058" customWidth="1"/>
    <col min="4" max="4" width="26.1666666666667" customWidth="1"/>
  </cols>
  <sheetData>
    <row r="1" spans="1:4">
      <c r="A1" s="544" t="s">
        <v>1891</v>
      </c>
      <c r="B1" s="544" t="s">
        <v>1892</v>
      </c>
      <c r="C1" s="544" t="s">
        <v>1893</v>
      </c>
      <c r="D1" s="544" t="s">
        <v>1894</v>
      </c>
    </row>
    <row r="2" spans="1:4">
      <c r="A2" s="540" t="s">
        <v>1157</v>
      </c>
      <c r="B2" s="540" t="s">
        <v>1895</v>
      </c>
      <c r="C2" s="1379" t="s">
        <v>1896</v>
      </c>
      <c r="D2" s="540" t="s">
        <v>1897</v>
      </c>
    </row>
    <row r="3" spans="1:4">
      <c r="A3" s="540"/>
      <c r="B3" s="540"/>
      <c r="C3" s="540"/>
      <c r="D3" s="540"/>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F34"/>
  <sheetViews>
    <sheetView topLeftCell="A8" workbookViewId="0">
      <selection activeCell="I22" sqref="I22"/>
    </sheetView>
  </sheetViews>
  <sheetFormatPr defaultColWidth="9" defaultRowHeight="14.4" outlineLevelCol="5"/>
  <cols>
    <col min="2" max="2" width="12" customWidth="1"/>
    <col min="3" max="3" width="25.8840579710145" customWidth="1"/>
    <col min="5" max="5" width="11.2173913043478" customWidth="1"/>
    <col min="6" max="6" width="25" customWidth="1"/>
  </cols>
  <sheetData>
    <row r="4" spans="1:6">
      <c r="A4" s="533"/>
      <c r="B4" s="534" t="s">
        <v>1898</v>
      </c>
      <c r="C4" s="535"/>
      <c r="E4" s="534" t="s">
        <v>1899</v>
      </c>
      <c r="F4" s="535"/>
    </row>
    <row r="5" spans="1:6">
      <c r="A5" s="78"/>
      <c r="B5" s="78"/>
      <c r="C5" s="78"/>
      <c r="D5" s="78"/>
      <c r="E5" s="78"/>
      <c r="F5" s="78"/>
    </row>
    <row r="6" spans="1:6">
      <c r="A6" s="78"/>
      <c r="B6" s="536" t="s">
        <v>1900</v>
      </c>
      <c r="C6" s="536" t="s">
        <v>1901</v>
      </c>
      <c r="D6" s="78"/>
      <c r="E6" s="536" t="s">
        <v>1900</v>
      </c>
      <c r="F6" s="536" t="s">
        <v>1901</v>
      </c>
    </row>
    <row r="7" spans="1:6">
      <c r="A7" s="78"/>
      <c r="B7" s="537"/>
      <c r="C7" s="537"/>
      <c r="D7" s="78"/>
      <c r="E7" s="537"/>
      <c r="F7" s="537"/>
    </row>
    <row r="8" spans="1:6">
      <c r="A8" s="78"/>
      <c r="B8" s="538">
        <v>10000</v>
      </c>
      <c r="C8" s="85" t="s">
        <v>1902</v>
      </c>
      <c r="D8" s="78"/>
      <c r="E8" s="538">
        <v>10000</v>
      </c>
      <c r="F8" s="85" t="s">
        <v>1902</v>
      </c>
    </row>
    <row r="9" spans="1:6">
      <c r="A9" s="78"/>
      <c r="B9" s="85">
        <v>13</v>
      </c>
      <c r="C9" s="539" t="s">
        <v>1903</v>
      </c>
      <c r="D9" s="78"/>
      <c r="E9" s="85">
        <v>14</v>
      </c>
      <c r="F9" s="542" t="s">
        <v>1904</v>
      </c>
    </row>
    <row r="10" spans="1:6">
      <c r="A10" s="78"/>
      <c r="B10" s="538">
        <v>6</v>
      </c>
      <c r="C10" s="85" t="s">
        <v>1905</v>
      </c>
      <c r="D10" s="78"/>
      <c r="E10" s="538">
        <v>6</v>
      </c>
      <c r="F10" s="85" t="s">
        <v>1906</v>
      </c>
    </row>
    <row r="11" spans="1:6">
      <c r="A11" s="78"/>
      <c r="B11" s="85">
        <v>0</v>
      </c>
      <c r="C11" s="85" t="s">
        <v>1907</v>
      </c>
      <c r="D11" s="78"/>
      <c r="E11" s="85">
        <v>0</v>
      </c>
      <c r="F11" s="85" t="s">
        <v>1907</v>
      </c>
    </row>
    <row r="12" ht="28.8" spans="1:6">
      <c r="A12" s="78"/>
      <c r="B12" s="85">
        <v>19</v>
      </c>
      <c r="C12" s="540" t="s">
        <v>1908</v>
      </c>
      <c r="D12" s="78"/>
      <c r="E12" s="85">
        <v>20</v>
      </c>
      <c r="F12" s="540" t="s">
        <v>1909</v>
      </c>
    </row>
    <row r="13" spans="1:6">
      <c r="A13" s="78"/>
      <c r="B13" s="541">
        <f>(B9*8)/(B12*8)</f>
        <v>0.684210526315789</v>
      </c>
      <c r="C13" s="1380" t="s">
        <v>1149</v>
      </c>
      <c r="D13" s="78"/>
      <c r="E13" s="541">
        <f>(E12-E10)/E12</f>
        <v>0.7</v>
      </c>
      <c r="F13" s="1380" t="s">
        <v>1153</v>
      </c>
    </row>
    <row r="14" spans="1:6">
      <c r="A14" s="78"/>
      <c r="B14" s="85">
        <f>B8*B13</f>
        <v>6842.1052631579</v>
      </c>
      <c r="C14" s="85" t="s">
        <v>1910</v>
      </c>
      <c r="D14" s="78"/>
      <c r="E14" s="85">
        <f>E8*E13</f>
        <v>7000</v>
      </c>
      <c r="F14" s="85" t="s">
        <v>1910</v>
      </c>
    </row>
    <row r="15" spans="1:6">
      <c r="A15" s="78"/>
      <c r="B15" s="78"/>
      <c r="C15" s="78"/>
      <c r="D15" s="78"/>
      <c r="E15" s="78"/>
      <c r="F15" s="78"/>
    </row>
    <row r="16" spans="1:6">
      <c r="A16" s="78"/>
      <c r="B16" s="85" t="s">
        <v>1911</v>
      </c>
      <c r="C16" s="85"/>
      <c r="D16" s="78"/>
      <c r="E16" s="85" t="s">
        <v>1911</v>
      </c>
      <c r="F16" s="85"/>
    </row>
    <row r="17" spans="1:6">
      <c r="A17" s="78"/>
      <c r="B17" s="78"/>
      <c r="C17" s="78"/>
      <c r="D17" s="78"/>
      <c r="E17" s="78"/>
      <c r="F17" s="78"/>
    </row>
    <row r="18" spans="1:6">
      <c r="A18" s="78"/>
      <c r="B18" s="538">
        <v>10000</v>
      </c>
      <c r="C18" s="85" t="s">
        <v>1902</v>
      </c>
      <c r="D18" s="78"/>
      <c r="E18" s="538">
        <v>10000</v>
      </c>
      <c r="F18" s="85" t="s">
        <v>1902</v>
      </c>
    </row>
    <row r="19" spans="1:6">
      <c r="A19" s="78"/>
      <c r="B19" s="85">
        <v>23</v>
      </c>
      <c r="C19" s="539" t="s">
        <v>1903</v>
      </c>
      <c r="D19" s="78"/>
      <c r="E19" s="85">
        <v>21</v>
      </c>
      <c r="F19" s="542" t="s">
        <v>1904</v>
      </c>
    </row>
    <row r="20" spans="1:6">
      <c r="A20" s="78"/>
      <c r="B20" s="538">
        <v>0</v>
      </c>
      <c r="C20" s="85" t="s">
        <v>1905</v>
      </c>
      <c r="D20" s="78"/>
      <c r="E20" s="538">
        <v>2</v>
      </c>
      <c r="F20" s="85" t="s">
        <v>1905</v>
      </c>
    </row>
    <row r="21" spans="1:6">
      <c r="A21" s="78"/>
      <c r="B21" s="85">
        <v>0</v>
      </c>
      <c r="C21" s="85" t="s">
        <v>1907</v>
      </c>
      <c r="D21" s="78"/>
      <c r="E21" s="85">
        <v>0</v>
      </c>
      <c r="F21" s="85" t="s">
        <v>1907</v>
      </c>
    </row>
    <row r="22" ht="28.8" spans="1:6">
      <c r="A22" s="78"/>
      <c r="B22" s="85">
        <v>21</v>
      </c>
      <c r="C22" s="540" t="s">
        <v>1908</v>
      </c>
      <c r="D22" s="78"/>
      <c r="E22" s="85">
        <v>23</v>
      </c>
      <c r="F22" s="540" t="s">
        <v>1909</v>
      </c>
    </row>
    <row r="23" spans="1:6">
      <c r="A23" s="78"/>
      <c r="B23" s="541">
        <f>FLOOR((B19*8)/(B22*8),1)</f>
        <v>1</v>
      </c>
      <c r="C23" s="1380" t="s">
        <v>1149</v>
      </c>
      <c r="D23" s="78"/>
      <c r="E23" s="541">
        <f>(E22-E20)/E22</f>
        <v>0.91304347826087</v>
      </c>
      <c r="F23" s="1380" t="s">
        <v>1153</v>
      </c>
    </row>
    <row r="24" spans="1:6">
      <c r="A24" s="78"/>
      <c r="B24" s="85">
        <f>B18*B23</f>
        <v>10000</v>
      </c>
      <c r="C24" s="85" t="s">
        <v>1910</v>
      </c>
      <c r="D24" s="78"/>
      <c r="E24" s="85">
        <f>E18*E23</f>
        <v>9130.4347826087</v>
      </c>
      <c r="F24" s="85" t="s">
        <v>1910</v>
      </c>
    </row>
    <row r="25" spans="1:6">
      <c r="A25" s="78"/>
      <c r="B25" s="78"/>
      <c r="C25" s="78"/>
      <c r="D25" s="78"/>
      <c r="E25" s="78"/>
      <c r="F25" s="78"/>
    </row>
    <row r="26" spans="1:6">
      <c r="A26" s="78" t="s">
        <v>1912</v>
      </c>
      <c r="B26" s="85" t="s">
        <v>1913</v>
      </c>
      <c r="C26" s="85"/>
      <c r="D26" s="78"/>
      <c r="E26" s="85" t="s">
        <v>1913</v>
      </c>
      <c r="F26" s="85"/>
    </row>
    <row r="27" spans="1:6">
      <c r="A27" s="78"/>
      <c r="B27" s="78"/>
      <c r="C27" s="78"/>
      <c r="D27" s="78"/>
      <c r="E27" s="78"/>
      <c r="F27" s="78"/>
    </row>
    <row r="28" spans="1:6">
      <c r="A28" s="78"/>
      <c r="B28" s="538">
        <v>10000</v>
      </c>
      <c r="C28" s="85" t="s">
        <v>1902</v>
      </c>
      <c r="D28" s="78"/>
      <c r="E28" s="538">
        <v>10000</v>
      </c>
      <c r="F28" s="85" t="s">
        <v>1902</v>
      </c>
    </row>
    <row r="29" ht="26.3" spans="1:6">
      <c r="A29" s="78"/>
      <c r="B29" s="85">
        <v>18</v>
      </c>
      <c r="C29" s="539" t="s">
        <v>1903</v>
      </c>
      <c r="D29" s="78"/>
      <c r="E29" s="85">
        <v>18</v>
      </c>
      <c r="F29" s="542" t="s">
        <v>1914</v>
      </c>
    </row>
    <row r="30" spans="1:6">
      <c r="A30" s="78"/>
      <c r="B30" s="538">
        <v>1</v>
      </c>
      <c r="C30" s="85" t="s">
        <v>1905</v>
      </c>
      <c r="D30" s="78"/>
      <c r="E30" s="538">
        <v>1</v>
      </c>
      <c r="F30" s="85" t="s">
        <v>1905</v>
      </c>
    </row>
    <row r="31" spans="1:6">
      <c r="A31" s="78"/>
      <c r="B31" s="85">
        <v>2</v>
      </c>
      <c r="C31" s="85" t="s">
        <v>1907</v>
      </c>
      <c r="D31" s="78"/>
      <c r="E31" s="85">
        <v>2</v>
      </c>
      <c r="F31" s="85" t="s">
        <v>1907</v>
      </c>
    </row>
    <row r="32" ht="28.8" spans="1:6">
      <c r="A32" s="78"/>
      <c r="B32" s="85">
        <v>21</v>
      </c>
      <c r="C32" s="540" t="s">
        <v>1908</v>
      </c>
      <c r="D32" s="78"/>
      <c r="E32" s="85">
        <v>23</v>
      </c>
      <c r="F32" s="85" t="s">
        <v>1915</v>
      </c>
    </row>
    <row r="33" spans="1:6">
      <c r="A33" s="78"/>
      <c r="B33" s="541">
        <f>(B29*8)/(B32*8)</f>
        <v>0.857142857142857</v>
      </c>
      <c r="C33" s="1380" t="s">
        <v>1149</v>
      </c>
      <c r="D33" s="78"/>
      <c r="E33" s="541">
        <f>(E32-E30-E31)/E32</f>
        <v>0.869565217391304</v>
      </c>
      <c r="F33" s="1380" t="s">
        <v>1153</v>
      </c>
    </row>
    <row r="34" spans="1:6">
      <c r="A34" s="78"/>
      <c r="B34" s="85">
        <f>B28*B33</f>
        <v>8571.42857142857</v>
      </c>
      <c r="C34" s="85" t="s">
        <v>1910</v>
      </c>
      <c r="D34" s="78"/>
      <c r="E34" s="85">
        <f>E28*E33</f>
        <v>8695.65217391304</v>
      </c>
      <c r="F34" s="85" t="s">
        <v>1910</v>
      </c>
    </row>
  </sheetData>
  <mergeCells count="2">
    <mergeCell ref="B4:C4"/>
    <mergeCell ref="E4:F4"/>
  </mergeCells>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selection activeCell="A1" sqref="$A1:$XFD1048576"/>
    </sheetView>
  </sheetViews>
  <sheetFormatPr defaultColWidth="9" defaultRowHeight="14.4"/>
  <cols>
    <col min="1" max="1" width="13.8840579710145" style="132" customWidth="1"/>
    <col min="2" max="2" width="28.6666666666667" style="132" customWidth="1"/>
    <col min="3" max="4" width="9.66666666666667" style="132" customWidth="1"/>
    <col min="5" max="5" width="9" style="132" customWidth="1"/>
    <col min="6" max="6" width="13.8840579710145" style="132" customWidth="1"/>
    <col min="7" max="7" width="15.1086956521739" style="132" customWidth="1"/>
    <col min="8" max="8" width="13.8840579710145" style="132" customWidth="1"/>
    <col min="9" max="10" width="12.5579710144928" style="132" customWidth="1"/>
    <col min="11" max="11" width="10.5579710144928" style="132" customWidth="1"/>
    <col min="12" max="12" width="10.3333333333333" style="132" customWidth="1"/>
    <col min="13" max="13" width="9.55797101449275" style="132" customWidth="1"/>
    <col min="14" max="16384" width="8.88405797101449" style="216"/>
  </cols>
  <sheetData>
    <row r="1" ht="39.45" spans="1:13">
      <c r="A1" s="503" t="s">
        <v>1916</v>
      </c>
      <c r="B1" s="503" t="s">
        <v>1876</v>
      </c>
      <c r="C1" s="503" t="s">
        <v>1917</v>
      </c>
      <c r="D1" s="503" t="s">
        <v>1918</v>
      </c>
      <c r="E1" s="503" t="s">
        <v>1919</v>
      </c>
      <c r="G1" s="522"/>
      <c r="H1" s="522"/>
      <c r="I1" s="522"/>
      <c r="J1" s="522"/>
      <c r="K1" s="522"/>
      <c r="L1" s="522"/>
      <c r="M1" s="522"/>
    </row>
    <row r="2" spans="1:13">
      <c r="A2" s="504" t="s">
        <v>73</v>
      </c>
      <c r="B2" s="504"/>
      <c r="C2" s="504"/>
      <c r="D2" s="504"/>
      <c r="E2" s="504"/>
      <c r="G2" s="523"/>
      <c r="H2" s="523"/>
      <c r="I2" s="523"/>
      <c r="J2" s="523"/>
      <c r="K2" s="523"/>
      <c r="L2" s="523"/>
      <c r="M2" s="523"/>
    </row>
    <row r="3" spans="1:13">
      <c r="A3" s="505" t="s">
        <v>1920</v>
      </c>
      <c r="B3" s="506"/>
      <c r="C3" s="506"/>
      <c r="D3" s="506"/>
      <c r="E3" s="524"/>
      <c r="G3" s="523"/>
      <c r="H3" s="523"/>
      <c r="I3" s="523"/>
      <c r="J3" s="523"/>
      <c r="K3" s="523"/>
      <c r="L3" s="523"/>
      <c r="M3" s="523"/>
    </row>
    <row r="4" spans="1:5">
      <c r="A4" s="507" t="s">
        <v>1921</v>
      </c>
      <c r="B4" s="508" t="s">
        <v>1922</v>
      </c>
      <c r="C4" s="509">
        <v>0.5</v>
      </c>
      <c r="D4" s="509">
        <v>0.520833333333333</v>
      </c>
      <c r="E4" s="509" t="s">
        <v>1923</v>
      </c>
    </row>
    <row r="6" ht="39.45" spans="1:13">
      <c r="A6" s="503" t="s">
        <v>1924</v>
      </c>
      <c r="B6" s="503" t="s">
        <v>1876</v>
      </c>
      <c r="C6" s="503" t="s">
        <v>1925</v>
      </c>
      <c r="D6" s="503" t="s">
        <v>1926</v>
      </c>
      <c r="E6" s="503" t="s">
        <v>1927</v>
      </c>
      <c r="F6" s="525" t="s">
        <v>1916</v>
      </c>
      <c r="G6" s="525" t="s">
        <v>1928</v>
      </c>
      <c r="H6" s="525" t="s">
        <v>1929</v>
      </c>
      <c r="I6" s="525" t="s">
        <v>1919</v>
      </c>
      <c r="J6" s="525" t="s">
        <v>1927</v>
      </c>
      <c r="K6" s="522"/>
      <c r="L6" s="522"/>
      <c r="M6" s="522"/>
    </row>
    <row r="7" spans="1:13">
      <c r="A7" s="504" t="s">
        <v>73</v>
      </c>
      <c r="B7" s="504" t="s">
        <v>509</v>
      </c>
      <c r="C7" s="504"/>
      <c r="D7" s="504"/>
      <c r="E7" s="504"/>
      <c r="F7" s="504" t="s">
        <v>73</v>
      </c>
      <c r="G7" s="504"/>
      <c r="H7" s="504"/>
      <c r="I7" s="504"/>
      <c r="J7" s="504"/>
      <c r="K7" s="523"/>
      <c r="L7" s="523"/>
      <c r="M7" s="523"/>
    </row>
    <row r="8" spans="1:13">
      <c r="A8" s="510" t="s">
        <v>1930</v>
      </c>
      <c r="B8" s="511"/>
      <c r="C8" s="511"/>
      <c r="D8" s="511"/>
      <c r="E8" s="526"/>
      <c r="F8" s="505" t="s">
        <v>1920</v>
      </c>
      <c r="G8" s="506"/>
      <c r="H8" s="506"/>
      <c r="I8" s="506"/>
      <c r="J8" s="524"/>
      <c r="K8" s="523"/>
      <c r="L8" s="523"/>
      <c r="M8" s="523"/>
    </row>
    <row r="9" spans="1:10">
      <c r="A9" s="507">
        <v>8800</v>
      </c>
      <c r="B9" s="512" t="s">
        <v>1931</v>
      </c>
      <c r="C9" s="509">
        <v>0.354166666666667</v>
      </c>
      <c r="D9" s="509">
        <v>0.708333333333333</v>
      </c>
      <c r="E9" s="509">
        <v>8</v>
      </c>
      <c r="F9" s="527" t="s">
        <v>1921</v>
      </c>
      <c r="G9" s="143">
        <v>0.5</v>
      </c>
      <c r="H9" s="143">
        <v>0.520833333333333</v>
      </c>
      <c r="I9" s="204" t="s">
        <v>1923</v>
      </c>
      <c r="J9" s="529">
        <v>8</v>
      </c>
    </row>
    <row r="10" spans="1:10">
      <c r="A10" s="507" t="s">
        <v>1932</v>
      </c>
      <c r="B10" s="171" t="s">
        <v>1932</v>
      </c>
      <c r="C10" s="509" t="s">
        <v>1933</v>
      </c>
      <c r="D10" s="509" t="s">
        <v>1933</v>
      </c>
      <c r="E10" s="509">
        <v>0</v>
      </c>
      <c r="F10" s="527" t="s">
        <v>1933</v>
      </c>
      <c r="G10" s="528" t="s">
        <v>1933</v>
      </c>
      <c r="H10" s="204" t="s">
        <v>1933</v>
      </c>
      <c r="I10" s="204" t="s">
        <v>1933</v>
      </c>
      <c r="J10" s="528">
        <v>0</v>
      </c>
    </row>
    <row r="12" spans="1:13">
      <c r="A12" s="503" t="s">
        <v>1934</v>
      </c>
      <c r="B12" s="503" t="s">
        <v>1876</v>
      </c>
      <c r="C12" s="503" t="s">
        <v>1935</v>
      </c>
      <c r="D12" s="503" t="s">
        <v>1936</v>
      </c>
      <c r="E12" s="503" t="s">
        <v>1937</v>
      </c>
      <c r="F12" s="503" t="s">
        <v>1938</v>
      </c>
      <c r="G12" s="503" t="s">
        <v>1939</v>
      </c>
      <c r="H12" s="503" t="s">
        <v>1940</v>
      </c>
      <c r="I12" s="503" t="s">
        <v>1941</v>
      </c>
      <c r="J12" s="503" t="s">
        <v>1942</v>
      </c>
      <c r="K12" s="530"/>
      <c r="L12" s="530"/>
      <c r="M12" s="530"/>
    </row>
    <row r="13" spans="1:13">
      <c r="A13" s="504" t="s">
        <v>73</v>
      </c>
      <c r="B13" s="504" t="s">
        <v>509</v>
      </c>
      <c r="C13" s="504" t="s">
        <v>78</v>
      </c>
      <c r="D13" s="504"/>
      <c r="E13" s="504"/>
      <c r="F13" s="504"/>
      <c r="G13" s="504"/>
      <c r="H13" s="504"/>
      <c r="I13" s="504"/>
      <c r="J13" s="504"/>
      <c r="K13" s="523"/>
      <c r="L13" s="523"/>
      <c r="M13" s="523"/>
    </row>
    <row r="14" spans="1:13">
      <c r="A14" s="510" t="s">
        <v>1943</v>
      </c>
      <c r="B14" s="511"/>
      <c r="C14" s="511"/>
      <c r="D14" s="511"/>
      <c r="E14" s="511"/>
      <c r="F14" s="511"/>
      <c r="G14" s="511"/>
      <c r="H14" s="511"/>
      <c r="I14" s="511"/>
      <c r="J14" s="526"/>
      <c r="K14" s="523"/>
      <c r="L14" s="523"/>
      <c r="M14" s="523"/>
    </row>
    <row r="15" spans="1:10">
      <c r="A15" s="508" t="s">
        <v>1944</v>
      </c>
      <c r="B15" s="512" t="s">
        <v>1945</v>
      </c>
      <c r="C15" s="509">
        <v>1</v>
      </c>
      <c r="D15" s="513">
        <v>8800</v>
      </c>
      <c r="E15" s="513">
        <v>8800</v>
      </c>
      <c r="F15" s="513">
        <v>8800</v>
      </c>
      <c r="G15" s="513">
        <v>8800</v>
      </c>
      <c r="H15" s="513">
        <v>8800</v>
      </c>
      <c r="I15" s="513" t="s">
        <v>1932</v>
      </c>
      <c r="J15" s="509" t="s">
        <v>1932</v>
      </c>
    </row>
    <row r="17" ht="26.3" spans="1:13">
      <c r="A17" s="514" t="s">
        <v>1946</v>
      </c>
      <c r="B17" s="514" t="s">
        <v>1876</v>
      </c>
      <c r="C17" s="515" t="s">
        <v>1440</v>
      </c>
      <c r="D17" s="515" t="s">
        <v>1947</v>
      </c>
      <c r="E17" s="515" t="s">
        <v>624</v>
      </c>
      <c r="F17" s="514" t="s">
        <v>1948</v>
      </c>
      <c r="G17" s="514" t="s">
        <v>1949</v>
      </c>
      <c r="H17" s="514" t="s">
        <v>1950</v>
      </c>
      <c r="I17" s="514" t="s">
        <v>1951</v>
      </c>
      <c r="J17" s="514" t="s">
        <v>1952</v>
      </c>
      <c r="K17" s="514" t="s">
        <v>1953</v>
      </c>
      <c r="L17" s="514" t="s">
        <v>1954</v>
      </c>
      <c r="M17" s="514" t="s">
        <v>1955</v>
      </c>
    </row>
    <row r="18" spans="1:13">
      <c r="A18" s="137" t="s">
        <v>652</v>
      </c>
      <c r="B18" s="137" t="s">
        <v>77</v>
      </c>
      <c r="C18" s="137"/>
      <c r="D18" s="137"/>
      <c r="E18" s="137"/>
      <c r="F18" s="137"/>
      <c r="G18" s="137"/>
      <c r="H18" s="137"/>
      <c r="I18" s="137"/>
      <c r="J18" s="137"/>
      <c r="K18" s="137"/>
      <c r="L18" s="137"/>
      <c r="M18" s="137"/>
    </row>
    <row r="19" spans="1:13">
      <c r="A19" s="516" t="s">
        <v>1956</v>
      </c>
      <c r="B19" s="160"/>
      <c r="C19" s="160"/>
      <c r="D19" s="160"/>
      <c r="E19" s="160"/>
      <c r="F19" s="160"/>
      <c r="G19" s="160"/>
      <c r="H19" s="160"/>
      <c r="I19" s="160"/>
      <c r="J19" s="160"/>
      <c r="K19" s="160"/>
      <c r="L19" s="160"/>
      <c r="M19" s="161"/>
    </row>
    <row r="20" spans="1:13">
      <c r="A20" s="508" t="s">
        <v>1957</v>
      </c>
      <c r="B20" s="512" t="s">
        <v>1958</v>
      </c>
      <c r="C20" s="512">
        <v>1</v>
      </c>
      <c r="D20" s="517" t="s">
        <v>1888</v>
      </c>
      <c r="E20" s="512">
        <v>28</v>
      </c>
      <c r="F20" s="512">
        <v>8</v>
      </c>
      <c r="G20" s="512">
        <f>+H20*F20</f>
        <v>40</v>
      </c>
      <c r="H20" s="512">
        <v>5</v>
      </c>
      <c r="I20" s="531">
        <v>174</v>
      </c>
      <c r="J20" s="512">
        <f>+G20*52</f>
        <v>2080</v>
      </c>
      <c r="K20" s="512" t="s">
        <v>1944</v>
      </c>
      <c r="L20" s="512" t="s">
        <v>1873</v>
      </c>
      <c r="M20" s="512">
        <v>1</v>
      </c>
    </row>
    <row r="21" s="502" customFormat="1" spans="1:13">
      <c r="A21" s="518" t="s">
        <v>1959</v>
      </c>
      <c r="B21" s="519" t="s">
        <v>1960</v>
      </c>
      <c r="C21" s="519">
        <v>1</v>
      </c>
      <c r="D21" s="520" t="s">
        <v>1888</v>
      </c>
      <c r="E21" s="519">
        <v>28</v>
      </c>
      <c r="F21" s="519">
        <v>8</v>
      </c>
      <c r="G21" s="519">
        <f>+H21*F21</f>
        <v>40</v>
      </c>
      <c r="H21" s="519">
        <v>5</v>
      </c>
      <c r="I21" s="532">
        <v>174</v>
      </c>
      <c r="J21" s="519">
        <f>+G21*52</f>
        <v>2080</v>
      </c>
      <c r="K21" s="519" t="s">
        <v>1944</v>
      </c>
      <c r="L21" s="519" t="s">
        <v>1873</v>
      </c>
      <c r="M21" s="519">
        <v>1</v>
      </c>
    </row>
    <row r="22" spans="2:2">
      <c r="B22" s="521"/>
    </row>
  </sheetData>
  <mergeCells count="4">
    <mergeCell ref="A3:E3"/>
    <mergeCell ref="A8:E8"/>
    <mergeCell ref="A14:J14"/>
    <mergeCell ref="A19:M19"/>
  </mergeCells>
  <hyperlinks>
    <hyperlink ref="C17" location="ESGWSRULE" display="ESG"/>
    <hyperlink ref="E17" location="PSGWSRULE" display="PSG"/>
    <hyperlink ref="D17" location="PSGPHCALENDAR" display="PH Calendar"/>
  </hyperlinks>
  <pageMargins left="0.7" right="0.7" top="0.75" bottom="0.75" header="0.3" footer="0.3"/>
  <pageSetup paperSize="9" orientation="portrait"/>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B20" sqref="B20"/>
    </sheetView>
  </sheetViews>
  <sheetFormatPr defaultColWidth="9" defaultRowHeight="14.4" outlineLevelCol="5"/>
  <cols>
    <col min="1" max="1" width="28.1086956521739" customWidth="1"/>
    <col min="2" max="2" width="50" customWidth="1"/>
    <col min="3" max="3" width="13.4420289855072" customWidth="1"/>
    <col min="4" max="4" width="11.8840579710145" customWidth="1"/>
    <col min="5" max="5" width="15.6666666666667" customWidth="1"/>
    <col min="6" max="6" width="16.8840579710145" customWidth="1"/>
  </cols>
  <sheetData>
    <row r="1" spans="1:6">
      <c r="A1" s="79" t="s">
        <v>1961</v>
      </c>
      <c r="B1" s="488" t="s">
        <v>1962</v>
      </c>
      <c r="C1" s="489" t="s">
        <v>1963</v>
      </c>
      <c r="D1" s="489" t="s">
        <v>1964</v>
      </c>
      <c r="E1" s="489" t="s">
        <v>1965</v>
      </c>
      <c r="F1" s="497" t="s">
        <v>1966</v>
      </c>
    </row>
    <row r="2" spans="1:6">
      <c r="A2" s="490"/>
      <c r="B2" s="490"/>
      <c r="C2" s="490"/>
      <c r="D2" s="491" t="s">
        <v>1967</v>
      </c>
      <c r="E2" s="498"/>
      <c r="F2" s="499" t="s">
        <v>1968</v>
      </c>
    </row>
    <row r="3" spans="1:6">
      <c r="A3" s="81" t="s">
        <v>1969</v>
      </c>
      <c r="B3" s="82"/>
      <c r="C3" s="82"/>
      <c r="D3" s="82"/>
      <c r="E3" s="93"/>
      <c r="F3" s="500"/>
    </row>
    <row r="4" spans="1:6">
      <c r="A4" s="492" t="s">
        <v>1970</v>
      </c>
      <c r="B4" s="1381" t="s">
        <v>1971</v>
      </c>
      <c r="C4" s="492"/>
      <c r="D4" s="494"/>
      <c r="E4" s="494"/>
      <c r="F4" s="501" t="s">
        <v>521</v>
      </c>
    </row>
    <row r="5" spans="1:6">
      <c r="A5" s="492" t="s">
        <v>1972</v>
      </c>
      <c r="B5" s="1381" t="s">
        <v>1973</v>
      </c>
      <c r="C5" s="492"/>
      <c r="D5" s="494"/>
      <c r="E5" s="494"/>
      <c r="F5" s="501" t="s">
        <v>521</v>
      </c>
    </row>
    <row r="6" spans="1:6">
      <c r="A6" s="492" t="s">
        <v>1974</v>
      </c>
      <c r="B6" s="1381" t="s">
        <v>1975</v>
      </c>
      <c r="C6" s="492"/>
      <c r="D6" s="494"/>
      <c r="E6" s="494"/>
      <c r="F6" s="501" t="s">
        <v>521</v>
      </c>
    </row>
    <row r="7" spans="1:6">
      <c r="A7" s="492" t="s">
        <v>1976</v>
      </c>
      <c r="B7" s="1382" t="s">
        <v>1977</v>
      </c>
      <c r="C7" s="492"/>
      <c r="D7" s="494"/>
      <c r="E7" s="494"/>
      <c r="F7" s="501" t="s">
        <v>521</v>
      </c>
    </row>
    <row r="8" spans="1:6">
      <c r="A8" s="492" t="s">
        <v>1978</v>
      </c>
      <c r="B8" s="1381" t="s">
        <v>1979</v>
      </c>
      <c r="C8" s="492"/>
      <c r="D8" s="494"/>
      <c r="E8" s="494"/>
      <c r="F8" s="501" t="s">
        <v>521</v>
      </c>
    </row>
    <row r="9" spans="1:6">
      <c r="A9" s="496" t="s">
        <v>1980</v>
      </c>
      <c r="B9" s="1381" t="s">
        <v>1981</v>
      </c>
      <c r="C9" s="492"/>
      <c r="D9" s="494"/>
      <c r="E9" s="494"/>
      <c r="F9" s="501" t="s">
        <v>521</v>
      </c>
    </row>
    <row r="10" spans="1:6">
      <c r="A10" s="492" t="s">
        <v>1982</v>
      </c>
      <c r="B10" s="1382" t="s">
        <v>1983</v>
      </c>
      <c r="C10" s="492"/>
      <c r="D10" s="494"/>
      <c r="E10" s="494"/>
      <c r="F10" s="501"/>
    </row>
    <row r="11" spans="1:6">
      <c r="A11" s="492"/>
      <c r="B11" s="495"/>
      <c r="C11" s="492"/>
      <c r="D11" s="494"/>
      <c r="E11" s="494"/>
      <c r="F11" s="501"/>
    </row>
    <row r="12" spans="1:6">
      <c r="A12" s="492"/>
      <c r="B12" s="495"/>
      <c r="C12" s="492"/>
      <c r="D12" s="494"/>
      <c r="E12" s="494"/>
      <c r="F12" s="501"/>
    </row>
  </sheetData>
  <mergeCells count="2">
    <mergeCell ref="A2:C2"/>
    <mergeCell ref="A3:E3"/>
  </mergeCells>
  <pageMargins left="0.7" right="0.7" top="0.75" bottom="0.75" header="0.3" footer="0.3"/>
  <pageSetup paperSize="9" orientation="portrait"/>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X521"/>
  <sheetViews>
    <sheetView zoomScale="85" zoomScaleNormal="85" topLeftCell="D25" workbookViewId="0">
      <selection activeCell="D25" sqref="$A1:$XFD1048576"/>
    </sheetView>
  </sheetViews>
  <sheetFormatPr defaultColWidth="9.10869565217391" defaultRowHeight="14.4"/>
  <cols>
    <col min="1" max="1" width="16.3333333333333" style="132" customWidth="1"/>
    <col min="2" max="2" width="17.8840579710145" style="132" customWidth="1"/>
    <col min="3" max="3" width="16.3333333333333" style="132" customWidth="1"/>
    <col min="4" max="4" width="23.7753623188406" style="132" customWidth="1"/>
    <col min="5" max="5" width="14.3333333333333" style="132" customWidth="1"/>
    <col min="6" max="7" width="19.3333333333333" style="132" customWidth="1"/>
    <col min="8" max="8" width="26.2173913043478" style="132" customWidth="1"/>
    <col min="9" max="9" width="20.7753623188406" style="132" customWidth="1"/>
    <col min="10" max="10" width="21.5579710144928" style="132" customWidth="1"/>
    <col min="11" max="11" width="14.7753623188406" style="132" customWidth="1"/>
    <col min="12" max="12" width="13.4420289855072" style="132" customWidth="1"/>
    <col min="13" max="13" width="26.3333333333333" style="132" customWidth="1"/>
    <col min="14" max="14" width="23" style="132" customWidth="1"/>
    <col min="15" max="15" width="14.8840579710145" style="132" customWidth="1"/>
    <col min="16" max="16" width="9.10869565217391" style="132"/>
    <col min="17" max="17" width="29.1086956521739" style="132" customWidth="1"/>
    <col min="18" max="18" width="9.10869565217391" style="132"/>
    <col min="19" max="19" width="14.6666666666667" style="132" customWidth="1"/>
    <col min="20" max="20" width="9.10869565217391" style="132"/>
    <col min="21" max="21" width="22.5579710144928" style="132" customWidth="1"/>
    <col min="22" max="22" width="38.5579710144928" style="132" customWidth="1"/>
    <col min="23" max="23" width="13.4420289855072" style="132" customWidth="1"/>
    <col min="24" max="256" width="9.10869565217391" style="132"/>
    <col min="257" max="257" width="23.8840579710145" style="132" customWidth="1"/>
    <col min="258" max="258" width="12" style="132" customWidth="1"/>
    <col min="259" max="261" width="12.8840579710145" style="132" customWidth="1"/>
    <col min="262" max="263" width="19.3333333333333" style="132" customWidth="1"/>
    <col min="264" max="264" width="24.8840579710145" style="132" customWidth="1"/>
    <col min="265" max="265" width="15.3333333333333" style="132" customWidth="1"/>
    <col min="266" max="267" width="21.5579710144928" style="132" customWidth="1"/>
    <col min="268" max="268" width="13.4420289855072" style="132" customWidth="1"/>
    <col min="269" max="269" width="52.5579710144928" style="132" customWidth="1"/>
    <col min="270" max="270" width="44.4420289855072" style="132" customWidth="1"/>
    <col min="271" max="271" width="14.8840579710145" style="132" customWidth="1"/>
    <col min="272" max="272" width="9.10869565217391" style="132"/>
    <col min="273" max="273" width="29.1086956521739" style="132" customWidth="1"/>
    <col min="274" max="274" width="9.10869565217391" style="132"/>
    <col min="275" max="275" width="14.6666666666667" style="132" customWidth="1"/>
    <col min="276" max="276" width="9.10869565217391" style="132"/>
    <col min="277" max="277" width="22.5579710144928" style="132" customWidth="1"/>
    <col min="278" max="278" width="38.5579710144928" style="132" customWidth="1"/>
    <col min="279" max="279" width="13.4420289855072" style="132" customWidth="1"/>
    <col min="280" max="512" width="9.10869565217391" style="132"/>
    <col min="513" max="513" width="23.8840579710145" style="132" customWidth="1"/>
    <col min="514" max="514" width="12" style="132" customWidth="1"/>
    <col min="515" max="517" width="12.8840579710145" style="132" customWidth="1"/>
    <col min="518" max="519" width="19.3333333333333" style="132" customWidth="1"/>
    <col min="520" max="520" width="24.8840579710145" style="132" customWidth="1"/>
    <col min="521" max="521" width="15.3333333333333" style="132" customWidth="1"/>
    <col min="522" max="523" width="21.5579710144928" style="132" customWidth="1"/>
    <col min="524" max="524" width="13.4420289855072" style="132" customWidth="1"/>
    <col min="525" max="525" width="52.5579710144928" style="132" customWidth="1"/>
    <col min="526" max="526" width="44.4420289855072" style="132" customWidth="1"/>
    <col min="527" max="527" width="14.8840579710145" style="132" customWidth="1"/>
    <col min="528" max="528" width="9.10869565217391" style="132"/>
    <col min="529" max="529" width="29.1086956521739" style="132" customWidth="1"/>
    <col min="530" max="530" width="9.10869565217391" style="132"/>
    <col min="531" max="531" width="14.6666666666667" style="132" customWidth="1"/>
    <col min="532" max="532" width="9.10869565217391" style="132"/>
    <col min="533" max="533" width="22.5579710144928" style="132" customWidth="1"/>
    <col min="534" max="534" width="38.5579710144928" style="132" customWidth="1"/>
    <col min="535" max="535" width="13.4420289855072" style="132" customWidth="1"/>
    <col min="536" max="768" width="9.10869565217391" style="132"/>
    <col min="769" max="769" width="23.8840579710145" style="132" customWidth="1"/>
    <col min="770" max="770" width="12" style="132" customWidth="1"/>
    <col min="771" max="773" width="12.8840579710145" style="132" customWidth="1"/>
    <col min="774" max="775" width="19.3333333333333" style="132" customWidth="1"/>
    <col min="776" max="776" width="24.8840579710145" style="132" customWidth="1"/>
    <col min="777" max="777" width="15.3333333333333" style="132" customWidth="1"/>
    <col min="778" max="779" width="21.5579710144928" style="132" customWidth="1"/>
    <col min="780" max="780" width="13.4420289855072" style="132" customWidth="1"/>
    <col min="781" max="781" width="52.5579710144928" style="132" customWidth="1"/>
    <col min="782" max="782" width="44.4420289855072" style="132" customWidth="1"/>
    <col min="783" max="783" width="14.8840579710145" style="132" customWidth="1"/>
    <col min="784" max="784" width="9.10869565217391" style="132"/>
    <col min="785" max="785" width="29.1086956521739" style="132" customWidth="1"/>
    <col min="786" max="786" width="9.10869565217391" style="132"/>
    <col min="787" max="787" width="14.6666666666667" style="132" customWidth="1"/>
    <col min="788" max="788" width="9.10869565217391" style="132"/>
    <col min="789" max="789" width="22.5579710144928" style="132" customWidth="1"/>
    <col min="790" max="790" width="38.5579710144928" style="132" customWidth="1"/>
    <col min="791" max="791" width="13.4420289855072" style="132" customWidth="1"/>
    <col min="792" max="1024" width="9.10869565217391" style="132"/>
    <col min="1025" max="1025" width="23.8840579710145" style="132" customWidth="1"/>
    <col min="1026" max="1026" width="12" style="132" customWidth="1"/>
    <col min="1027" max="1029" width="12.8840579710145" style="132" customWidth="1"/>
    <col min="1030" max="1031" width="19.3333333333333" style="132" customWidth="1"/>
    <col min="1032" max="1032" width="24.8840579710145" style="132" customWidth="1"/>
    <col min="1033" max="1033" width="15.3333333333333" style="132" customWidth="1"/>
    <col min="1034" max="1035" width="21.5579710144928" style="132" customWidth="1"/>
    <col min="1036" max="1036" width="13.4420289855072" style="132" customWidth="1"/>
    <col min="1037" max="1037" width="52.5579710144928" style="132" customWidth="1"/>
    <col min="1038" max="1038" width="44.4420289855072" style="132" customWidth="1"/>
    <col min="1039" max="1039" width="14.8840579710145" style="132" customWidth="1"/>
    <col min="1040" max="1040" width="9.10869565217391" style="132"/>
    <col min="1041" max="1041" width="29.1086956521739" style="132" customWidth="1"/>
    <col min="1042" max="1042" width="9.10869565217391" style="132"/>
    <col min="1043" max="1043" width="14.6666666666667" style="132" customWidth="1"/>
    <col min="1044" max="1044" width="9.10869565217391" style="132"/>
    <col min="1045" max="1045" width="22.5579710144928" style="132" customWidth="1"/>
    <col min="1046" max="1046" width="38.5579710144928" style="132" customWidth="1"/>
    <col min="1047" max="1047" width="13.4420289855072" style="132" customWidth="1"/>
    <col min="1048" max="1280" width="9.10869565217391" style="132"/>
    <col min="1281" max="1281" width="23.8840579710145" style="132" customWidth="1"/>
    <col min="1282" max="1282" width="12" style="132" customWidth="1"/>
    <col min="1283" max="1285" width="12.8840579710145" style="132" customWidth="1"/>
    <col min="1286" max="1287" width="19.3333333333333" style="132" customWidth="1"/>
    <col min="1288" max="1288" width="24.8840579710145" style="132" customWidth="1"/>
    <col min="1289" max="1289" width="15.3333333333333" style="132" customWidth="1"/>
    <col min="1290" max="1291" width="21.5579710144928" style="132" customWidth="1"/>
    <col min="1292" max="1292" width="13.4420289855072" style="132" customWidth="1"/>
    <col min="1293" max="1293" width="52.5579710144928" style="132" customWidth="1"/>
    <col min="1294" max="1294" width="44.4420289855072" style="132" customWidth="1"/>
    <col min="1295" max="1295" width="14.8840579710145" style="132" customWidth="1"/>
    <col min="1296" max="1296" width="9.10869565217391" style="132"/>
    <col min="1297" max="1297" width="29.1086956521739" style="132" customWidth="1"/>
    <col min="1298" max="1298" width="9.10869565217391" style="132"/>
    <col min="1299" max="1299" width="14.6666666666667" style="132" customWidth="1"/>
    <col min="1300" max="1300" width="9.10869565217391" style="132"/>
    <col min="1301" max="1301" width="22.5579710144928" style="132" customWidth="1"/>
    <col min="1302" max="1302" width="38.5579710144928" style="132" customWidth="1"/>
    <col min="1303" max="1303" width="13.4420289855072" style="132" customWidth="1"/>
    <col min="1304" max="1536" width="9.10869565217391" style="132"/>
    <col min="1537" max="1537" width="23.8840579710145" style="132" customWidth="1"/>
    <col min="1538" max="1538" width="12" style="132" customWidth="1"/>
    <col min="1539" max="1541" width="12.8840579710145" style="132" customWidth="1"/>
    <col min="1542" max="1543" width="19.3333333333333" style="132" customWidth="1"/>
    <col min="1544" max="1544" width="24.8840579710145" style="132" customWidth="1"/>
    <col min="1545" max="1545" width="15.3333333333333" style="132" customWidth="1"/>
    <col min="1546" max="1547" width="21.5579710144928" style="132" customWidth="1"/>
    <col min="1548" max="1548" width="13.4420289855072" style="132" customWidth="1"/>
    <col min="1549" max="1549" width="52.5579710144928" style="132" customWidth="1"/>
    <col min="1550" max="1550" width="44.4420289855072" style="132" customWidth="1"/>
    <col min="1551" max="1551" width="14.8840579710145" style="132" customWidth="1"/>
    <col min="1552" max="1552" width="9.10869565217391" style="132"/>
    <col min="1553" max="1553" width="29.1086956521739" style="132" customWidth="1"/>
    <col min="1554" max="1554" width="9.10869565217391" style="132"/>
    <col min="1555" max="1555" width="14.6666666666667" style="132" customWidth="1"/>
    <col min="1556" max="1556" width="9.10869565217391" style="132"/>
    <col min="1557" max="1557" width="22.5579710144928" style="132" customWidth="1"/>
    <col min="1558" max="1558" width="38.5579710144928" style="132" customWidth="1"/>
    <col min="1559" max="1559" width="13.4420289855072" style="132" customWidth="1"/>
    <col min="1560" max="1792" width="9.10869565217391" style="132"/>
    <col min="1793" max="1793" width="23.8840579710145" style="132" customWidth="1"/>
    <col min="1794" max="1794" width="12" style="132" customWidth="1"/>
    <col min="1795" max="1797" width="12.8840579710145" style="132" customWidth="1"/>
    <col min="1798" max="1799" width="19.3333333333333" style="132" customWidth="1"/>
    <col min="1800" max="1800" width="24.8840579710145" style="132" customWidth="1"/>
    <col min="1801" max="1801" width="15.3333333333333" style="132" customWidth="1"/>
    <col min="1802" max="1803" width="21.5579710144928" style="132" customWidth="1"/>
    <col min="1804" max="1804" width="13.4420289855072" style="132" customWidth="1"/>
    <col min="1805" max="1805" width="52.5579710144928" style="132" customWidth="1"/>
    <col min="1806" max="1806" width="44.4420289855072" style="132" customWidth="1"/>
    <col min="1807" max="1807" width="14.8840579710145" style="132" customWidth="1"/>
    <col min="1808" max="1808" width="9.10869565217391" style="132"/>
    <col min="1809" max="1809" width="29.1086956521739" style="132" customWidth="1"/>
    <col min="1810" max="1810" width="9.10869565217391" style="132"/>
    <col min="1811" max="1811" width="14.6666666666667" style="132" customWidth="1"/>
    <col min="1812" max="1812" width="9.10869565217391" style="132"/>
    <col min="1813" max="1813" width="22.5579710144928" style="132" customWidth="1"/>
    <col min="1814" max="1814" width="38.5579710144928" style="132" customWidth="1"/>
    <col min="1815" max="1815" width="13.4420289855072" style="132" customWidth="1"/>
    <col min="1816" max="2048" width="9.10869565217391" style="132"/>
    <col min="2049" max="2049" width="23.8840579710145" style="132" customWidth="1"/>
    <col min="2050" max="2050" width="12" style="132" customWidth="1"/>
    <col min="2051" max="2053" width="12.8840579710145" style="132" customWidth="1"/>
    <col min="2054" max="2055" width="19.3333333333333" style="132" customWidth="1"/>
    <col min="2056" max="2056" width="24.8840579710145" style="132" customWidth="1"/>
    <col min="2057" max="2057" width="15.3333333333333" style="132" customWidth="1"/>
    <col min="2058" max="2059" width="21.5579710144928" style="132" customWidth="1"/>
    <col min="2060" max="2060" width="13.4420289855072" style="132" customWidth="1"/>
    <col min="2061" max="2061" width="52.5579710144928" style="132" customWidth="1"/>
    <col min="2062" max="2062" width="44.4420289855072" style="132" customWidth="1"/>
    <col min="2063" max="2063" width="14.8840579710145" style="132" customWidth="1"/>
    <col min="2064" max="2064" width="9.10869565217391" style="132"/>
    <col min="2065" max="2065" width="29.1086956521739" style="132" customWidth="1"/>
    <col min="2066" max="2066" width="9.10869565217391" style="132"/>
    <col min="2067" max="2067" width="14.6666666666667" style="132" customWidth="1"/>
    <col min="2068" max="2068" width="9.10869565217391" style="132"/>
    <col min="2069" max="2069" width="22.5579710144928" style="132" customWidth="1"/>
    <col min="2070" max="2070" width="38.5579710144928" style="132" customWidth="1"/>
    <col min="2071" max="2071" width="13.4420289855072" style="132" customWidth="1"/>
    <col min="2072" max="2304" width="9.10869565217391" style="132"/>
    <col min="2305" max="2305" width="23.8840579710145" style="132" customWidth="1"/>
    <col min="2306" max="2306" width="12" style="132" customWidth="1"/>
    <col min="2307" max="2309" width="12.8840579710145" style="132" customWidth="1"/>
    <col min="2310" max="2311" width="19.3333333333333" style="132" customWidth="1"/>
    <col min="2312" max="2312" width="24.8840579710145" style="132" customWidth="1"/>
    <col min="2313" max="2313" width="15.3333333333333" style="132" customWidth="1"/>
    <col min="2314" max="2315" width="21.5579710144928" style="132" customWidth="1"/>
    <col min="2316" max="2316" width="13.4420289855072" style="132" customWidth="1"/>
    <col min="2317" max="2317" width="52.5579710144928" style="132" customWidth="1"/>
    <col min="2318" max="2318" width="44.4420289855072" style="132" customWidth="1"/>
    <col min="2319" max="2319" width="14.8840579710145" style="132" customWidth="1"/>
    <col min="2320" max="2320" width="9.10869565217391" style="132"/>
    <col min="2321" max="2321" width="29.1086956521739" style="132" customWidth="1"/>
    <col min="2322" max="2322" width="9.10869565217391" style="132"/>
    <col min="2323" max="2323" width="14.6666666666667" style="132" customWidth="1"/>
    <col min="2324" max="2324" width="9.10869565217391" style="132"/>
    <col min="2325" max="2325" width="22.5579710144928" style="132" customWidth="1"/>
    <col min="2326" max="2326" width="38.5579710144928" style="132" customWidth="1"/>
    <col min="2327" max="2327" width="13.4420289855072" style="132" customWidth="1"/>
    <col min="2328" max="2560" width="9.10869565217391" style="132"/>
    <col min="2561" max="2561" width="23.8840579710145" style="132" customWidth="1"/>
    <col min="2562" max="2562" width="12" style="132" customWidth="1"/>
    <col min="2563" max="2565" width="12.8840579710145" style="132" customWidth="1"/>
    <col min="2566" max="2567" width="19.3333333333333" style="132" customWidth="1"/>
    <col min="2568" max="2568" width="24.8840579710145" style="132" customWidth="1"/>
    <col min="2569" max="2569" width="15.3333333333333" style="132" customWidth="1"/>
    <col min="2570" max="2571" width="21.5579710144928" style="132" customWidth="1"/>
    <col min="2572" max="2572" width="13.4420289855072" style="132" customWidth="1"/>
    <col min="2573" max="2573" width="52.5579710144928" style="132" customWidth="1"/>
    <col min="2574" max="2574" width="44.4420289855072" style="132" customWidth="1"/>
    <col min="2575" max="2575" width="14.8840579710145" style="132" customWidth="1"/>
    <col min="2576" max="2576" width="9.10869565217391" style="132"/>
    <col min="2577" max="2577" width="29.1086956521739" style="132" customWidth="1"/>
    <col min="2578" max="2578" width="9.10869565217391" style="132"/>
    <col min="2579" max="2579" width="14.6666666666667" style="132" customWidth="1"/>
    <col min="2580" max="2580" width="9.10869565217391" style="132"/>
    <col min="2581" max="2581" width="22.5579710144928" style="132" customWidth="1"/>
    <col min="2582" max="2582" width="38.5579710144928" style="132" customWidth="1"/>
    <col min="2583" max="2583" width="13.4420289855072" style="132" customWidth="1"/>
    <col min="2584" max="2816" width="9.10869565217391" style="132"/>
    <col min="2817" max="2817" width="23.8840579710145" style="132" customWidth="1"/>
    <col min="2818" max="2818" width="12" style="132" customWidth="1"/>
    <col min="2819" max="2821" width="12.8840579710145" style="132" customWidth="1"/>
    <col min="2822" max="2823" width="19.3333333333333" style="132" customWidth="1"/>
    <col min="2824" max="2824" width="24.8840579710145" style="132" customWidth="1"/>
    <col min="2825" max="2825" width="15.3333333333333" style="132" customWidth="1"/>
    <col min="2826" max="2827" width="21.5579710144928" style="132" customWidth="1"/>
    <col min="2828" max="2828" width="13.4420289855072" style="132" customWidth="1"/>
    <col min="2829" max="2829" width="52.5579710144928" style="132" customWidth="1"/>
    <col min="2830" max="2830" width="44.4420289855072" style="132" customWidth="1"/>
    <col min="2831" max="2831" width="14.8840579710145" style="132" customWidth="1"/>
    <col min="2832" max="2832" width="9.10869565217391" style="132"/>
    <col min="2833" max="2833" width="29.1086956521739" style="132" customWidth="1"/>
    <col min="2834" max="2834" width="9.10869565217391" style="132"/>
    <col min="2835" max="2835" width="14.6666666666667" style="132" customWidth="1"/>
    <col min="2836" max="2836" width="9.10869565217391" style="132"/>
    <col min="2837" max="2837" width="22.5579710144928" style="132" customWidth="1"/>
    <col min="2838" max="2838" width="38.5579710144928" style="132" customWidth="1"/>
    <col min="2839" max="2839" width="13.4420289855072" style="132" customWidth="1"/>
    <col min="2840" max="3072" width="9.10869565217391" style="132"/>
    <col min="3073" max="3073" width="23.8840579710145" style="132" customWidth="1"/>
    <col min="3074" max="3074" width="12" style="132" customWidth="1"/>
    <col min="3075" max="3077" width="12.8840579710145" style="132" customWidth="1"/>
    <col min="3078" max="3079" width="19.3333333333333" style="132" customWidth="1"/>
    <col min="3080" max="3080" width="24.8840579710145" style="132" customWidth="1"/>
    <col min="3081" max="3081" width="15.3333333333333" style="132" customWidth="1"/>
    <col min="3082" max="3083" width="21.5579710144928" style="132" customWidth="1"/>
    <col min="3084" max="3084" width="13.4420289855072" style="132" customWidth="1"/>
    <col min="3085" max="3085" width="52.5579710144928" style="132" customWidth="1"/>
    <col min="3086" max="3086" width="44.4420289855072" style="132" customWidth="1"/>
    <col min="3087" max="3087" width="14.8840579710145" style="132" customWidth="1"/>
    <col min="3088" max="3088" width="9.10869565217391" style="132"/>
    <col min="3089" max="3089" width="29.1086956521739" style="132" customWidth="1"/>
    <col min="3090" max="3090" width="9.10869565217391" style="132"/>
    <col min="3091" max="3091" width="14.6666666666667" style="132" customWidth="1"/>
    <col min="3092" max="3092" width="9.10869565217391" style="132"/>
    <col min="3093" max="3093" width="22.5579710144928" style="132" customWidth="1"/>
    <col min="3094" max="3094" width="38.5579710144928" style="132" customWidth="1"/>
    <col min="3095" max="3095" width="13.4420289855072" style="132" customWidth="1"/>
    <col min="3096" max="3328" width="9.10869565217391" style="132"/>
    <col min="3329" max="3329" width="23.8840579710145" style="132" customWidth="1"/>
    <col min="3330" max="3330" width="12" style="132" customWidth="1"/>
    <col min="3331" max="3333" width="12.8840579710145" style="132" customWidth="1"/>
    <col min="3334" max="3335" width="19.3333333333333" style="132" customWidth="1"/>
    <col min="3336" max="3336" width="24.8840579710145" style="132" customWidth="1"/>
    <col min="3337" max="3337" width="15.3333333333333" style="132" customWidth="1"/>
    <col min="3338" max="3339" width="21.5579710144928" style="132" customWidth="1"/>
    <col min="3340" max="3340" width="13.4420289855072" style="132" customWidth="1"/>
    <col min="3341" max="3341" width="52.5579710144928" style="132" customWidth="1"/>
    <col min="3342" max="3342" width="44.4420289855072" style="132" customWidth="1"/>
    <col min="3343" max="3343" width="14.8840579710145" style="132" customWidth="1"/>
    <col min="3344" max="3344" width="9.10869565217391" style="132"/>
    <col min="3345" max="3345" width="29.1086956521739" style="132" customWidth="1"/>
    <col min="3346" max="3346" width="9.10869565217391" style="132"/>
    <col min="3347" max="3347" width="14.6666666666667" style="132" customWidth="1"/>
    <col min="3348" max="3348" width="9.10869565217391" style="132"/>
    <col min="3349" max="3349" width="22.5579710144928" style="132" customWidth="1"/>
    <col min="3350" max="3350" width="38.5579710144928" style="132" customWidth="1"/>
    <col min="3351" max="3351" width="13.4420289855072" style="132" customWidth="1"/>
    <col min="3352" max="3584" width="9.10869565217391" style="132"/>
    <col min="3585" max="3585" width="23.8840579710145" style="132" customWidth="1"/>
    <col min="3586" max="3586" width="12" style="132" customWidth="1"/>
    <col min="3587" max="3589" width="12.8840579710145" style="132" customWidth="1"/>
    <col min="3590" max="3591" width="19.3333333333333" style="132" customWidth="1"/>
    <col min="3592" max="3592" width="24.8840579710145" style="132" customWidth="1"/>
    <col min="3593" max="3593" width="15.3333333333333" style="132" customWidth="1"/>
    <col min="3594" max="3595" width="21.5579710144928" style="132" customWidth="1"/>
    <col min="3596" max="3596" width="13.4420289855072" style="132" customWidth="1"/>
    <col min="3597" max="3597" width="52.5579710144928" style="132" customWidth="1"/>
    <col min="3598" max="3598" width="44.4420289855072" style="132" customWidth="1"/>
    <col min="3599" max="3599" width="14.8840579710145" style="132" customWidth="1"/>
    <col min="3600" max="3600" width="9.10869565217391" style="132"/>
    <col min="3601" max="3601" width="29.1086956521739" style="132" customWidth="1"/>
    <col min="3602" max="3602" width="9.10869565217391" style="132"/>
    <col min="3603" max="3603" width="14.6666666666667" style="132" customWidth="1"/>
    <col min="3604" max="3604" width="9.10869565217391" style="132"/>
    <col min="3605" max="3605" width="22.5579710144928" style="132" customWidth="1"/>
    <col min="3606" max="3606" width="38.5579710144928" style="132" customWidth="1"/>
    <col min="3607" max="3607" width="13.4420289855072" style="132" customWidth="1"/>
    <col min="3608" max="3840" width="9.10869565217391" style="132"/>
    <col min="3841" max="3841" width="23.8840579710145" style="132" customWidth="1"/>
    <col min="3842" max="3842" width="12" style="132" customWidth="1"/>
    <col min="3843" max="3845" width="12.8840579710145" style="132" customWidth="1"/>
    <col min="3846" max="3847" width="19.3333333333333" style="132" customWidth="1"/>
    <col min="3848" max="3848" width="24.8840579710145" style="132" customWidth="1"/>
    <col min="3849" max="3849" width="15.3333333333333" style="132" customWidth="1"/>
    <col min="3850" max="3851" width="21.5579710144928" style="132" customWidth="1"/>
    <col min="3852" max="3852" width="13.4420289855072" style="132" customWidth="1"/>
    <col min="3853" max="3853" width="52.5579710144928" style="132" customWidth="1"/>
    <col min="3854" max="3854" width="44.4420289855072" style="132" customWidth="1"/>
    <col min="3855" max="3855" width="14.8840579710145" style="132" customWidth="1"/>
    <col min="3856" max="3856" width="9.10869565217391" style="132"/>
    <col min="3857" max="3857" width="29.1086956521739" style="132" customWidth="1"/>
    <col min="3858" max="3858" width="9.10869565217391" style="132"/>
    <col min="3859" max="3859" width="14.6666666666667" style="132" customWidth="1"/>
    <col min="3860" max="3860" width="9.10869565217391" style="132"/>
    <col min="3861" max="3861" width="22.5579710144928" style="132" customWidth="1"/>
    <col min="3862" max="3862" width="38.5579710144928" style="132" customWidth="1"/>
    <col min="3863" max="3863" width="13.4420289855072" style="132" customWidth="1"/>
    <col min="3864" max="4096" width="9.10869565217391" style="132"/>
    <col min="4097" max="4097" width="23.8840579710145" style="132" customWidth="1"/>
    <col min="4098" max="4098" width="12" style="132" customWidth="1"/>
    <col min="4099" max="4101" width="12.8840579710145" style="132" customWidth="1"/>
    <col min="4102" max="4103" width="19.3333333333333" style="132" customWidth="1"/>
    <col min="4104" max="4104" width="24.8840579710145" style="132" customWidth="1"/>
    <col min="4105" max="4105" width="15.3333333333333" style="132" customWidth="1"/>
    <col min="4106" max="4107" width="21.5579710144928" style="132" customWidth="1"/>
    <col min="4108" max="4108" width="13.4420289855072" style="132" customWidth="1"/>
    <col min="4109" max="4109" width="52.5579710144928" style="132" customWidth="1"/>
    <col min="4110" max="4110" width="44.4420289855072" style="132" customWidth="1"/>
    <col min="4111" max="4111" width="14.8840579710145" style="132" customWidth="1"/>
    <col min="4112" max="4112" width="9.10869565217391" style="132"/>
    <col min="4113" max="4113" width="29.1086956521739" style="132" customWidth="1"/>
    <col min="4114" max="4114" width="9.10869565217391" style="132"/>
    <col min="4115" max="4115" width="14.6666666666667" style="132" customWidth="1"/>
    <col min="4116" max="4116" width="9.10869565217391" style="132"/>
    <col min="4117" max="4117" width="22.5579710144928" style="132" customWidth="1"/>
    <col min="4118" max="4118" width="38.5579710144928" style="132" customWidth="1"/>
    <col min="4119" max="4119" width="13.4420289855072" style="132" customWidth="1"/>
    <col min="4120" max="4352" width="9.10869565217391" style="132"/>
    <col min="4353" max="4353" width="23.8840579710145" style="132" customWidth="1"/>
    <col min="4354" max="4354" width="12" style="132" customWidth="1"/>
    <col min="4355" max="4357" width="12.8840579710145" style="132" customWidth="1"/>
    <col min="4358" max="4359" width="19.3333333333333" style="132" customWidth="1"/>
    <col min="4360" max="4360" width="24.8840579710145" style="132" customWidth="1"/>
    <col min="4361" max="4361" width="15.3333333333333" style="132" customWidth="1"/>
    <col min="4362" max="4363" width="21.5579710144928" style="132" customWidth="1"/>
    <col min="4364" max="4364" width="13.4420289855072" style="132" customWidth="1"/>
    <col min="4365" max="4365" width="52.5579710144928" style="132" customWidth="1"/>
    <col min="4366" max="4366" width="44.4420289855072" style="132" customWidth="1"/>
    <col min="4367" max="4367" width="14.8840579710145" style="132" customWidth="1"/>
    <col min="4368" max="4368" width="9.10869565217391" style="132"/>
    <col min="4369" max="4369" width="29.1086956521739" style="132" customWidth="1"/>
    <col min="4370" max="4370" width="9.10869565217391" style="132"/>
    <col min="4371" max="4371" width="14.6666666666667" style="132" customWidth="1"/>
    <col min="4372" max="4372" width="9.10869565217391" style="132"/>
    <col min="4373" max="4373" width="22.5579710144928" style="132" customWidth="1"/>
    <col min="4374" max="4374" width="38.5579710144928" style="132" customWidth="1"/>
    <col min="4375" max="4375" width="13.4420289855072" style="132" customWidth="1"/>
    <col min="4376" max="4608" width="9.10869565217391" style="132"/>
    <col min="4609" max="4609" width="23.8840579710145" style="132" customWidth="1"/>
    <col min="4610" max="4610" width="12" style="132" customWidth="1"/>
    <col min="4611" max="4613" width="12.8840579710145" style="132" customWidth="1"/>
    <col min="4614" max="4615" width="19.3333333333333" style="132" customWidth="1"/>
    <col min="4616" max="4616" width="24.8840579710145" style="132" customWidth="1"/>
    <col min="4617" max="4617" width="15.3333333333333" style="132" customWidth="1"/>
    <col min="4618" max="4619" width="21.5579710144928" style="132" customWidth="1"/>
    <col min="4620" max="4620" width="13.4420289855072" style="132" customWidth="1"/>
    <col min="4621" max="4621" width="52.5579710144928" style="132" customWidth="1"/>
    <col min="4622" max="4622" width="44.4420289855072" style="132" customWidth="1"/>
    <col min="4623" max="4623" width="14.8840579710145" style="132" customWidth="1"/>
    <col min="4624" max="4624" width="9.10869565217391" style="132"/>
    <col min="4625" max="4625" width="29.1086956521739" style="132" customWidth="1"/>
    <col min="4626" max="4626" width="9.10869565217391" style="132"/>
    <col min="4627" max="4627" width="14.6666666666667" style="132" customWidth="1"/>
    <col min="4628" max="4628" width="9.10869565217391" style="132"/>
    <col min="4629" max="4629" width="22.5579710144928" style="132" customWidth="1"/>
    <col min="4630" max="4630" width="38.5579710144928" style="132" customWidth="1"/>
    <col min="4631" max="4631" width="13.4420289855072" style="132" customWidth="1"/>
    <col min="4632" max="4864" width="9.10869565217391" style="132"/>
    <col min="4865" max="4865" width="23.8840579710145" style="132" customWidth="1"/>
    <col min="4866" max="4866" width="12" style="132" customWidth="1"/>
    <col min="4867" max="4869" width="12.8840579710145" style="132" customWidth="1"/>
    <col min="4870" max="4871" width="19.3333333333333" style="132" customWidth="1"/>
    <col min="4872" max="4872" width="24.8840579710145" style="132" customWidth="1"/>
    <col min="4873" max="4873" width="15.3333333333333" style="132" customWidth="1"/>
    <col min="4874" max="4875" width="21.5579710144928" style="132" customWidth="1"/>
    <col min="4876" max="4876" width="13.4420289855072" style="132" customWidth="1"/>
    <col min="4877" max="4877" width="52.5579710144928" style="132" customWidth="1"/>
    <col min="4878" max="4878" width="44.4420289855072" style="132" customWidth="1"/>
    <col min="4879" max="4879" width="14.8840579710145" style="132" customWidth="1"/>
    <col min="4880" max="4880" width="9.10869565217391" style="132"/>
    <col min="4881" max="4881" width="29.1086956521739" style="132" customWidth="1"/>
    <col min="4882" max="4882" width="9.10869565217391" style="132"/>
    <col min="4883" max="4883" width="14.6666666666667" style="132" customWidth="1"/>
    <col min="4884" max="4884" width="9.10869565217391" style="132"/>
    <col min="4885" max="4885" width="22.5579710144928" style="132" customWidth="1"/>
    <col min="4886" max="4886" width="38.5579710144928" style="132" customWidth="1"/>
    <col min="4887" max="4887" width="13.4420289855072" style="132" customWidth="1"/>
    <col min="4888" max="5120" width="9.10869565217391" style="132"/>
    <col min="5121" max="5121" width="23.8840579710145" style="132" customWidth="1"/>
    <col min="5122" max="5122" width="12" style="132" customWidth="1"/>
    <col min="5123" max="5125" width="12.8840579710145" style="132" customWidth="1"/>
    <col min="5126" max="5127" width="19.3333333333333" style="132" customWidth="1"/>
    <col min="5128" max="5128" width="24.8840579710145" style="132" customWidth="1"/>
    <col min="5129" max="5129" width="15.3333333333333" style="132" customWidth="1"/>
    <col min="5130" max="5131" width="21.5579710144928" style="132" customWidth="1"/>
    <col min="5132" max="5132" width="13.4420289855072" style="132" customWidth="1"/>
    <col min="5133" max="5133" width="52.5579710144928" style="132" customWidth="1"/>
    <col min="5134" max="5134" width="44.4420289855072" style="132" customWidth="1"/>
    <col min="5135" max="5135" width="14.8840579710145" style="132" customWidth="1"/>
    <col min="5136" max="5136" width="9.10869565217391" style="132"/>
    <col min="5137" max="5137" width="29.1086956521739" style="132" customWidth="1"/>
    <col min="5138" max="5138" width="9.10869565217391" style="132"/>
    <col min="5139" max="5139" width="14.6666666666667" style="132" customWidth="1"/>
    <col min="5140" max="5140" width="9.10869565217391" style="132"/>
    <col min="5141" max="5141" width="22.5579710144928" style="132" customWidth="1"/>
    <col min="5142" max="5142" width="38.5579710144928" style="132" customWidth="1"/>
    <col min="5143" max="5143" width="13.4420289855072" style="132" customWidth="1"/>
    <col min="5144" max="5376" width="9.10869565217391" style="132"/>
    <col min="5377" max="5377" width="23.8840579710145" style="132" customWidth="1"/>
    <col min="5378" max="5378" width="12" style="132" customWidth="1"/>
    <col min="5379" max="5381" width="12.8840579710145" style="132" customWidth="1"/>
    <col min="5382" max="5383" width="19.3333333333333" style="132" customWidth="1"/>
    <col min="5384" max="5384" width="24.8840579710145" style="132" customWidth="1"/>
    <col min="5385" max="5385" width="15.3333333333333" style="132" customWidth="1"/>
    <col min="5386" max="5387" width="21.5579710144928" style="132" customWidth="1"/>
    <col min="5388" max="5388" width="13.4420289855072" style="132" customWidth="1"/>
    <col min="5389" max="5389" width="52.5579710144928" style="132" customWidth="1"/>
    <col min="5390" max="5390" width="44.4420289855072" style="132" customWidth="1"/>
    <col min="5391" max="5391" width="14.8840579710145" style="132" customWidth="1"/>
    <col min="5392" max="5392" width="9.10869565217391" style="132"/>
    <col min="5393" max="5393" width="29.1086956521739" style="132" customWidth="1"/>
    <col min="5394" max="5394" width="9.10869565217391" style="132"/>
    <col min="5395" max="5395" width="14.6666666666667" style="132" customWidth="1"/>
    <col min="5396" max="5396" width="9.10869565217391" style="132"/>
    <col min="5397" max="5397" width="22.5579710144928" style="132" customWidth="1"/>
    <col min="5398" max="5398" width="38.5579710144928" style="132" customWidth="1"/>
    <col min="5399" max="5399" width="13.4420289855072" style="132" customWidth="1"/>
    <col min="5400" max="5632" width="9.10869565217391" style="132"/>
    <col min="5633" max="5633" width="23.8840579710145" style="132" customWidth="1"/>
    <col min="5634" max="5634" width="12" style="132" customWidth="1"/>
    <col min="5635" max="5637" width="12.8840579710145" style="132" customWidth="1"/>
    <col min="5638" max="5639" width="19.3333333333333" style="132" customWidth="1"/>
    <col min="5640" max="5640" width="24.8840579710145" style="132" customWidth="1"/>
    <col min="5641" max="5641" width="15.3333333333333" style="132" customWidth="1"/>
    <col min="5642" max="5643" width="21.5579710144928" style="132" customWidth="1"/>
    <col min="5644" max="5644" width="13.4420289855072" style="132" customWidth="1"/>
    <col min="5645" max="5645" width="52.5579710144928" style="132" customWidth="1"/>
    <col min="5646" max="5646" width="44.4420289855072" style="132" customWidth="1"/>
    <col min="5647" max="5647" width="14.8840579710145" style="132" customWidth="1"/>
    <col min="5648" max="5648" width="9.10869565217391" style="132"/>
    <col min="5649" max="5649" width="29.1086956521739" style="132" customWidth="1"/>
    <col min="5650" max="5650" width="9.10869565217391" style="132"/>
    <col min="5651" max="5651" width="14.6666666666667" style="132" customWidth="1"/>
    <col min="5652" max="5652" width="9.10869565217391" style="132"/>
    <col min="5653" max="5653" width="22.5579710144928" style="132" customWidth="1"/>
    <col min="5654" max="5654" width="38.5579710144928" style="132" customWidth="1"/>
    <col min="5655" max="5655" width="13.4420289855072" style="132" customWidth="1"/>
    <col min="5656" max="5888" width="9.10869565217391" style="132"/>
    <col min="5889" max="5889" width="23.8840579710145" style="132" customWidth="1"/>
    <col min="5890" max="5890" width="12" style="132" customWidth="1"/>
    <col min="5891" max="5893" width="12.8840579710145" style="132" customWidth="1"/>
    <col min="5894" max="5895" width="19.3333333333333" style="132" customWidth="1"/>
    <col min="5896" max="5896" width="24.8840579710145" style="132" customWidth="1"/>
    <col min="5897" max="5897" width="15.3333333333333" style="132" customWidth="1"/>
    <col min="5898" max="5899" width="21.5579710144928" style="132" customWidth="1"/>
    <col min="5900" max="5900" width="13.4420289855072" style="132" customWidth="1"/>
    <col min="5901" max="5901" width="52.5579710144928" style="132" customWidth="1"/>
    <col min="5902" max="5902" width="44.4420289855072" style="132" customWidth="1"/>
    <col min="5903" max="5903" width="14.8840579710145" style="132" customWidth="1"/>
    <col min="5904" max="5904" width="9.10869565217391" style="132"/>
    <col min="5905" max="5905" width="29.1086956521739" style="132" customWidth="1"/>
    <col min="5906" max="5906" width="9.10869565217391" style="132"/>
    <col min="5907" max="5907" width="14.6666666666667" style="132" customWidth="1"/>
    <col min="5908" max="5908" width="9.10869565217391" style="132"/>
    <col min="5909" max="5909" width="22.5579710144928" style="132" customWidth="1"/>
    <col min="5910" max="5910" width="38.5579710144928" style="132" customWidth="1"/>
    <col min="5911" max="5911" width="13.4420289855072" style="132" customWidth="1"/>
    <col min="5912" max="6144" width="9.10869565217391" style="132"/>
    <col min="6145" max="6145" width="23.8840579710145" style="132" customWidth="1"/>
    <col min="6146" max="6146" width="12" style="132" customWidth="1"/>
    <col min="6147" max="6149" width="12.8840579710145" style="132" customWidth="1"/>
    <col min="6150" max="6151" width="19.3333333333333" style="132" customWidth="1"/>
    <col min="6152" max="6152" width="24.8840579710145" style="132" customWidth="1"/>
    <col min="6153" max="6153" width="15.3333333333333" style="132" customWidth="1"/>
    <col min="6154" max="6155" width="21.5579710144928" style="132" customWidth="1"/>
    <col min="6156" max="6156" width="13.4420289855072" style="132" customWidth="1"/>
    <col min="6157" max="6157" width="52.5579710144928" style="132" customWidth="1"/>
    <col min="6158" max="6158" width="44.4420289855072" style="132" customWidth="1"/>
    <col min="6159" max="6159" width="14.8840579710145" style="132" customWidth="1"/>
    <col min="6160" max="6160" width="9.10869565217391" style="132"/>
    <col min="6161" max="6161" width="29.1086956521739" style="132" customWidth="1"/>
    <col min="6162" max="6162" width="9.10869565217391" style="132"/>
    <col min="6163" max="6163" width="14.6666666666667" style="132" customWidth="1"/>
    <col min="6164" max="6164" width="9.10869565217391" style="132"/>
    <col min="6165" max="6165" width="22.5579710144928" style="132" customWidth="1"/>
    <col min="6166" max="6166" width="38.5579710144928" style="132" customWidth="1"/>
    <col min="6167" max="6167" width="13.4420289855072" style="132" customWidth="1"/>
    <col min="6168" max="6400" width="9.10869565217391" style="132"/>
    <col min="6401" max="6401" width="23.8840579710145" style="132" customWidth="1"/>
    <col min="6402" max="6402" width="12" style="132" customWidth="1"/>
    <col min="6403" max="6405" width="12.8840579710145" style="132" customWidth="1"/>
    <col min="6406" max="6407" width="19.3333333333333" style="132" customWidth="1"/>
    <col min="6408" max="6408" width="24.8840579710145" style="132" customWidth="1"/>
    <col min="6409" max="6409" width="15.3333333333333" style="132" customWidth="1"/>
    <col min="6410" max="6411" width="21.5579710144928" style="132" customWidth="1"/>
    <col min="6412" max="6412" width="13.4420289855072" style="132" customWidth="1"/>
    <col min="6413" max="6413" width="52.5579710144928" style="132" customWidth="1"/>
    <col min="6414" max="6414" width="44.4420289855072" style="132" customWidth="1"/>
    <col min="6415" max="6415" width="14.8840579710145" style="132" customWidth="1"/>
    <col min="6416" max="6416" width="9.10869565217391" style="132"/>
    <col min="6417" max="6417" width="29.1086956521739" style="132" customWidth="1"/>
    <col min="6418" max="6418" width="9.10869565217391" style="132"/>
    <col min="6419" max="6419" width="14.6666666666667" style="132" customWidth="1"/>
    <col min="6420" max="6420" width="9.10869565217391" style="132"/>
    <col min="6421" max="6421" width="22.5579710144928" style="132" customWidth="1"/>
    <col min="6422" max="6422" width="38.5579710144928" style="132" customWidth="1"/>
    <col min="6423" max="6423" width="13.4420289855072" style="132" customWidth="1"/>
    <col min="6424" max="6656" width="9.10869565217391" style="132"/>
    <col min="6657" max="6657" width="23.8840579710145" style="132" customWidth="1"/>
    <col min="6658" max="6658" width="12" style="132" customWidth="1"/>
    <col min="6659" max="6661" width="12.8840579710145" style="132" customWidth="1"/>
    <col min="6662" max="6663" width="19.3333333333333" style="132" customWidth="1"/>
    <col min="6664" max="6664" width="24.8840579710145" style="132" customWidth="1"/>
    <col min="6665" max="6665" width="15.3333333333333" style="132" customWidth="1"/>
    <col min="6666" max="6667" width="21.5579710144928" style="132" customWidth="1"/>
    <col min="6668" max="6668" width="13.4420289855072" style="132" customWidth="1"/>
    <col min="6669" max="6669" width="52.5579710144928" style="132" customWidth="1"/>
    <col min="6670" max="6670" width="44.4420289855072" style="132" customWidth="1"/>
    <col min="6671" max="6671" width="14.8840579710145" style="132" customWidth="1"/>
    <col min="6672" max="6672" width="9.10869565217391" style="132"/>
    <col min="6673" max="6673" width="29.1086956521739" style="132" customWidth="1"/>
    <col min="6674" max="6674" width="9.10869565217391" style="132"/>
    <col min="6675" max="6675" width="14.6666666666667" style="132" customWidth="1"/>
    <col min="6676" max="6676" width="9.10869565217391" style="132"/>
    <col min="6677" max="6677" width="22.5579710144928" style="132" customWidth="1"/>
    <col min="6678" max="6678" width="38.5579710144928" style="132" customWidth="1"/>
    <col min="6679" max="6679" width="13.4420289855072" style="132" customWidth="1"/>
    <col min="6680" max="6912" width="9.10869565217391" style="132"/>
    <col min="6913" max="6913" width="23.8840579710145" style="132" customWidth="1"/>
    <col min="6914" max="6914" width="12" style="132" customWidth="1"/>
    <col min="6915" max="6917" width="12.8840579710145" style="132" customWidth="1"/>
    <col min="6918" max="6919" width="19.3333333333333" style="132" customWidth="1"/>
    <col min="6920" max="6920" width="24.8840579710145" style="132" customWidth="1"/>
    <col min="6921" max="6921" width="15.3333333333333" style="132" customWidth="1"/>
    <col min="6922" max="6923" width="21.5579710144928" style="132" customWidth="1"/>
    <col min="6924" max="6924" width="13.4420289855072" style="132" customWidth="1"/>
    <col min="6925" max="6925" width="52.5579710144928" style="132" customWidth="1"/>
    <col min="6926" max="6926" width="44.4420289855072" style="132" customWidth="1"/>
    <col min="6927" max="6927" width="14.8840579710145" style="132" customWidth="1"/>
    <col min="6928" max="6928" width="9.10869565217391" style="132"/>
    <col min="6929" max="6929" width="29.1086956521739" style="132" customWidth="1"/>
    <col min="6930" max="6930" width="9.10869565217391" style="132"/>
    <col min="6931" max="6931" width="14.6666666666667" style="132" customWidth="1"/>
    <col min="6932" max="6932" width="9.10869565217391" style="132"/>
    <col min="6933" max="6933" width="22.5579710144928" style="132" customWidth="1"/>
    <col min="6934" max="6934" width="38.5579710144928" style="132" customWidth="1"/>
    <col min="6935" max="6935" width="13.4420289855072" style="132" customWidth="1"/>
    <col min="6936" max="7168" width="9.10869565217391" style="132"/>
    <col min="7169" max="7169" width="23.8840579710145" style="132" customWidth="1"/>
    <col min="7170" max="7170" width="12" style="132" customWidth="1"/>
    <col min="7171" max="7173" width="12.8840579710145" style="132" customWidth="1"/>
    <col min="7174" max="7175" width="19.3333333333333" style="132" customWidth="1"/>
    <col min="7176" max="7176" width="24.8840579710145" style="132" customWidth="1"/>
    <col min="7177" max="7177" width="15.3333333333333" style="132" customWidth="1"/>
    <col min="7178" max="7179" width="21.5579710144928" style="132" customWidth="1"/>
    <col min="7180" max="7180" width="13.4420289855072" style="132" customWidth="1"/>
    <col min="7181" max="7181" width="52.5579710144928" style="132" customWidth="1"/>
    <col min="7182" max="7182" width="44.4420289855072" style="132" customWidth="1"/>
    <col min="7183" max="7183" width="14.8840579710145" style="132" customWidth="1"/>
    <col min="7184" max="7184" width="9.10869565217391" style="132"/>
    <col min="7185" max="7185" width="29.1086956521739" style="132" customWidth="1"/>
    <col min="7186" max="7186" width="9.10869565217391" style="132"/>
    <col min="7187" max="7187" width="14.6666666666667" style="132" customWidth="1"/>
    <col min="7188" max="7188" width="9.10869565217391" style="132"/>
    <col min="7189" max="7189" width="22.5579710144928" style="132" customWidth="1"/>
    <col min="7190" max="7190" width="38.5579710144928" style="132" customWidth="1"/>
    <col min="7191" max="7191" width="13.4420289855072" style="132" customWidth="1"/>
    <col min="7192" max="7424" width="9.10869565217391" style="132"/>
    <col min="7425" max="7425" width="23.8840579710145" style="132" customWidth="1"/>
    <col min="7426" max="7426" width="12" style="132" customWidth="1"/>
    <col min="7427" max="7429" width="12.8840579710145" style="132" customWidth="1"/>
    <col min="7430" max="7431" width="19.3333333333333" style="132" customWidth="1"/>
    <col min="7432" max="7432" width="24.8840579710145" style="132" customWidth="1"/>
    <col min="7433" max="7433" width="15.3333333333333" style="132" customWidth="1"/>
    <col min="7434" max="7435" width="21.5579710144928" style="132" customWidth="1"/>
    <col min="7436" max="7436" width="13.4420289855072" style="132" customWidth="1"/>
    <col min="7437" max="7437" width="52.5579710144928" style="132" customWidth="1"/>
    <col min="7438" max="7438" width="44.4420289855072" style="132" customWidth="1"/>
    <col min="7439" max="7439" width="14.8840579710145" style="132" customWidth="1"/>
    <col min="7440" max="7440" width="9.10869565217391" style="132"/>
    <col min="7441" max="7441" width="29.1086956521739" style="132" customWidth="1"/>
    <col min="7442" max="7442" width="9.10869565217391" style="132"/>
    <col min="7443" max="7443" width="14.6666666666667" style="132" customWidth="1"/>
    <col min="7444" max="7444" width="9.10869565217391" style="132"/>
    <col min="7445" max="7445" width="22.5579710144928" style="132" customWidth="1"/>
    <col min="7446" max="7446" width="38.5579710144928" style="132" customWidth="1"/>
    <col min="7447" max="7447" width="13.4420289855072" style="132" customWidth="1"/>
    <col min="7448" max="7680" width="9.10869565217391" style="132"/>
    <col min="7681" max="7681" width="23.8840579710145" style="132" customWidth="1"/>
    <col min="7682" max="7682" width="12" style="132" customWidth="1"/>
    <col min="7683" max="7685" width="12.8840579710145" style="132" customWidth="1"/>
    <col min="7686" max="7687" width="19.3333333333333" style="132" customWidth="1"/>
    <col min="7688" max="7688" width="24.8840579710145" style="132" customWidth="1"/>
    <col min="7689" max="7689" width="15.3333333333333" style="132" customWidth="1"/>
    <col min="7690" max="7691" width="21.5579710144928" style="132" customWidth="1"/>
    <col min="7692" max="7692" width="13.4420289855072" style="132" customWidth="1"/>
    <col min="7693" max="7693" width="52.5579710144928" style="132" customWidth="1"/>
    <col min="7694" max="7694" width="44.4420289855072" style="132" customWidth="1"/>
    <col min="7695" max="7695" width="14.8840579710145" style="132" customWidth="1"/>
    <col min="7696" max="7696" width="9.10869565217391" style="132"/>
    <col min="7697" max="7697" width="29.1086956521739" style="132" customWidth="1"/>
    <col min="7698" max="7698" width="9.10869565217391" style="132"/>
    <col min="7699" max="7699" width="14.6666666666667" style="132" customWidth="1"/>
    <col min="7700" max="7700" width="9.10869565217391" style="132"/>
    <col min="7701" max="7701" width="22.5579710144928" style="132" customWidth="1"/>
    <col min="7702" max="7702" width="38.5579710144928" style="132" customWidth="1"/>
    <col min="7703" max="7703" width="13.4420289855072" style="132" customWidth="1"/>
    <col min="7704" max="7936" width="9.10869565217391" style="132"/>
    <col min="7937" max="7937" width="23.8840579710145" style="132" customWidth="1"/>
    <col min="7938" max="7938" width="12" style="132" customWidth="1"/>
    <col min="7939" max="7941" width="12.8840579710145" style="132" customWidth="1"/>
    <col min="7942" max="7943" width="19.3333333333333" style="132" customWidth="1"/>
    <col min="7944" max="7944" width="24.8840579710145" style="132" customWidth="1"/>
    <col min="7945" max="7945" width="15.3333333333333" style="132" customWidth="1"/>
    <col min="7946" max="7947" width="21.5579710144928" style="132" customWidth="1"/>
    <col min="7948" max="7948" width="13.4420289855072" style="132" customWidth="1"/>
    <col min="7949" max="7949" width="52.5579710144928" style="132" customWidth="1"/>
    <col min="7950" max="7950" width="44.4420289855072" style="132" customWidth="1"/>
    <col min="7951" max="7951" width="14.8840579710145" style="132" customWidth="1"/>
    <col min="7952" max="7952" width="9.10869565217391" style="132"/>
    <col min="7953" max="7953" width="29.1086956521739" style="132" customWidth="1"/>
    <col min="7954" max="7954" width="9.10869565217391" style="132"/>
    <col min="7955" max="7955" width="14.6666666666667" style="132" customWidth="1"/>
    <col min="7956" max="7956" width="9.10869565217391" style="132"/>
    <col min="7957" max="7957" width="22.5579710144928" style="132" customWidth="1"/>
    <col min="7958" max="7958" width="38.5579710144928" style="132" customWidth="1"/>
    <col min="7959" max="7959" width="13.4420289855072" style="132" customWidth="1"/>
    <col min="7960" max="8192" width="9.10869565217391" style="132"/>
    <col min="8193" max="8193" width="23.8840579710145" style="132" customWidth="1"/>
    <col min="8194" max="8194" width="12" style="132" customWidth="1"/>
    <col min="8195" max="8197" width="12.8840579710145" style="132" customWidth="1"/>
    <col min="8198" max="8199" width="19.3333333333333" style="132" customWidth="1"/>
    <col min="8200" max="8200" width="24.8840579710145" style="132" customWidth="1"/>
    <col min="8201" max="8201" width="15.3333333333333" style="132" customWidth="1"/>
    <col min="8202" max="8203" width="21.5579710144928" style="132" customWidth="1"/>
    <col min="8204" max="8204" width="13.4420289855072" style="132" customWidth="1"/>
    <col min="8205" max="8205" width="52.5579710144928" style="132" customWidth="1"/>
    <col min="8206" max="8206" width="44.4420289855072" style="132" customWidth="1"/>
    <col min="8207" max="8207" width="14.8840579710145" style="132" customWidth="1"/>
    <col min="8208" max="8208" width="9.10869565217391" style="132"/>
    <col min="8209" max="8209" width="29.1086956521739" style="132" customWidth="1"/>
    <col min="8210" max="8210" width="9.10869565217391" style="132"/>
    <col min="8211" max="8211" width="14.6666666666667" style="132" customWidth="1"/>
    <col min="8212" max="8212" width="9.10869565217391" style="132"/>
    <col min="8213" max="8213" width="22.5579710144928" style="132" customWidth="1"/>
    <col min="8214" max="8214" width="38.5579710144928" style="132" customWidth="1"/>
    <col min="8215" max="8215" width="13.4420289855072" style="132" customWidth="1"/>
    <col min="8216" max="8448" width="9.10869565217391" style="132"/>
    <col min="8449" max="8449" width="23.8840579710145" style="132" customWidth="1"/>
    <col min="8450" max="8450" width="12" style="132" customWidth="1"/>
    <col min="8451" max="8453" width="12.8840579710145" style="132" customWidth="1"/>
    <col min="8454" max="8455" width="19.3333333333333" style="132" customWidth="1"/>
    <col min="8456" max="8456" width="24.8840579710145" style="132" customWidth="1"/>
    <col min="8457" max="8457" width="15.3333333333333" style="132" customWidth="1"/>
    <col min="8458" max="8459" width="21.5579710144928" style="132" customWidth="1"/>
    <col min="8460" max="8460" width="13.4420289855072" style="132" customWidth="1"/>
    <col min="8461" max="8461" width="52.5579710144928" style="132" customWidth="1"/>
    <col min="8462" max="8462" width="44.4420289855072" style="132" customWidth="1"/>
    <col min="8463" max="8463" width="14.8840579710145" style="132" customWidth="1"/>
    <col min="8464" max="8464" width="9.10869565217391" style="132"/>
    <col min="8465" max="8465" width="29.1086956521739" style="132" customWidth="1"/>
    <col min="8466" max="8466" width="9.10869565217391" style="132"/>
    <col min="8467" max="8467" width="14.6666666666667" style="132" customWidth="1"/>
    <col min="8468" max="8468" width="9.10869565217391" style="132"/>
    <col min="8469" max="8469" width="22.5579710144928" style="132" customWidth="1"/>
    <col min="8470" max="8470" width="38.5579710144928" style="132" customWidth="1"/>
    <col min="8471" max="8471" width="13.4420289855072" style="132" customWidth="1"/>
    <col min="8472" max="8704" width="9.10869565217391" style="132"/>
    <col min="8705" max="8705" width="23.8840579710145" style="132" customWidth="1"/>
    <col min="8706" max="8706" width="12" style="132" customWidth="1"/>
    <col min="8707" max="8709" width="12.8840579710145" style="132" customWidth="1"/>
    <col min="8710" max="8711" width="19.3333333333333" style="132" customWidth="1"/>
    <col min="8712" max="8712" width="24.8840579710145" style="132" customWidth="1"/>
    <col min="8713" max="8713" width="15.3333333333333" style="132" customWidth="1"/>
    <col min="8714" max="8715" width="21.5579710144928" style="132" customWidth="1"/>
    <col min="8716" max="8716" width="13.4420289855072" style="132" customWidth="1"/>
    <col min="8717" max="8717" width="52.5579710144928" style="132" customWidth="1"/>
    <col min="8718" max="8718" width="44.4420289855072" style="132" customWidth="1"/>
    <col min="8719" max="8719" width="14.8840579710145" style="132" customWidth="1"/>
    <col min="8720" max="8720" width="9.10869565217391" style="132"/>
    <col min="8721" max="8721" width="29.1086956521739" style="132" customWidth="1"/>
    <col min="8722" max="8722" width="9.10869565217391" style="132"/>
    <col min="8723" max="8723" width="14.6666666666667" style="132" customWidth="1"/>
    <col min="8724" max="8724" width="9.10869565217391" style="132"/>
    <col min="8725" max="8725" width="22.5579710144928" style="132" customWidth="1"/>
    <col min="8726" max="8726" width="38.5579710144928" style="132" customWidth="1"/>
    <col min="8727" max="8727" width="13.4420289855072" style="132" customWidth="1"/>
    <col min="8728" max="8960" width="9.10869565217391" style="132"/>
    <col min="8961" max="8961" width="23.8840579710145" style="132" customWidth="1"/>
    <col min="8962" max="8962" width="12" style="132" customWidth="1"/>
    <col min="8963" max="8965" width="12.8840579710145" style="132" customWidth="1"/>
    <col min="8966" max="8967" width="19.3333333333333" style="132" customWidth="1"/>
    <col min="8968" max="8968" width="24.8840579710145" style="132" customWidth="1"/>
    <col min="8969" max="8969" width="15.3333333333333" style="132" customWidth="1"/>
    <col min="8970" max="8971" width="21.5579710144928" style="132" customWidth="1"/>
    <col min="8972" max="8972" width="13.4420289855072" style="132" customWidth="1"/>
    <col min="8973" max="8973" width="52.5579710144928" style="132" customWidth="1"/>
    <col min="8974" max="8974" width="44.4420289855072" style="132" customWidth="1"/>
    <col min="8975" max="8975" width="14.8840579710145" style="132" customWidth="1"/>
    <col min="8976" max="8976" width="9.10869565217391" style="132"/>
    <col min="8977" max="8977" width="29.1086956521739" style="132" customWidth="1"/>
    <col min="8978" max="8978" width="9.10869565217391" style="132"/>
    <col min="8979" max="8979" width="14.6666666666667" style="132" customWidth="1"/>
    <col min="8980" max="8980" width="9.10869565217391" style="132"/>
    <col min="8981" max="8981" width="22.5579710144928" style="132" customWidth="1"/>
    <col min="8982" max="8982" width="38.5579710144928" style="132" customWidth="1"/>
    <col min="8983" max="8983" width="13.4420289855072" style="132" customWidth="1"/>
    <col min="8984" max="9216" width="9.10869565217391" style="132"/>
    <col min="9217" max="9217" width="23.8840579710145" style="132" customWidth="1"/>
    <col min="9218" max="9218" width="12" style="132" customWidth="1"/>
    <col min="9219" max="9221" width="12.8840579710145" style="132" customWidth="1"/>
    <col min="9222" max="9223" width="19.3333333333333" style="132" customWidth="1"/>
    <col min="9224" max="9224" width="24.8840579710145" style="132" customWidth="1"/>
    <col min="9225" max="9225" width="15.3333333333333" style="132" customWidth="1"/>
    <col min="9226" max="9227" width="21.5579710144928" style="132" customWidth="1"/>
    <col min="9228" max="9228" width="13.4420289855072" style="132" customWidth="1"/>
    <col min="9229" max="9229" width="52.5579710144928" style="132" customWidth="1"/>
    <col min="9230" max="9230" width="44.4420289855072" style="132" customWidth="1"/>
    <col min="9231" max="9231" width="14.8840579710145" style="132" customWidth="1"/>
    <col min="9232" max="9232" width="9.10869565217391" style="132"/>
    <col min="9233" max="9233" width="29.1086956521739" style="132" customWidth="1"/>
    <col min="9234" max="9234" width="9.10869565217391" style="132"/>
    <col min="9235" max="9235" width="14.6666666666667" style="132" customWidth="1"/>
    <col min="9236" max="9236" width="9.10869565217391" style="132"/>
    <col min="9237" max="9237" width="22.5579710144928" style="132" customWidth="1"/>
    <col min="9238" max="9238" width="38.5579710144928" style="132" customWidth="1"/>
    <col min="9239" max="9239" width="13.4420289855072" style="132" customWidth="1"/>
    <col min="9240" max="9472" width="9.10869565217391" style="132"/>
    <col min="9473" max="9473" width="23.8840579710145" style="132" customWidth="1"/>
    <col min="9474" max="9474" width="12" style="132" customWidth="1"/>
    <col min="9475" max="9477" width="12.8840579710145" style="132" customWidth="1"/>
    <col min="9478" max="9479" width="19.3333333333333" style="132" customWidth="1"/>
    <col min="9480" max="9480" width="24.8840579710145" style="132" customWidth="1"/>
    <col min="9481" max="9481" width="15.3333333333333" style="132" customWidth="1"/>
    <col min="9482" max="9483" width="21.5579710144928" style="132" customWidth="1"/>
    <col min="9484" max="9484" width="13.4420289855072" style="132" customWidth="1"/>
    <col min="9485" max="9485" width="52.5579710144928" style="132" customWidth="1"/>
    <col min="9486" max="9486" width="44.4420289855072" style="132" customWidth="1"/>
    <col min="9487" max="9487" width="14.8840579710145" style="132" customWidth="1"/>
    <col min="9488" max="9488" width="9.10869565217391" style="132"/>
    <col min="9489" max="9489" width="29.1086956521739" style="132" customWidth="1"/>
    <col min="9490" max="9490" width="9.10869565217391" style="132"/>
    <col min="9491" max="9491" width="14.6666666666667" style="132" customWidth="1"/>
    <col min="9492" max="9492" width="9.10869565217391" style="132"/>
    <col min="9493" max="9493" width="22.5579710144928" style="132" customWidth="1"/>
    <col min="9494" max="9494" width="38.5579710144928" style="132" customWidth="1"/>
    <col min="9495" max="9495" width="13.4420289855072" style="132" customWidth="1"/>
    <col min="9496" max="9728" width="9.10869565217391" style="132"/>
    <col min="9729" max="9729" width="23.8840579710145" style="132" customWidth="1"/>
    <col min="9730" max="9730" width="12" style="132" customWidth="1"/>
    <col min="9731" max="9733" width="12.8840579710145" style="132" customWidth="1"/>
    <col min="9734" max="9735" width="19.3333333333333" style="132" customWidth="1"/>
    <col min="9736" max="9736" width="24.8840579710145" style="132" customWidth="1"/>
    <col min="9737" max="9737" width="15.3333333333333" style="132" customWidth="1"/>
    <col min="9738" max="9739" width="21.5579710144928" style="132" customWidth="1"/>
    <col min="9740" max="9740" width="13.4420289855072" style="132" customWidth="1"/>
    <col min="9741" max="9741" width="52.5579710144928" style="132" customWidth="1"/>
    <col min="9742" max="9742" width="44.4420289855072" style="132" customWidth="1"/>
    <col min="9743" max="9743" width="14.8840579710145" style="132" customWidth="1"/>
    <col min="9744" max="9744" width="9.10869565217391" style="132"/>
    <col min="9745" max="9745" width="29.1086956521739" style="132" customWidth="1"/>
    <col min="9746" max="9746" width="9.10869565217391" style="132"/>
    <col min="9747" max="9747" width="14.6666666666667" style="132" customWidth="1"/>
    <col min="9748" max="9748" width="9.10869565217391" style="132"/>
    <col min="9749" max="9749" width="22.5579710144928" style="132" customWidth="1"/>
    <col min="9750" max="9750" width="38.5579710144928" style="132" customWidth="1"/>
    <col min="9751" max="9751" width="13.4420289855072" style="132" customWidth="1"/>
    <col min="9752" max="9984" width="9.10869565217391" style="132"/>
    <col min="9985" max="9985" width="23.8840579710145" style="132" customWidth="1"/>
    <col min="9986" max="9986" width="12" style="132" customWidth="1"/>
    <col min="9987" max="9989" width="12.8840579710145" style="132" customWidth="1"/>
    <col min="9990" max="9991" width="19.3333333333333" style="132" customWidth="1"/>
    <col min="9992" max="9992" width="24.8840579710145" style="132" customWidth="1"/>
    <col min="9993" max="9993" width="15.3333333333333" style="132" customWidth="1"/>
    <col min="9994" max="9995" width="21.5579710144928" style="132" customWidth="1"/>
    <col min="9996" max="9996" width="13.4420289855072" style="132" customWidth="1"/>
    <col min="9997" max="9997" width="52.5579710144928" style="132" customWidth="1"/>
    <col min="9998" max="9998" width="44.4420289855072" style="132" customWidth="1"/>
    <col min="9999" max="9999" width="14.8840579710145" style="132" customWidth="1"/>
    <col min="10000" max="10000" width="9.10869565217391" style="132"/>
    <col min="10001" max="10001" width="29.1086956521739" style="132" customWidth="1"/>
    <col min="10002" max="10002" width="9.10869565217391" style="132"/>
    <col min="10003" max="10003" width="14.6666666666667" style="132" customWidth="1"/>
    <col min="10004" max="10004" width="9.10869565217391" style="132"/>
    <col min="10005" max="10005" width="22.5579710144928" style="132" customWidth="1"/>
    <col min="10006" max="10006" width="38.5579710144928" style="132" customWidth="1"/>
    <col min="10007" max="10007" width="13.4420289855072" style="132" customWidth="1"/>
    <col min="10008" max="10240" width="9.10869565217391" style="132"/>
    <col min="10241" max="10241" width="23.8840579710145" style="132" customWidth="1"/>
    <col min="10242" max="10242" width="12" style="132" customWidth="1"/>
    <col min="10243" max="10245" width="12.8840579710145" style="132" customWidth="1"/>
    <col min="10246" max="10247" width="19.3333333333333" style="132" customWidth="1"/>
    <col min="10248" max="10248" width="24.8840579710145" style="132" customWidth="1"/>
    <col min="10249" max="10249" width="15.3333333333333" style="132" customWidth="1"/>
    <col min="10250" max="10251" width="21.5579710144928" style="132" customWidth="1"/>
    <col min="10252" max="10252" width="13.4420289855072" style="132" customWidth="1"/>
    <col min="10253" max="10253" width="52.5579710144928" style="132" customWidth="1"/>
    <col min="10254" max="10254" width="44.4420289855072" style="132" customWidth="1"/>
    <col min="10255" max="10255" width="14.8840579710145" style="132" customWidth="1"/>
    <col min="10256" max="10256" width="9.10869565217391" style="132"/>
    <col min="10257" max="10257" width="29.1086956521739" style="132" customWidth="1"/>
    <col min="10258" max="10258" width="9.10869565217391" style="132"/>
    <col min="10259" max="10259" width="14.6666666666667" style="132" customWidth="1"/>
    <col min="10260" max="10260" width="9.10869565217391" style="132"/>
    <col min="10261" max="10261" width="22.5579710144928" style="132" customWidth="1"/>
    <col min="10262" max="10262" width="38.5579710144928" style="132" customWidth="1"/>
    <col min="10263" max="10263" width="13.4420289855072" style="132" customWidth="1"/>
    <col min="10264" max="10496" width="9.10869565217391" style="132"/>
    <col min="10497" max="10497" width="23.8840579710145" style="132" customWidth="1"/>
    <col min="10498" max="10498" width="12" style="132" customWidth="1"/>
    <col min="10499" max="10501" width="12.8840579710145" style="132" customWidth="1"/>
    <col min="10502" max="10503" width="19.3333333333333" style="132" customWidth="1"/>
    <col min="10504" max="10504" width="24.8840579710145" style="132" customWidth="1"/>
    <col min="10505" max="10505" width="15.3333333333333" style="132" customWidth="1"/>
    <col min="10506" max="10507" width="21.5579710144928" style="132" customWidth="1"/>
    <col min="10508" max="10508" width="13.4420289855072" style="132" customWidth="1"/>
    <col min="10509" max="10509" width="52.5579710144928" style="132" customWidth="1"/>
    <col min="10510" max="10510" width="44.4420289855072" style="132" customWidth="1"/>
    <col min="10511" max="10511" width="14.8840579710145" style="132" customWidth="1"/>
    <col min="10512" max="10512" width="9.10869565217391" style="132"/>
    <col min="10513" max="10513" width="29.1086956521739" style="132" customWidth="1"/>
    <col min="10514" max="10514" width="9.10869565217391" style="132"/>
    <col min="10515" max="10515" width="14.6666666666667" style="132" customWidth="1"/>
    <col min="10516" max="10516" width="9.10869565217391" style="132"/>
    <col min="10517" max="10517" width="22.5579710144928" style="132" customWidth="1"/>
    <col min="10518" max="10518" width="38.5579710144928" style="132" customWidth="1"/>
    <col min="10519" max="10519" width="13.4420289855072" style="132" customWidth="1"/>
    <col min="10520" max="10752" width="9.10869565217391" style="132"/>
    <col min="10753" max="10753" width="23.8840579710145" style="132" customWidth="1"/>
    <col min="10754" max="10754" width="12" style="132" customWidth="1"/>
    <col min="10755" max="10757" width="12.8840579710145" style="132" customWidth="1"/>
    <col min="10758" max="10759" width="19.3333333333333" style="132" customWidth="1"/>
    <col min="10760" max="10760" width="24.8840579710145" style="132" customWidth="1"/>
    <col min="10761" max="10761" width="15.3333333333333" style="132" customWidth="1"/>
    <col min="10762" max="10763" width="21.5579710144928" style="132" customWidth="1"/>
    <col min="10764" max="10764" width="13.4420289855072" style="132" customWidth="1"/>
    <col min="10765" max="10765" width="52.5579710144928" style="132" customWidth="1"/>
    <col min="10766" max="10766" width="44.4420289855072" style="132" customWidth="1"/>
    <col min="10767" max="10767" width="14.8840579710145" style="132" customWidth="1"/>
    <col min="10768" max="10768" width="9.10869565217391" style="132"/>
    <col min="10769" max="10769" width="29.1086956521739" style="132" customWidth="1"/>
    <col min="10770" max="10770" width="9.10869565217391" style="132"/>
    <col min="10771" max="10771" width="14.6666666666667" style="132" customWidth="1"/>
    <col min="10772" max="10772" width="9.10869565217391" style="132"/>
    <col min="10773" max="10773" width="22.5579710144928" style="132" customWidth="1"/>
    <col min="10774" max="10774" width="38.5579710144928" style="132" customWidth="1"/>
    <col min="10775" max="10775" width="13.4420289855072" style="132" customWidth="1"/>
    <col min="10776" max="11008" width="9.10869565217391" style="132"/>
    <col min="11009" max="11009" width="23.8840579710145" style="132" customWidth="1"/>
    <col min="11010" max="11010" width="12" style="132" customWidth="1"/>
    <col min="11011" max="11013" width="12.8840579710145" style="132" customWidth="1"/>
    <col min="11014" max="11015" width="19.3333333333333" style="132" customWidth="1"/>
    <col min="11016" max="11016" width="24.8840579710145" style="132" customWidth="1"/>
    <col min="11017" max="11017" width="15.3333333333333" style="132" customWidth="1"/>
    <col min="11018" max="11019" width="21.5579710144928" style="132" customWidth="1"/>
    <col min="11020" max="11020" width="13.4420289855072" style="132" customWidth="1"/>
    <col min="11021" max="11021" width="52.5579710144928" style="132" customWidth="1"/>
    <col min="11022" max="11022" width="44.4420289855072" style="132" customWidth="1"/>
    <col min="11023" max="11023" width="14.8840579710145" style="132" customWidth="1"/>
    <col min="11024" max="11024" width="9.10869565217391" style="132"/>
    <col min="11025" max="11025" width="29.1086956521739" style="132" customWidth="1"/>
    <col min="11026" max="11026" width="9.10869565217391" style="132"/>
    <col min="11027" max="11027" width="14.6666666666667" style="132" customWidth="1"/>
    <col min="11028" max="11028" width="9.10869565217391" style="132"/>
    <col min="11029" max="11029" width="22.5579710144928" style="132" customWidth="1"/>
    <col min="11030" max="11030" width="38.5579710144928" style="132" customWidth="1"/>
    <col min="11031" max="11031" width="13.4420289855072" style="132" customWidth="1"/>
    <col min="11032" max="11264" width="9.10869565217391" style="132"/>
    <col min="11265" max="11265" width="23.8840579710145" style="132" customWidth="1"/>
    <col min="11266" max="11266" width="12" style="132" customWidth="1"/>
    <col min="11267" max="11269" width="12.8840579710145" style="132" customWidth="1"/>
    <col min="11270" max="11271" width="19.3333333333333" style="132" customWidth="1"/>
    <col min="11272" max="11272" width="24.8840579710145" style="132" customWidth="1"/>
    <col min="11273" max="11273" width="15.3333333333333" style="132" customWidth="1"/>
    <col min="11274" max="11275" width="21.5579710144928" style="132" customWidth="1"/>
    <col min="11276" max="11276" width="13.4420289855072" style="132" customWidth="1"/>
    <col min="11277" max="11277" width="52.5579710144928" style="132" customWidth="1"/>
    <col min="11278" max="11278" width="44.4420289855072" style="132" customWidth="1"/>
    <col min="11279" max="11279" width="14.8840579710145" style="132" customWidth="1"/>
    <col min="11280" max="11280" width="9.10869565217391" style="132"/>
    <col min="11281" max="11281" width="29.1086956521739" style="132" customWidth="1"/>
    <col min="11282" max="11282" width="9.10869565217391" style="132"/>
    <col min="11283" max="11283" width="14.6666666666667" style="132" customWidth="1"/>
    <col min="11284" max="11284" width="9.10869565217391" style="132"/>
    <col min="11285" max="11285" width="22.5579710144928" style="132" customWidth="1"/>
    <col min="11286" max="11286" width="38.5579710144928" style="132" customWidth="1"/>
    <col min="11287" max="11287" width="13.4420289855072" style="132" customWidth="1"/>
    <col min="11288" max="11520" width="9.10869565217391" style="132"/>
    <col min="11521" max="11521" width="23.8840579710145" style="132" customWidth="1"/>
    <col min="11522" max="11522" width="12" style="132" customWidth="1"/>
    <col min="11523" max="11525" width="12.8840579710145" style="132" customWidth="1"/>
    <col min="11526" max="11527" width="19.3333333333333" style="132" customWidth="1"/>
    <col min="11528" max="11528" width="24.8840579710145" style="132" customWidth="1"/>
    <col min="11529" max="11529" width="15.3333333333333" style="132" customWidth="1"/>
    <col min="11530" max="11531" width="21.5579710144928" style="132" customWidth="1"/>
    <col min="11532" max="11532" width="13.4420289855072" style="132" customWidth="1"/>
    <col min="11533" max="11533" width="52.5579710144928" style="132" customWidth="1"/>
    <col min="11534" max="11534" width="44.4420289855072" style="132" customWidth="1"/>
    <col min="11535" max="11535" width="14.8840579710145" style="132" customWidth="1"/>
    <col min="11536" max="11536" width="9.10869565217391" style="132"/>
    <col min="11537" max="11537" width="29.1086956521739" style="132" customWidth="1"/>
    <col min="11538" max="11538" width="9.10869565217391" style="132"/>
    <col min="11539" max="11539" width="14.6666666666667" style="132" customWidth="1"/>
    <col min="11540" max="11540" width="9.10869565217391" style="132"/>
    <col min="11541" max="11541" width="22.5579710144928" style="132" customWidth="1"/>
    <col min="11542" max="11542" width="38.5579710144928" style="132" customWidth="1"/>
    <col min="11543" max="11543" width="13.4420289855072" style="132" customWidth="1"/>
    <col min="11544" max="11776" width="9.10869565217391" style="132"/>
    <col min="11777" max="11777" width="23.8840579710145" style="132" customWidth="1"/>
    <col min="11778" max="11778" width="12" style="132" customWidth="1"/>
    <col min="11779" max="11781" width="12.8840579710145" style="132" customWidth="1"/>
    <col min="11782" max="11783" width="19.3333333333333" style="132" customWidth="1"/>
    <col min="11784" max="11784" width="24.8840579710145" style="132" customWidth="1"/>
    <col min="11785" max="11785" width="15.3333333333333" style="132" customWidth="1"/>
    <col min="11786" max="11787" width="21.5579710144928" style="132" customWidth="1"/>
    <col min="11788" max="11788" width="13.4420289855072" style="132" customWidth="1"/>
    <col min="11789" max="11789" width="52.5579710144928" style="132" customWidth="1"/>
    <col min="11790" max="11790" width="44.4420289855072" style="132" customWidth="1"/>
    <col min="11791" max="11791" width="14.8840579710145" style="132" customWidth="1"/>
    <col min="11792" max="11792" width="9.10869565217391" style="132"/>
    <col min="11793" max="11793" width="29.1086956521739" style="132" customWidth="1"/>
    <col min="11794" max="11794" width="9.10869565217391" style="132"/>
    <col min="11795" max="11795" width="14.6666666666667" style="132" customWidth="1"/>
    <col min="11796" max="11796" width="9.10869565217391" style="132"/>
    <col min="11797" max="11797" width="22.5579710144928" style="132" customWidth="1"/>
    <col min="11798" max="11798" width="38.5579710144928" style="132" customWidth="1"/>
    <col min="11799" max="11799" width="13.4420289855072" style="132" customWidth="1"/>
    <col min="11800" max="12032" width="9.10869565217391" style="132"/>
    <col min="12033" max="12033" width="23.8840579710145" style="132" customWidth="1"/>
    <col min="12034" max="12034" width="12" style="132" customWidth="1"/>
    <col min="12035" max="12037" width="12.8840579710145" style="132" customWidth="1"/>
    <col min="12038" max="12039" width="19.3333333333333" style="132" customWidth="1"/>
    <col min="12040" max="12040" width="24.8840579710145" style="132" customWidth="1"/>
    <col min="12041" max="12041" width="15.3333333333333" style="132" customWidth="1"/>
    <col min="12042" max="12043" width="21.5579710144928" style="132" customWidth="1"/>
    <col min="12044" max="12044" width="13.4420289855072" style="132" customWidth="1"/>
    <col min="12045" max="12045" width="52.5579710144928" style="132" customWidth="1"/>
    <col min="12046" max="12046" width="44.4420289855072" style="132" customWidth="1"/>
    <col min="12047" max="12047" width="14.8840579710145" style="132" customWidth="1"/>
    <col min="12048" max="12048" width="9.10869565217391" style="132"/>
    <col min="12049" max="12049" width="29.1086956521739" style="132" customWidth="1"/>
    <col min="12050" max="12050" width="9.10869565217391" style="132"/>
    <col min="12051" max="12051" width="14.6666666666667" style="132" customWidth="1"/>
    <col min="12052" max="12052" width="9.10869565217391" style="132"/>
    <col min="12053" max="12053" width="22.5579710144928" style="132" customWidth="1"/>
    <col min="12054" max="12054" width="38.5579710144928" style="132" customWidth="1"/>
    <col min="12055" max="12055" width="13.4420289855072" style="132" customWidth="1"/>
    <col min="12056" max="12288" width="9.10869565217391" style="132"/>
    <col min="12289" max="12289" width="23.8840579710145" style="132" customWidth="1"/>
    <col min="12290" max="12290" width="12" style="132" customWidth="1"/>
    <col min="12291" max="12293" width="12.8840579710145" style="132" customWidth="1"/>
    <col min="12294" max="12295" width="19.3333333333333" style="132" customWidth="1"/>
    <col min="12296" max="12296" width="24.8840579710145" style="132" customWidth="1"/>
    <col min="12297" max="12297" width="15.3333333333333" style="132" customWidth="1"/>
    <col min="12298" max="12299" width="21.5579710144928" style="132" customWidth="1"/>
    <col min="12300" max="12300" width="13.4420289855072" style="132" customWidth="1"/>
    <col min="12301" max="12301" width="52.5579710144928" style="132" customWidth="1"/>
    <col min="12302" max="12302" width="44.4420289855072" style="132" customWidth="1"/>
    <col min="12303" max="12303" width="14.8840579710145" style="132" customWidth="1"/>
    <col min="12304" max="12304" width="9.10869565217391" style="132"/>
    <col min="12305" max="12305" width="29.1086956521739" style="132" customWidth="1"/>
    <col min="12306" max="12306" width="9.10869565217391" style="132"/>
    <col min="12307" max="12307" width="14.6666666666667" style="132" customWidth="1"/>
    <col min="12308" max="12308" width="9.10869565217391" style="132"/>
    <col min="12309" max="12309" width="22.5579710144928" style="132" customWidth="1"/>
    <col min="12310" max="12310" width="38.5579710144928" style="132" customWidth="1"/>
    <col min="12311" max="12311" width="13.4420289855072" style="132" customWidth="1"/>
    <col min="12312" max="12544" width="9.10869565217391" style="132"/>
    <col min="12545" max="12545" width="23.8840579710145" style="132" customWidth="1"/>
    <col min="12546" max="12546" width="12" style="132" customWidth="1"/>
    <col min="12547" max="12549" width="12.8840579710145" style="132" customWidth="1"/>
    <col min="12550" max="12551" width="19.3333333333333" style="132" customWidth="1"/>
    <col min="12552" max="12552" width="24.8840579710145" style="132" customWidth="1"/>
    <col min="12553" max="12553" width="15.3333333333333" style="132" customWidth="1"/>
    <col min="12554" max="12555" width="21.5579710144928" style="132" customWidth="1"/>
    <col min="12556" max="12556" width="13.4420289855072" style="132" customWidth="1"/>
    <col min="12557" max="12557" width="52.5579710144928" style="132" customWidth="1"/>
    <col min="12558" max="12558" width="44.4420289855072" style="132" customWidth="1"/>
    <col min="12559" max="12559" width="14.8840579710145" style="132" customWidth="1"/>
    <col min="12560" max="12560" width="9.10869565217391" style="132"/>
    <col min="12561" max="12561" width="29.1086956521739" style="132" customWidth="1"/>
    <col min="12562" max="12562" width="9.10869565217391" style="132"/>
    <col min="12563" max="12563" width="14.6666666666667" style="132" customWidth="1"/>
    <col min="12564" max="12564" width="9.10869565217391" style="132"/>
    <col min="12565" max="12565" width="22.5579710144928" style="132" customWidth="1"/>
    <col min="12566" max="12566" width="38.5579710144928" style="132" customWidth="1"/>
    <col min="12567" max="12567" width="13.4420289855072" style="132" customWidth="1"/>
    <col min="12568" max="12800" width="9.10869565217391" style="132"/>
    <col min="12801" max="12801" width="23.8840579710145" style="132" customWidth="1"/>
    <col min="12802" max="12802" width="12" style="132" customWidth="1"/>
    <col min="12803" max="12805" width="12.8840579710145" style="132" customWidth="1"/>
    <col min="12806" max="12807" width="19.3333333333333" style="132" customWidth="1"/>
    <col min="12808" max="12808" width="24.8840579710145" style="132" customWidth="1"/>
    <col min="12809" max="12809" width="15.3333333333333" style="132" customWidth="1"/>
    <col min="12810" max="12811" width="21.5579710144928" style="132" customWidth="1"/>
    <col min="12812" max="12812" width="13.4420289855072" style="132" customWidth="1"/>
    <col min="12813" max="12813" width="52.5579710144928" style="132" customWidth="1"/>
    <col min="12814" max="12814" width="44.4420289855072" style="132" customWidth="1"/>
    <col min="12815" max="12815" width="14.8840579710145" style="132" customWidth="1"/>
    <col min="12816" max="12816" width="9.10869565217391" style="132"/>
    <col min="12817" max="12817" width="29.1086956521739" style="132" customWidth="1"/>
    <col min="12818" max="12818" width="9.10869565217391" style="132"/>
    <col min="12819" max="12819" width="14.6666666666667" style="132" customWidth="1"/>
    <col min="12820" max="12820" width="9.10869565217391" style="132"/>
    <col min="12821" max="12821" width="22.5579710144928" style="132" customWidth="1"/>
    <col min="12822" max="12822" width="38.5579710144928" style="132" customWidth="1"/>
    <col min="12823" max="12823" width="13.4420289855072" style="132" customWidth="1"/>
    <col min="12824" max="13056" width="9.10869565217391" style="132"/>
    <col min="13057" max="13057" width="23.8840579710145" style="132" customWidth="1"/>
    <col min="13058" max="13058" width="12" style="132" customWidth="1"/>
    <col min="13059" max="13061" width="12.8840579710145" style="132" customWidth="1"/>
    <col min="13062" max="13063" width="19.3333333333333" style="132" customWidth="1"/>
    <col min="13064" max="13064" width="24.8840579710145" style="132" customWidth="1"/>
    <col min="13065" max="13065" width="15.3333333333333" style="132" customWidth="1"/>
    <col min="13066" max="13067" width="21.5579710144928" style="132" customWidth="1"/>
    <col min="13068" max="13068" width="13.4420289855072" style="132" customWidth="1"/>
    <col min="13069" max="13069" width="52.5579710144928" style="132" customWidth="1"/>
    <col min="13070" max="13070" width="44.4420289855072" style="132" customWidth="1"/>
    <col min="13071" max="13071" width="14.8840579710145" style="132" customWidth="1"/>
    <col min="13072" max="13072" width="9.10869565217391" style="132"/>
    <col min="13073" max="13073" width="29.1086956521739" style="132" customWidth="1"/>
    <col min="13074" max="13074" width="9.10869565217391" style="132"/>
    <col min="13075" max="13075" width="14.6666666666667" style="132" customWidth="1"/>
    <col min="13076" max="13076" width="9.10869565217391" style="132"/>
    <col min="13077" max="13077" width="22.5579710144928" style="132" customWidth="1"/>
    <col min="13078" max="13078" width="38.5579710144928" style="132" customWidth="1"/>
    <col min="13079" max="13079" width="13.4420289855072" style="132" customWidth="1"/>
    <col min="13080" max="13312" width="9.10869565217391" style="132"/>
    <col min="13313" max="13313" width="23.8840579710145" style="132" customWidth="1"/>
    <col min="13314" max="13314" width="12" style="132" customWidth="1"/>
    <col min="13315" max="13317" width="12.8840579710145" style="132" customWidth="1"/>
    <col min="13318" max="13319" width="19.3333333333333" style="132" customWidth="1"/>
    <col min="13320" max="13320" width="24.8840579710145" style="132" customWidth="1"/>
    <col min="13321" max="13321" width="15.3333333333333" style="132" customWidth="1"/>
    <col min="13322" max="13323" width="21.5579710144928" style="132" customWidth="1"/>
    <col min="13324" max="13324" width="13.4420289855072" style="132" customWidth="1"/>
    <col min="13325" max="13325" width="52.5579710144928" style="132" customWidth="1"/>
    <col min="13326" max="13326" width="44.4420289855072" style="132" customWidth="1"/>
    <col min="13327" max="13327" width="14.8840579710145" style="132" customWidth="1"/>
    <col min="13328" max="13328" width="9.10869565217391" style="132"/>
    <col min="13329" max="13329" width="29.1086956521739" style="132" customWidth="1"/>
    <col min="13330" max="13330" width="9.10869565217391" style="132"/>
    <col min="13331" max="13331" width="14.6666666666667" style="132" customWidth="1"/>
    <col min="13332" max="13332" width="9.10869565217391" style="132"/>
    <col min="13333" max="13333" width="22.5579710144928" style="132" customWidth="1"/>
    <col min="13334" max="13334" width="38.5579710144928" style="132" customWidth="1"/>
    <col min="13335" max="13335" width="13.4420289855072" style="132" customWidth="1"/>
    <col min="13336" max="13568" width="9.10869565217391" style="132"/>
    <col min="13569" max="13569" width="23.8840579710145" style="132" customWidth="1"/>
    <col min="13570" max="13570" width="12" style="132" customWidth="1"/>
    <col min="13571" max="13573" width="12.8840579710145" style="132" customWidth="1"/>
    <col min="13574" max="13575" width="19.3333333333333" style="132" customWidth="1"/>
    <col min="13576" max="13576" width="24.8840579710145" style="132" customWidth="1"/>
    <col min="13577" max="13577" width="15.3333333333333" style="132" customWidth="1"/>
    <col min="13578" max="13579" width="21.5579710144928" style="132" customWidth="1"/>
    <col min="13580" max="13580" width="13.4420289855072" style="132" customWidth="1"/>
    <col min="13581" max="13581" width="52.5579710144928" style="132" customWidth="1"/>
    <col min="13582" max="13582" width="44.4420289855072" style="132" customWidth="1"/>
    <col min="13583" max="13583" width="14.8840579710145" style="132" customWidth="1"/>
    <col min="13584" max="13584" width="9.10869565217391" style="132"/>
    <col min="13585" max="13585" width="29.1086956521739" style="132" customWidth="1"/>
    <col min="13586" max="13586" width="9.10869565217391" style="132"/>
    <col min="13587" max="13587" width="14.6666666666667" style="132" customWidth="1"/>
    <col min="13588" max="13588" width="9.10869565217391" style="132"/>
    <col min="13589" max="13589" width="22.5579710144928" style="132" customWidth="1"/>
    <col min="13590" max="13590" width="38.5579710144928" style="132" customWidth="1"/>
    <col min="13591" max="13591" width="13.4420289855072" style="132" customWidth="1"/>
    <col min="13592" max="13824" width="9.10869565217391" style="132"/>
    <col min="13825" max="13825" width="23.8840579710145" style="132" customWidth="1"/>
    <col min="13826" max="13826" width="12" style="132" customWidth="1"/>
    <col min="13827" max="13829" width="12.8840579710145" style="132" customWidth="1"/>
    <col min="13830" max="13831" width="19.3333333333333" style="132" customWidth="1"/>
    <col min="13832" max="13832" width="24.8840579710145" style="132" customWidth="1"/>
    <col min="13833" max="13833" width="15.3333333333333" style="132" customWidth="1"/>
    <col min="13834" max="13835" width="21.5579710144928" style="132" customWidth="1"/>
    <col min="13836" max="13836" width="13.4420289855072" style="132" customWidth="1"/>
    <col min="13837" max="13837" width="52.5579710144928" style="132" customWidth="1"/>
    <col min="13838" max="13838" width="44.4420289855072" style="132" customWidth="1"/>
    <col min="13839" max="13839" width="14.8840579710145" style="132" customWidth="1"/>
    <col min="13840" max="13840" width="9.10869565217391" style="132"/>
    <col min="13841" max="13841" width="29.1086956521739" style="132" customWidth="1"/>
    <col min="13842" max="13842" width="9.10869565217391" style="132"/>
    <col min="13843" max="13843" width="14.6666666666667" style="132" customWidth="1"/>
    <col min="13844" max="13844" width="9.10869565217391" style="132"/>
    <col min="13845" max="13845" width="22.5579710144928" style="132" customWidth="1"/>
    <col min="13846" max="13846" width="38.5579710144928" style="132" customWidth="1"/>
    <col min="13847" max="13847" width="13.4420289855072" style="132" customWidth="1"/>
    <col min="13848" max="14080" width="9.10869565217391" style="132"/>
    <col min="14081" max="14081" width="23.8840579710145" style="132" customWidth="1"/>
    <col min="14082" max="14082" width="12" style="132" customWidth="1"/>
    <col min="14083" max="14085" width="12.8840579710145" style="132" customWidth="1"/>
    <col min="14086" max="14087" width="19.3333333333333" style="132" customWidth="1"/>
    <col min="14088" max="14088" width="24.8840579710145" style="132" customWidth="1"/>
    <col min="14089" max="14089" width="15.3333333333333" style="132" customWidth="1"/>
    <col min="14090" max="14091" width="21.5579710144928" style="132" customWidth="1"/>
    <col min="14092" max="14092" width="13.4420289855072" style="132" customWidth="1"/>
    <col min="14093" max="14093" width="52.5579710144928" style="132" customWidth="1"/>
    <col min="14094" max="14094" width="44.4420289855072" style="132" customWidth="1"/>
    <col min="14095" max="14095" width="14.8840579710145" style="132" customWidth="1"/>
    <col min="14096" max="14096" width="9.10869565217391" style="132"/>
    <col min="14097" max="14097" width="29.1086956521739" style="132" customWidth="1"/>
    <col min="14098" max="14098" width="9.10869565217391" style="132"/>
    <col min="14099" max="14099" width="14.6666666666667" style="132" customWidth="1"/>
    <col min="14100" max="14100" width="9.10869565217391" style="132"/>
    <col min="14101" max="14101" width="22.5579710144928" style="132" customWidth="1"/>
    <col min="14102" max="14102" width="38.5579710144928" style="132" customWidth="1"/>
    <col min="14103" max="14103" width="13.4420289855072" style="132" customWidth="1"/>
    <col min="14104" max="14336" width="9.10869565217391" style="132"/>
    <col min="14337" max="14337" width="23.8840579710145" style="132" customWidth="1"/>
    <col min="14338" max="14338" width="12" style="132" customWidth="1"/>
    <col min="14339" max="14341" width="12.8840579710145" style="132" customWidth="1"/>
    <col min="14342" max="14343" width="19.3333333333333" style="132" customWidth="1"/>
    <col min="14344" max="14344" width="24.8840579710145" style="132" customWidth="1"/>
    <col min="14345" max="14345" width="15.3333333333333" style="132" customWidth="1"/>
    <col min="14346" max="14347" width="21.5579710144928" style="132" customWidth="1"/>
    <col min="14348" max="14348" width="13.4420289855072" style="132" customWidth="1"/>
    <col min="14349" max="14349" width="52.5579710144928" style="132" customWidth="1"/>
    <col min="14350" max="14350" width="44.4420289855072" style="132" customWidth="1"/>
    <col min="14351" max="14351" width="14.8840579710145" style="132" customWidth="1"/>
    <col min="14352" max="14352" width="9.10869565217391" style="132"/>
    <col min="14353" max="14353" width="29.1086956521739" style="132" customWidth="1"/>
    <col min="14354" max="14354" width="9.10869565217391" style="132"/>
    <col min="14355" max="14355" width="14.6666666666667" style="132" customWidth="1"/>
    <col min="14356" max="14356" width="9.10869565217391" style="132"/>
    <col min="14357" max="14357" width="22.5579710144928" style="132" customWidth="1"/>
    <col min="14358" max="14358" width="38.5579710144928" style="132" customWidth="1"/>
    <col min="14359" max="14359" width="13.4420289855072" style="132" customWidth="1"/>
    <col min="14360" max="14592" width="9.10869565217391" style="132"/>
    <col min="14593" max="14593" width="23.8840579710145" style="132" customWidth="1"/>
    <col min="14594" max="14594" width="12" style="132" customWidth="1"/>
    <col min="14595" max="14597" width="12.8840579710145" style="132" customWidth="1"/>
    <col min="14598" max="14599" width="19.3333333333333" style="132" customWidth="1"/>
    <col min="14600" max="14600" width="24.8840579710145" style="132" customWidth="1"/>
    <col min="14601" max="14601" width="15.3333333333333" style="132" customWidth="1"/>
    <col min="14602" max="14603" width="21.5579710144928" style="132" customWidth="1"/>
    <col min="14604" max="14604" width="13.4420289855072" style="132" customWidth="1"/>
    <col min="14605" max="14605" width="52.5579710144928" style="132" customWidth="1"/>
    <col min="14606" max="14606" width="44.4420289855072" style="132" customWidth="1"/>
    <col min="14607" max="14607" width="14.8840579710145" style="132" customWidth="1"/>
    <col min="14608" max="14608" width="9.10869565217391" style="132"/>
    <col min="14609" max="14609" width="29.1086956521739" style="132" customWidth="1"/>
    <col min="14610" max="14610" width="9.10869565217391" style="132"/>
    <col min="14611" max="14611" width="14.6666666666667" style="132" customWidth="1"/>
    <col min="14612" max="14612" width="9.10869565217391" style="132"/>
    <col min="14613" max="14613" width="22.5579710144928" style="132" customWidth="1"/>
    <col min="14614" max="14614" width="38.5579710144928" style="132" customWidth="1"/>
    <col min="14615" max="14615" width="13.4420289855072" style="132" customWidth="1"/>
    <col min="14616" max="14848" width="9.10869565217391" style="132"/>
    <col min="14849" max="14849" width="23.8840579710145" style="132" customWidth="1"/>
    <col min="14850" max="14850" width="12" style="132" customWidth="1"/>
    <col min="14851" max="14853" width="12.8840579710145" style="132" customWidth="1"/>
    <col min="14854" max="14855" width="19.3333333333333" style="132" customWidth="1"/>
    <col min="14856" max="14856" width="24.8840579710145" style="132" customWidth="1"/>
    <col min="14857" max="14857" width="15.3333333333333" style="132" customWidth="1"/>
    <col min="14858" max="14859" width="21.5579710144928" style="132" customWidth="1"/>
    <col min="14860" max="14860" width="13.4420289855072" style="132" customWidth="1"/>
    <col min="14861" max="14861" width="52.5579710144928" style="132" customWidth="1"/>
    <col min="14862" max="14862" width="44.4420289855072" style="132" customWidth="1"/>
    <col min="14863" max="14863" width="14.8840579710145" style="132" customWidth="1"/>
    <col min="14864" max="14864" width="9.10869565217391" style="132"/>
    <col min="14865" max="14865" width="29.1086956521739" style="132" customWidth="1"/>
    <col min="14866" max="14866" width="9.10869565217391" style="132"/>
    <col min="14867" max="14867" width="14.6666666666667" style="132" customWidth="1"/>
    <col min="14868" max="14868" width="9.10869565217391" style="132"/>
    <col min="14869" max="14869" width="22.5579710144928" style="132" customWidth="1"/>
    <col min="14870" max="14870" width="38.5579710144928" style="132" customWidth="1"/>
    <col min="14871" max="14871" width="13.4420289855072" style="132" customWidth="1"/>
    <col min="14872" max="15104" width="9.10869565217391" style="132"/>
    <col min="15105" max="15105" width="23.8840579710145" style="132" customWidth="1"/>
    <col min="15106" max="15106" width="12" style="132" customWidth="1"/>
    <col min="15107" max="15109" width="12.8840579710145" style="132" customWidth="1"/>
    <col min="15110" max="15111" width="19.3333333333333" style="132" customWidth="1"/>
    <col min="15112" max="15112" width="24.8840579710145" style="132" customWidth="1"/>
    <col min="15113" max="15113" width="15.3333333333333" style="132" customWidth="1"/>
    <col min="15114" max="15115" width="21.5579710144928" style="132" customWidth="1"/>
    <col min="15116" max="15116" width="13.4420289855072" style="132" customWidth="1"/>
    <col min="15117" max="15117" width="52.5579710144928" style="132" customWidth="1"/>
    <col min="15118" max="15118" width="44.4420289855072" style="132" customWidth="1"/>
    <col min="15119" max="15119" width="14.8840579710145" style="132" customWidth="1"/>
    <col min="15120" max="15120" width="9.10869565217391" style="132"/>
    <col min="15121" max="15121" width="29.1086956521739" style="132" customWidth="1"/>
    <col min="15122" max="15122" width="9.10869565217391" style="132"/>
    <col min="15123" max="15123" width="14.6666666666667" style="132" customWidth="1"/>
    <col min="15124" max="15124" width="9.10869565217391" style="132"/>
    <col min="15125" max="15125" width="22.5579710144928" style="132" customWidth="1"/>
    <col min="15126" max="15126" width="38.5579710144928" style="132" customWidth="1"/>
    <col min="15127" max="15127" width="13.4420289855072" style="132" customWidth="1"/>
    <col min="15128" max="15360" width="9.10869565217391" style="132"/>
    <col min="15361" max="15361" width="23.8840579710145" style="132" customWidth="1"/>
    <col min="15362" max="15362" width="12" style="132" customWidth="1"/>
    <col min="15363" max="15365" width="12.8840579710145" style="132" customWidth="1"/>
    <col min="15366" max="15367" width="19.3333333333333" style="132" customWidth="1"/>
    <col min="15368" max="15368" width="24.8840579710145" style="132" customWidth="1"/>
    <col min="15369" max="15369" width="15.3333333333333" style="132" customWidth="1"/>
    <col min="15370" max="15371" width="21.5579710144928" style="132" customWidth="1"/>
    <col min="15372" max="15372" width="13.4420289855072" style="132" customWidth="1"/>
    <col min="15373" max="15373" width="52.5579710144928" style="132" customWidth="1"/>
    <col min="15374" max="15374" width="44.4420289855072" style="132" customWidth="1"/>
    <col min="15375" max="15375" width="14.8840579710145" style="132" customWidth="1"/>
    <col min="15376" max="15376" width="9.10869565217391" style="132"/>
    <col min="15377" max="15377" width="29.1086956521739" style="132" customWidth="1"/>
    <col min="15378" max="15378" width="9.10869565217391" style="132"/>
    <col min="15379" max="15379" width="14.6666666666667" style="132" customWidth="1"/>
    <col min="15380" max="15380" width="9.10869565217391" style="132"/>
    <col min="15381" max="15381" width="22.5579710144928" style="132" customWidth="1"/>
    <col min="15382" max="15382" width="38.5579710144928" style="132" customWidth="1"/>
    <col min="15383" max="15383" width="13.4420289855072" style="132" customWidth="1"/>
    <col min="15384" max="15616" width="9.10869565217391" style="132"/>
    <col min="15617" max="15617" width="23.8840579710145" style="132" customWidth="1"/>
    <col min="15618" max="15618" width="12" style="132" customWidth="1"/>
    <col min="15619" max="15621" width="12.8840579710145" style="132" customWidth="1"/>
    <col min="15622" max="15623" width="19.3333333333333" style="132" customWidth="1"/>
    <col min="15624" max="15624" width="24.8840579710145" style="132" customWidth="1"/>
    <col min="15625" max="15625" width="15.3333333333333" style="132" customWidth="1"/>
    <col min="15626" max="15627" width="21.5579710144928" style="132" customWidth="1"/>
    <col min="15628" max="15628" width="13.4420289855072" style="132" customWidth="1"/>
    <col min="15629" max="15629" width="52.5579710144928" style="132" customWidth="1"/>
    <col min="15630" max="15630" width="44.4420289855072" style="132" customWidth="1"/>
    <col min="15631" max="15631" width="14.8840579710145" style="132" customWidth="1"/>
    <col min="15632" max="15632" width="9.10869565217391" style="132"/>
    <col min="15633" max="15633" width="29.1086956521739" style="132" customWidth="1"/>
    <col min="15634" max="15634" width="9.10869565217391" style="132"/>
    <col min="15635" max="15635" width="14.6666666666667" style="132" customWidth="1"/>
    <col min="15636" max="15636" width="9.10869565217391" style="132"/>
    <col min="15637" max="15637" width="22.5579710144928" style="132" customWidth="1"/>
    <col min="15638" max="15638" width="38.5579710144928" style="132" customWidth="1"/>
    <col min="15639" max="15639" width="13.4420289855072" style="132" customWidth="1"/>
    <col min="15640" max="15872" width="9.10869565217391" style="132"/>
    <col min="15873" max="15873" width="23.8840579710145" style="132" customWidth="1"/>
    <col min="15874" max="15874" width="12" style="132" customWidth="1"/>
    <col min="15875" max="15877" width="12.8840579710145" style="132" customWidth="1"/>
    <col min="15878" max="15879" width="19.3333333333333" style="132" customWidth="1"/>
    <col min="15880" max="15880" width="24.8840579710145" style="132" customWidth="1"/>
    <col min="15881" max="15881" width="15.3333333333333" style="132" customWidth="1"/>
    <col min="15882" max="15883" width="21.5579710144928" style="132" customWidth="1"/>
    <col min="15884" max="15884" width="13.4420289855072" style="132" customWidth="1"/>
    <col min="15885" max="15885" width="52.5579710144928" style="132" customWidth="1"/>
    <col min="15886" max="15886" width="44.4420289855072" style="132" customWidth="1"/>
    <col min="15887" max="15887" width="14.8840579710145" style="132" customWidth="1"/>
    <col min="15888" max="15888" width="9.10869565217391" style="132"/>
    <col min="15889" max="15889" width="29.1086956521739" style="132" customWidth="1"/>
    <col min="15890" max="15890" width="9.10869565217391" style="132"/>
    <col min="15891" max="15891" width="14.6666666666667" style="132" customWidth="1"/>
    <col min="15892" max="15892" width="9.10869565217391" style="132"/>
    <col min="15893" max="15893" width="22.5579710144928" style="132" customWidth="1"/>
    <col min="15894" max="15894" width="38.5579710144928" style="132" customWidth="1"/>
    <col min="15895" max="15895" width="13.4420289855072" style="132" customWidth="1"/>
    <col min="15896" max="16128" width="9.10869565217391" style="132"/>
    <col min="16129" max="16129" width="23.8840579710145" style="132" customWidth="1"/>
    <col min="16130" max="16130" width="12" style="132" customWidth="1"/>
    <col min="16131" max="16133" width="12.8840579710145" style="132" customWidth="1"/>
    <col min="16134" max="16135" width="19.3333333333333" style="132" customWidth="1"/>
    <col min="16136" max="16136" width="24.8840579710145" style="132" customWidth="1"/>
    <col min="16137" max="16137" width="15.3333333333333" style="132" customWidth="1"/>
    <col min="16138" max="16139" width="21.5579710144928" style="132" customWidth="1"/>
    <col min="16140" max="16140" width="13.4420289855072" style="132" customWidth="1"/>
    <col min="16141" max="16141" width="52.5579710144928" style="132" customWidth="1"/>
    <col min="16142" max="16142" width="44.4420289855072" style="132" customWidth="1"/>
    <col min="16143" max="16143" width="14.8840579710145" style="132" customWidth="1"/>
    <col min="16144" max="16144" width="9.10869565217391" style="132"/>
    <col min="16145" max="16145" width="29.1086956521739" style="132" customWidth="1"/>
    <col min="16146" max="16146" width="9.10869565217391" style="132"/>
    <col min="16147" max="16147" width="14.6666666666667" style="132" customWidth="1"/>
    <col min="16148" max="16148" width="9.10869565217391" style="132"/>
    <col min="16149" max="16149" width="22.5579710144928" style="132" customWidth="1"/>
    <col min="16150" max="16150" width="38.5579710144928" style="132" customWidth="1"/>
    <col min="16151" max="16151" width="13.4420289855072" style="132" customWidth="1"/>
    <col min="16152" max="16384" width="9.10869565217391" style="132"/>
  </cols>
  <sheetData>
    <row r="1" ht="36.75" customHeight="1" spans="1:17">
      <c r="A1" s="405" t="s">
        <v>1984</v>
      </c>
      <c r="B1" s="406" t="s">
        <v>1985</v>
      </c>
      <c r="C1" s="405" t="s">
        <v>1986</v>
      </c>
      <c r="D1" s="405" t="s">
        <v>1987</v>
      </c>
      <c r="E1" s="406" t="s">
        <v>1988</v>
      </c>
      <c r="F1" s="406" t="s">
        <v>1988</v>
      </c>
      <c r="G1" s="406" t="s">
        <v>1864</v>
      </c>
      <c r="H1" s="406" t="s">
        <v>1989</v>
      </c>
      <c r="I1" s="406" t="s">
        <v>1990</v>
      </c>
      <c r="J1" s="405" t="s">
        <v>1991</v>
      </c>
      <c r="K1" s="422" t="s">
        <v>1992</v>
      </c>
      <c r="L1" s="423" t="s">
        <v>1993</v>
      </c>
      <c r="M1" s="423" t="s">
        <v>1994</v>
      </c>
      <c r="N1" s="423" t="s">
        <v>1995</v>
      </c>
      <c r="O1" s="423" t="s">
        <v>1996</v>
      </c>
      <c r="P1" s="441"/>
      <c r="Q1" s="158" t="s">
        <v>1997</v>
      </c>
    </row>
    <row r="2" s="129" customFormat="1" spans="1:17">
      <c r="A2" s="137" t="s">
        <v>73</v>
      </c>
      <c r="B2" s="137"/>
      <c r="C2" s="137" t="s">
        <v>73</v>
      </c>
      <c r="D2" s="137"/>
      <c r="E2" s="137" t="s">
        <v>73</v>
      </c>
      <c r="F2" s="132"/>
      <c r="G2" s="132"/>
      <c r="H2" s="137" t="s">
        <v>509</v>
      </c>
      <c r="I2" s="137" t="s">
        <v>508</v>
      </c>
      <c r="J2" s="137"/>
      <c r="K2" s="137"/>
      <c r="L2" s="137"/>
      <c r="M2" s="442"/>
      <c r="N2" s="442"/>
      <c r="O2" s="442"/>
      <c r="P2" s="441"/>
      <c r="Q2" s="449"/>
    </row>
    <row r="3" spans="1:17">
      <c r="A3" s="407" t="s">
        <v>1998</v>
      </c>
      <c r="B3" s="407"/>
      <c r="C3" s="407"/>
      <c r="D3" s="407"/>
      <c r="E3" s="407"/>
      <c r="F3" s="413" t="s">
        <v>1999</v>
      </c>
      <c r="G3" s="413"/>
      <c r="H3" s="413"/>
      <c r="I3" s="413"/>
      <c r="J3" s="413"/>
      <c r="K3" s="413"/>
      <c r="L3" s="424"/>
      <c r="M3" s="443" t="s">
        <v>2000</v>
      </c>
      <c r="N3" s="444"/>
      <c r="O3" s="445" t="s">
        <v>2001</v>
      </c>
      <c r="P3" s="441"/>
      <c r="Q3" s="450"/>
    </row>
    <row r="4" spans="1:17">
      <c r="A4" s="408" t="s">
        <v>203</v>
      </c>
      <c r="B4" s="408" t="s">
        <v>204</v>
      </c>
      <c r="C4" s="408" t="s">
        <v>205</v>
      </c>
      <c r="D4" s="408" t="s">
        <v>206</v>
      </c>
      <c r="E4" s="408" t="s">
        <v>2002</v>
      </c>
      <c r="F4" s="408" t="s">
        <v>2003</v>
      </c>
      <c r="G4" s="171" t="s">
        <v>2004</v>
      </c>
      <c r="H4" s="1383" t="s">
        <v>2005</v>
      </c>
      <c r="I4" s="425" t="s">
        <v>2006</v>
      </c>
      <c r="J4" s="426">
        <v>300528</v>
      </c>
      <c r="K4" s="427" t="s">
        <v>2007</v>
      </c>
      <c r="L4" s="428" t="s">
        <v>87</v>
      </c>
      <c r="M4" s="428"/>
      <c r="N4" s="428"/>
      <c r="O4" s="446" t="s">
        <v>2008</v>
      </c>
      <c r="P4" s="441"/>
      <c r="Q4" s="451" t="s">
        <v>2009</v>
      </c>
    </row>
    <row r="5" spans="1:17">
      <c r="A5" s="409" t="s">
        <v>203</v>
      </c>
      <c r="B5" s="409" t="s">
        <v>204</v>
      </c>
      <c r="C5" s="409" t="s">
        <v>209</v>
      </c>
      <c r="D5" s="409" t="s">
        <v>210</v>
      </c>
      <c r="E5" s="408" t="s">
        <v>2010</v>
      </c>
      <c r="F5" s="408" t="s">
        <v>2011</v>
      </c>
      <c r="G5" s="171" t="s">
        <v>2004</v>
      </c>
      <c r="H5" s="1383" t="s">
        <v>2012</v>
      </c>
      <c r="I5" s="425" t="s">
        <v>2013</v>
      </c>
      <c r="J5" s="426">
        <v>201141</v>
      </c>
      <c r="K5" s="427" t="s">
        <v>2007</v>
      </c>
      <c r="L5" s="428" t="s">
        <v>87</v>
      </c>
      <c r="M5" s="428"/>
      <c r="N5" s="428"/>
      <c r="O5" s="446" t="s">
        <v>2008</v>
      </c>
      <c r="P5" s="441"/>
      <c r="Q5" s="452" t="s">
        <v>2014</v>
      </c>
    </row>
    <row r="6" spans="1:17">
      <c r="A6" s="408" t="s">
        <v>203</v>
      </c>
      <c r="B6" s="408" t="s">
        <v>204</v>
      </c>
      <c r="C6" s="408" t="s">
        <v>213</v>
      </c>
      <c r="D6" s="408" t="s">
        <v>214</v>
      </c>
      <c r="E6" s="408" t="s">
        <v>2010</v>
      </c>
      <c r="F6" s="408" t="s">
        <v>2002</v>
      </c>
      <c r="G6" s="171" t="s">
        <v>2004</v>
      </c>
      <c r="H6" s="1383" t="s">
        <v>2015</v>
      </c>
      <c r="I6" s="425" t="s">
        <v>2016</v>
      </c>
      <c r="J6" s="426">
        <v>304812</v>
      </c>
      <c r="K6" s="427" t="s">
        <v>2007</v>
      </c>
      <c r="L6" s="428" t="s">
        <v>87</v>
      </c>
      <c r="M6" s="428"/>
      <c r="N6" s="428"/>
      <c r="O6" s="446" t="s">
        <v>2008</v>
      </c>
      <c r="P6" s="163"/>
      <c r="Q6" s="452" t="s">
        <v>2017</v>
      </c>
    </row>
    <row r="7" spans="1:17">
      <c r="A7" s="408" t="s">
        <v>203</v>
      </c>
      <c r="B7" s="408" t="s">
        <v>204</v>
      </c>
      <c r="C7" s="408" t="s">
        <v>217</v>
      </c>
      <c r="D7" s="408" t="s">
        <v>218</v>
      </c>
      <c r="E7" s="408" t="s">
        <v>2010</v>
      </c>
      <c r="F7" s="408" t="s">
        <v>2018</v>
      </c>
      <c r="G7" s="171" t="s">
        <v>2004</v>
      </c>
      <c r="H7" s="1383" t="s">
        <v>2019</v>
      </c>
      <c r="I7" s="425" t="s">
        <v>2020</v>
      </c>
      <c r="J7" s="426">
        <v>304812</v>
      </c>
      <c r="K7" s="427" t="s">
        <v>2007</v>
      </c>
      <c r="L7" s="428" t="s">
        <v>87</v>
      </c>
      <c r="M7" s="428"/>
      <c r="N7" s="428"/>
      <c r="O7" s="446" t="s">
        <v>2008</v>
      </c>
      <c r="Q7" s="452" t="s">
        <v>2021</v>
      </c>
    </row>
    <row r="8" spans="1:17">
      <c r="A8" s="408" t="s">
        <v>203</v>
      </c>
      <c r="B8" s="408" t="s">
        <v>204</v>
      </c>
      <c r="C8" s="408" t="s">
        <v>221</v>
      </c>
      <c r="D8" s="408" t="s">
        <v>222</v>
      </c>
      <c r="E8" s="408" t="s">
        <v>2010</v>
      </c>
      <c r="F8" s="408" t="s">
        <v>2022</v>
      </c>
      <c r="G8" s="171" t="s">
        <v>2004</v>
      </c>
      <c r="H8" s="1383" t="s">
        <v>2023</v>
      </c>
      <c r="I8" s="425" t="s">
        <v>2024</v>
      </c>
      <c r="J8" s="426">
        <v>201528</v>
      </c>
      <c r="K8" s="427" t="s">
        <v>2007</v>
      </c>
      <c r="L8" s="428" t="s">
        <v>87</v>
      </c>
      <c r="M8" s="428"/>
      <c r="N8" s="428"/>
      <c r="O8" s="446" t="s">
        <v>2008</v>
      </c>
      <c r="Q8" s="452" t="s">
        <v>2025</v>
      </c>
    </row>
    <row r="9" ht="15.75" spans="1:17">
      <c r="A9" s="409" t="s">
        <v>203</v>
      </c>
      <c r="B9" s="409" t="s">
        <v>204</v>
      </c>
      <c r="C9" s="1384" t="s">
        <v>225</v>
      </c>
      <c r="D9" s="409" t="s">
        <v>226</v>
      </c>
      <c r="E9" s="408" t="s">
        <v>2010</v>
      </c>
      <c r="F9" s="408" t="s">
        <v>2026</v>
      </c>
      <c r="G9" s="171" t="s">
        <v>2004</v>
      </c>
      <c r="H9" s="415" t="s">
        <v>2027</v>
      </c>
      <c r="I9" s="425" t="s">
        <v>2028</v>
      </c>
      <c r="J9" s="426">
        <v>240048</v>
      </c>
      <c r="K9" s="427" t="s">
        <v>2007</v>
      </c>
      <c r="L9" s="428" t="s">
        <v>87</v>
      </c>
      <c r="M9" s="428"/>
      <c r="N9" s="428"/>
      <c r="O9" s="446" t="s">
        <v>2008</v>
      </c>
      <c r="Q9" s="452" t="s">
        <v>2029</v>
      </c>
    </row>
    <row r="10" s="404" customFormat="1" spans="1:17">
      <c r="A10" s="408" t="s">
        <v>203</v>
      </c>
      <c r="B10" s="408" t="s">
        <v>204</v>
      </c>
      <c r="C10" s="408" t="s">
        <v>229</v>
      </c>
      <c r="D10" s="408" t="s">
        <v>230</v>
      </c>
      <c r="E10" s="408" t="s">
        <v>2010</v>
      </c>
      <c r="F10" s="408" t="s">
        <v>2030</v>
      </c>
      <c r="G10" s="416" t="s">
        <v>2004</v>
      </c>
      <c r="H10" s="1383" t="s">
        <v>2031</v>
      </c>
      <c r="I10" s="425" t="s">
        <v>2032</v>
      </c>
      <c r="J10" s="426">
        <v>240048</v>
      </c>
      <c r="K10" s="429" t="s">
        <v>2007</v>
      </c>
      <c r="L10" s="430" t="s">
        <v>87</v>
      </c>
      <c r="M10" s="430"/>
      <c r="N10" s="430"/>
      <c r="O10" s="446" t="s">
        <v>2008</v>
      </c>
      <c r="Q10" s="430" t="s">
        <v>2029</v>
      </c>
    </row>
    <row r="11" spans="1:17">
      <c r="A11" s="408" t="s">
        <v>203</v>
      </c>
      <c r="B11" s="408" t="s">
        <v>204</v>
      </c>
      <c r="C11" s="408" t="s">
        <v>233</v>
      </c>
      <c r="D11" s="408" t="s">
        <v>234</v>
      </c>
      <c r="E11" s="408" t="s">
        <v>2010</v>
      </c>
      <c r="F11" s="408" t="s">
        <v>2033</v>
      </c>
      <c r="G11" s="171" t="s">
        <v>2004</v>
      </c>
      <c r="H11" s="1383" t="s">
        <v>2034</v>
      </c>
      <c r="I11" s="425" t="s">
        <v>2035</v>
      </c>
      <c r="J11" s="426">
        <v>240048</v>
      </c>
      <c r="K11" s="427" t="s">
        <v>2007</v>
      </c>
      <c r="L11" s="428" t="s">
        <v>87</v>
      </c>
      <c r="M11" s="428"/>
      <c r="N11" s="428"/>
      <c r="O11" s="446" t="s">
        <v>2008</v>
      </c>
      <c r="Q11" s="452" t="s">
        <v>2036</v>
      </c>
    </row>
    <row r="12" spans="1:15">
      <c r="A12" s="408" t="s">
        <v>203</v>
      </c>
      <c r="B12" s="408" t="s">
        <v>204</v>
      </c>
      <c r="C12" s="408" t="s">
        <v>237</v>
      </c>
      <c r="D12" s="410" t="s">
        <v>238</v>
      </c>
      <c r="E12" s="408" t="s">
        <v>2010</v>
      </c>
      <c r="F12" s="408" t="s">
        <v>2037</v>
      </c>
      <c r="G12" s="171" t="s">
        <v>2004</v>
      </c>
      <c r="H12" s="1383" t="s">
        <v>2038</v>
      </c>
      <c r="I12" s="425" t="s">
        <v>2039</v>
      </c>
      <c r="J12" s="426">
        <v>240048</v>
      </c>
      <c r="K12" s="427" t="s">
        <v>2007</v>
      </c>
      <c r="L12" s="428" t="s">
        <v>87</v>
      </c>
      <c r="M12" s="428"/>
      <c r="N12" s="428"/>
      <c r="O12" s="446" t="s">
        <v>2008</v>
      </c>
    </row>
    <row r="13" spans="1:24">
      <c r="A13" s="409" t="s">
        <v>203</v>
      </c>
      <c r="B13" s="409" t="s">
        <v>204</v>
      </c>
      <c r="C13" s="1384" t="s">
        <v>241</v>
      </c>
      <c r="D13" s="409" t="s">
        <v>242</v>
      </c>
      <c r="E13" s="408" t="s">
        <v>2010</v>
      </c>
      <c r="F13" s="408" t="s">
        <v>2040</v>
      </c>
      <c r="G13" s="171" t="s">
        <v>2004</v>
      </c>
      <c r="H13" s="1383" t="s">
        <v>2041</v>
      </c>
      <c r="I13" s="425" t="s">
        <v>2042</v>
      </c>
      <c r="J13" s="426">
        <v>195450</v>
      </c>
      <c r="K13" s="429" t="s">
        <v>2007</v>
      </c>
      <c r="L13" s="430" t="s">
        <v>87</v>
      </c>
      <c r="M13" s="428"/>
      <c r="N13" s="428"/>
      <c r="O13" s="446" t="s">
        <v>2008</v>
      </c>
      <c r="Q13" s="453" t="s">
        <v>2043</v>
      </c>
      <c r="R13" s="453" t="s">
        <v>2044</v>
      </c>
      <c r="S13" s="453" t="s">
        <v>2045</v>
      </c>
      <c r="T13" s="453" t="s">
        <v>2046</v>
      </c>
      <c r="U13" s="428">
        <v>2958101</v>
      </c>
      <c r="V13" s="428">
        <v>2958465</v>
      </c>
      <c r="W13" s="453">
        <v>3500</v>
      </c>
      <c r="X13" s="428" t="s">
        <v>87</v>
      </c>
    </row>
    <row r="14" spans="1:24">
      <c r="A14" s="408" t="s">
        <v>203</v>
      </c>
      <c r="B14" s="408" t="s">
        <v>204</v>
      </c>
      <c r="C14" s="408" t="s">
        <v>245</v>
      </c>
      <c r="D14" s="408" t="s">
        <v>246</v>
      </c>
      <c r="E14" s="408" t="s">
        <v>2010</v>
      </c>
      <c r="F14" s="408" t="s">
        <v>2047</v>
      </c>
      <c r="G14" s="171" t="s">
        <v>2004</v>
      </c>
      <c r="H14" s="1383" t="s">
        <v>2048</v>
      </c>
      <c r="I14" s="425" t="s">
        <v>2049</v>
      </c>
      <c r="J14" s="426">
        <v>300528</v>
      </c>
      <c r="K14" s="427" t="s">
        <v>2007</v>
      </c>
      <c r="L14" s="428" t="s">
        <v>87</v>
      </c>
      <c r="M14" s="428"/>
      <c r="N14" s="428"/>
      <c r="O14" s="446" t="s">
        <v>2008</v>
      </c>
      <c r="Q14" s="453" t="s">
        <v>2043</v>
      </c>
      <c r="R14" s="453" t="s">
        <v>2044</v>
      </c>
      <c r="S14" s="453" t="s">
        <v>2050</v>
      </c>
      <c r="T14" s="453" t="s">
        <v>2051</v>
      </c>
      <c r="U14" s="428">
        <v>2958101</v>
      </c>
      <c r="V14" s="428">
        <v>2958465</v>
      </c>
      <c r="W14" s="453">
        <v>4800</v>
      </c>
      <c r="X14" s="428" t="s">
        <v>87</v>
      </c>
    </row>
    <row r="15" spans="1:24">
      <c r="A15" s="408" t="s">
        <v>203</v>
      </c>
      <c r="B15" s="408" t="s">
        <v>204</v>
      </c>
      <c r="C15" s="408" t="s">
        <v>249</v>
      </c>
      <c r="D15" s="408" t="s">
        <v>250</v>
      </c>
      <c r="E15" s="408" t="s">
        <v>2010</v>
      </c>
      <c r="F15" s="408" t="s">
        <v>2052</v>
      </c>
      <c r="G15" s="171" t="s">
        <v>2004</v>
      </c>
      <c r="H15" s="1383" t="s">
        <v>2053</v>
      </c>
      <c r="I15" s="425" t="s">
        <v>2054</v>
      </c>
      <c r="J15" s="426">
        <v>263556</v>
      </c>
      <c r="K15" s="427" t="s">
        <v>2007</v>
      </c>
      <c r="L15" s="428" t="s">
        <v>87</v>
      </c>
      <c r="M15" s="428"/>
      <c r="N15" s="428"/>
      <c r="O15" s="446" t="s">
        <v>2008</v>
      </c>
      <c r="Q15" s="453" t="s">
        <v>2043</v>
      </c>
      <c r="R15" s="453" t="s">
        <v>2044</v>
      </c>
      <c r="S15" s="453" t="s">
        <v>2055</v>
      </c>
      <c r="T15" s="453" t="s">
        <v>2056</v>
      </c>
      <c r="U15" s="428">
        <v>2958101</v>
      </c>
      <c r="V15" s="428">
        <v>2958465</v>
      </c>
      <c r="W15" s="453">
        <v>4800</v>
      </c>
      <c r="X15" s="428" t="s">
        <v>87</v>
      </c>
    </row>
    <row r="16" spans="1:24">
      <c r="A16" s="409" t="s">
        <v>203</v>
      </c>
      <c r="B16" s="409" t="s">
        <v>204</v>
      </c>
      <c r="C16" s="1384" t="s">
        <v>253</v>
      </c>
      <c r="D16" s="409" t="s">
        <v>254</v>
      </c>
      <c r="E16" s="408" t="s">
        <v>2010</v>
      </c>
      <c r="F16" s="408" t="s">
        <v>2057</v>
      </c>
      <c r="G16" s="171" t="s">
        <v>2004</v>
      </c>
      <c r="H16" s="1383" t="s">
        <v>2058</v>
      </c>
      <c r="I16" s="425" t="s">
        <v>2059</v>
      </c>
      <c r="J16" s="426">
        <v>218052</v>
      </c>
      <c r="K16" s="427" t="s">
        <v>2007</v>
      </c>
      <c r="L16" s="428" t="s">
        <v>87</v>
      </c>
      <c r="M16" s="428"/>
      <c r="N16" s="428"/>
      <c r="O16" s="446" t="s">
        <v>2008</v>
      </c>
      <c r="Q16" s="453" t="s">
        <v>2043</v>
      </c>
      <c r="R16" s="453" t="s">
        <v>2044</v>
      </c>
      <c r="S16" s="453" t="s">
        <v>2060</v>
      </c>
      <c r="T16" s="453" t="s">
        <v>2061</v>
      </c>
      <c r="U16" s="428">
        <v>2958101</v>
      </c>
      <c r="V16" s="428">
        <v>2958465</v>
      </c>
      <c r="W16" s="453">
        <v>4800</v>
      </c>
      <c r="X16" s="428" t="s">
        <v>87</v>
      </c>
    </row>
    <row r="17" spans="1:24">
      <c r="A17" s="408" t="s">
        <v>203</v>
      </c>
      <c r="B17" s="408" t="s">
        <v>204</v>
      </c>
      <c r="C17" s="408" t="s">
        <v>257</v>
      </c>
      <c r="D17" s="408" t="s">
        <v>258</v>
      </c>
      <c r="E17" s="408" t="s">
        <v>2010</v>
      </c>
      <c r="F17" s="408" t="s">
        <v>2062</v>
      </c>
      <c r="G17" s="171" t="s">
        <v>2004</v>
      </c>
      <c r="H17" s="1383" t="s">
        <v>2063</v>
      </c>
      <c r="I17" s="425" t="s">
        <v>2064</v>
      </c>
      <c r="J17" s="426">
        <v>201852</v>
      </c>
      <c r="K17" s="427" t="s">
        <v>2007</v>
      </c>
      <c r="L17" s="428" t="s">
        <v>87</v>
      </c>
      <c r="M17" s="428"/>
      <c r="N17" s="428"/>
      <c r="O17" s="446" t="s">
        <v>2008</v>
      </c>
      <c r="Q17" s="453" t="s">
        <v>2043</v>
      </c>
      <c r="R17" s="453" t="s">
        <v>2044</v>
      </c>
      <c r="S17" s="453" t="s">
        <v>2065</v>
      </c>
      <c r="T17" s="453" t="s">
        <v>2066</v>
      </c>
      <c r="U17" s="428">
        <v>2958101</v>
      </c>
      <c r="V17" s="428">
        <v>2958465</v>
      </c>
      <c r="W17" s="453">
        <v>800</v>
      </c>
      <c r="X17" s="428" t="s">
        <v>87</v>
      </c>
    </row>
    <row r="18" spans="1:24">
      <c r="A18" s="408" t="s">
        <v>261</v>
      </c>
      <c r="B18" s="408" t="s">
        <v>204</v>
      </c>
      <c r="C18" s="408" t="s">
        <v>237</v>
      </c>
      <c r="D18" s="408" t="s">
        <v>238</v>
      </c>
      <c r="E18" s="408" t="s">
        <v>2067</v>
      </c>
      <c r="F18" s="408" t="s">
        <v>2010</v>
      </c>
      <c r="G18" s="171" t="s">
        <v>2004</v>
      </c>
      <c r="H18" s="1383" t="s">
        <v>2068</v>
      </c>
      <c r="I18" s="425" t="s">
        <v>2069</v>
      </c>
      <c r="J18" s="426">
        <v>256752</v>
      </c>
      <c r="K18" s="427" t="s">
        <v>2007</v>
      </c>
      <c r="L18" s="428" t="s">
        <v>87</v>
      </c>
      <c r="M18" s="428"/>
      <c r="N18" s="428"/>
      <c r="O18" s="446" t="s">
        <v>2008</v>
      </c>
      <c r="Q18" s="453" t="s">
        <v>2070</v>
      </c>
      <c r="R18" s="453" t="s">
        <v>2071</v>
      </c>
      <c r="S18" s="453" t="s">
        <v>2045</v>
      </c>
      <c r="T18" s="453" t="s">
        <v>2046</v>
      </c>
      <c r="U18" s="428">
        <v>2958101</v>
      </c>
      <c r="V18" s="428">
        <v>2958465</v>
      </c>
      <c r="W18" s="453">
        <v>3500</v>
      </c>
      <c r="X18" s="428" t="s">
        <v>87</v>
      </c>
    </row>
    <row r="19" spans="1:24">
      <c r="A19" s="411" t="s">
        <v>264</v>
      </c>
      <c r="B19" s="411" t="s">
        <v>204</v>
      </c>
      <c r="C19" s="411" t="s">
        <v>237</v>
      </c>
      <c r="D19" s="411" t="s">
        <v>238</v>
      </c>
      <c r="E19" s="411" t="s">
        <v>2072</v>
      </c>
      <c r="F19" s="408" t="s">
        <v>2073</v>
      </c>
      <c r="G19" s="171" t="s">
        <v>2004</v>
      </c>
      <c r="H19" s="1383" t="s">
        <v>2074</v>
      </c>
      <c r="I19" s="425" t="s">
        <v>2075</v>
      </c>
      <c r="J19" s="426">
        <v>256752</v>
      </c>
      <c r="K19" s="427" t="s">
        <v>2007</v>
      </c>
      <c r="L19" s="428" t="s">
        <v>87</v>
      </c>
      <c r="M19" s="428"/>
      <c r="N19" s="428"/>
      <c r="O19" s="446" t="s">
        <v>2008</v>
      </c>
      <c r="Q19" s="453" t="s">
        <v>2070</v>
      </c>
      <c r="R19" s="453" t="s">
        <v>2071</v>
      </c>
      <c r="S19" s="453" t="s">
        <v>2050</v>
      </c>
      <c r="T19" s="453" t="s">
        <v>2051</v>
      </c>
      <c r="U19" s="428">
        <v>2958101</v>
      </c>
      <c r="V19" s="428">
        <v>2958465</v>
      </c>
      <c r="W19" s="453">
        <v>4800</v>
      </c>
      <c r="X19" s="428" t="s">
        <v>87</v>
      </c>
    </row>
    <row r="20" spans="1:24">
      <c r="A20" s="409" t="s">
        <v>267</v>
      </c>
      <c r="B20" s="409" t="s">
        <v>204</v>
      </c>
      <c r="C20" s="1384" t="s">
        <v>237</v>
      </c>
      <c r="D20" s="409" t="s">
        <v>238</v>
      </c>
      <c r="E20" s="408" t="s">
        <v>2076</v>
      </c>
      <c r="F20" s="408" t="s">
        <v>2077</v>
      </c>
      <c r="G20" s="171" t="s">
        <v>2004</v>
      </c>
      <c r="H20" s="1383" t="s">
        <v>2078</v>
      </c>
      <c r="I20" s="425" t="s">
        <v>2079</v>
      </c>
      <c r="J20" s="426">
        <v>256752</v>
      </c>
      <c r="K20" s="427" t="s">
        <v>2007</v>
      </c>
      <c r="L20" s="428" t="s">
        <v>87</v>
      </c>
      <c r="M20" s="428"/>
      <c r="N20" s="428"/>
      <c r="O20" s="446" t="s">
        <v>2008</v>
      </c>
      <c r="Q20" s="453" t="s">
        <v>2070</v>
      </c>
      <c r="R20" s="453" t="s">
        <v>2071</v>
      </c>
      <c r="S20" s="453" t="s">
        <v>2055</v>
      </c>
      <c r="T20" s="453" t="s">
        <v>2056</v>
      </c>
      <c r="U20" s="428">
        <v>2958101</v>
      </c>
      <c r="V20" s="428">
        <v>2958465</v>
      </c>
      <c r="W20" s="453">
        <v>4800</v>
      </c>
      <c r="X20" s="428" t="s">
        <v>87</v>
      </c>
    </row>
    <row r="21" spans="1:24">
      <c r="A21" s="408" t="s">
        <v>267</v>
      </c>
      <c r="B21" s="408" t="s">
        <v>204</v>
      </c>
      <c r="C21" s="408" t="s">
        <v>209</v>
      </c>
      <c r="D21" s="408" t="s">
        <v>210</v>
      </c>
      <c r="E21" s="408" t="s">
        <v>2076</v>
      </c>
      <c r="F21" s="408" t="s">
        <v>2067</v>
      </c>
      <c r="G21" s="416" t="s">
        <v>2004</v>
      </c>
      <c r="H21" s="1383" t="s">
        <v>2080</v>
      </c>
      <c r="I21" s="425" t="s">
        <v>2081</v>
      </c>
      <c r="J21" s="426">
        <v>256752</v>
      </c>
      <c r="K21" s="429" t="s">
        <v>2007</v>
      </c>
      <c r="L21" s="430" t="s">
        <v>87</v>
      </c>
      <c r="M21" s="430"/>
      <c r="N21" s="430"/>
      <c r="O21" s="446" t="s">
        <v>2008</v>
      </c>
      <c r="Q21" s="453" t="s">
        <v>2070</v>
      </c>
      <c r="R21" s="453" t="s">
        <v>2071</v>
      </c>
      <c r="S21" s="453" t="s">
        <v>2060</v>
      </c>
      <c r="T21" s="453" t="s">
        <v>2061</v>
      </c>
      <c r="U21" s="428">
        <v>2958101</v>
      </c>
      <c r="V21" s="428">
        <v>2958465</v>
      </c>
      <c r="W21" s="453">
        <v>4800</v>
      </c>
      <c r="X21" s="428" t="s">
        <v>87</v>
      </c>
    </row>
    <row r="22" spans="1:24">
      <c r="A22" s="408" t="s">
        <v>267</v>
      </c>
      <c r="B22" s="408" t="s">
        <v>204</v>
      </c>
      <c r="C22" s="408" t="s">
        <v>272</v>
      </c>
      <c r="D22" s="408" t="s">
        <v>273</v>
      </c>
      <c r="E22" s="408" t="s">
        <v>2076</v>
      </c>
      <c r="F22" s="408" t="s">
        <v>2072</v>
      </c>
      <c r="G22" s="171" t="s">
        <v>2004</v>
      </c>
      <c r="H22" s="1383" t="s">
        <v>2082</v>
      </c>
      <c r="I22" s="425" t="s">
        <v>2083</v>
      </c>
      <c r="J22" s="426">
        <v>256752</v>
      </c>
      <c r="K22" s="427" t="s">
        <v>2007</v>
      </c>
      <c r="L22" s="428" t="s">
        <v>87</v>
      </c>
      <c r="M22" s="428"/>
      <c r="N22" s="428"/>
      <c r="O22" s="446" t="s">
        <v>2008</v>
      </c>
      <c r="Q22" s="453" t="s">
        <v>2070</v>
      </c>
      <c r="R22" s="453" t="s">
        <v>2071</v>
      </c>
      <c r="S22" s="453" t="s">
        <v>2065</v>
      </c>
      <c r="T22" s="453" t="s">
        <v>2066</v>
      </c>
      <c r="U22" s="428">
        <v>2958101</v>
      </c>
      <c r="V22" s="428">
        <v>2958465</v>
      </c>
      <c r="W22" s="453">
        <v>800</v>
      </c>
      <c r="X22" s="428" t="s">
        <v>87</v>
      </c>
    </row>
    <row r="23" spans="1:24">
      <c r="A23" s="408" t="s">
        <v>276</v>
      </c>
      <c r="B23" s="408" t="s">
        <v>204</v>
      </c>
      <c r="C23" s="408" t="s">
        <v>277</v>
      </c>
      <c r="D23" s="408" t="s">
        <v>278</v>
      </c>
      <c r="E23" s="408" t="s">
        <v>2062</v>
      </c>
      <c r="F23" s="408" t="s">
        <v>2076</v>
      </c>
      <c r="G23" s="171" t="s">
        <v>2004</v>
      </c>
      <c r="H23" s="1383" t="s">
        <v>2084</v>
      </c>
      <c r="I23" s="425" t="s">
        <v>2085</v>
      </c>
      <c r="J23" s="426">
        <v>256752</v>
      </c>
      <c r="K23" s="427" t="s">
        <v>2007</v>
      </c>
      <c r="L23" s="428" t="s">
        <v>87</v>
      </c>
      <c r="M23" s="428"/>
      <c r="N23" s="428"/>
      <c r="O23" s="446" t="s">
        <v>2008</v>
      </c>
      <c r="Q23" s="453" t="s">
        <v>2086</v>
      </c>
      <c r="R23" s="453" t="s">
        <v>2087</v>
      </c>
      <c r="S23" s="453" t="s">
        <v>2045</v>
      </c>
      <c r="T23" s="453" t="s">
        <v>2046</v>
      </c>
      <c r="U23" s="428">
        <v>2958101</v>
      </c>
      <c r="V23" s="428">
        <v>2958465</v>
      </c>
      <c r="W23" s="453">
        <v>3500</v>
      </c>
      <c r="X23" s="428" t="s">
        <v>87</v>
      </c>
    </row>
    <row r="24" spans="1:24">
      <c r="A24" s="409" t="s">
        <v>281</v>
      </c>
      <c r="B24" s="409" t="s">
        <v>204</v>
      </c>
      <c r="C24" s="1384" t="s">
        <v>282</v>
      </c>
      <c r="D24" s="409" t="s">
        <v>283</v>
      </c>
      <c r="E24" s="408" t="s">
        <v>2033</v>
      </c>
      <c r="F24" s="408" t="s">
        <v>2088</v>
      </c>
      <c r="G24" s="171" t="s">
        <v>2004</v>
      </c>
      <c r="H24" s="1383" t="s">
        <v>2089</v>
      </c>
      <c r="I24" s="425" t="s">
        <v>2090</v>
      </c>
      <c r="J24" s="426">
        <v>256752</v>
      </c>
      <c r="K24" s="429" t="s">
        <v>2007</v>
      </c>
      <c r="L24" s="430" t="s">
        <v>87</v>
      </c>
      <c r="M24" s="428"/>
      <c r="N24" s="428"/>
      <c r="O24" s="446" t="s">
        <v>2008</v>
      </c>
      <c r="Q24" s="453" t="s">
        <v>2086</v>
      </c>
      <c r="R24" s="453" t="s">
        <v>2087</v>
      </c>
      <c r="S24" s="453" t="s">
        <v>2050</v>
      </c>
      <c r="T24" s="453" t="s">
        <v>2051</v>
      </c>
      <c r="U24" s="428">
        <v>2958101</v>
      </c>
      <c r="V24" s="428">
        <v>2958465</v>
      </c>
      <c r="W24" s="453">
        <v>4800</v>
      </c>
      <c r="X24" s="428" t="s">
        <v>87</v>
      </c>
    </row>
    <row r="25" spans="1:24">
      <c r="A25" s="408" t="s">
        <v>281</v>
      </c>
      <c r="B25" s="408" t="s">
        <v>204</v>
      </c>
      <c r="C25" s="408" t="s">
        <v>286</v>
      </c>
      <c r="D25" s="408" t="s">
        <v>287</v>
      </c>
      <c r="E25" s="408" t="s">
        <v>2037</v>
      </c>
      <c r="F25" s="408" t="s">
        <v>2091</v>
      </c>
      <c r="G25" s="171" t="s">
        <v>2004</v>
      </c>
      <c r="H25" s="1383" t="s">
        <v>2092</v>
      </c>
      <c r="I25" s="425" t="s">
        <v>2093</v>
      </c>
      <c r="J25" s="426">
        <v>256752</v>
      </c>
      <c r="K25" s="427" t="s">
        <v>2007</v>
      </c>
      <c r="L25" s="428" t="s">
        <v>87</v>
      </c>
      <c r="M25" s="428"/>
      <c r="N25" s="428"/>
      <c r="O25" s="446" t="s">
        <v>2008</v>
      </c>
      <c r="Q25" s="453" t="s">
        <v>2086</v>
      </c>
      <c r="R25" s="453" t="s">
        <v>2087</v>
      </c>
      <c r="S25" s="453" t="s">
        <v>2055</v>
      </c>
      <c r="T25" s="453" t="s">
        <v>2056</v>
      </c>
      <c r="U25" s="428">
        <v>2958101</v>
      </c>
      <c r="V25" s="428">
        <v>2958465</v>
      </c>
      <c r="W25" s="453">
        <v>4800</v>
      </c>
      <c r="X25" s="428" t="s">
        <v>87</v>
      </c>
    </row>
    <row r="26" spans="1:24">
      <c r="A26" s="409" t="s">
        <v>281</v>
      </c>
      <c r="B26" s="409" t="s">
        <v>204</v>
      </c>
      <c r="C26" s="1384" t="s">
        <v>290</v>
      </c>
      <c r="D26" s="409" t="s">
        <v>291</v>
      </c>
      <c r="E26" s="408" t="s">
        <v>2026</v>
      </c>
      <c r="F26" s="408" t="s">
        <v>2094</v>
      </c>
      <c r="G26" s="171" t="s">
        <v>2004</v>
      </c>
      <c r="H26" s="1383" t="s">
        <v>2095</v>
      </c>
      <c r="I26" s="425" t="s">
        <v>2096</v>
      </c>
      <c r="J26" s="426">
        <v>256752</v>
      </c>
      <c r="K26" s="427" t="s">
        <v>2007</v>
      </c>
      <c r="L26" s="428" t="s">
        <v>87</v>
      </c>
      <c r="M26" s="428"/>
      <c r="N26" s="428"/>
      <c r="O26" s="446" t="s">
        <v>2008</v>
      </c>
      <c r="Q26" s="453" t="s">
        <v>2086</v>
      </c>
      <c r="R26" s="453" t="s">
        <v>2087</v>
      </c>
      <c r="S26" s="453" t="s">
        <v>2060</v>
      </c>
      <c r="T26" s="453" t="s">
        <v>2061</v>
      </c>
      <c r="U26" s="428">
        <v>2958101</v>
      </c>
      <c r="V26" s="428">
        <v>2958465</v>
      </c>
      <c r="W26" s="453">
        <v>4800</v>
      </c>
      <c r="X26" s="428" t="s">
        <v>87</v>
      </c>
    </row>
    <row r="27" spans="1:24">
      <c r="A27" s="409" t="s">
        <v>281</v>
      </c>
      <c r="B27" s="409" t="s">
        <v>204</v>
      </c>
      <c r="C27" s="1384" t="s">
        <v>229</v>
      </c>
      <c r="D27" s="409" t="s">
        <v>294</v>
      </c>
      <c r="E27" s="408" t="s">
        <v>2033</v>
      </c>
      <c r="F27" s="171" t="s">
        <v>2097</v>
      </c>
      <c r="G27" s="171" t="s">
        <v>2004</v>
      </c>
      <c r="H27" s="171" t="s">
        <v>2041</v>
      </c>
      <c r="I27" s="431" t="s">
        <v>2098</v>
      </c>
      <c r="J27" s="432">
        <v>256752</v>
      </c>
      <c r="K27" s="433" t="s">
        <v>2007</v>
      </c>
      <c r="L27" s="434" t="s">
        <v>87</v>
      </c>
      <c r="M27" s="428"/>
      <c r="N27" s="428"/>
      <c r="O27" s="446" t="s">
        <v>2008</v>
      </c>
      <c r="Q27" s="453" t="s">
        <v>2086</v>
      </c>
      <c r="R27" s="453" t="s">
        <v>2087</v>
      </c>
      <c r="S27" s="453" t="s">
        <v>2065</v>
      </c>
      <c r="T27" s="453" t="s">
        <v>2066</v>
      </c>
      <c r="U27" s="428">
        <v>2958101</v>
      </c>
      <c r="V27" s="428">
        <v>2958465</v>
      </c>
      <c r="W27" s="453">
        <v>800</v>
      </c>
      <c r="X27" s="428" t="s">
        <v>87</v>
      </c>
    </row>
    <row r="28" spans="1:24">
      <c r="A28" s="408" t="s">
        <v>297</v>
      </c>
      <c r="B28" s="408" t="s">
        <v>204</v>
      </c>
      <c r="C28" s="408" t="s">
        <v>221</v>
      </c>
      <c r="D28" s="408" t="s">
        <v>222</v>
      </c>
      <c r="E28" s="408" t="s">
        <v>2040</v>
      </c>
      <c r="F28" s="417" t="s">
        <v>2099</v>
      </c>
      <c r="G28" s="417" t="s">
        <v>2004</v>
      </c>
      <c r="H28" s="1385" t="s">
        <v>712</v>
      </c>
      <c r="I28" s="435" t="s">
        <v>2100</v>
      </c>
      <c r="J28" s="1386" t="s">
        <v>712</v>
      </c>
      <c r="K28" s="437" t="s">
        <v>2007</v>
      </c>
      <c r="L28" s="438" t="s">
        <v>87</v>
      </c>
      <c r="M28" s="447"/>
      <c r="N28" s="447"/>
      <c r="O28" s="448" t="s">
        <v>2008</v>
      </c>
      <c r="Q28" s="453" t="s">
        <v>2101</v>
      </c>
      <c r="R28" s="453" t="s">
        <v>2102</v>
      </c>
      <c r="S28" s="453" t="s">
        <v>2045</v>
      </c>
      <c r="T28" s="453" t="s">
        <v>2046</v>
      </c>
      <c r="U28" s="428">
        <v>2958101</v>
      </c>
      <c r="V28" s="428">
        <v>2958465</v>
      </c>
      <c r="W28" s="453">
        <v>3500</v>
      </c>
      <c r="X28" s="428" t="s">
        <v>87</v>
      </c>
    </row>
    <row r="29" spans="1:24">
      <c r="A29" s="408" t="s">
        <v>302</v>
      </c>
      <c r="B29" s="408" t="s">
        <v>204</v>
      </c>
      <c r="C29" s="408" t="s">
        <v>303</v>
      </c>
      <c r="D29" s="408" t="s">
        <v>304</v>
      </c>
      <c r="E29" s="408" t="s">
        <v>2047</v>
      </c>
      <c r="F29" s="411" t="s">
        <v>2010</v>
      </c>
      <c r="G29" s="222" t="s">
        <v>2103</v>
      </c>
      <c r="H29" s="1383" t="s">
        <v>2068</v>
      </c>
      <c r="I29" s="425" t="s">
        <v>2069</v>
      </c>
      <c r="J29" s="426">
        <v>281952</v>
      </c>
      <c r="K29" s="427" t="s">
        <v>2007</v>
      </c>
      <c r="L29" s="428" t="s">
        <v>87</v>
      </c>
      <c r="M29" s="428"/>
      <c r="N29" s="428"/>
      <c r="O29" s="446" t="s">
        <v>2008</v>
      </c>
      <c r="Q29" s="453" t="s">
        <v>2101</v>
      </c>
      <c r="R29" s="453" t="s">
        <v>2102</v>
      </c>
      <c r="S29" s="453" t="s">
        <v>2050</v>
      </c>
      <c r="T29" s="453" t="s">
        <v>2051</v>
      </c>
      <c r="U29" s="428">
        <v>2958101</v>
      </c>
      <c r="V29" s="428">
        <v>2958465</v>
      </c>
      <c r="W29" s="453">
        <v>4800</v>
      </c>
      <c r="X29" s="428" t="s">
        <v>87</v>
      </c>
    </row>
    <row r="30" spans="1:24">
      <c r="A30" s="409" t="s">
        <v>307</v>
      </c>
      <c r="B30" s="409" t="s">
        <v>570</v>
      </c>
      <c r="C30" s="1384" t="s">
        <v>303</v>
      </c>
      <c r="D30" s="409" t="s">
        <v>309</v>
      </c>
      <c r="E30" s="408" t="s">
        <v>2003</v>
      </c>
      <c r="F30" s="411" t="s">
        <v>2073</v>
      </c>
      <c r="G30" s="222" t="s">
        <v>2103</v>
      </c>
      <c r="H30" s="1383" t="s">
        <v>2074</v>
      </c>
      <c r="I30" s="425" t="s">
        <v>2075</v>
      </c>
      <c r="J30" s="426">
        <v>281952</v>
      </c>
      <c r="K30" s="427" t="s">
        <v>2007</v>
      </c>
      <c r="L30" s="428" t="s">
        <v>87</v>
      </c>
      <c r="M30" s="428"/>
      <c r="N30" s="428"/>
      <c r="O30" s="446" t="s">
        <v>2008</v>
      </c>
      <c r="Q30" s="453" t="s">
        <v>2101</v>
      </c>
      <c r="R30" s="453" t="s">
        <v>2102</v>
      </c>
      <c r="S30" s="453" t="s">
        <v>2055</v>
      </c>
      <c r="T30" s="453" t="s">
        <v>2056</v>
      </c>
      <c r="U30" s="428">
        <v>2958101</v>
      </c>
      <c r="V30" s="428">
        <v>2958465</v>
      </c>
      <c r="W30" s="453">
        <v>4800</v>
      </c>
      <c r="X30" s="428" t="s">
        <v>87</v>
      </c>
    </row>
    <row r="31" spans="1:24">
      <c r="A31" s="408" t="s">
        <v>307</v>
      </c>
      <c r="B31" s="408" t="s">
        <v>570</v>
      </c>
      <c r="C31" s="408" t="s">
        <v>237</v>
      </c>
      <c r="D31" s="408" t="s">
        <v>238</v>
      </c>
      <c r="E31" s="408" t="s">
        <v>2003</v>
      </c>
      <c r="F31" s="411" t="s">
        <v>2077</v>
      </c>
      <c r="G31" s="222" t="s">
        <v>2103</v>
      </c>
      <c r="H31" s="1383" t="s">
        <v>2078</v>
      </c>
      <c r="I31" s="425" t="s">
        <v>2079</v>
      </c>
      <c r="J31" s="426">
        <v>281952</v>
      </c>
      <c r="K31" s="427" t="s">
        <v>2007</v>
      </c>
      <c r="L31" s="428" t="s">
        <v>87</v>
      </c>
      <c r="M31" s="428"/>
      <c r="N31" s="428"/>
      <c r="O31" s="446" t="s">
        <v>2008</v>
      </c>
      <c r="Q31" s="453" t="s">
        <v>2101</v>
      </c>
      <c r="R31" s="453" t="s">
        <v>2102</v>
      </c>
      <c r="S31" s="453" t="s">
        <v>2060</v>
      </c>
      <c r="T31" s="453" t="s">
        <v>2061</v>
      </c>
      <c r="U31" s="428">
        <v>2958101</v>
      </c>
      <c r="V31" s="428">
        <v>2958465</v>
      </c>
      <c r="W31" s="453">
        <v>4800</v>
      </c>
      <c r="X31" s="428" t="s">
        <v>87</v>
      </c>
    </row>
    <row r="32" spans="1:24">
      <c r="A32" s="408" t="s">
        <v>314</v>
      </c>
      <c r="B32" s="408" t="s">
        <v>204</v>
      </c>
      <c r="C32" s="408" t="s">
        <v>315</v>
      </c>
      <c r="D32" s="408" t="s">
        <v>316</v>
      </c>
      <c r="E32" s="408" t="s">
        <v>2052</v>
      </c>
      <c r="F32" s="411" t="s">
        <v>2067</v>
      </c>
      <c r="G32" s="222" t="s">
        <v>2103</v>
      </c>
      <c r="H32" s="1383" t="s">
        <v>2080</v>
      </c>
      <c r="I32" s="425" t="s">
        <v>2081</v>
      </c>
      <c r="J32" s="426">
        <v>281952</v>
      </c>
      <c r="K32" s="429" t="s">
        <v>2007</v>
      </c>
      <c r="L32" s="430" t="s">
        <v>87</v>
      </c>
      <c r="M32" s="430"/>
      <c r="N32" s="430"/>
      <c r="O32" s="446" t="s">
        <v>2008</v>
      </c>
      <c r="Q32" s="453" t="s">
        <v>2101</v>
      </c>
      <c r="R32" s="453" t="s">
        <v>2102</v>
      </c>
      <c r="S32" s="453" t="s">
        <v>2065</v>
      </c>
      <c r="T32" s="453" t="s">
        <v>2066</v>
      </c>
      <c r="U32" s="428">
        <v>2958101</v>
      </c>
      <c r="V32" s="428">
        <v>2958465</v>
      </c>
      <c r="W32" s="453">
        <v>800</v>
      </c>
      <c r="X32" s="428" t="s">
        <v>87</v>
      </c>
    </row>
    <row r="33" spans="1:24">
      <c r="A33" s="412" t="s">
        <v>314</v>
      </c>
      <c r="B33" s="412" t="s">
        <v>204</v>
      </c>
      <c r="C33" s="412" t="s">
        <v>319</v>
      </c>
      <c r="D33" s="412" t="s">
        <v>320</v>
      </c>
      <c r="E33" s="412" t="s">
        <v>2052</v>
      </c>
      <c r="F33" s="411" t="s">
        <v>2072</v>
      </c>
      <c r="G33" s="222" t="s">
        <v>2103</v>
      </c>
      <c r="H33" s="1383" t="s">
        <v>2082</v>
      </c>
      <c r="I33" s="425" t="s">
        <v>2083</v>
      </c>
      <c r="J33" s="426">
        <v>281952</v>
      </c>
      <c r="K33" s="427" t="s">
        <v>2007</v>
      </c>
      <c r="L33" s="428" t="s">
        <v>87</v>
      </c>
      <c r="M33" s="428"/>
      <c r="N33" s="428"/>
      <c r="O33" s="446" t="s">
        <v>2008</v>
      </c>
      <c r="Q33" s="453" t="s">
        <v>2104</v>
      </c>
      <c r="R33" s="453" t="s">
        <v>2105</v>
      </c>
      <c r="S33" s="453" t="s">
        <v>2045</v>
      </c>
      <c r="T33" s="453" t="s">
        <v>2046</v>
      </c>
      <c r="U33" s="428">
        <v>2958101</v>
      </c>
      <c r="V33" s="428">
        <v>2958465</v>
      </c>
      <c r="W33" s="453">
        <v>3500</v>
      </c>
      <c r="X33" s="428" t="s">
        <v>87</v>
      </c>
    </row>
    <row r="34" spans="1:24">
      <c r="A34" s="408" t="s">
        <v>323</v>
      </c>
      <c r="B34" s="408" t="s">
        <v>204</v>
      </c>
      <c r="C34" s="408" t="s">
        <v>237</v>
      </c>
      <c r="D34" s="408" t="s">
        <v>238</v>
      </c>
      <c r="E34" s="408" t="s">
        <v>2088</v>
      </c>
      <c r="F34" s="411" t="s">
        <v>2076</v>
      </c>
      <c r="G34" s="222" t="s">
        <v>2103</v>
      </c>
      <c r="H34" s="1383" t="s">
        <v>2084</v>
      </c>
      <c r="I34" s="425" t="s">
        <v>2085</v>
      </c>
      <c r="J34" s="426">
        <v>281952</v>
      </c>
      <c r="K34" s="427" t="s">
        <v>2007</v>
      </c>
      <c r="L34" s="428" t="s">
        <v>87</v>
      </c>
      <c r="M34" s="428"/>
      <c r="N34" s="428"/>
      <c r="O34" s="446" t="s">
        <v>2008</v>
      </c>
      <c r="Q34" s="453" t="s">
        <v>2104</v>
      </c>
      <c r="R34" s="453" t="s">
        <v>2105</v>
      </c>
      <c r="S34" s="453" t="s">
        <v>2050</v>
      </c>
      <c r="T34" s="453" t="s">
        <v>2051</v>
      </c>
      <c r="U34" s="428">
        <v>2958101</v>
      </c>
      <c r="V34" s="428">
        <v>2958465</v>
      </c>
      <c r="W34" s="453">
        <v>4800</v>
      </c>
      <c r="X34" s="428" t="s">
        <v>87</v>
      </c>
    </row>
    <row r="35" spans="1:24">
      <c r="A35" s="408" t="s">
        <v>330</v>
      </c>
      <c r="B35" s="408" t="s">
        <v>204</v>
      </c>
      <c r="C35" s="408" t="s">
        <v>237</v>
      </c>
      <c r="D35" s="408" t="s">
        <v>238</v>
      </c>
      <c r="E35" s="408" t="s">
        <v>2073</v>
      </c>
      <c r="F35" s="411" t="s">
        <v>2088</v>
      </c>
      <c r="G35" s="222" t="s">
        <v>2103</v>
      </c>
      <c r="H35" s="1383" t="s">
        <v>2089</v>
      </c>
      <c r="I35" s="425" t="s">
        <v>2090</v>
      </c>
      <c r="J35" s="426">
        <v>281952</v>
      </c>
      <c r="K35" s="429" t="s">
        <v>2007</v>
      </c>
      <c r="L35" s="430" t="s">
        <v>87</v>
      </c>
      <c r="M35" s="428"/>
      <c r="N35" s="428"/>
      <c r="O35" s="446" t="s">
        <v>2008</v>
      </c>
      <c r="Q35" s="453" t="s">
        <v>2104</v>
      </c>
      <c r="R35" s="453" t="s">
        <v>2105</v>
      </c>
      <c r="S35" s="453" t="s">
        <v>2055</v>
      </c>
      <c r="T35" s="453" t="s">
        <v>2056</v>
      </c>
      <c r="U35" s="428">
        <v>2958101</v>
      </c>
      <c r="V35" s="428">
        <v>2958465</v>
      </c>
      <c r="W35" s="453">
        <v>4800</v>
      </c>
      <c r="X35" s="428" t="s">
        <v>87</v>
      </c>
    </row>
    <row r="36" spans="1:24">
      <c r="A36" s="408" t="s">
        <v>330</v>
      </c>
      <c r="B36" s="408" t="s">
        <v>204</v>
      </c>
      <c r="C36" s="408" t="s">
        <v>205</v>
      </c>
      <c r="D36" s="408" t="s">
        <v>332</v>
      </c>
      <c r="E36" s="408" t="s">
        <v>2018</v>
      </c>
      <c r="F36" s="411" t="s">
        <v>2091</v>
      </c>
      <c r="G36" s="222" t="s">
        <v>2103</v>
      </c>
      <c r="H36" s="1383" t="s">
        <v>2092</v>
      </c>
      <c r="I36" s="425" t="s">
        <v>2093</v>
      </c>
      <c r="J36" s="426">
        <v>281952</v>
      </c>
      <c r="K36" s="427" t="s">
        <v>2007</v>
      </c>
      <c r="L36" s="428" t="s">
        <v>87</v>
      </c>
      <c r="M36" s="428"/>
      <c r="N36" s="428"/>
      <c r="O36" s="446" t="s">
        <v>2008</v>
      </c>
      <c r="Q36" s="453" t="s">
        <v>2104</v>
      </c>
      <c r="R36" s="453" t="s">
        <v>2105</v>
      </c>
      <c r="S36" s="453" t="s">
        <v>2060</v>
      </c>
      <c r="T36" s="453" t="s">
        <v>2061</v>
      </c>
      <c r="U36" s="428">
        <v>2958101</v>
      </c>
      <c r="V36" s="428">
        <v>2958465</v>
      </c>
      <c r="W36" s="453">
        <v>4800</v>
      </c>
      <c r="X36" s="428" t="s">
        <v>87</v>
      </c>
    </row>
    <row r="37" spans="1:24">
      <c r="A37" s="408" t="s">
        <v>330</v>
      </c>
      <c r="B37" s="408" t="s">
        <v>204</v>
      </c>
      <c r="C37" s="408" t="s">
        <v>335</v>
      </c>
      <c r="D37" s="408" t="s">
        <v>336</v>
      </c>
      <c r="E37" s="408" t="s">
        <v>2073</v>
      </c>
      <c r="F37" s="411" t="s">
        <v>2094</v>
      </c>
      <c r="G37" s="222" t="s">
        <v>2103</v>
      </c>
      <c r="H37" s="1383" t="s">
        <v>2095</v>
      </c>
      <c r="I37" s="425" t="s">
        <v>2096</v>
      </c>
      <c r="J37" s="426">
        <v>281952</v>
      </c>
      <c r="K37" s="427" t="s">
        <v>2007</v>
      </c>
      <c r="L37" s="428" t="s">
        <v>87</v>
      </c>
      <c r="M37" s="428"/>
      <c r="N37" s="428"/>
      <c r="O37" s="446" t="s">
        <v>2008</v>
      </c>
      <c r="Q37" s="453" t="s">
        <v>2104</v>
      </c>
      <c r="R37" s="453" t="s">
        <v>2105</v>
      </c>
      <c r="S37" s="453" t="s">
        <v>2065</v>
      </c>
      <c r="T37" s="453" t="s">
        <v>2066</v>
      </c>
      <c r="U37" s="428">
        <v>2958101</v>
      </c>
      <c r="V37" s="428">
        <v>2958465</v>
      </c>
      <c r="W37" s="453">
        <v>800</v>
      </c>
      <c r="X37" s="428" t="s">
        <v>87</v>
      </c>
    </row>
    <row r="38" spans="1:24">
      <c r="A38" s="408" t="s">
        <v>330</v>
      </c>
      <c r="B38" s="408" t="s">
        <v>204</v>
      </c>
      <c r="C38" s="408" t="s">
        <v>339</v>
      </c>
      <c r="D38" s="408" t="s">
        <v>340</v>
      </c>
      <c r="E38" s="408" t="s">
        <v>2073</v>
      </c>
      <c r="F38" s="222" t="s">
        <v>2097</v>
      </c>
      <c r="G38" s="222" t="s">
        <v>2103</v>
      </c>
      <c r="H38" s="171" t="s">
        <v>2041</v>
      </c>
      <c r="I38" s="431" t="s">
        <v>2098</v>
      </c>
      <c r="J38" s="432">
        <v>281952</v>
      </c>
      <c r="K38" s="433" t="s">
        <v>2007</v>
      </c>
      <c r="L38" s="434" t="s">
        <v>87</v>
      </c>
      <c r="M38" s="428"/>
      <c r="N38" s="428"/>
      <c r="O38" s="446" t="s">
        <v>2008</v>
      </c>
      <c r="Q38" s="453" t="s">
        <v>2106</v>
      </c>
      <c r="R38" s="453" t="s">
        <v>2107</v>
      </c>
      <c r="S38" s="453" t="s">
        <v>2045</v>
      </c>
      <c r="T38" s="453" t="s">
        <v>2046</v>
      </c>
      <c r="U38" s="428">
        <v>2958101</v>
      </c>
      <c r="V38" s="428">
        <v>2958465</v>
      </c>
      <c r="W38" s="453">
        <v>3500</v>
      </c>
      <c r="X38" s="428" t="s">
        <v>87</v>
      </c>
    </row>
    <row r="39" spans="1:24">
      <c r="A39" s="408" t="s">
        <v>330</v>
      </c>
      <c r="B39" s="408" t="s">
        <v>204</v>
      </c>
      <c r="C39" s="408" t="s">
        <v>319</v>
      </c>
      <c r="D39" s="408" t="s">
        <v>320</v>
      </c>
      <c r="E39" s="408" t="s">
        <v>2073</v>
      </c>
      <c r="F39" s="411" t="s">
        <v>2040</v>
      </c>
      <c r="G39" s="222" t="s">
        <v>2108</v>
      </c>
      <c r="H39" s="1383" t="s">
        <v>2041</v>
      </c>
      <c r="I39" s="425" t="s">
        <v>2042</v>
      </c>
      <c r="J39" s="426">
        <v>232452</v>
      </c>
      <c r="K39" s="429" t="s">
        <v>2007</v>
      </c>
      <c r="L39" s="430" t="s">
        <v>87</v>
      </c>
      <c r="M39" s="428"/>
      <c r="N39" s="428"/>
      <c r="O39" s="446" t="s">
        <v>2008</v>
      </c>
      <c r="Q39" s="453" t="s">
        <v>2106</v>
      </c>
      <c r="R39" s="453" t="s">
        <v>2107</v>
      </c>
      <c r="S39" s="453" t="s">
        <v>2050</v>
      </c>
      <c r="T39" s="453" t="s">
        <v>2051</v>
      </c>
      <c r="U39" s="428">
        <v>2958101</v>
      </c>
      <c r="V39" s="428">
        <v>2958465</v>
      </c>
      <c r="W39" s="453">
        <v>4800</v>
      </c>
      <c r="X39" s="428" t="s">
        <v>87</v>
      </c>
    </row>
    <row r="40" spans="1:24">
      <c r="A40" s="408" t="s">
        <v>330</v>
      </c>
      <c r="B40" s="408" t="s">
        <v>204</v>
      </c>
      <c r="C40" s="408" t="s">
        <v>221</v>
      </c>
      <c r="D40" s="408" t="s">
        <v>222</v>
      </c>
      <c r="E40" s="408" t="s">
        <v>2073</v>
      </c>
      <c r="Q40" s="453" t="s">
        <v>2106</v>
      </c>
      <c r="R40" s="453" t="s">
        <v>2107</v>
      </c>
      <c r="S40" s="453" t="s">
        <v>2055</v>
      </c>
      <c r="T40" s="453" t="s">
        <v>2056</v>
      </c>
      <c r="U40" s="428">
        <v>2958101</v>
      </c>
      <c r="V40" s="428">
        <v>2958465</v>
      </c>
      <c r="W40" s="453">
        <v>4800</v>
      </c>
      <c r="X40" s="428" t="s">
        <v>87</v>
      </c>
    </row>
    <row r="41" spans="1:24">
      <c r="A41" s="408" t="s">
        <v>330</v>
      </c>
      <c r="B41" s="408" t="s">
        <v>204</v>
      </c>
      <c r="C41" s="408" t="s">
        <v>347</v>
      </c>
      <c r="D41" s="408" t="s">
        <v>348</v>
      </c>
      <c r="E41" s="408" t="s">
        <v>2073</v>
      </c>
      <c r="Q41" s="453" t="s">
        <v>2106</v>
      </c>
      <c r="R41" s="453" t="s">
        <v>2107</v>
      </c>
      <c r="S41" s="453" t="s">
        <v>2060</v>
      </c>
      <c r="T41" s="453" t="s">
        <v>2061</v>
      </c>
      <c r="U41" s="428">
        <v>2958101</v>
      </c>
      <c r="V41" s="428">
        <v>2958465</v>
      </c>
      <c r="W41" s="453">
        <v>4800</v>
      </c>
      <c r="X41" s="428" t="s">
        <v>87</v>
      </c>
    </row>
    <row r="42" spans="1:24">
      <c r="A42" s="408" t="s">
        <v>330</v>
      </c>
      <c r="B42" s="408" t="s">
        <v>204</v>
      </c>
      <c r="C42" s="408" t="s">
        <v>249</v>
      </c>
      <c r="D42" s="408" t="s">
        <v>351</v>
      </c>
      <c r="E42" s="408" t="s">
        <v>2073</v>
      </c>
      <c r="F42" s="406" t="s">
        <v>2109</v>
      </c>
      <c r="G42" s="406" t="s">
        <v>2110</v>
      </c>
      <c r="H42" s="406" t="s">
        <v>2111</v>
      </c>
      <c r="Q42" s="453" t="s">
        <v>2106</v>
      </c>
      <c r="R42" s="453" t="s">
        <v>2107</v>
      </c>
      <c r="S42" s="453" t="s">
        <v>2065</v>
      </c>
      <c r="T42" s="453" t="s">
        <v>2066</v>
      </c>
      <c r="U42" s="428">
        <v>2958101</v>
      </c>
      <c r="V42" s="428">
        <v>2958465</v>
      </c>
      <c r="W42" s="453">
        <v>800</v>
      </c>
      <c r="X42" s="428" t="s">
        <v>87</v>
      </c>
    </row>
    <row r="43" spans="1:24">
      <c r="A43" s="409" t="s">
        <v>330</v>
      </c>
      <c r="B43" s="409" t="s">
        <v>204</v>
      </c>
      <c r="C43" s="1384" t="s">
        <v>354</v>
      </c>
      <c r="D43" s="409" t="s">
        <v>355</v>
      </c>
      <c r="E43" s="408" t="s">
        <v>2073</v>
      </c>
      <c r="F43" s="137" t="s">
        <v>508</v>
      </c>
      <c r="G43" s="137" t="s">
        <v>509</v>
      </c>
      <c r="H43" s="137" t="s">
        <v>73</v>
      </c>
      <c r="Q43" s="453" t="s">
        <v>2112</v>
      </c>
      <c r="R43" s="453" t="s">
        <v>2113</v>
      </c>
      <c r="S43" s="453" t="s">
        <v>2045</v>
      </c>
      <c r="T43" s="453" t="s">
        <v>2046</v>
      </c>
      <c r="U43" s="428">
        <v>2958101</v>
      </c>
      <c r="V43" s="428">
        <v>2958465</v>
      </c>
      <c r="W43" s="453">
        <v>3500</v>
      </c>
      <c r="X43" s="428" t="s">
        <v>87</v>
      </c>
    </row>
    <row r="44" spans="1:24">
      <c r="A44" s="408" t="s">
        <v>330</v>
      </c>
      <c r="B44" s="408" t="s">
        <v>204</v>
      </c>
      <c r="C44" s="408" t="s">
        <v>209</v>
      </c>
      <c r="D44" s="408" t="s">
        <v>358</v>
      </c>
      <c r="E44" s="408" t="s">
        <v>2073</v>
      </c>
      <c r="F44" s="418" t="s">
        <v>2114</v>
      </c>
      <c r="G44" s="419"/>
      <c r="H44" s="420"/>
      <c r="Q44" s="453" t="s">
        <v>2112</v>
      </c>
      <c r="R44" s="453" t="s">
        <v>2113</v>
      </c>
      <c r="S44" s="453" t="s">
        <v>2050</v>
      </c>
      <c r="T44" s="453" t="s">
        <v>2051</v>
      </c>
      <c r="U44" s="428">
        <v>2958101</v>
      </c>
      <c r="V44" s="428">
        <v>2958465</v>
      </c>
      <c r="W44" s="453">
        <v>4800</v>
      </c>
      <c r="X44" s="428" t="s">
        <v>87</v>
      </c>
    </row>
    <row r="45" spans="1:24">
      <c r="A45" s="408" t="s">
        <v>330</v>
      </c>
      <c r="B45" s="408" t="s">
        <v>204</v>
      </c>
      <c r="C45" s="408" t="s">
        <v>361</v>
      </c>
      <c r="D45" s="408" t="s">
        <v>362</v>
      </c>
      <c r="E45" s="408" t="s">
        <v>2073</v>
      </c>
      <c r="F45" s="1387" t="s">
        <v>2115</v>
      </c>
      <c r="G45" s="1387" t="s">
        <v>2006</v>
      </c>
      <c r="H45" s="171"/>
      <c r="Q45" s="453" t="s">
        <v>2112</v>
      </c>
      <c r="R45" s="453" t="s">
        <v>2113</v>
      </c>
      <c r="S45" s="453" t="s">
        <v>2055</v>
      </c>
      <c r="T45" s="453" t="s">
        <v>2056</v>
      </c>
      <c r="U45" s="428">
        <v>2958101</v>
      </c>
      <c r="V45" s="428">
        <v>2958465</v>
      </c>
      <c r="W45" s="453">
        <v>4800</v>
      </c>
      <c r="X45" s="428" t="s">
        <v>87</v>
      </c>
    </row>
    <row r="46" spans="1:24">
      <c r="A46" s="408" t="s">
        <v>330</v>
      </c>
      <c r="B46" s="408" t="s">
        <v>204</v>
      </c>
      <c r="C46" s="408" t="s">
        <v>365</v>
      </c>
      <c r="D46" s="408" t="s">
        <v>366</v>
      </c>
      <c r="E46" s="408" t="s">
        <v>2073</v>
      </c>
      <c r="F46" s="1387" t="s">
        <v>2116</v>
      </c>
      <c r="G46" s="1387" t="s">
        <v>2013</v>
      </c>
      <c r="H46" s="171"/>
      <c r="Q46" s="453" t="s">
        <v>2112</v>
      </c>
      <c r="R46" s="453" t="s">
        <v>2113</v>
      </c>
      <c r="S46" s="453" t="s">
        <v>2060</v>
      </c>
      <c r="T46" s="453" t="s">
        <v>2061</v>
      </c>
      <c r="U46" s="428">
        <v>2958101</v>
      </c>
      <c r="V46" s="428">
        <v>2958465</v>
      </c>
      <c r="W46" s="453">
        <v>4800</v>
      </c>
      <c r="X46" s="428" t="s">
        <v>87</v>
      </c>
    </row>
    <row r="47" spans="1:24">
      <c r="A47" s="408" t="s">
        <v>330</v>
      </c>
      <c r="B47" s="408" t="s">
        <v>204</v>
      </c>
      <c r="C47" s="408" t="s">
        <v>369</v>
      </c>
      <c r="D47" s="408" t="s">
        <v>370</v>
      </c>
      <c r="E47" s="408" t="s">
        <v>2073</v>
      </c>
      <c r="F47" s="1387" t="s">
        <v>2117</v>
      </c>
      <c r="G47" s="1387" t="s">
        <v>2016</v>
      </c>
      <c r="H47" s="171"/>
      <c r="Q47" s="453" t="s">
        <v>2112</v>
      </c>
      <c r="R47" s="453" t="s">
        <v>2113</v>
      </c>
      <c r="S47" s="453" t="s">
        <v>2065</v>
      </c>
      <c r="T47" s="453" t="s">
        <v>2066</v>
      </c>
      <c r="U47" s="428">
        <v>2958101</v>
      </c>
      <c r="V47" s="428">
        <v>2958465</v>
      </c>
      <c r="W47" s="453">
        <v>800</v>
      </c>
      <c r="X47" s="428" t="s">
        <v>87</v>
      </c>
    </row>
    <row r="48" ht="15.15" spans="1:8">
      <c r="A48" s="408" t="s">
        <v>330</v>
      </c>
      <c r="B48" s="408" t="s">
        <v>204</v>
      </c>
      <c r="C48" s="408" t="s">
        <v>373</v>
      </c>
      <c r="D48" s="408" t="s">
        <v>374</v>
      </c>
      <c r="E48" s="408" t="s">
        <v>2073</v>
      </c>
      <c r="F48" s="1387" t="s">
        <v>2118</v>
      </c>
      <c r="G48" s="1387" t="s">
        <v>2020</v>
      </c>
      <c r="H48" s="171"/>
    </row>
    <row r="49" spans="1:23">
      <c r="A49" s="408" t="s">
        <v>330</v>
      </c>
      <c r="B49" s="408" t="s">
        <v>204</v>
      </c>
      <c r="C49" s="408" t="s">
        <v>377</v>
      </c>
      <c r="D49" s="408" t="s">
        <v>378</v>
      </c>
      <c r="E49" s="408" t="s">
        <v>2073</v>
      </c>
      <c r="F49" s="1387" t="s">
        <v>2119</v>
      </c>
      <c r="G49" s="1387" t="s">
        <v>2024</v>
      </c>
      <c r="H49" s="171"/>
      <c r="Q49" s="454" t="s">
        <v>2120</v>
      </c>
      <c r="R49" s="455"/>
      <c r="S49" s="455"/>
      <c r="T49" s="455"/>
      <c r="U49" s="465"/>
      <c r="V49" s="466"/>
      <c r="W49" s="163"/>
    </row>
    <row r="50" spans="1:21">
      <c r="A50" s="408" t="s">
        <v>330</v>
      </c>
      <c r="B50" s="408" t="s">
        <v>204</v>
      </c>
      <c r="C50" s="408" t="s">
        <v>381</v>
      </c>
      <c r="D50" s="408" t="s">
        <v>382</v>
      </c>
      <c r="E50" s="408" t="s">
        <v>2073</v>
      </c>
      <c r="F50" s="1387" t="s">
        <v>2121</v>
      </c>
      <c r="G50" s="1387" t="s">
        <v>2028</v>
      </c>
      <c r="H50" s="171"/>
      <c r="J50" s="439" t="s">
        <v>2122</v>
      </c>
      <c r="Q50" s="456" t="s">
        <v>2123</v>
      </c>
      <c r="R50" s="457" t="s">
        <v>2124</v>
      </c>
      <c r="S50" s="458" t="s">
        <v>1864</v>
      </c>
      <c r="T50" s="457" t="s">
        <v>2125</v>
      </c>
      <c r="U50" s="467" t="s">
        <v>2126</v>
      </c>
    </row>
    <row r="51" ht="15.15" spans="1:21">
      <c r="A51" s="408" t="s">
        <v>330</v>
      </c>
      <c r="B51" s="408" t="s">
        <v>204</v>
      </c>
      <c r="C51" s="408" t="s">
        <v>385</v>
      </c>
      <c r="D51" s="408" t="s">
        <v>386</v>
      </c>
      <c r="E51" s="408" t="s">
        <v>2022</v>
      </c>
      <c r="F51" s="1387" t="s">
        <v>2127</v>
      </c>
      <c r="G51" s="1387" t="s">
        <v>2032</v>
      </c>
      <c r="H51" s="171"/>
      <c r="Q51" s="459" t="s">
        <v>2128</v>
      </c>
      <c r="R51" s="460"/>
      <c r="S51" s="460"/>
      <c r="T51" s="460"/>
      <c r="U51" s="468"/>
    </row>
    <row r="52" spans="1:21">
      <c r="A52" s="408" t="s">
        <v>330</v>
      </c>
      <c r="B52" s="408" t="s">
        <v>204</v>
      </c>
      <c r="C52" s="408" t="s">
        <v>389</v>
      </c>
      <c r="D52" s="408" t="s">
        <v>390</v>
      </c>
      <c r="E52" s="408" t="s">
        <v>2073</v>
      </c>
      <c r="F52" s="1387" t="s">
        <v>2129</v>
      </c>
      <c r="G52" s="1387" t="s">
        <v>2035</v>
      </c>
      <c r="H52" s="171"/>
      <c r="I52" s="440"/>
      <c r="J52" s="440"/>
      <c r="K52" s="440"/>
      <c r="L52" s="440"/>
      <c r="M52" s="440"/>
      <c r="N52" s="440"/>
      <c r="O52" s="440"/>
      <c r="Q52" s="461" t="s">
        <v>2130</v>
      </c>
      <c r="R52" s="461">
        <v>1000000</v>
      </c>
      <c r="S52" s="461" t="s">
        <v>2131</v>
      </c>
      <c r="T52" s="461" t="s">
        <v>1870</v>
      </c>
      <c r="U52" s="461" t="s">
        <v>2132</v>
      </c>
    </row>
    <row r="53" spans="1:21">
      <c r="A53" s="408" t="s">
        <v>330</v>
      </c>
      <c r="B53" s="408" t="s">
        <v>204</v>
      </c>
      <c r="C53" s="408" t="s">
        <v>393</v>
      </c>
      <c r="D53" s="408" t="s">
        <v>394</v>
      </c>
      <c r="E53" s="408" t="s">
        <v>2073</v>
      </c>
      <c r="F53" s="1387" t="s">
        <v>2133</v>
      </c>
      <c r="G53" s="1387" t="s">
        <v>2039</v>
      </c>
      <c r="H53" s="171"/>
      <c r="I53" s="440"/>
      <c r="J53" s="440"/>
      <c r="K53" s="440"/>
      <c r="L53" s="440"/>
      <c r="M53" s="440"/>
      <c r="N53" s="440"/>
      <c r="O53" s="440"/>
      <c r="Q53" s="462" t="s">
        <v>2130</v>
      </c>
      <c r="R53" s="462">
        <v>1050000</v>
      </c>
      <c r="S53" s="462" t="s">
        <v>2131</v>
      </c>
      <c r="T53" s="462" t="s">
        <v>1870</v>
      </c>
      <c r="U53" s="462" t="s">
        <v>2134</v>
      </c>
    </row>
    <row r="54" spans="1:21">
      <c r="A54" s="408" t="s">
        <v>330</v>
      </c>
      <c r="B54" s="408" t="s">
        <v>204</v>
      </c>
      <c r="C54" s="408" t="s">
        <v>272</v>
      </c>
      <c r="D54" s="408" t="s">
        <v>273</v>
      </c>
      <c r="E54" s="408" t="s">
        <v>2073</v>
      </c>
      <c r="F54" s="1387" t="s">
        <v>2135</v>
      </c>
      <c r="G54" s="1387" t="s">
        <v>2042</v>
      </c>
      <c r="H54" s="171"/>
      <c r="Q54" s="462" t="s">
        <v>2130</v>
      </c>
      <c r="R54" s="462">
        <v>2000000</v>
      </c>
      <c r="S54" s="462" t="s">
        <v>2131</v>
      </c>
      <c r="T54" s="462" t="s">
        <v>1870</v>
      </c>
      <c r="U54" s="462" t="s">
        <v>2136</v>
      </c>
    </row>
    <row r="55" spans="1:21">
      <c r="A55" s="408" t="s">
        <v>330</v>
      </c>
      <c r="B55" s="408" t="s">
        <v>204</v>
      </c>
      <c r="C55" s="408" t="s">
        <v>399</v>
      </c>
      <c r="D55" s="408" t="s">
        <v>400</v>
      </c>
      <c r="E55" s="408" t="s">
        <v>2073</v>
      </c>
      <c r="F55" s="1387" t="s">
        <v>2137</v>
      </c>
      <c r="G55" s="1387" t="s">
        <v>2049</v>
      </c>
      <c r="H55" s="171"/>
      <c r="Q55" s="462" t="s">
        <v>2130</v>
      </c>
      <c r="R55" s="462">
        <v>2010000</v>
      </c>
      <c r="S55" s="462" t="s">
        <v>2131</v>
      </c>
      <c r="T55" s="462" t="s">
        <v>1870</v>
      </c>
      <c r="U55" s="462" t="s">
        <v>2138</v>
      </c>
    </row>
    <row r="56" spans="1:21">
      <c r="A56" s="408" t="s">
        <v>330</v>
      </c>
      <c r="B56" s="408" t="s">
        <v>204</v>
      </c>
      <c r="C56" s="408" t="s">
        <v>403</v>
      </c>
      <c r="D56" s="408" t="s">
        <v>404</v>
      </c>
      <c r="E56" s="408" t="s">
        <v>2073</v>
      </c>
      <c r="F56" s="1387" t="s">
        <v>2139</v>
      </c>
      <c r="G56" s="1387" t="s">
        <v>2054</v>
      </c>
      <c r="H56" s="171"/>
      <c r="Q56" s="462" t="s">
        <v>2130</v>
      </c>
      <c r="R56" s="462">
        <v>2021300</v>
      </c>
      <c r="S56" s="462" t="s">
        <v>2131</v>
      </c>
      <c r="T56" s="462" t="s">
        <v>1870</v>
      </c>
      <c r="U56" s="462" t="s">
        <v>2140</v>
      </c>
    </row>
    <row r="57" spans="1:21">
      <c r="A57" s="408" t="s">
        <v>330</v>
      </c>
      <c r="B57" s="408" t="s">
        <v>204</v>
      </c>
      <c r="C57" s="408" t="s">
        <v>407</v>
      </c>
      <c r="D57" s="408" t="s">
        <v>408</v>
      </c>
      <c r="E57" s="408" t="s">
        <v>2073</v>
      </c>
      <c r="F57" s="1387" t="s">
        <v>1729</v>
      </c>
      <c r="G57" s="1387" t="s">
        <v>2059</v>
      </c>
      <c r="H57" s="171"/>
      <c r="Q57" s="462" t="s">
        <v>2130</v>
      </c>
      <c r="R57" s="462">
        <v>2022100</v>
      </c>
      <c r="S57" s="462" t="s">
        <v>2131</v>
      </c>
      <c r="T57" s="462" t="s">
        <v>1870</v>
      </c>
      <c r="U57" s="462" t="s">
        <v>2141</v>
      </c>
    </row>
    <row r="58" spans="1:21">
      <c r="A58" s="408" t="s">
        <v>330</v>
      </c>
      <c r="B58" s="408" t="s">
        <v>204</v>
      </c>
      <c r="C58" s="408" t="s">
        <v>411</v>
      </c>
      <c r="D58" s="408" t="s">
        <v>412</v>
      </c>
      <c r="E58" s="408" t="s">
        <v>2073</v>
      </c>
      <c r="F58" s="1387" t="s">
        <v>2142</v>
      </c>
      <c r="G58" s="1387" t="s">
        <v>2064</v>
      </c>
      <c r="H58" s="171"/>
      <c r="Q58" s="462" t="s">
        <v>2130</v>
      </c>
      <c r="R58" s="462">
        <v>2050000</v>
      </c>
      <c r="S58" s="462" t="s">
        <v>2131</v>
      </c>
      <c r="T58" s="462" t="s">
        <v>1870</v>
      </c>
      <c r="U58" s="462" t="s">
        <v>2143</v>
      </c>
    </row>
    <row r="59" spans="1:21">
      <c r="A59" s="408" t="s">
        <v>330</v>
      </c>
      <c r="B59" s="408" t="s">
        <v>204</v>
      </c>
      <c r="C59" s="408" t="s">
        <v>415</v>
      </c>
      <c r="D59" s="408" t="s">
        <v>416</v>
      </c>
      <c r="E59" s="408" t="s">
        <v>2073</v>
      </c>
      <c r="F59" s="1387" t="s">
        <v>1713</v>
      </c>
      <c r="G59" s="1387" t="s">
        <v>2069</v>
      </c>
      <c r="H59" s="171"/>
      <c r="Q59" s="462" t="s">
        <v>2130</v>
      </c>
      <c r="R59" s="462">
        <v>2050100</v>
      </c>
      <c r="S59" s="462" t="s">
        <v>2131</v>
      </c>
      <c r="T59" s="462" t="s">
        <v>1870</v>
      </c>
      <c r="U59" s="462" t="s">
        <v>2144</v>
      </c>
    </row>
    <row r="60" spans="1:21">
      <c r="A60" s="408" t="s">
        <v>419</v>
      </c>
      <c r="B60" s="408" t="s">
        <v>204</v>
      </c>
      <c r="C60" s="408" t="s">
        <v>420</v>
      </c>
      <c r="D60" s="408" t="s">
        <v>571</v>
      </c>
      <c r="E60" s="408" t="s">
        <v>2030</v>
      </c>
      <c r="F60" s="1387" t="s">
        <v>1718</v>
      </c>
      <c r="G60" s="1387" t="s">
        <v>2075</v>
      </c>
      <c r="H60" s="171"/>
      <c r="Q60" s="462" t="s">
        <v>2130</v>
      </c>
      <c r="R60" s="462">
        <v>2050200</v>
      </c>
      <c r="S60" s="462" t="s">
        <v>2131</v>
      </c>
      <c r="T60" s="462" t="s">
        <v>1870</v>
      </c>
      <c r="U60" s="462" t="s">
        <v>2145</v>
      </c>
    </row>
    <row r="61" spans="1:21">
      <c r="A61" s="408" t="s">
        <v>423</v>
      </c>
      <c r="B61" s="408" t="s">
        <v>424</v>
      </c>
      <c r="C61" s="408" t="s">
        <v>369</v>
      </c>
      <c r="D61" s="408" t="s">
        <v>370</v>
      </c>
      <c r="E61" s="408" t="s">
        <v>2011</v>
      </c>
      <c r="F61" s="1387" t="s">
        <v>1722</v>
      </c>
      <c r="G61" s="1387" t="s">
        <v>2079</v>
      </c>
      <c r="H61" s="171"/>
      <c r="Q61" s="462" t="s">
        <v>2130</v>
      </c>
      <c r="R61" s="462">
        <v>2060000</v>
      </c>
      <c r="S61" s="462" t="s">
        <v>2131</v>
      </c>
      <c r="T61" s="462" t="s">
        <v>1870</v>
      </c>
      <c r="U61" s="462" t="s">
        <v>2146</v>
      </c>
    </row>
    <row r="62" spans="1:21">
      <c r="A62" s="408" t="s">
        <v>427</v>
      </c>
      <c r="B62" s="408" t="s">
        <v>428</v>
      </c>
      <c r="C62" s="408" t="s">
        <v>277</v>
      </c>
      <c r="D62" s="408" t="s">
        <v>429</v>
      </c>
      <c r="E62" s="408" t="s">
        <v>2062</v>
      </c>
      <c r="F62" s="1387" t="s">
        <v>1726</v>
      </c>
      <c r="G62" s="1387" t="s">
        <v>2081</v>
      </c>
      <c r="H62" s="171"/>
      <c r="Q62" s="462" t="s">
        <v>2130</v>
      </c>
      <c r="R62" s="462">
        <v>2060300</v>
      </c>
      <c r="S62" s="462" t="s">
        <v>2131</v>
      </c>
      <c r="T62" s="462" t="s">
        <v>1870</v>
      </c>
      <c r="U62" s="462" t="s">
        <v>2147</v>
      </c>
    </row>
    <row r="63" spans="1:21">
      <c r="A63" s="408" t="s">
        <v>432</v>
      </c>
      <c r="B63" s="408" t="s">
        <v>428</v>
      </c>
      <c r="C63" s="408" t="s">
        <v>277</v>
      </c>
      <c r="D63" s="408" t="s">
        <v>429</v>
      </c>
      <c r="E63" s="408" t="s">
        <v>2062</v>
      </c>
      <c r="F63" s="1387" t="s">
        <v>1728</v>
      </c>
      <c r="G63" s="1387" t="s">
        <v>2083</v>
      </c>
      <c r="H63" s="171"/>
      <c r="Q63" s="462" t="s">
        <v>2130</v>
      </c>
      <c r="R63" s="462">
        <v>2060600</v>
      </c>
      <c r="S63" s="462" t="s">
        <v>2131</v>
      </c>
      <c r="T63" s="462" t="s">
        <v>1870</v>
      </c>
      <c r="U63" s="462" t="s">
        <v>2148</v>
      </c>
    </row>
    <row r="64" spans="1:22">
      <c r="A64" s="408" t="s">
        <v>435</v>
      </c>
      <c r="B64" s="408" t="s">
        <v>204</v>
      </c>
      <c r="C64" s="408" t="s">
        <v>237</v>
      </c>
      <c r="D64" s="408" t="s">
        <v>238</v>
      </c>
      <c r="E64" s="421" t="s">
        <v>2091</v>
      </c>
      <c r="F64" s="1387" t="s">
        <v>2149</v>
      </c>
      <c r="G64" s="1387" t="s">
        <v>2085</v>
      </c>
      <c r="H64" s="171"/>
      <c r="Q64" s="463" t="s">
        <v>2150</v>
      </c>
      <c r="R64" s="464"/>
      <c r="S64" s="464"/>
      <c r="T64" s="464"/>
      <c r="U64" s="464"/>
      <c r="V64" s="464"/>
    </row>
    <row r="65" spans="1:22">
      <c r="A65" s="411" t="s">
        <v>438</v>
      </c>
      <c r="B65" s="411" t="s">
        <v>439</v>
      </c>
      <c r="C65" s="411" t="s">
        <v>237</v>
      </c>
      <c r="D65" s="411" t="s">
        <v>238</v>
      </c>
      <c r="E65" s="411" t="s">
        <v>2091</v>
      </c>
      <c r="F65" s="1387" t="s">
        <v>2151</v>
      </c>
      <c r="G65" s="1387" t="s">
        <v>2090</v>
      </c>
      <c r="H65" s="171"/>
      <c r="Q65" s="458" t="s">
        <v>2152</v>
      </c>
      <c r="R65" s="457" t="s">
        <v>2153</v>
      </c>
      <c r="S65" s="458" t="s">
        <v>2154</v>
      </c>
      <c r="T65" s="457" t="s">
        <v>2155</v>
      </c>
      <c r="U65" s="458" t="s">
        <v>1864</v>
      </c>
      <c r="V65" s="457" t="s">
        <v>2125</v>
      </c>
    </row>
    <row r="66" spans="1:22">
      <c r="A66" s="408" t="s">
        <v>442</v>
      </c>
      <c r="B66" s="408" t="s">
        <v>204</v>
      </c>
      <c r="C66" s="408" t="s">
        <v>237</v>
      </c>
      <c r="D66" s="408" t="s">
        <v>238</v>
      </c>
      <c r="E66" s="421" t="s">
        <v>2094</v>
      </c>
      <c r="F66" s="1387" t="s">
        <v>2156</v>
      </c>
      <c r="G66" s="1387" t="s">
        <v>2093</v>
      </c>
      <c r="H66" s="171"/>
      <c r="Q66" s="482" t="s">
        <v>2157</v>
      </c>
      <c r="R66" s="483"/>
      <c r="S66" s="483"/>
      <c r="T66" s="483"/>
      <c r="U66" s="483"/>
      <c r="V66" s="483"/>
    </row>
    <row r="67" spans="1:22">
      <c r="A67" s="411" t="s">
        <v>445</v>
      </c>
      <c r="B67" s="411" t="s">
        <v>439</v>
      </c>
      <c r="C67" s="411" t="s">
        <v>237</v>
      </c>
      <c r="D67" s="411" t="s">
        <v>238</v>
      </c>
      <c r="E67" s="411" t="s">
        <v>2094</v>
      </c>
      <c r="F67" s="1387" t="s">
        <v>2158</v>
      </c>
      <c r="G67" s="1387" t="s">
        <v>2096</v>
      </c>
      <c r="H67" s="171"/>
      <c r="Q67" s="462" t="s">
        <v>2159</v>
      </c>
      <c r="R67" s="462" t="s">
        <v>2160</v>
      </c>
      <c r="S67" s="462" t="s">
        <v>2161</v>
      </c>
      <c r="T67" s="462">
        <v>601</v>
      </c>
      <c r="U67" s="462" t="s">
        <v>2131</v>
      </c>
      <c r="V67" s="462" t="s">
        <v>1870</v>
      </c>
    </row>
    <row r="68" spans="1:22">
      <c r="A68" s="408" t="s">
        <v>448</v>
      </c>
      <c r="B68" s="408" t="s">
        <v>204</v>
      </c>
      <c r="C68" s="408" t="s">
        <v>449</v>
      </c>
      <c r="D68" s="408" t="s">
        <v>450</v>
      </c>
      <c r="E68" s="408" t="s">
        <v>2057</v>
      </c>
      <c r="F68" s="1387" t="s">
        <v>2162</v>
      </c>
      <c r="G68" s="1387" t="s">
        <v>2098</v>
      </c>
      <c r="H68" s="171"/>
      <c r="Q68" s="462" t="s">
        <v>2163</v>
      </c>
      <c r="R68" s="462" t="s">
        <v>2164</v>
      </c>
      <c r="S68" s="462" t="s">
        <v>2161</v>
      </c>
      <c r="T68" s="462">
        <v>501</v>
      </c>
      <c r="U68" s="462" t="s">
        <v>2131</v>
      </c>
      <c r="V68" s="462" t="s">
        <v>1870</v>
      </c>
    </row>
    <row r="69" spans="1:22">
      <c r="A69" s="408" t="s">
        <v>453</v>
      </c>
      <c r="B69" s="408" t="s">
        <v>454</v>
      </c>
      <c r="C69" s="408" t="s">
        <v>449</v>
      </c>
      <c r="D69" s="408" t="s">
        <v>450</v>
      </c>
      <c r="E69" s="408" t="s">
        <v>2057</v>
      </c>
      <c r="F69" s="1388" t="s">
        <v>2165</v>
      </c>
      <c r="G69" s="1388" t="s">
        <v>2166</v>
      </c>
      <c r="H69" s="220"/>
      <c r="Q69" s="462" t="s">
        <v>1888</v>
      </c>
      <c r="R69" s="462" t="s">
        <v>4</v>
      </c>
      <c r="S69" s="462" t="s">
        <v>2130</v>
      </c>
      <c r="T69" s="462">
        <v>1</v>
      </c>
      <c r="U69" s="462" t="s">
        <v>2131</v>
      </c>
      <c r="V69" s="462" t="s">
        <v>1870</v>
      </c>
    </row>
    <row r="70" spans="1:22">
      <c r="A70" s="408" t="s">
        <v>457</v>
      </c>
      <c r="B70" s="408" t="s">
        <v>204</v>
      </c>
      <c r="C70" s="408" t="s">
        <v>237</v>
      </c>
      <c r="D70" s="408" t="s">
        <v>238</v>
      </c>
      <c r="E70" s="408" t="s">
        <v>2077</v>
      </c>
      <c r="F70" s="1388" t="s">
        <v>2167</v>
      </c>
      <c r="G70" s="1388" t="s">
        <v>2168</v>
      </c>
      <c r="H70" s="220"/>
      <c r="Q70" s="462" t="s">
        <v>1888</v>
      </c>
      <c r="R70" s="462" t="s">
        <v>4</v>
      </c>
      <c r="S70" s="462" t="s">
        <v>2161</v>
      </c>
      <c r="T70" s="462">
        <v>142</v>
      </c>
      <c r="U70" s="462" t="s">
        <v>2131</v>
      </c>
      <c r="V70" s="462" t="s">
        <v>1870</v>
      </c>
    </row>
    <row r="71" spans="1:22">
      <c r="A71" s="412" t="s">
        <v>457</v>
      </c>
      <c r="B71" s="412" t="s">
        <v>204</v>
      </c>
      <c r="C71" s="1389" t="s">
        <v>326</v>
      </c>
      <c r="D71" s="412" t="s">
        <v>327</v>
      </c>
      <c r="E71" s="474" t="s">
        <v>2088</v>
      </c>
      <c r="F71" s="1388" t="s">
        <v>2169</v>
      </c>
      <c r="G71" s="1388" t="s">
        <v>2170</v>
      </c>
      <c r="H71" s="220"/>
      <c r="Q71" s="462" t="s">
        <v>2171</v>
      </c>
      <c r="R71" s="462" t="s">
        <v>2172</v>
      </c>
      <c r="S71" s="462" t="s">
        <v>2130</v>
      </c>
      <c r="T71" s="462">
        <v>9</v>
      </c>
      <c r="U71" s="462" t="s">
        <v>2131</v>
      </c>
      <c r="V71" s="462" t="s">
        <v>1870</v>
      </c>
    </row>
    <row r="72" spans="1:22">
      <c r="A72" s="411" t="s">
        <v>297</v>
      </c>
      <c r="B72" s="411" t="s">
        <v>204</v>
      </c>
      <c r="C72" s="1390" t="s">
        <v>237</v>
      </c>
      <c r="D72" s="411" t="s">
        <v>238</v>
      </c>
      <c r="E72" s="475" t="s">
        <v>2097</v>
      </c>
      <c r="F72" s="1388" t="s">
        <v>2173</v>
      </c>
      <c r="G72" s="1388" t="s">
        <v>2174</v>
      </c>
      <c r="H72" s="220"/>
      <c r="I72" s="133"/>
      <c r="J72" s="133"/>
      <c r="K72" s="133"/>
      <c r="L72" s="133"/>
      <c r="M72" s="133"/>
      <c r="N72" s="133"/>
      <c r="Q72" s="462" t="s">
        <v>2175</v>
      </c>
      <c r="R72" s="462" t="s">
        <v>2176</v>
      </c>
      <c r="S72" s="462" t="s">
        <v>2130</v>
      </c>
      <c r="T72" s="462">
        <v>8</v>
      </c>
      <c r="U72" s="462" t="s">
        <v>2131</v>
      </c>
      <c r="V72" s="462" t="s">
        <v>1870</v>
      </c>
    </row>
    <row r="73" spans="1:22">
      <c r="A73" s="411" t="s">
        <v>323</v>
      </c>
      <c r="B73" s="411" t="s">
        <v>204</v>
      </c>
      <c r="C73" s="1390" t="s">
        <v>326</v>
      </c>
      <c r="D73" s="411" t="s">
        <v>327</v>
      </c>
      <c r="E73" s="475" t="s">
        <v>2088</v>
      </c>
      <c r="F73" s="476"/>
      <c r="G73" s="133"/>
      <c r="H73" s="133"/>
      <c r="I73" s="133"/>
      <c r="J73" s="133"/>
      <c r="K73" s="133"/>
      <c r="L73" s="133"/>
      <c r="M73" s="133"/>
      <c r="N73" s="133"/>
      <c r="Q73" s="462" t="s">
        <v>2177</v>
      </c>
      <c r="R73" s="462" t="s">
        <v>2178</v>
      </c>
      <c r="S73" s="462" t="s">
        <v>2130</v>
      </c>
      <c r="T73" s="462">
        <v>11</v>
      </c>
      <c r="U73" s="462" t="s">
        <v>2131</v>
      </c>
      <c r="V73" s="462" t="s">
        <v>1870</v>
      </c>
    </row>
    <row r="74" spans="6:22">
      <c r="F74" s="476"/>
      <c r="G74" s="133"/>
      <c r="H74" s="133"/>
      <c r="I74" s="133"/>
      <c r="J74" s="133"/>
      <c r="K74" s="133"/>
      <c r="L74" s="133"/>
      <c r="M74" s="133"/>
      <c r="N74" s="133"/>
      <c r="Q74" s="462" t="s">
        <v>2177</v>
      </c>
      <c r="R74" s="462" t="s">
        <v>2178</v>
      </c>
      <c r="S74" s="462" t="s">
        <v>2161</v>
      </c>
      <c r="T74" s="462">
        <v>303</v>
      </c>
      <c r="U74" s="462" t="s">
        <v>2131</v>
      </c>
      <c r="V74" s="462" t="s">
        <v>1870</v>
      </c>
    </row>
    <row r="75" spans="6:22">
      <c r="F75" s="476"/>
      <c r="G75" s="133"/>
      <c r="H75" s="133"/>
      <c r="I75" s="133"/>
      <c r="J75" s="133"/>
      <c r="K75" s="133"/>
      <c r="L75" s="133"/>
      <c r="M75" s="133"/>
      <c r="N75" s="133"/>
      <c r="Q75" s="462" t="s">
        <v>2179</v>
      </c>
      <c r="R75" s="462" t="s">
        <v>2180</v>
      </c>
      <c r="S75" s="462" t="s">
        <v>2130</v>
      </c>
      <c r="T75" s="462">
        <v>5</v>
      </c>
      <c r="U75" s="462" t="s">
        <v>2131</v>
      </c>
      <c r="V75" s="462" t="s">
        <v>1870</v>
      </c>
    </row>
    <row r="76" spans="6:22">
      <c r="F76" s="476"/>
      <c r="G76" s="133"/>
      <c r="H76" s="133"/>
      <c r="I76" s="133"/>
      <c r="J76" s="133"/>
      <c r="K76" s="133"/>
      <c r="L76" s="133"/>
      <c r="M76" s="133"/>
      <c r="N76" s="133"/>
      <c r="Q76" s="462" t="s">
        <v>2179</v>
      </c>
      <c r="R76" s="462" t="s">
        <v>2180</v>
      </c>
      <c r="S76" s="462" t="s">
        <v>2161</v>
      </c>
      <c r="T76" s="462">
        <v>110</v>
      </c>
      <c r="U76" s="462" t="s">
        <v>2131</v>
      </c>
      <c r="V76" s="462" t="s">
        <v>1870</v>
      </c>
    </row>
    <row r="77" spans="6:22">
      <c r="F77" s="476"/>
      <c r="G77" s="133"/>
      <c r="H77" s="133"/>
      <c r="I77" s="133"/>
      <c r="J77" s="133"/>
      <c r="K77" s="133"/>
      <c r="L77" s="133"/>
      <c r="M77" s="133"/>
      <c r="N77" s="133"/>
      <c r="Q77" s="462" t="s">
        <v>2181</v>
      </c>
      <c r="R77" s="462" t="s">
        <v>2182</v>
      </c>
      <c r="S77" s="462" t="s">
        <v>2130</v>
      </c>
      <c r="T77" s="462">
        <v>2</v>
      </c>
      <c r="U77" s="462" t="s">
        <v>2131</v>
      </c>
      <c r="V77" s="462" t="s">
        <v>1870</v>
      </c>
    </row>
    <row r="78" spans="6:22">
      <c r="F78" s="476"/>
      <c r="G78" s="133"/>
      <c r="H78" s="133"/>
      <c r="I78" s="133"/>
      <c r="J78" s="133"/>
      <c r="K78" s="133"/>
      <c r="L78" s="133"/>
      <c r="M78" s="133"/>
      <c r="N78" s="133"/>
      <c r="Q78" s="462" t="s">
        <v>2181</v>
      </c>
      <c r="R78" s="462" t="s">
        <v>2182</v>
      </c>
      <c r="S78" s="462" t="s">
        <v>2161</v>
      </c>
      <c r="T78" s="462">
        <v>116</v>
      </c>
      <c r="U78" s="462" t="s">
        <v>2131</v>
      </c>
      <c r="V78" s="462" t="s">
        <v>1870</v>
      </c>
    </row>
    <row r="79" spans="6:22">
      <c r="F79" s="476"/>
      <c r="G79" s="133"/>
      <c r="H79" s="133"/>
      <c r="I79" s="133"/>
      <c r="J79" s="133"/>
      <c r="K79" s="133"/>
      <c r="L79" s="133"/>
      <c r="M79" s="133"/>
      <c r="N79" s="133"/>
      <c r="Q79" s="462" t="s">
        <v>2183</v>
      </c>
      <c r="R79" s="462" t="s">
        <v>2184</v>
      </c>
      <c r="S79" s="462" t="s">
        <v>2130</v>
      </c>
      <c r="T79" s="462">
        <v>4</v>
      </c>
      <c r="U79" s="462" t="s">
        <v>2131</v>
      </c>
      <c r="V79" s="462" t="s">
        <v>1870</v>
      </c>
    </row>
    <row r="80" spans="6:22">
      <c r="F80" s="476"/>
      <c r="G80" s="133"/>
      <c r="H80" s="133"/>
      <c r="I80" s="133"/>
      <c r="J80" s="133"/>
      <c r="K80" s="133"/>
      <c r="L80" s="133"/>
      <c r="M80" s="133"/>
      <c r="N80" s="133"/>
      <c r="Q80" s="462" t="s">
        <v>2183</v>
      </c>
      <c r="R80" s="462" t="s">
        <v>2184</v>
      </c>
      <c r="S80" s="462" t="s">
        <v>2161</v>
      </c>
      <c r="T80" s="462">
        <v>133</v>
      </c>
      <c r="U80" s="462" t="s">
        <v>2131</v>
      </c>
      <c r="V80" s="462" t="s">
        <v>1870</v>
      </c>
    </row>
    <row r="81" spans="6:22">
      <c r="F81" s="476"/>
      <c r="G81" s="133"/>
      <c r="H81" s="133"/>
      <c r="I81" s="133"/>
      <c r="J81" s="133"/>
      <c r="K81" s="133"/>
      <c r="L81" s="133"/>
      <c r="M81" s="133"/>
      <c r="N81" s="133"/>
      <c r="Q81" s="462" t="s">
        <v>2185</v>
      </c>
      <c r="R81" s="462" t="s">
        <v>2186</v>
      </c>
      <c r="S81" s="462" t="s">
        <v>2130</v>
      </c>
      <c r="T81" s="462">
        <v>6</v>
      </c>
      <c r="U81" s="462" t="s">
        <v>2131</v>
      </c>
      <c r="V81" s="462" t="s">
        <v>1870</v>
      </c>
    </row>
    <row r="82" spans="6:22">
      <c r="F82" s="477" t="s">
        <v>2187</v>
      </c>
      <c r="Q82" s="462" t="s">
        <v>2185</v>
      </c>
      <c r="R82" s="462" t="s">
        <v>2186</v>
      </c>
      <c r="S82" s="462" t="s">
        <v>2161</v>
      </c>
      <c r="T82" s="462">
        <v>121</v>
      </c>
      <c r="U82" s="462" t="s">
        <v>2131</v>
      </c>
      <c r="V82" s="462" t="s">
        <v>1870</v>
      </c>
    </row>
    <row r="83" spans="6:22">
      <c r="F83" s="478" t="s">
        <v>2188</v>
      </c>
      <c r="G83" s="479"/>
      <c r="Q83" s="462" t="s">
        <v>2189</v>
      </c>
      <c r="R83" s="462" t="s">
        <v>2190</v>
      </c>
      <c r="S83" s="462" t="s">
        <v>2130</v>
      </c>
      <c r="T83" s="462">
        <v>10</v>
      </c>
      <c r="U83" s="462" t="s">
        <v>2131</v>
      </c>
      <c r="V83" s="462" t="s">
        <v>1870</v>
      </c>
    </row>
    <row r="84" spans="6:22">
      <c r="F84" s="478" t="s">
        <v>2191</v>
      </c>
      <c r="G84" s="479"/>
      <c r="Q84" s="462" t="s">
        <v>2192</v>
      </c>
      <c r="R84" s="462" t="s">
        <v>2193</v>
      </c>
      <c r="S84" s="462" t="s">
        <v>2130</v>
      </c>
      <c r="T84" s="462">
        <v>7</v>
      </c>
      <c r="U84" s="462" t="s">
        <v>2131</v>
      </c>
      <c r="V84" s="462" t="s">
        <v>1870</v>
      </c>
    </row>
    <row r="85" spans="6:22">
      <c r="F85" s="478" t="s">
        <v>2194</v>
      </c>
      <c r="G85" s="479"/>
      <c r="H85" s="479"/>
      <c r="I85" s="479"/>
      <c r="J85" s="479"/>
      <c r="Q85" s="462" t="s">
        <v>2192</v>
      </c>
      <c r="R85" s="462" t="s">
        <v>2193</v>
      </c>
      <c r="S85" s="462" t="s">
        <v>2161</v>
      </c>
      <c r="T85" s="462">
        <v>143</v>
      </c>
      <c r="U85" s="462" t="s">
        <v>2131</v>
      </c>
      <c r="V85" s="462" t="s">
        <v>1870</v>
      </c>
    </row>
    <row r="86" spans="6:22">
      <c r="F86" s="478" t="s">
        <v>2195</v>
      </c>
      <c r="G86" s="479"/>
      <c r="H86" s="479"/>
      <c r="I86" s="479"/>
      <c r="J86" s="479"/>
      <c r="Q86" s="462" t="s">
        <v>2196</v>
      </c>
      <c r="R86" s="462" t="s">
        <v>2197</v>
      </c>
      <c r="S86" s="462" t="s">
        <v>2130</v>
      </c>
      <c r="T86" s="462">
        <v>3</v>
      </c>
      <c r="U86" s="462" t="s">
        <v>2131</v>
      </c>
      <c r="V86" s="462" t="s">
        <v>1870</v>
      </c>
    </row>
    <row r="87" spans="6:22">
      <c r="F87" s="478" t="s">
        <v>2198</v>
      </c>
      <c r="G87" s="479"/>
      <c r="Q87" s="462" t="s">
        <v>2196</v>
      </c>
      <c r="R87" s="462" t="s">
        <v>2197</v>
      </c>
      <c r="S87" s="462" t="s">
        <v>2161</v>
      </c>
      <c r="T87" s="462">
        <v>502</v>
      </c>
      <c r="U87" s="462" t="s">
        <v>2131</v>
      </c>
      <c r="V87" s="462" t="s">
        <v>1870</v>
      </c>
    </row>
    <row r="88" spans="6:22">
      <c r="F88" s="478" t="s">
        <v>2199</v>
      </c>
      <c r="G88" s="479"/>
      <c r="Q88" s="462" t="s">
        <v>2200</v>
      </c>
      <c r="R88" s="462" t="s">
        <v>2201</v>
      </c>
      <c r="S88" s="462" t="s">
        <v>2130</v>
      </c>
      <c r="T88" s="462">
        <v>200</v>
      </c>
      <c r="U88" s="462" t="s">
        <v>2131</v>
      </c>
      <c r="V88" s="462" t="s">
        <v>1870</v>
      </c>
    </row>
    <row r="89" spans="6:22">
      <c r="F89" s="478" t="s">
        <v>2202</v>
      </c>
      <c r="G89" s="479"/>
      <c r="Q89" s="482" t="s">
        <v>2203</v>
      </c>
      <c r="R89" s="483"/>
      <c r="S89" s="483"/>
      <c r="T89" s="483"/>
      <c r="U89" s="483"/>
      <c r="V89" s="483"/>
    </row>
    <row r="90" spans="6:22">
      <c r="F90" s="478" t="s">
        <v>2204</v>
      </c>
      <c r="G90" s="479"/>
      <c r="Q90" s="162" t="s">
        <v>2205</v>
      </c>
      <c r="R90" s="162" t="s">
        <v>2206</v>
      </c>
      <c r="S90" s="162" t="s">
        <v>1869</v>
      </c>
      <c r="T90" s="162" t="s">
        <v>1870</v>
      </c>
      <c r="U90" s="162">
        <v>4000</v>
      </c>
      <c r="V90" s="162" t="s">
        <v>87</v>
      </c>
    </row>
    <row r="91" spans="6:7">
      <c r="F91" s="478" t="s">
        <v>2207</v>
      </c>
      <c r="G91" s="479"/>
    </row>
    <row r="92" spans="6:21">
      <c r="F92" s="480" t="s">
        <v>2208</v>
      </c>
      <c r="G92" s="479"/>
      <c r="Q92" s="463" t="s">
        <v>2209</v>
      </c>
      <c r="R92" s="464"/>
      <c r="S92" s="464"/>
      <c r="T92" s="464"/>
      <c r="U92" s="464"/>
    </row>
    <row r="93" spans="6:21">
      <c r="F93" s="478" t="s">
        <v>2210</v>
      </c>
      <c r="G93" s="479"/>
      <c r="Q93" s="458" t="s">
        <v>2211</v>
      </c>
      <c r="R93" s="458" t="s">
        <v>2212</v>
      </c>
      <c r="S93" s="458" t="s">
        <v>2213</v>
      </c>
      <c r="T93" s="458" t="s">
        <v>2214</v>
      </c>
      <c r="U93" s="458" t="s">
        <v>636</v>
      </c>
    </row>
    <row r="94" spans="6:21">
      <c r="F94" s="480" t="s">
        <v>2215</v>
      </c>
      <c r="G94" s="479"/>
      <c r="Q94" s="482" t="s">
        <v>2216</v>
      </c>
      <c r="R94" s="483"/>
      <c r="S94" s="483"/>
      <c r="T94" s="483"/>
      <c r="U94" s="483"/>
    </row>
    <row r="95" spans="6:21">
      <c r="F95" s="480" t="s">
        <v>2217</v>
      </c>
      <c r="G95" s="479"/>
      <c r="Q95" s="162" t="s">
        <v>2218</v>
      </c>
      <c r="R95" s="162" t="s">
        <v>2219</v>
      </c>
      <c r="S95" s="162" t="s">
        <v>1869</v>
      </c>
      <c r="T95" s="162" t="s">
        <v>1870</v>
      </c>
      <c r="U95" s="162">
        <v>20</v>
      </c>
    </row>
    <row r="96" spans="6:7">
      <c r="F96" s="480" t="s">
        <v>2220</v>
      </c>
      <c r="G96" s="479"/>
    </row>
    <row r="97" spans="6:7">
      <c r="F97" s="480" t="s">
        <v>2221</v>
      </c>
      <c r="G97" s="479"/>
    </row>
    <row r="98" s="226" customFormat="1" spans="1:15">
      <c r="A98" s="226" t="s">
        <v>2222</v>
      </c>
      <c r="F98" s="480" t="s">
        <v>2223</v>
      </c>
      <c r="G98" s="479"/>
      <c r="H98" s="132"/>
      <c r="I98" s="132"/>
      <c r="J98" s="132"/>
      <c r="K98" s="132"/>
      <c r="L98" s="132"/>
      <c r="M98" s="132"/>
      <c r="N98" s="132"/>
      <c r="O98" s="132"/>
    </row>
    <row r="99" spans="6:7">
      <c r="F99" s="480" t="s">
        <v>2224</v>
      </c>
      <c r="G99" s="479"/>
    </row>
    <row r="100" spans="1:7">
      <c r="A100" s="469" t="s">
        <v>2225</v>
      </c>
      <c r="B100" s="464"/>
      <c r="C100" s="464"/>
      <c r="D100" s="464"/>
      <c r="E100" s="464"/>
      <c r="F100" s="480" t="s">
        <v>2226</v>
      </c>
      <c r="G100" s="479"/>
    </row>
    <row r="101" spans="1:7">
      <c r="A101" s="449" t="s">
        <v>2227</v>
      </c>
      <c r="B101" s="449" t="s">
        <v>2228</v>
      </c>
      <c r="C101" s="449" t="s">
        <v>1443</v>
      </c>
      <c r="D101" s="449" t="s">
        <v>2229</v>
      </c>
      <c r="E101" s="449" t="s">
        <v>2230</v>
      </c>
      <c r="F101" s="480" t="s">
        <v>2231</v>
      </c>
      <c r="G101" s="479"/>
    </row>
    <row r="102" ht="69.6" customHeight="1" spans="1:7">
      <c r="A102" s="470" t="s">
        <v>2232</v>
      </c>
      <c r="B102" s="471"/>
      <c r="C102" s="471"/>
      <c r="D102" s="471"/>
      <c r="E102" s="471"/>
      <c r="F102" s="480" t="s">
        <v>2233</v>
      </c>
      <c r="G102" s="479"/>
    </row>
    <row r="103" spans="1:7">
      <c r="A103" s="472" t="s">
        <v>2050</v>
      </c>
      <c r="B103" s="472" t="s">
        <v>2050</v>
      </c>
      <c r="C103" s="473">
        <v>0</v>
      </c>
      <c r="D103" s="473">
        <v>3</v>
      </c>
      <c r="E103" s="473">
        <v>0</v>
      </c>
      <c r="F103" s="480" t="s">
        <v>2234</v>
      </c>
      <c r="G103" s="479"/>
    </row>
    <row r="104" spans="1:6">
      <c r="A104" s="472" t="s">
        <v>2050</v>
      </c>
      <c r="B104" s="472" t="s">
        <v>2055</v>
      </c>
      <c r="C104" s="473">
        <v>36000</v>
      </c>
      <c r="D104" s="473">
        <v>10</v>
      </c>
      <c r="E104" s="473">
        <v>2520</v>
      </c>
      <c r="F104" s="481" t="s">
        <v>2235</v>
      </c>
    </row>
    <row r="105" spans="1:5">
      <c r="A105" s="472" t="s">
        <v>2050</v>
      </c>
      <c r="B105" s="472" t="s">
        <v>2060</v>
      </c>
      <c r="C105" s="473">
        <v>144000</v>
      </c>
      <c r="D105" s="473">
        <v>20</v>
      </c>
      <c r="E105" s="473">
        <v>16920</v>
      </c>
    </row>
    <row r="106" spans="1:5">
      <c r="A106" s="472" t="s">
        <v>2050</v>
      </c>
      <c r="B106" s="472" t="s">
        <v>2065</v>
      </c>
      <c r="C106" s="473">
        <v>300000</v>
      </c>
      <c r="D106" s="473">
        <v>25</v>
      </c>
      <c r="E106" s="473">
        <v>31920</v>
      </c>
    </row>
    <row r="107" spans="1:5">
      <c r="A107" s="472" t="s">
        <v>2050</v>
      </c>
      <c r="B107" s="472" t="s">
        <v>2236</v>
      </c>
      <c r="C107" s="473">
        <v>420000</v>
      </c>
      <c r="D107" s="473">
        <v>30</v>
      </c>
      <c r="E107" s="473">
        <v>52920</v>
      </c>
    </row>
    <row r="108" spans="1:15">
      <c r="A108" s="472" t="s">
        <v>2050</v>
      </c>
      <c r="B108" s="472" t="s">
        <v>2237</v>
      </c>
      <c r="C108" s="473">
        <v>660000</v>
      </c>
      <c r="D108" s="473">
        <v>35</v>
      </c>
      <c r="E108" s="473">
        <v>85920</v>
      </c>
      <c r="F108" s="226"/>
      <c r="G108" s="226"/>
      <c r="H108" s="226"/>
      <c r="I108" s="226"/>
      <c r="J108" s="226"/>
      <c r="K108" s="226"/>
      <c r="L108" s="226"/>
      <c r="M108" s="226"/>
      <c r="N108" s="226"/>
      <c r="O108" s="226"/>
    </row>
    <row r="109" spans="1:5">
      <c r="A109" s="472" t="s">
        <v>2050</v>
      </c>
      <c r="B109" s="472" t="s">
        <v>2238</v>
      </c>
      <c r="C109" s="473">
        <v>960000</v>
      </c>
      <c r="D109" s="473">
        <v>45</v>
      </c>
      <c r="E109" s="473">
        <v>181920</v>
      </c>
    </row>
    <row r="110" spans="1:7">
      <c r="A110" s="472" t="s">
        <v>2055</v>
      </c>
      <c r="B110" s="472" t="s">
        <v>2050</v>
      </c>
      <c r="C110" s="473">
        <v>0</v>
      </c>
      <c r="D110" s="473">
        <v>20</v>
      </c>
      <c r="E110" s="473">
        <v>0</v>
      </c>
      <c r="F110" s="464"/>
      <c r="G110" s="463"/>
    </row>
    <row r="111" spans="1:7">
      <c r="A111" s="472" t="s">
        <v>2055</v>
      </c>
      <c r="B111" s="472" t="s">
        <v>2055</v>
      </c>
      <c r="C111" s="473">
        <v>20000</v>
      </c>
      <c r="D111" s="473">
        <v>30</v>
      </c>
      <c r="E111" s="473">
        <v>2000</v>
      </c>
      <c r="F111" s="449" t="s">
        <v>2239</v>
      </c>
      <c r="G111" s="449" t="s">
        <v>2125</v>
      </c>
    </row>
    <row r="112" spans="1:7">
      <c r="A112" s="472" t="s">
        <v>2055</v>
      </c>
      <c r="B112" s="472" t="s">
        <v>2060</v>
      </c>
      <c r="C112" s="473">
        <v>50000</v>
      </c>
      <c r="D112" s="473">
        <v>40</v>
      </c>
      <c r="E112" s="473">
        <v>7000</v>
      </c>
      <c r="F112" s="471"/>
      <c r="G112" s="471"/>
    </row>
    <row r="113" spans="1:7">
      <c r="A113" s="472" t="s">
        <v>2060</v>
      </c>
      <c r="B113" s="472" t="s">
        <v>2050</v>
      </c>
      <c r="C113" s="473">
        <v>0</v>
      </c>
      <c r="D113" s="473">
        <v>3</v>
      </c>
      <c r="E113" s="473">
        <v>0</v>
      </c>
      <c r="F113" s="473">
        <v>43466</v>
      </c>
      <c r="G113" s="473">
        <v>2958465</v>
      </c>
    </row>
    <row r="114" spans="1:7">
      <c r="A114" s="472" t="s">
        <v>2060</v>
      </c>
      <c r="B114" s="472" t="s">
        <v>2055</v>
      </c>
      <c r="C114" s="473">
        <v>3000</v>
      </c>
      <c r="D114" s="473">
        <v>10</v>
      </c>
      <c r="E114" s="473">
        <v>210</v>
      </c>
      <c r="F114" s="473">
        <v>43466</v>
      </c>
      <c r="G114" s="473">
        <v>2958465</v>
      </c>
    </row>
    <row r="115" spans="1:7">
      <c r="A115" s="472" t="s">
        <v>2060</v>
      </c>
      <c r="B115" s="472" t="s">
        <v>2060</v>
      </c>
      <c r="C115" s="473">
        <v>12000</v>
      </c>
      <c r="D115" s="473">
        <v>20</v>
      </c>
      <c r="E115" s="473">
        <v>1410</v>
      </c>
      <c r="F115" s="473">
        <v>43466</v>
      </c>
      <c r="G115" s="473">
        <v>2958465</v>
      </c>
    </row>
    <row r="116" spans="1:7">
      <c r="A116" s="472" t="s">
        <v>2060</v>
      </c>
      <c r="B116" s="472" t="s">
        <v>2065</v>
      </c>
      <c r="C116" s="473">
        <v>25000</v>
      </c>
      <c r="D116" s="473">
        <v>25</v>
      </c>
      <c r="E116" s="473">
        <v>2660</v>
      </c>
      <c r="F116" s="473">
        <v>43466</v>
      </c>
      <c r="G116" s="473">
        <v>2958465</v>
      </c>
    </row>
    <row r="117" spans="1:7">
      <c r="A117" s="472" t="s">
        <v>2060</v>
      </c>
      <c r="B117" s="472" t="s">
        <v>2236</v>
      </c>
      <c r="C117" s="473">
        <v>35000</v>
      </c>
      <c r="D117" s="473">
        <v>30</v>
      </c>
      <c r="E117" s="473">
        <v>4410</v>
      </c>
      <c r="F117" s="473">
        <v>43466</v>
      </c>
      <c r="G117" s="473">
        <v>2958465</v>
      </c>
    </row>
    <row r="118" spans="1:7">
      <c r="A118" s="472" t="s">
        <v>2060</v>
      </c>
      <c r="B118" s="472" t="s">
        <v>2237</v>
      </c>
      <c r="C118" s="473">
        <v>55000</v>
      </c>
      <c r="D118" s="473">
        <v>35</v>
      </c>
      <c r="E118" s="473">
        <v>7160</v>
      </c>
      <c r="F118" s="473">
        <v>43466</v>
      </c>
      <c r="G118" s="473">
        <v>2958465</v>
      </c>
    </row>
    <row r="119" spans="1:7">
      <c r="A119" s="472" t="s">
        <v>2060</v>
      </c>
      <c r="B119" s="472" t="s">
        <v>2238</v>
      </c>
      <c r="C119" s="473">
        <v>80000</v>
      </c>
      <c r="D119" s="473">
        <v>45</v>
      </c>
      <c r="E119" s="473">
        <v>15160</v>
      </c>
      <c r="F119" s="473">
        <v>43466</v>
      </c>
      <c r="G119" s="473">
        <v>2958465</v>
      </c>
    </row>
    <row r="120" spans="1:7">
      <c r="A120" s="472" t="s">
        <v>537</v>
      </c>
      <c r="B120" s="472" t="s">
        <v>2050</v>
      </c>
      <c r="C120" s="473">
        <v>0</v>
      </c>
      <c r="D120" s="473">
        <v>3</v>
      </c>
      <c r="E120" s="473">
        <v>0</v>
      </c>
      <c r="F120" s="473">
        <v>43466</v>
      </c>
      <c r="G120" s="473">
        <v>2958465</v>
      </c>
    </row>
    <row r="121" spans="1:7">
      <c r="A121" s="472" t="s">
        <v>537</v>
      </c>
      <c r="B121" s="472" t="s">
        <v>2055</v>
      </c>
      <c r="C121" s="473">
        <v>3000</v>
      </c>
      <c r="D121" s="473">
        <v>10</v>
      </c>
      <c r="E121" s="473">
        <v>210</v>
      </c>
      <c r="F121" s="473">
        <v>43466</v>
      </c>
      <c r="G121" s="473">
        <v>2958465</v>
      </c>
    </row>
    <row r="122" spans="1:7">
      <c r="A122" s="472" t="s">
        <v>537</v>
      </c>
      <c r="B122" s="472" t="s">
        <v>2060</v>
      </c>
      <c r="C122" s="473">
        <v>12000</v>
      </c>
      <c r="D122" s="473">
        <v>20</v>
      </c>
      <c r="E122" s="473">
        <v>1410</v>
      </c>
      <c r="F122" s="473">
        <v>43466</v>
      </c>
      <c r="G122" s="473">
        <v>2958465</v>
      </c>
    </row>
    <row r="123" spans="1:7">
      <c r="A123" s="472" t="s">
        <v>537</v>
      </c>
      <c r="B123" s="472" t="s">
        <v>2065</v>
      </c>
      <c r="C123" s="473">
        <v>25000</v>
      </c>
      <c r="D123" s="473">
        <v>25</v>
      </c>
      <c r="E123" s="473">
        <v>2660</v>
      </c>
      <c r="F123" s="473">
        <v>43466</v>
      </c>
      <c r="G123" s="473">
        <v>2958465</v>
      </c>
    </row>
    <row r="124" spans="1:7">
      <c r="A124" s="472" t="s">
        <v>537</v>
      </c>
      <c r="B124" s="472" t="s">
        <v>2236</v>
      </c>
      <c r="C124" s="473">
        <v>35000</v>
      </c>
      <c r="D124" s="473">
        <v>30</v>
      </c>
      <c r="E124" s="473">
        <v>4410</v>
      </c>
      <c r="F124" s="473">
        <v>43466</v>
      </c>
      <c r="G124" s="473">
        <v>2958465</v>
      </c>
    </row>
    <row r="125" spans="1:7">
      <c r="A125" s="472" t="s">
        <v>537</v>
      </c>
      <c r="B125" s="472" t="s">
        <v>2237</v>
      </c>
      <c r="C125" s="473">
        <v>55000</v>
      </c>
      <c r="D125" s="473">
        <v>35</v>
      </c>
      <c r="E125" s="473">
        <v>7160</v>
      </c>
      <c r="F125" s="473">
        <v>43466</v>
      </c>
      <c r="G125" s="473">
        <v>2958465</v>
      </c>
    </row>
    <row r="126" spans="1:7">
      <c r="A126" s="472" t="s">
        <v>537</v>
      </c>
      <c r="B126" s="472" t="s">
        <v>2238</v>
      </c>
      <c r="C126" s="473">
        <v>80000</v>
      </c>
      <c r="D126" s="473">
        <v>45</v>
      </c>
      <c r="E126" s="473">
        <v>15160</v>
      </c>
      <c r="F126" s="473">
        <v>43466</v>
      </c>
      <c r="G126" s="473">
        <v>2958465</v>
      </c>
    </row>
    <row r="127" spans="6:7">
      <c r="F127" s="473">
        <v>43466</v>
      </c>
      <c r="G127" s="473">
        <v>2958465</v>
      </c>
    </row>
    <row r="128" spans="1:7">
      <c r="A128" s="458" t="s">
        <v>2211</v>
      </c>
      <c r="B128" s="458" t="s">
        <v>2212</v>
      </c>
      <c r="C128" s="458" t="s">
        <v>2213</v>
      </c>
      <c r="D128" s="458" t="s">
        <v>2214</v>
      </c>
      <c r="E128" s="458" t="s">
        <v>636</v>
      </c>
      <c r="F128" s="473">
        <v>43466</v>
      </c>
      <c r="G128" s="473">
        <v>2958465</v>
      </c>
    </row>
    <row r="129" spans="1:7">
      <c r="A129" s="482" t="s">
        <v>2216</v>
      </c>
      <c r="B129" s="483"/>
      <c r="C129" s="483"/>
      <c r="D129" s="483"/>
      <c r="E129" s="483"/>
      <c r="F129" s="473">
        <v>43466</v>
      </c>
      <c r="G129" s="473">
        <v>2958465</v>
      </c>
    </row>
    <row r="130" spans="1:7">
      <c r="A130" s="162" t="s">
        <v>2218</v>
      </c>
      <c r="B130" s="162" t="s">
        <v>2219</v>
      </c>
      <c r="C130" s="162" t="s">
        <v>1869</v>
      </c>
      <c r="D130" s="162" t="s">
        <v>1870</v>
      </c>
      <c r="E130" s="162">
        <v>20</v>
      </c>
      <c r="F130" s="473">
        <v>43466</v>
      </c>
      <c r="G130" s="473">
        <v>2958465</v>
      </c>
    </row>
    <row r="131" spans="6:7">
      <c r="F131" s="473">
        <v>43466</v>
      </c>
      <c r="G131" s="473">
        <v>2958465</v>
      </c>
    </row>
    <row r="132" spans="6:7">
      <c r="F132" s="473">
        <v>43466</v>
      </c>
      <c r="G132" s="473">
        <v>2958465</v>
      </c>
    </row>
    <row r="133" spans="1:7">
      <c r="A133" s="463" t="s">
        <v>2240</v>
      </c>
      <c r="B133" s="464"/>
      <c r="C133" s="464"/>
      <c r="D133" s="464"/>
      <c r="E133" s="464"/>
      <c r="F133" s="473">
        <v>43466</v>
      </c>
      <c r="G133" s="473">
        <v>2958465</v>
      </c>
    </row>
    <row r="134" spans="1:7">
      <c r="A134" s="458" t="s">
        <v>2211</v>
      </c>
      <c r="B134" s="458" t="s">
        <v>2212</v>
      </c>
      <c r="C134" s="458" t="s">
        <v>2213</v>
      </c>
      <c r="D134" s="458" t="s">
        <v>2214</v>
      </c>
      <c r="E134" s="458" t="s">
        <v>636</v>
      </c>
      <c r="F134" s="473">
        <v>43466</v>
      </c>
      <c r="G134" s="473">
        <v>2958465</v>
      </c>
    </row>
    <row r="135" spans="1:7">
      <c r="A135" s="482" t="s">
        <v>2203</v>
      </c>
      <c r="B135" s="483"/>
      <c r="C135" s="483"/>
      <c r="D135" s="483"/>
      <c r="E135" s="483"/>
      <c r="F135" s="473">
        <v>43466</v>
      </c>
      <c r="G135" s="473">
        <v>2958465</v>
      </c>
    </row>
    <row r="136" spans="1:7">
      <c r="A136" s="162" t="s">
        <v>2205</v>
      </c>
      <c r="B136" s="162" t="s">
        <v>2206</v>
      </c>
      <c r="C136" s="162" t="s">
        <v>1869</v>
      </c>
      <c r="D136" s="162" t="s">
        <v>1870</v>
      </c>
      <c r="E136" s="162">
        <v>4000</v>
      </c>
      <c r="F136" s="473">
        <v>43466</v>
      </c>
      <c r="G136" s="473">
        <v>2958465</v>
      </c>
    </row>
    <row r="137" ht="15" spans="1:5">
      <c r="A137" s="220" t="s">
        <v>2241</v>
      </c>
      <c r="B137" s="484" t="s">
        <v>2242</v>
      </c>
      <c r="C137" s="220" t="s">
        <v>1869</v>
      </c>
      <c r="D137" s="220" t="s">
        <v>1870</v>
      </c>
      <c r="E137" s="220">
        <v>5000</v>
      </c>
    </row>
    <row r="141" spans="1:5">
      <c r="A141" s="485" t="s">
        <v>2243</v>
      </c>
      <c r="B141" s="464"/>
      <c r="C141" s="464"/>
      <c r="D141" s="464"/>
      <c r="E141" s="464"/>
    </row>
    <row r="142" spans="1:5">
      <c r="A142" s="458" t="s">
        <v>2244</v>
      </c>
      <c r="B142" s="458" t="s">
        <v>1864</v>
      </c>
      <c r="C142" s="458" t="s">
        <v>2125</v>
      </c>
      <c r="D142" s="458" t="s">
        <v>2109</v>
      </c>
      <c r="E142" s="458" t="s">
        <v>1750</v>
      </c>
    </row>
    <row r="143" spans="1:6">
      <c r="A143" s="162" t="s">
        <v>2003</v>
      </c>
      <c r="B143" s="162" t="s">
        <v>2245</v>
      </c>
      <c r="C143" s="162" t="s">
        <v>2246</v>
      </c>
      <c r="D143" s="162" t="s">
        <v>2006</v>
      </c>
      <c r="E143" s="1325" t="s">
        <v>596</v>
      </c>
      <c r="F143" s="464"/>
    </row>
    <row r="144" spans="1:6">
      <c r="A144" s="162" t="s">
        <v>2011</v>
      </c>
      <c r="B144" s="162" t="s">
        <v>2245</v>
      </c>
      <c r="C144" s="162" t="s">
        <v>2246</v>
      </c>
      <c r="D144" s="162" t="s">
        <v>2013</v>
      </c>
      <c r="E144" s="1325" t="s">
        <v>596</v>
      </c>
      <c r="F144" s="458" t="s">
        <v>68</v>
      </c>
    </row>
    <row r="145" spans="1:6">
      <c r="A145" s="162" t="s">
        <v>2002</v>
      </c>
      <c r="B145" s="162" t="s">
        <v>2245</v>
      </c>
      <c r="C145" s="162" t="s">
        <v>2246</v>
      </c>
      <c r="D145" s="162" t="s">
        <v>2016</v>
      </c>
      <c r="E145" s="1325" t="s">
        <v>596</v>
      </c>
      <c r="F145" s="483"/>
    </row>
    <row r="146" spans="1:6">
      <c r="A146" s="162" t="s">
        <v>2018</v>
      </c>
      <c r="B146" s="162" t="s">
        <v>2245</v>
      </c>
      <c r="C146" s="162" t="s">
        <v>2246</v>
      </c>
      <c r="D146" s="162" t="s">
        <v>2020</v>
      </c>
      <c r="E146" s="1325" t="s">
        <v>596</v>
      </c>
      <c r="F146" s="162" t="s">
        <v>87</v>
      </c>
    </row>
    <row r="147" spans="1:6">
      <c r="A147" s="162" t="s">
        <v>2022</v>
      </c>
      <c r="B147" s="162" t="s">
        <v>2245</v>
      </c>
      <c r="C147" s="162" t="s">
        <v>2246</v>
      </c>
      <c r="D147" s="162" t="s">
        <v>2024</v>
      </c>
      <c r="E147" s="1325" t="s">
        <v>596</v>
      </c>
      <c r="F147" s="220" t="s">
        <v>87</v>
      </c>
    </row>
    <row r="148" spans="1:5">
      <c r="A148" s="162" t="s">
        <v>2026</v>
      </c>
      <c r="B148" s="162" t="s">
        <v>2245</v>
      </c>
      <c r="C148" s="162" t="s">
        <v>2246</v>
      </c>
      <c r="D148" s="162" t="s">
        <v>2028</v>
      </c>
      <c r="E148" s="1325" t="s">
        <v>596</v>
      </c>
    </row>
    <row r="149" spans="1:5">
      <c r="A149" s="162" t="s">
        <v>2030</v>
      </c>
      <c r="B149" s="162" t="s">
        <v>2245</v>
      </c>
      <c r="C149" s="162" t="s">
        <v>2246</v>
      </c>
      <c r="D149" s="162" t="s">
        <v>2032</v>
      </c>
      <c r="E149" s="1325" t="s">
        <v>596</v>
      </c>
    </row>
    <row r="150" spans="1:5">
      <c r="A150" s="162" t="s">
        <v>2033</v>
      </c>
      <c r="B150" s="162" t="s">
        <v>2245</v>
      </c>
      <c r="C150" s="162" t="s">
        <v>2246</v>
      </c>
      <c r="D150" s="162" t="s">
        <v>2035</v>
      </c>
      <c r="E150" s="1325" t="s">
        <v>596</v>
      </c>
    </row>
    <row r="151" spans="1:6">
      <c r="A151" s="162" t="s">
        <v>2037</v>
      </c>
      <c r="B151" s="162" t="s">
        <v>2245</v>
      </c>
      <c r="C151" s="162" t="s">
        <v>2246</v>
      </c>
      <c r="D151" s="162" t="s">
        <v>2039</v>
      </c>
      <c r="E151" s="1325" t="s">
        <v>596</v>
      </c>
      <c r="F151" s="464"/>
    </row>
    <row r="152" spans="1:11">
      <c r="A152" s="162" t="s">
        <v>2040</v>
      </c>
      <c r="B152" s="162" t="s">
        <v>2245</v>
      </c>
      <c r="C152" s="162" t="s">
        <v>2246</v>
      </c>
      <c r="D152" s="162" t="s">
        <v>2042</v>
      </c>
      <c r="E152" s="1325" t="s">
        <v>596</v>
      </c>
      <c r="F152" s="458" t="s">
        <v>2247</v>
      </c>
      <c r="G152" s="458" t="s">
        <v>2248</v>
      </c>
      <c r="H152" s="458" t="s">
        <v>2249</v>
      </c>
      <c r="I152" s="458" t="s">
        <v>2250</v>
      </c>
      <c r="J152" s="458" t="s">
        <v>2251</v>
      </c>
      <c r="K152" s="458" t="s">
        <v>68</v>
      </c>
    </row>
    <row r="153" spans="1:11">
      <c r="A153" s="162" t="s">
        <v>2047</v>
      </c>
      <c r="B153" s="162" t="s">
        <v>2245</v>
      </c>
      <c r="C153" s="162" t="s">
        <v>2246</v>
      </c>
      <c r="D153" s="162" t="s">
        <v>2049</v>
      </c>
      <c r="E153" s="1325" t="s">
        <v>596</v>
      </c>
      <c r="F153" s="162">
        <v>2019</v>
      </c>
      <c r="G153" s="162"/>
      <c r="H153" s="1325" t="s">
        <v>2005</v>
      </c>
      <c r="I153" s="1325" t="s">
        <v>2007</v>
      </c>
      <c r="J153" s="162">
        <v>300528</v>
      </c>
      <c r="K153" s="1325" t="s">
        <v>87</v>
      </c>
    </row>
    <row r="154" spans="1:11">
      <c r="A154" s="162" t="s">
        <v>2052</v>
      </c>
      <c r="B154" s="162" t="s">
        <v>2245</v>
      </c>
      <c r="C154" s="162" t="s">
        <v>2246</v>
      </c>
      <c r="D154" s="162" t="s">
        <v>2054</v>
      </c>
      <c r="E154" s="1325" t="s">
        <v>596</v>
      </c>
      <c r="F154" s="162">
        <v>2019</v>
      </c>
      <c r="G154" s="162"/>
      <c r="H154" s="1325" t="s">
        <v>2012</v>
      </c>
      <c r="I154" s="1325" t="s">
        <v>2007</v>
      </c>
      <c r="J154" s="162">
        <v>201141</v>
      </c>
      <c r="K154" s="1325" t="s">
        <v>87</v>
      </c>
    </row>
    <row r="155" spans="1:11">
      <c r="A155" s="162" t="s">
        <v>2057</v>
      </c>
      <c r="B155" s="162" t="s">
        <v>2245</v>
      </c>
      <c r="C155" s="162" t="s">
        <v>2246</v>
      </c>
      <c r="D155" s="162" t="s">
        <v>2059</v>
      </c>
      <c r="E155" s="1325" t="s">
        <v>596</v>
      </c>
      <c r="F155" s="162">
        <v>2019</v>
      </c>
      <c r="G155" s="162"/>
      <c r="H155" s="1325" t="s">
        <v>2015</v>
      </c>
      <c r="I155" s="1325" t="s">
        <v>2007</v>
      </c>
      <c r="J155" s="162">
        <v>304812</v>
      </c>
      <c r="K155" s="1325" t="s">
        <v>87</v>
      </c>
    </row>
    <row r="156" spans="1:11">
      <c r="A156" s="162" t="s">
        <v>2062</v>
      </c>
      <c r="B156" s="162" t="s">
        <v>2245</v>
      </c>
      <c r="C156" s="162" t="s">
        <v>2246</v>
      </c>
      <c r="D156" s="162" t="s">
        <v>2064</v>
      </c>
      <c r="E156" s="1325" t="s">
        <v>596</v>
      </c>
      <c r="F156" s="162">
        <v>2019</v>
      </c>
      <c r="G156" s="162"/>
      <c r="H156" s="1325" t="s">
        <v>2019</v>
      </c>
      <c r="I156" s="1325" t="s">
        <v>2007</v>
      </c>
      <c r="J156" s="162">
        <v>304812</v>
      </c>
      <c r="K156" s="1325" t="s">
        <v>87</v>
      </c>
    </row>
    <row r="157" spans="1:11">
      <c r="A157" s="162" t="s">
        <v>2010</v>
      </c>
      <c r="B157" s="162" t="s">
        <v>2245</v>
      </c>
      <c r="C157" s="162" t="s">
        <v>2246</v>
      </c>
      <c r="D157" s="162" t="s">
        <v>2069</v>
      </c>
      <c r="E157" s="1325" t="s">
        <v>596</v>
      </c>
      <c r="F157" s="162">
        <v>2019</v>
      </c>
      <c r="G157" s="162"/>
      <c r="H157" s="1325" t="s">
        <v>2023</v>
      </c>
      <c r="I157" s="1325" t="s">
        <v>2007</v>
      </c>
      <c r="J157" s="162">
        <v>201528</v>
      </c>
      <c r="K157" s="1325" t="s">
        <v>87</v>
      </c>
    </row>
    <row r="158" spans="1:11">
      <c r="A158" s="162" t="s">
        <v>2073</v>
      </c>
      <c r="B158" s="162" t="s">
        <v>2245</v>
      </c>
      <c r="C158" s="162" t="s">
        <v>2246</v>
      </c>
      <c r="D158" s="162" t="s">
        <v>2075</v>
      </c>
      <c r="E158" s="1325" t="s">
        <v>596</v>
      </c>
      <c r="F158" s="162">
        <v>2019</v>
      </c>
      <c r="G158" s="162"/>
      <c r="H158" s="1325" t="s">
        <v>2027</v>
      </c>
      <c r="I158" s="1325" t="s">
        <v>2007</v>
      </c>
      <c r="J158" s="162">
        <v>240048</v>
      </c>
      <c r="K158" s="1325" t="s">
        <v>87</v>
      </c>
    </row>
    <row r="159" spans="1:11">
      <c r="A159" s="162" t="s">
        <v>2077</v>
      </c>
      <c r="B159" s="162" t="s">
        <v>2245</v>
      </c>
      <c r="C159" s="162" t="s">
        <v>2246</v>
      </c>
      <c r="D159" s="162" t="s">
        <v>2079</v>
      </c>
      <c r="E159" s="1325" t="s">
        <v>596</v>
      </c>
      <c r="F159" s="162">
        <v>2019</v>
      </c>
      <c r="G159" s="162"/>
      <c r="H159" s="1325" t="s">
        <v>2031</v>
      </c>
      <c r="I159" s="1325" t="s">
        <v>2007</v>
      </c>
      <c r="J159" s="162">
        <v>240048</v>
      </c>
      <c r="K159" s="1325" t="s">
        <v>87</v>
      </c>
    </row>
    <row r="160" spans="1:11">
      <c r="A160" s="162" t="s">
        <v>2067</v>
      </c>
      <c r="B160" s="162" t="s">
        <v>2245</v>
      </c>
      <c r="C160" s="162" t="s">
        <v>2246</v>
      </c>
      <c r="D160" s="162" t="s">
        <v>2081</v>
      </c>
      <c r="E160" s="1325" t="s">
        <v>596</v>
      </c>
      <c r="F160" s="162">
        <v>2019</v>
      </c>
      <c r="G160" s="162"/>
      <c r="H160" s="1325" t="s">
        <v>2034</v>
      </c>
      <c r="I160" s="1325" t="s">
        <v>2007</v>
      </c>
      <c r="J160" s="162">
        <v>240048</v>
      </c>
      <c r="K160" s="1325" t="s">
        <v>87</v>
      </c>
    </row>
    <row r="161" spans="1:11">
      <c r="A161" s="162" t="s">
        <v>2072</v>
      </c>
      <c r="B161" s="162" t="s">
        <v>2245</v>
      </c>
      <c r="C161" s="162" t="s">
        <v>2246</v>
      </c>
      <c r="D161" s="162" t="s">
        <v>2083</v>
      </c>
      <c r="E161" s="1325" t="s">
        <v>596</v>
      </c>
      <c r="F161" s="162">
        <v>2019</v>
      </c>
      <c r="G161" s="162"/>
      <c r="H161" s="1325" t="s">
        <v>2038</v>
      </c>
      <c r="I161" s="1325" t="s">
        <v>2007</v>
      </c>
      <c r="J161" s="162">
        <v>240048</v>
      </c>
      <c r="K161" s="1325" t="s">
        <v>87</v>
      </c>
    </row>
    <row r="162" spans="1:11">
      <c r="A162" s="162" t="s">
        <v>2076</v>
      </c>
      <c r="B162" s="162" t="s">
        <v>2245</v>
      </c>
      <c r="C162" s="162" t="s">
        <v>2246</v>
      </c>
      <c r="D162" s="162" t="s">
        <v>2085</v>
      </c>
      <c r="E162" s="1325" t="s">
        <v>596</v>
      </c>
      <c r="F162" s="162">
        <v>2019</v>
      </c>
      <c r="G162" s="162"/>
      <c r="H162" s="1325" t="s">
        <v>2041</v>
      </c>
      <c r="I162" s="1325" t="s">
        <v>2007</v>
      </c>
      <c r="J162" s="162">
        <v>195450</v>
      </c>
      <c r="K162" s="1325" t="s">
        <v>87</v>
      </c>
    </row>
    <row r="163" spans="1:11">
      <c r="A163" s="162" t="s">
        <v>2088</v>
      </c>
      <c r="B163" s="162" t="s">
        <v>2245</v>
      </c>
      <c r="C163" s="162" t="s">
        <v>2246</v>
      </c>
      <c r="D163" s="162" t="s">
        <v>2090</v>
      </c>
      <c r="E163" s="1325" t="s">
        <v>596</v>
      </c>
      <c r="F163" s="162">
        <v>2019</v>
      </c>
      <c r="G163" s="162"/>
      <c r="H163" s="1325" t="s">
        <v>2048</v>
      </c>
      <c r="I163" s="1325" t="s">
        <v>2007</v>
      </c>
      <c r="J163" s="162">
        <v>300528</v>
      </c>
      <c r="K163" s="1325" t="s">
        <v>87</v>
      </c>
    </row>
    <row r="164" spans="1:11">
      <c r="A164" s="162" t="s">
        <v>2091</v>
      </c>
      <c r="B164" s="162" t="s">
        <v>2245</v>
      </c>
      <c r="C164" s="162" t="s">
        <v>2246</v>
      </c>
      <c r="D164" s="162" t="s">
        <v>2093</v>
      </c>
      <c r="E164" s="1325" t="s">
        <v>596</v>
      </c>
      <c r="F164" s="162">
        <v>2019</v>
      </c>
      <c r="G164" s="162"/>
      <c r="H164" s="1325" t="s">
        <v>2053</v>
      </c>
      <c r="I164" s="1325" t="s">
        <v>2007</v>
      </c>
      <c r="J164" s="162">
        <v>263556</v>
      </c>
      <c r="K164" s="1325" t="s">
        <v>87</v>
      </c>
    </row>
    <row r="165" spans="1:11">
      <c r="A165" s="162" t="s">
        <v>2094</v>
      </c>
      <c r="B165" s="162" t="s">
        <v>2245</v>
      </c>
      <c r="C165" s="162" t="s">
        <v>2246</v>
      </c>
      <c r="D165" s="162" t="s">
        <v>2096</v>
      </c>
      <c r="E165" s="1325" t="s">
        <v>596</v>
      </c>
      <c r="F165" s="162">
        <v>2019</v>
      </c>
      <c r="G165" s="162"/>
      <c r="H165" s="1325" t="s">
        <v>2058</v>
      </c>
      <c r="I165" s="1325" t="s">
        <v>2007</v>
      </c>
      <c r="J165" s="162">
        <v>218052</v>
      </c>
      <c r="K165" s="1325" t="s">
        <v>87</v>
      </c>
    </row>
    <row r="166" spans="1:11">
      <c r="A166" s="162" t="s">
        <v>2097</v>
      </c>
      <c r="B166" s="162" t="s">
        <v>2245</v>
      </c>
      <c r="C166" s="162" t="s">
        <v>2246</v>
      </c>
      <c r="D166" s="162" t="s">
        <v>2098</v>
      </c>
      <c r="E166" s="1325" t="s">
        <v>596</v>
      </c>
      <c r="F166" s="162">
        <v>2019</v>
      </c>
      <c r="G166" s="162"/>
      <c r="H166" s="1325" t="s">
        <v>2063</v>
      </c>
      <c r="I166" s="1325" t="s">
        <v>2007</v>
      </c>
      <c r="J166" s="162">
        <v>201852</v>
      </c>
      <c r="K166" s="1325" t="s">
        <v>87</v>
      </c>
    </row>
    <row r="167" spans="1:11">
      <c r="A167" s="486" t="s">
        <v>2252</v>
      </c>
      <c r="B167" s="486" t="s">
        <v>2245</v>
      </c>
      <c r="C167" s="486" t="s">
        <v>2246</v>
      </c>
      <c r="D167" s="486" t="s">
        <v>2253</v>
      </c>
      <c r="E167" s="1391" t="s">
        <v>596</v>
      </c>
      <c r="F167" s="162">
        <v>2019</v>
      </c>
      <c r="G167" s="162"/>
      <c r="H167" s="1325" t="s">
        <v>2068</v>
      </c>
      <c r="I167" s="1325" t="s">
        <v>2007</v>
      </c>
      <c r="J167" s="162">
        <v>256752</v>
      </c>
      <c r="K167" s="1325" t="s">
        <v>87</v>
      </c>
    </row>
    <row r="168" spans="1:11">
      <c r="A168" s="486" t="s">
        <v>2254</v>
      </c>
      <c r="B168" s="486" t="s">
        <v>2245</v>
      </c>
      <c r="C168" s="486" t="s">
        <v>2246</v>
      </c>
      <c r="D168" s="486" t="s">
        <v>2255</v>
      </c>
      <c r="E168" s="1391" t="s">
        <v>596</v>
      </c>
      <c r="F168" s="162">
        <v>2019</v>
      </c>
      <c r="G168" s="162"/>
      <c r="H168" s="1325" t="s">
        <v>2074</v>
      </c>
      <c r="I168" s="1325" t="s">
        <v>2007</v>
      </c>
      <c r="J168" s="162">
        <v>256752</v>
      </c>
      <c r="K168" s="1325" t="s">
        <v>87</v>
      </c>
    </row>
    <row r="169" spans="1:11">
      <c r="A169" s="486" t="s">
        <v>2256</v>
      </c>
      <c r="B169" s="486" t="s">
        <v>2245</v>
      </c>
      <c r="C169" s="486" t="s">
        <v>2246</v>
      </c>
      <c r="D169" s="486" t="s">
        <v>2257</v>
      </c>
      <c r="E169" s="1391" t="s">
        <v>596</v>
      </c>
      <c r="F169" s="162">
        <v>2019</v>
      </c>
      <c r="G169" s="162"/>
      <c r="H169" s="1325" t="s">
        <v>2078</v>
      </c>
      <c r="I169" s="1325" t="s">
        <v>2007</v>
      </c>
      <c r="J169" s="162">
        <v>256752</v>
      </c>
      <c r="K169" s="1325" t="s">
        <v>87</v>
      </c>
    </row>
    <row r="170" spans="1:11">
      <c r="A170" s="486" t="s">
        <v>2258</v>
      </c>
      <c r="B170" s="486" t="s">
        <v>2245</v>
      </c>
      <c r="C170" s="486" t="s">
        <v>2246</v>
      </c>
      <c r="D170" s="486" t="s">
        <v>2259</v>
      </c>
      <c r="E170" s="1391" t="s">
        <v>596</v>
      </c>
      <c r="F170" s="162">
        <v>2019</v>
      </c>
      <c r="G170" s="162"/>
      <c r="H170" s="1325" t="s">
        <v>2080</v>
      </c>
      <c r="I170" s="1325" t="s">
        <v>2007</v>
      </c>
      <c r="J170" s="162">
        <v>256752</v>
      </c>
      <c r="K170" s="1325" t="s">
        <v>87</v>
      </c>
    </row>
    <row r="171" spans="6:11">
      <c r="F171" s="162">
        <v>2019</v>
      </c>
      <c r="G171" s="162"/>
      <c r="H171" s="1325" t="s">
        <v>2082</v>
      </c>
      <c r="I171" s="1325" t="s">
        <v>2007</v>
      </c>
      <c r="J171" s="162">
        <v>256752</v>
      </c>
      <c r="K171" s="1325" t="s">
        <v>87</v>
      </c>
    </row>
    <row r="172" spans="1:11">
      <c r="A172" s="485" t="s">
        <v>2260</v>
      </c>
      <c r="B172" s="487"/>
      <c r="C172" s="487"/>
      <c r="D172" s="487"/>
      <c r="E172" s="487"/>
      <c r="F172" s="162">
        <v>2019</v>
      </c>
      <c r="G172" s="162"/>
      <c r="H172" s="1325" t="s">
        <v>2084</v>
      </c>
      <c r="I172" s="1325" t="s">
        <v>2007</v>
      </c>
      <c r="J172" s="162">
        <v>256752</v>
      </c>
      <c r="K172" s="1325" t="s">
        <v>87</v>
      </c>
    </row>
    <row r="173" spans="1:11">
      <c r="A173" s="458" t="s">
        <v>67</v>
      </c>
      <c r="B173" s="458" t="s">
        <v>2261</v>
      </c>
      <c r="C173" s="458" t="s">
        <v>2262</v>
      </c>
      <c r="D173" s="458" t="s">
        <v>2263</v>
      </c>
      <c r="E173" s="458" t="s">
        <v>2239</v>
      </c>
      <c r="F173" s="162">
        <v>2019</v>
      </c>
      <c r="G173" s="162"/>
      <c r="H173" s="1325" t="s">
        <v>2089</v>
      </c>
      <c r="I173" s="1325" t="s">
        <v>2007</v>
      </c>
      <c r="J173" s="162">
        <v>256752</v>
      </c>
      <c r="K173" s="1325" t="s">
        <v>87</v>
      </c>
    </row>
    <row r="174" spans="1:11">
      <c r="A174" s="162">
        <v>1</v>
      </c>
      <c r="B174" s="1325" t="s">
        <v>332</v>
      </c>
      <c r="C174" s="162">
        <v>1</v>
      </c>
      <c r="D174" s="1325" t="s">
        <v>2264</v>
      </c>
      <c r="E174" s="1325" t="s">
        <v>2265</v>
      </c>
      <c r="F174" s="162">
        <v>2019</v>
      </c>
      <c r="G174" s="162"/>
      <c r="H174" s="1325" t="s">
        <v>2092</v>
      </c>
      <c r="I174" s="1325" t="s">
        <v>2007</v>
      </c>
      <c r="J174" s="162">
        <v>256752</v>
      </c>
      <c r="K174" s="1325" t="s">
        <v>87</v>
      </c>
    </row>
    <row r="175" spans="1:11">
      <c r="A175" s="162">
        <v>2</v>
      </c>
      <c r="B175" s="1325" t="s">
        <v>429</v>
      </c>
      <c r="C175" s="162">
        <v>1</v>
      </c>
      <c r="D175" s="1325" t="s">
        <v>2266</v>
      </c>
      <c r="E175" s="1325" t="s">
        <v>2267</v>
      </c>
      <c r="F175" s="162">
        <v>2019</v>
      </c>
      <c r="G175" s="162"/>
      <c r="H175" s="1325" t="s">
        <v>2095</v>
      </c>
      <c r="I175" s="1325" t="s">
        <v>2007</v>
      </c>
      <c r="J175" s="162">
        <v>256752</v>
      </c>
      <c r="K175" s="1325" t="s">
        <v>87</v>
      </c>
    </row>
    <row r="176" spans="1:11">
      <c r="A176" s="162">
        <v>3</v>
      </c>
      <c r="B176" s="1325" t="s">
        <v>2268</v>
      </c>
      <c r="C176" s="162">
        <v>1</v>
      </c>
      <c r="D176" s="1325" t="s">
        <v>2269</v>
      </c>
      <c r="E176" s="1325" t="s">
        <v>2267</v>
      </c>
      <c r="F176" s="162">
        <v>2019</v>
      </c>
      <c r="G176" s="162"/>
      <c r="H176" s="1325" t="s">
        <v>2041</v>
      </c>
      <c r="I176" s="1325" t="s">
        <v>2007</v>
      </c>
      <c r="J176" s="162">
        <v>256752</v>
      </c>
      <c r="K176" s="1325" t="s">
        <v>87</v>
      </c>
    </row>
    <row r="177" spans="1:11">
      <c r="A177" s="162">
        <v>4</v>
      </c>
      <c r="B177" s="1325" t="s">
        <v>351</v>
      </c>
      <c r="C177" s="162">
        <v>1</v>
      </c>
      <c r="D177" s="1325" t="s">
        <v>2270</v>
      </c>
      <c r="E177" s="1325" t="s">
        <v>2267</v>
      </c>
      <c r="F177" s="486">
        <v>2019</v>
      </c>
      <c r="G177" s="486"/>
      <c r="H177" s="1391" t="s">
        <v>712</v>
      </c>
      <c r="I177" s="1391" t="s">
        <v>2007</v>
      </c>
      <c r="J177" s="486">
        <v>256752</v>
      </c>
      <c r="K177" s="1391" t="s">
        <v>87</v>
      </c>
    </row>
    <row r="178" spans="1:11">
      <c r="A178" s="162">
        <v>5</v>
      </c>
      <c r="B178" s="1325" t="s">
        <v>2271</v>
      </c>
      <c r="C178" s="162">
        <v>1</v>
      </c>
      <c r="D178" s="1325" t="s">
        <v>2272</v>
      </c>
      <c r="E178" s="1325" t="s">
        <v>2267</v>
      </c>
      <c r="F178" s="486">
        <v>2019</v>
      </c>
      <c r="G178" s="486"/>
      <c r="H178" s="1391" t="s">
        <v>712</v>
      </c>
      <c r="I178" s="1391" t="s">
        <v>2007</v>
      </c>
      <c r="J178" s="486">
        <v>304812</v>
      </c>
      <c r="K178" s="1391" t="s">
        <v>87</v>
      </c>
    </row>
    <row r="179" spans="1:11">
      <c r="A179" s="162">
        <v>6</v>
      </c>
      <c r="B179" s="1325" t="s">
        <v>378</v>
      </c>
      <c r="C179" s="162">
        <v>1</v>
      </c>
      <c r="D179" s="1325" t="s">
        <v>2273</v>
      </c>
      <c r="E179" s="1325" t="s">
        <v>2267</v>
      </c>
      <c r="F179" s="486">
        <v>2019</v>
      </c>
      <c r="G179" s="486"/>
      <c r="H179" s="1391" t="s">
        <v>712</v>
      </c>
      <c r="I179" s="1391" t="s">
        <v>2007</v>
      </c>
      <c r="J179" s="486">
        <v>240048</v>
      </c>
      <c r="K179" s="1391" t="s">
        <v>87</v>
      </c>
    </row>
    <row r="180" spans="1:11">
      <c r="A180" s="162">
        <v>7</v>
      </c>
      <c r="B180" s="1325" t="s">
        <v>348</v>
      </c>
      <c r="C180" s="162">
        <v>1</v>
      </c>
      <c r="D180" s="1325" t="s">
        <v>2273</v>
      </c>
      <c r="E180" s="1325" t="s">
        <v>2267</v>
      </c>
      <c r="F180" s="486">
        <v>2019</v>
      </c>
      <c r="G180" s="486"/>
      <c r="H180" s="1391" t="s">
        <v>712</v>
      </c>
      <c r="I180" s="1391" t="s">
        <v>2007</v>
      </c>
      <c r="J180" s="486">
        <v>300528</v>
      </c>
      <c r="K180" s="1391" t="s">
        <v>87</v>
      </c>
    </row>
    <row r="181" spans="1:5">
      <c r="A181" s="162">
        <v>8</v>
      </c>
      <c r="B181" s="1325" t="s">
        <v>400</v>
      </c>
      <c r="C181" s="162">
        <v>1</v>
      </c>
      <c r="D181" s="1325" t="s">
        <v>2274</v>
      </c>
      <c r="E181" s="1325" t="s">
        <v>2267</v>
      </c>
    </row>
    <row r="182" spans="1:13">
      <c r="A182" s="162">
        <v>9</v>
      </c>
      <c r="B182" s="1325" t="s">
        <v>2275</v>
      </c>
      <c r="C182" s="162">
        <v>1</v>
      </c>
      <c r="D182" s="1325" t="s">
        <v>2276</v>
      </c>
      <c r="E182" s="1325" t="s">
        <v>2267</v>
      </c>
      <c r="I182" s="485" t="s">
        <v>2277</v>
      </c>
      <c r="J182" s="487"/>
      <c r="K182" s="487"/>
      <c r="L182" s="487"/>
      <c r="M182" s="487"/>
    </row>
    <row r="183" spans="1:11">
      <c r="A183" s="162">
        <v>10</v>
      </c>
      <c r="B183" s="1325" t="s">
        <v>238</v>
      </c>
      <c r="C183" s="162">
        <v>1</v>
      </c>
      <c r="D183" s="1325" t="s">
        <v>2278</v>
      </c>
      <c r="E183" s="1325" t="s">
        <v>2267</v>
      </c>
      <c r="F183" s="458" t="s">
        <v>2279</v>
      </c>
      <c r="I183" s="458" t="s">
        <v>2109</v>
      </c>
      <c r="J183" s="458" t="s">
        <v>2110</v>
      </c>
      <c r="K183" s="458" t="s">
        <v>2280</v>
      </c>
    </row>
    <row r="184" spans="1:11">
      <c r="A184" s="162">
        <v>11</v>
      </c>
      <c r="B184" s="1325" t="s">
        <v>340</v>
      </c>
      <c r="C184" s="162">
        <v>1</v>
      </c>
      <c r="D184" s="1325" t="s">
        <v>2281</v>
      </c>
      <c r="E184" s="1325" t="s">
        <v>2267</v>
      </c>
      <c r="F184" s="1325" t="s">
        <v>1870</v>
      </c>
      <c r="I184" s="1325" t="s">
        <v>2115</v>
      </c>
      <c r="J184" s="1325" t="s">
        <v>2006</v>
      </c>
      <c r="K184" s="1325" t="s">
        <v>2047</v>
      </c>
    </row>
    <row r="185" spans="1:11">
      <c r="A185" s="162">
        <v>12</v>
      </c>
      <c r="B185" s="1325" t="s">
        <v>370</v>
      </c>
      <c r="C185" s="162">
        <v>1</v>
      </c>
      <c r="D185" s="1325" t="s">
        <v>2282</v>
      </c>
      <c r="E185" s="1325" t="s">
        <v>2267</v>
      </c>
      <c r="F185" s="1325" t="s">
        <v>1870</v>
      </c>
      <c r="I185" s="1325" t="s">
        <v>2116</v>
      </c>
      <c r="J185" s="1325" t="s">
        <v>2013</v>
      </c>
      <c r="K185" s="162"/>
    </row>
    <row r="186" spans="1:11">
      <c r="A186" s="162">
        <v>13</v>
      </c>
      <c r="B186" s="1325" t="s">
        <v>355</v>
      </c>
      <c r="C186" s="162">
        <v>1</v>
      </c>
      <c r="D186" s="1325" t="s">
        <v>2282</v>
      </c>
      <c r="E186" s="1325" t="s">
        <v>2267</v>
      </c>
      <c r="F186" s="1325" t="s">
        <v>1870</v>
      </c>
      <c r="I186" s="1325" t="s">
        <v>2117</v>
      </c>
      <c r="J186" s="1325" t="s">
        <v>2016</v>
      </c>
      <c r="K186" s="1325" t="s">
        <v>2283</v>
      </c>
    </row>
    <row r="187" spans="1:11">
      <c r="A187" s="162">
        <v>14</v>
      </c>
      <c r="B187" s="1325" t="s">
        <v>222</v>
      </c>
      <c r="C187" s="162">
        <v>1</v>
      </c>
      <c r="D187" s="1325" t="s">
        <v>2284</v>
      </c>
      <c r="E187" s="1325" t="s">
        <v>2267</v>
      </c>
      <c r="F187" s="1325" t="s">
        <v>1870</v>
      </c>
      <c r="I187" s="1325" t="s">
        <v>2118</v>
      </c>
      <c r="J187" s="1325" t="s">
        <v>2020</v>
      </c>
      <c r="K187" s="1325" t="s">
        <v>2283</v>
      </c>
    </row>
    <row r="188" spans="1:11">
      <c r="A188" s="162">
        <v>15</v>
      </c>
      <c r="B188" s="1325" t="s">
        <v>386</v>
      </c>
      <c r="C188" s="162">
        <v>1</v>
      </c>
      <c r="D188" s="1325" t="s">
        <v>2285</v>
      </c>
      <c r="E188" s="1325" t="s">
        <v>2267</v>
      </c>
      <c r="F188" s="1325" t="s">
        <v>1870</v>
      </c>
      <c r="I188" s="1325" t="s">
        <v>2119</v>
      </c>
      <c r="J188" s="1325" t="s">
        <v>2024</v>
      </c>
      <c r="K188" s="162"/>
    </row>
    <row r="189" spans="1:11">
      <c r="A189" s="162">
        <v>16</v>
      </c>
      <c r="B189" s="1325" t="s">
        <v>320</v>
      </c>
      <c r="C189" s="162">
        <v>1</v>
      </c>
      <c r="D189" s="1325" t="s">
        <v>2285</v>
      </c>
      <c r="E189" s="1325" t="s">
        <v>2267</v>
      </c>
      <c r="F189" s="1325" t="s">
        <v>1870</v>
      </c>
      <c r="I189" s="1325" t="s">
        <v>2121</v>
      </c>
      <c r="J189" s="1325" t="s">
        <v>2028</v>
      </c>
      <c r="K189" s="162"/>
    </row>
    <row r="190" spans="1:11">
      <c r="A190" s="162">
        <v>17</v>
      </c>
      <c r="B190" s="1325" t="s">
        <v>294</v>
      </c>
      <c r="C190" s="162">
        <v>1</v>
      </c>
      <c r="D190" s="1325" t="s">
        <v>2286</v>
      </c>
      <c r="E190" s="1325" t="s">
        <v>2267</v>
      </c>
      <c r="F190" s="1325" t="s">
        <v>1870</v>
      </c>
      <c r="I190" s="1325" t="s">
        <v>2127</v>
      </c>
      <c r="J190" s="1325" t="s">
        <v>2032</v>
      </c>
      <c r="K190" s="162"/>
    </row>
    <row r="191" spans="1:11">
      <c r="A191" s="162">
        <v>18</v>
      </c>
      <c r="B191" s="1325" t="s">
        <v>382</v>
      </c>
      <c r="C191" s="162">
        <v>1</v>
      </c>
      <c r="D191" s="1325" t="s">
        <v>2287</v>
      </c>
      <c r="E191" s="1325" t="s">
        <v>2267</v>
      </c>
      <c r="F191" s="1325" t="s">
        <v>1870</v>
      </c>
      <c r="I191" s="1325" t="s">
        <v>2129</v>
      </c>
      <c r="J191" s="1325" t="s">
        <v>2035</v>
      </c>
      <c r="K191" s="162"/>
    </row>
    <row r="192" spans="1:11">
      <c r="A192" s="162">
        <v>19</v>
      </c>
      <c r="B192" s="1325" t="s">
        <v>408</v>
      </c>
      <c r="C192" s="162">
        <v>1</v>
      </c>
      <c r="D192" s="1325" t="s">
        <v>2287</v>
      </c>
      <c r="E192" s="1325" t="s">
        <v>2267</v>
      </c>
      <c r="F192" s="1325" t="s">
        <v>1870</v>
      </c>
      <c r="I192" s="1325" t="s">
        <v>2133</v>
      </c>
      <c r="J192" s="1325" t="s">
        <v>2039</v>
      </c>
      <c r="K192" s="162"/>
    </row>
    <row r="193" spans="1:11">
      <c r="A193" s="162">
        <v>20</v>
      </c>
      <c r="B193" s="1325" t="s">
        <v>394</v>
      </c>
      <c r="C193" s="162">
        <v>1</v>
      </c>
      <c r="D193" s="1325" t="s">
        <v>2288</v>
      </c>
      <c r="E193" s="1325" t="s">
        <v>2267</v>
      </c>
      <c r="F193" s="1325" t="s">
        <v>1870</v>
      </c>
      <c r="I193" s="1325" t="s">
        <v>2135</v>
      </c>
      <c r="J193" s="1325" t="s">
        <v>2042</v>
      </c>
      <c r="K193" s="162"/>
    </row>
    <row r="194" spans="1:11">
      <c r="A194" s="162">
        <v>21</v>
      </c>
      <c r="B194" s="1325" t="s">
        <v>374</v>
      </c>
      <c r="C194" s="162">
        <v>1</v>
      </c>
      <c r="D194" s="1325" t="s">
        <v>2289</v>
      </c>
      <c r="E194" s="1325" t="s">
        <v>2267</v>
      </c>
      <c r="F194" s="1325" t="s">
        <v>1870</v>
      </c>
      <c r="I194" s="1325" t="s">
        <v>2137</v>
      </c>
      <c r="J194" s="1325" t="s">
        <v>2049</v>
      </c>
      <c r="K194" s="1325" t="s">
        <v>2047</v>
      </c>
    </row>
    <row r="195" spans="1:11">
      <c r="A195" s="162">
        <v>22</v>
      </c>
      <c r="B195" s="1325" t="s">
        <v>404</v>
      </c>
      <c r="C195" s="162">
        <v>1</v>
      </c>
      <c r="D195" s="1325" t="s">
        <v>2290</v>
      </c>
      <c r="E195" s="1325" t="s">
        <v>2267</v>
      </c>
      <c r="F195" s="1325" t="s">
        <v>1870</v>
      </c>
      <c r="I195" s="1325" t="s">
        <v>2139</v>
      </c>
      <c r="J195" s="1325" t="s">
        <v>2054</v>
      </c>
      <c r="K195" s="162"/>
    </row>
    <row r="196" spans="1:11">
      <c r="A196" s="162">
        <v>23</v>
      </c>
      <c r="B196" s="1325" t="s">
        <v>287</v>
      </c>
      <c r="C196" s="162">
        <v>1</v>
      </c>
      <c r="D196" s="1325" t="s">
        <v>2291</v>
      </c>
      <c r="E196" s="1325" t="s">
        <v>2267</v>
      </c>
      <c r="F196" s="1325" t="s">
        <v>1870</v>
      </c>
      <c r="I196" s="1325" t="s">
        <v>1729</v>
      </c>
      <c r="J196" s="1325" t="s">
        <v>2059</v>
      </c>
      <c r="K196" s="162"/>
    </row>
    <row r="197" spans="1:11">
      <c r="A197" s="162">
        <v>24</v>
      </c>
      <c r="B197" s="1325" t="s">
        <v>309</v>
      </c>
      <c r="C197" s="162">
        <v>1</v>
      </c>
      <c r="D197" s="1325" t="s">
        <v>2291</v>
      </c>
      <c r="E197" s="1325" t="s">
        <v>2267</v>
      </c>
      <c r="F197" s="1325" t="s">
        <v>1870</v>
      </c>
      <c r="I197" s="1325" t="s">
        <v>2142</v>
      </c>
      <c r="J197" s="1325" t="s">
        <v>2064</v>
      </c>
      <c r="K197" s="162"/>
    </row>
    <row r="198" spans="1:11">
      <c r="A198" s="162">
        <v>25</v>
      </c>
      <c r="B198" s="1325" t="s">
        <v>2292</v>
      </c>
      <c r="C198" s="162">
        <v>1</v>
      </c>
      <c r="D198" s="1325" t="s">
        <v>2281</v>
      </c>
      <c r="E198" s="1325" t="s">
        <v>2267</v>
      </c>
      <c r="F198" s="1325" t="s">
        <v>1870</v>
      </c>
      <c r="I198" s="1325" t="s">
        <v>1713</v>
      </c>
      <c r="J198" s="1325" t="s">
        <v>2069</v>
      </c>
      <c r="K198" s="1325" t="s">
        <v>2293</v>
      </c>
    </row>
    <row r="199" spans="1:11">
      <c r="A199" s="162">
        <v>26</v>
      </c>
      <c r="B199" s="1325" t="s">
        <v>214</v>
      </c>
      <c r="C199" s="162">
        <v>1</v>
      </c>
      <c r="D199" s="1325" t="s">
        <v>2294</v>
      </c>
      <c r="E199" s="1325" t="s">
        <v>2267</v>
      </c>
      <c r="F199" s="1325" t="s">
        <v>1870</v>
      </c>
      <c r="I199" s="1325" t="s">
        <v>1718</v>
      </c>
      <c r="J199" s="1325" t="s">
        <v>2075</v>
      </c>
      <c r="K199" s="1325" t="s">
        <v>2293</v>
      </c>
    </row>
    <row r="200" spans="1:11">
      <c r="A200" s="162">
        <v>27</v>
      </c>
      <c r="B200" s="1325" t="s">
        <v>273</v>
      </c>
      <c r="C200" s="162">
        <v>1</v>
      </c>
      <c r="D200" s="1325" t="s">
        <v>2295</v>
      </c>
      <c r="E200" s="1325" t="s">
        <v>2267</v>
      </c>
      <c r="F200" s="1325" t="s">
        <v>1870</v>
      </c>
      <c r="I200" s="1325" t="s">
        <v>1722</v>
      </c>
      <c r="J200" s="1325" t="s">
        <v>2079</v>
      </c>
      <c r="K200" s="1325" t="s">
        <v>2293</v>
      </c>
    </row>
    <row r="201" spans="1:11">
      <c r="A201" s="162">
        <v>28</v>
      </c>
      <c r="B201" s="1325" t="s">
        <v>358</v>
      </c>
      <c r="C201" s="162">
        <v>1</v>
      </c>
      <c r="D201" s="1325" t="s">
        <v>2295</v>
      </c>
      <c r="E201" s="1325" t="s">
        <v>2267</v>
      </c>
      <c r="F201" s="1325" t="s">
        <v>1870</v>
      </c>
      <c r="I201" s="1325" t="s">
        <v>1726</v>
      </c>
      <c r="J201" s="1325" t="s">
        <v>2081</v>
      </c>
      <c r="K201" s="1325" t="s">
        <v>2293</v>
      </c>
    </row>
    <row r="202" spans="1:11">
      <c r="A202" s="162">
        <v>29</v>
      </c>
      <c r="B202" s="1325" t="s">
        <v>2296</v>
      </c>
      <c r="C202" s="162">
        <v>1</v>
      </c>
      <c r="D202" s="1325" t="s">
        <v>2297</v>
      </c>
      <c r="E202" s="1325" t="s">
        <v>2267</v>
      </c>
      <c r="F202" s="1325" t="s">
        <v>1870</v>
      </c>
      <c r="I202" s="1325" t="s">
        <v>1728</v>
      </c>
      <c r="J202" s="1325" t="s">
        <v>2083</v>
      </c>
      <c r="K202" s="1325" t="s">
        <v>2293</v>
      </c>
    </row>
    <row r="203" spans="1:11">
      <c r="A203" s="162">
        <v>30</v>
      </c>
      <c r="B203" s="1325" t="s">
        <v>366</v>
      </c>
      <c r="C203" s="162">
        <v>1</v>
      </c>
      <c r="D203" s="1325" t="s">
        <v>2298</v>
      </c>
      <c r="E203" s="1325" t="s">
        <v>2267</v>
      </c>
      <c r="F203" s="1325" t="s">
        <v>1870</v>
      </c>
      <c r="I203" s="1325" t="s">
        <v>2149</v>
      </c>
      <c r="J203" s="1325" t="s">
        <v>2085</v>
      </c>
      <c r="K203" s="1325" t="s">
        <v>2293</v>
      </c>
    </row>
    <row r="204" spans="1:11">
      <c r="A204" s="162">
        <v>31</v>
      </c>
      <c r="B204" s="1325" t="s">
        <v>2299</v>
      </c>
      <c r="C204" s="162">
        <v>1</v>
      </c>
      <c r="D204" s="1325" t="s">
        <v>2300</v>
      </c>
      <c r="E204" s="1325" t="s">
        <v>2267</v>
      </c>
      <c r="F204" s="1325" t="s">
        <v>1870</v>
      </c>
      <c r="I204" s="1325" t="s">
        <v>2151</v>
      </c>
      <c r="J204" s="1325" t="s">
        <v>2090</v>
      </c>
      <c r="K204" s="1325" t="s">
        <v>2293</v>
      </c>
    </row>
    <row r="205" spans="1:11">
      <c r="A205" s="162">
        <v>32</v>
      </c>
      <c r="B205" s="1325" t="s">
        <v>2301</v>
      </c>
      <c r="C205" s="162">
        <v>1</v>
      </c>
      <c r="D205" s="1325" t="s">
        <v>2302</v>
      </c>
      <c r="E205" s="1325" t="s">
        <v>2267</v>
      </c>
      <c r="F205" s="1325" t="s">
        <v>1870</v>
      </c>
      <c r="I205" s="1325" t="s">
        <v>2156</v>
      </c>
      <c r="J205" s="1325" t="s">
        <v>2093</v>
      </c>
      <c r="K205" s="1325" t="s">
        <v>2293</v>
      </c>
    </row>
    <row r="206" spans="1:11">
      <c r="A206" s="162">
        <v>33</v>
      </c>
      <c r="B206" s="1325" t="s">
        <v>2303</v>
      </c>
      <c r="C206" s="162">
        <v>1</v>
      </c>
      <c r="D206" s="1325" t="s">
        <v>2304</v>
      </c>
      <c r="E206" s="1325" t="s">
        <v>2267</v>
      </c>
      <c r="F206" s="1325" t="s">
        <v>1870</v>
      </c>
      <c r="I206" s="1325" t="s">
        <v>2158</v>
      </c>
      <c r="J206" s="1325" t="s">
        <v>2096</v>
      </c>
      <c r="K206" s="1325" t="s">
        <v>2293</v>
      </c>
    </row>
    <row r="207" spans="1:11">
      <c r="A207" s="162">
        <v>34</v>
      </c>
      <c r="B207" s="1325" t="s">
        <v>501</v>
      </c>
      <c r="C207" s="162">
        <v>1</v>
      </c>
      <c r="D207" s="1325" t="s">
        <v>2305</v>
      </c>
      <c r="E207" s="1325" t="s">
        <v>2267</v>
      </c>
      <c r="F207" s="1325" t="s">
        <v>1870</v>
      </c>
      <c r="I207" s="1325" t="s">
        <v>2162</v>
      </c>
      <c r="J207" s="1325" t="s">
        <v>2098</v>
      </c>
      <c r="K207" s="1325" t="s">
        <v>2293</v>
      </c>
    </row>
    <row r="208" spans="1:6">
      <c r="A208" s="162">
        <v>35</v>
      </c>
      <c r="B208" s="1325" t="s">
        <v>2306</v>
      </c>
      <c r="C208" s="162">
        <v>1</v>
      </c>
      <c r="D208" s="1325" t="s">
        <v>2307</v>
      </c>
      <c r="E208" s="1325" t="s">
        <v>2267</v>
      </c>
      <c r="F208" s="1325" t="s">
        <v>1870</v>
      </c>
    </row>
    <row r="209" spans="1:6">
      <c r="A209" s="162">
        <v>36</v>
      </c>
      <c r="B209" s="1325" t="s">
        <v>2308</v>
      </c>
      <c r="C209" s="162">
        <v>1</v>
      </c>
      <c r="D209" s="1325" t="s">
        <v>2309</v>
      </c>
      <c r="E209" s="1325" t="s">
        <v>2267</v>
      </c>
      <c r="F209" s="1325" t="s">
        <v>1870</v>
      </c>
    </row>
    <row r="210" spans="1:6">
      <c r="A210" s="1325" t="s">
        <v>2310</v>
      </c>
      <c r="B210" s="1325" t="s">
        <v>2311</v>
      </c>
      <c r="C210" s="162">
        <v>2</v>
      </c>
      <c r="D210" s="1325" t="s">
        <v>2269</v>
      </c>
      <c r="E210" s="1325" t="s">
        <v>2265</v>
      </c>
      <c r="F210" s="1325" t="s">
        <v>1870</v>
      </c>
    </row>
    <row r="211" spans="1:6">
      <c r="A211" s="1325" t="s">
        <v>2312</v>
      </c>
      <c r="B211" s="1325" t="s">
        <v>2313</v>
      </c>
      <c r="C211" s="162">
        <v>2</v>
      </c>
      <c r="D211" s="1325" t="s">
        <v>2269</v>
      </c>
      <c r="E211" s="1325" t="s">
        <v>2267</v>
      </c>
      <c r="F211" s="1325" t="s">
        <v>1870</v>
      </c>
    </row>
    <row r="212" spans="1:6">
      <c r="A212" s="1325" t="s">
        <v>2314</v>
      </c>
      <c r="B212" s="1325" t="s">
        <v>2315</v>
      </c>
      <c r="C212" s="162">
        <v>2</v>
      </c>
      <c r="D212" s="1325" t="s">
        <v>2269</v>
      </c>
      <c r="E212" s="1325" t="s">
        <v>2267</v>
      </c>
      <c r="F212" s="1325" t="s">
        <v>1870</v>
      </c>
    </row>
    <row r="213" spans="1:6">
      <c r="A213" s="1325" t="s">
        <v>2316</v>
      </c>
      <c r="B213" s="1325" t="s">
        <v>412</v>
      </c>
      <c r="C213" s="162">
        <v>2</v>
      </c>
      <c r="D213" s="1325" t="s">
        <v>2269</v>
      </c>
      <c r="E213" s="1325" t="s">
        <v>2267</v>
      </c>
      <c r="F213" s="1325" t="s">
        <v>1870</v>
      </c>
    </row>
    <row r="214" spans="1:6">
      <c r="A214" s="1325" t="s">
        <v>2317</v>
      </c>
      <c r="B214" s="1325" t="s">
        <v>2318</v>
      </c>
      <c r="C214" s="162">
        <v>2</v>
      </c>
      <c r="D214" s="1325" t="s">
        <v>2269</v>
      </c>
      <c r="E214" s="1325" t="s">
        <v>2267</v>
      </c>
      <c r="F214" s="1325" t="s">
        <v>1870</v>
      </c>
    </row>
    <row r="215" spans="1:6">
      <c r="A215" s="1325" t="s">
        <v>2319</v>
      </c>
      <c r="B215" s="1325" t="s">
        <v>2320</v>
      </c>
      <c r="C215" s="162">
        <v>2</v>
      </c>
      <c r="D215" s="1325" t="s">
        <v>2270</v>
      </c>
      <c r="E215" s="1325" t="s">
        <v>2267</v>
      </c>
      <c r="F215" s="1325" t="s">
        <v>1870</v>
      </c>
    </row>
    <row r="216" spans="1:6">
      <c r="A216" s="1325" t="s">
        <v>2321</v>
      </c>
      <c r="B216" s="1325" t="s">
        <v>2322</v>
      </c>
      <c r="C216" s="162">
        <v>2</v>
      </c>
      <c r="D216" s="1325" t="s">
        <v>2272</v>
      </c>
      <c r="E216" s="1325" t="s">
        <v>2267</v>
      </c>
      <c r="F216" s="1325" t="s">
        <v>1870</v>
      </c>
    </row>
    <row r="217" spans="1:6">
      <c r="A217" s="1325" t="s">
        <v>2323</v>
      </c>
      <c r="B217" s="1325" t="s">
        <v>2324</v>
      </c>
      <c r="C217" s="162">
        <v>2</v>
      </c>
      <c r="D217" s="1325" t="s">
        <v>2272</v>
      </c>
      <c r="E217" s="1325" t="s">
        <v>2267</v>
      </c>
      <c r="F217" s="1325" t="s">
        <v>1870</v>
      </c>
    </row>
    <row r="218" spans="1:6">
      <c r="A218" s="1325" t="s">
        <v>2325</v>
      </c>
      <c r="B218" s="1325" t="s">
        <v>2326</v>
      </c>
      <c r="C218" s="162">
        <v>2</v>
      </c>
      <c r="D218" s="1325" t="s">
        <v>2273</v>
      </c>
      <c r="E218" s="1325" t="s">
        <v>2267</v>
      </c>
      <c r="F218" s="1325" t="s">
        <v>1870</v>
      </c>
    </row>
    <row r="219" spans="1:6">
      <c r="A219" s="1325" t="s">
        <v>2327</v>
      </c>
      <c r="B219" s="1325" t="s">
        <v>2328</v>
      </c>
      <c r="C219" s="162">
        <v>2</v>
      </c>
      <c r="D219" s="1325" t="s">
        <v>2273</v>
      </c>
      <c r="E219" s="1325" t="s">
        <v>2267</v>
      </c>
      <c r="F219" s="1325" t="s">
        <v>1870</v>
      </c>
    </row>
    <row r="220" spans="1:6">
      <c r="A220" s="1325" t="s">
        <v>2329</v>
      </c>
      <c r="B220" s="1325" t="s">
        <v>2330</v>
      </c>
      <c r="C220" s="162">
        <v>2</v>
      </c>
      <c r="D220" s="1325" t="s">
        <v>2273</v>
      </c>
      <c r="E220" s="1325" t="s">
        <v>2267</v>
      </c>
      <c r="F220" s="1325" t="s">
        <v>1870</v>
      </c>
    </row>
    <row r="221" spans="1:6">
      <c r="A221" s="1325" t="s">
        <v>2331</v>
      </c>
      <c r="B221" s="1325" t="s">
        <v>2332</v>
      </c>
      <c r="C221" s="162">
        <v>2</v>
      </c>
      <c r="D221" s="1325" t="s">
        <v>2274</v>
      </c>
      <c r="E221" s="1325" t="s">
        <v>2267</v>
      </c>
      <c r="F221" s="1325" t="s">
        <v>1870</v>
      </c>
    </row>
    <row r="222" spans="1:6">
      <c r="A222" s="1325" t="s">
        <v>2333</v>
      </c>
      <c r="B222" s="1325" t="s">
        <v>2334</v>
      </c>
      <c r="C222" s="162">
        <v>2</v>
      </c>
      <c r="D222" s="1325" t="s">
        <v>2276</v>
      </c>
      <c r="E222" s="1325" t="s">
        <v>2267</v>
      </c>
      <c r="F222" s="1325" t="s">
        <v>1870</v>
      </c>
    </row>
    <row r="223" spans="1:6">
      <c r="A223" s="1325" t="s">
        <v>2335</v>
      </c>
      <c r="B223" s="1325" t="s">
        <v>2336</v>
      </c>
      <c r="C223" s="162">
        <v>2</v>
      </c>
      <c r="D223" s="1325" t="s">
        <v>2276</v>
      </c>
      <c r="E223" s="1325" t="s">
        <v>2267</v>
      </c>
      <c r="F223" s="1325" t="s">
        <v>1870</v>
      </c>
    </row>
    <row r="224" spans="1:6">
      <c r="A224" s="1325" t="s">
        <v>2337</v>
      </c>
      <c r="B224" s="1325" t="s">
        <v>362</v>
      </c>
      <c r="C224" s="162">
        <v>2</v>
      </c>
      <c r="D224" s="1325" t="s">
        <v>2281</v>
      </c>
      <c r="E224" s="1325" t="s">
        <v>2267</v>
      </c>
      <c r="F224" s="1325" t="s">
        <v>1870</v>
      </c>
    </row>
    <row r="225" spans="1:6">
      <c r="A225" s="1325" t="s">
        <v>2338</v>
      </c>
      <c r="B225" s="1325" t="s">
        <v>254</v>
      </c>
      <c r="C225" s="162">
        <v>2</v>
      </c>
      <c r="D225" s="1325" t="s">
        <v>2281</v>
      </c>
      <c r="E225" s="1325" t="s">
        <v>2267</v>
      </c>
      <c r="F225" s="1325" t="s">
        <v>1870</v>
      </c>
    </row>
    <row r="226" spans="1:6">
      <c r="A226" s="1325" t="s">
        <v>2339</v>
      </c>
      <c r="B226" s="1325" t="s">
        <v>2340</v>
      </c>
      <c r="C226" s="162">
        <v>2</v>
      </c>
      <c r="D226" s="1325" t="s">
        <v>2281</v>
      </c>
      <c r="E226" s="1325" t="s">
        <v>2267</v>
      </c>
      <c r="F226" s="1325" t="s">
        <v>1870</v>
      </c>
    </row>
    <row r="227" spans="1:6">
      <c r="A227" s="1325" t="s">
        <v>2341</v>
      </c>
      <c r="B227" s="1325" t="s">
        <v>2342</v>
      </c>
      <c r="C227" s="162">
        <v>2</v>
      </c>
      <c r="D227" s="1325" t="s">
        <v>2281</v>
      </c>
      <c r="E227" s="1325" t="s">
        <v>2267</v>
      </c>
      <c r="F227" s="1325" t="s">
        <v>1870</v>
      </c>
    </row>
    <row r="228" spans="1:6">
      <c r="A228" s="1325" t="s">
        <v>2343</v>
      </c>
      <c r="B228" s="1325" t="s">
        <v>2344</v>
      </c>
      <c r="C228" s="162">
        <v>2</v>
      </c>
      <c r="D228" s="1325" t="s">
        <v>2281</v>
      </c>
      <c r="E228" s="1325" t="s">
        <v>2267</v>
      </c>
      <c r="F228" s="1325" t="s">
        <v>1870</v>
      </c>
    </row>
    <row r="229" spans="1:6">
      <c r="A229" s="1325" t="s">
        <v>2345</v>
      </c>
      <c r="B229" s="1325" t="s">
        <v>2346</v>
      </c>
      <c r="C229" s="162">
        <v>2</v>
      </c>
      <c r="D229" s="1325" t="s">
        <v>2281</v>
      </c>
      <c r="E229" s="1325" t="s">
        <v>2267</v>
      </c>
      <c r="F229" s="1325" t="s">
        <v>1870</v>
      </c>
    </row>
    <row r="230" spans="1:6">
      <c r="A230" s="1325" t="s">
        <v>2347</v>
      </c>
      <c r="B230" s="1325" t="s">
        <v>2348</v>
      </c>
      <c r="C230" s="162">
        <v>2</v>
      </c>
      <c r="D230" s="1325" t="s">
        <v>2281</v>
      </c>
      <c r="E230" s="1325" t="s">
        <v>2267</v>
      </c>
      <c r="F230" s="1325" t="s">
        <v>1870</v>
      </c>
    </row>
    <row r="231" spans="1:6">
      <c r="A231" s="1325" t="s">
        <v>2349</v>
      </c>
      <c r="B231" s="1325" t="s">
        <v>2350</v>
      </c>
      <c r="C231" s="162">
        <v>2</v>
      </c>
      <c r="D231" s="1325" t="s">
        <v>2281</v>
      </c>
      <c r="E231" s="1325" t="s">
        <v>2267</v>
      </c>
      <c r="F231" s="1325" t="s">
        <v>1870</v>
      </c>
    </row>
    <row r="232" spans="1:6">
      <c r="A232" s="1325" t="s">
        <v>2351</v>
      </c>
      <c r="B232" s="1325" t="s">
        <v>2352</v>
      </c>
      <c r="C232" s="162">
        <v>2</v>
      </c>
      <c r="D232" s="1325" t="s">
        <v>2281</v>
      </c>
      <c r="E232" s="1325" t="s">
        <v>2267</v>
      </c>
      <c r="F232" s="1325" t="s">
        <v>1870</v>
      </c>
    </row>
    <row r="233" spans="1:6">
      <c r="A233" s="1325" t="s">
        <v>2353</v>
      </c>
      <c r="B233" s="1325" t="s">
        <v>2354</v>
      </c>
      <c r="C233" s="162">
        <v>2</v>
      </c>
      <c r="D233" s="1325" t="s">
        <v>2281</v>
      </c>
      <c r="E233" s="1325" t="s">
        <v>2267</v>
      </c>
      <c r="F233" s="1325" t="s">
        <v>1870</v>
      </c>
    </row>
    <row r="234" spans="1:6">
      <c r="A234" s="1325" t="s">
        <v>2115</v>
      </c>
      <c r="B234" s="1325" t="s">
        <v>2355</v>
      </c>
      <c r="C234" s="162">
        <v>2</v>
      </c>
      <c r="D234" s="1325" t="s">
        <v>2281</v>
      </c>
      <c r="E234" s="1325" t="s">
        <v>2267</v>
      </c>
      <c r="F234" s="1325" t="s">
        <v>1870</v>
      </c>
    </row>
    <row r="235" spans="1:6">
      <c r="A235" s="1325" t="s">
        <v>2356</v>
      </c>
      <c r="B235" s="1325" t="s">
        <v>2357</v>
      </c>
      <c r="C235" s="162">
        <v>2</v>
      </c>
      <c r="D235" s="1325" t="s">
        <v>2284</v>
      </c>
      <c r="E235" s="1325" t="s">
        <v>2267</v>
      </c>
      <c r="F235" s="1325" t="s">
        <v>1870</v>
      </c>
    </row>
    <row r="236" spans="1:6">
      <c r="A236" s="1325" t="s">
        <v>2358</v>
      </c>
      <c r="B236" s="1325" t="s">
        <v>2359</v>
      </c>
      <c r="C236" s="162">
        <v>2</v>
      </c>
      <c r="D236" s="1325" t="s">
        <v>2282</v>
      </c>
      <c r="E236" s="1325" t="s">
        <v>2267</v>
      </c>
      <c r="F236" s="1325" t="s">
        <v>1870</v>
      </c>
    </row>
    <row r="237" spans="1:6">
      <c r="A237" s="1325" t="s">
        <v>2360</v>
      </c>
      <c r="B237" s="1325" t="s">
        <v>2361</v>
      </c>
      <c r="C237" s="162">
        <v>2</v>
      </c>
      <c r="D237" s="1325" t="s">
        <v>2282</v>
      </c>
      <c r="E237" s="1325" t="s">
        <v>2267</v>
      </c>
      <c r="F237" s="1325" t="s">
        <v>1870</v>
      </c>
    </row>
    <row r="238" spans="1:6">
      <c r="A238" s="1325" t="s">
        <v>2362</v>
      </c>
      <c r="B238" s="1325" t="s">
        <v>2363</v>
      </c>
      <c r="C238" s="162">
        <v>2</v>
      </c>
      <c r="D238" s="1325" t="s">
        <v>2282</v>
      </c>
      <c r="E238" s="1325" t="s">
        <v>2267</v>
      </c>
      <c r="F238" s="1325" t="s">
        <v>1870</v>
      </c>
    </row>
    <row r="239" spans="1:6">
      <c r="A239" s="1325" t="s">
        <v>2364</v>
      </c>
      <c r="B239" s="1325" t="s">
        <v>2365</v>
      </c>
      <c r="C239" s="162">
        <v>2</v>
      </c>
      <c r="D239" s="1325" t="s">
        <v>2282</v>
      </c>
      <c r="E239" s="1325" t="s">
        <v>2267</v>
      </c>
      <c r="F239" s="1325" t="s">
        <v>1870</v>
      </c>
    </row>
    <row r="240" spans="1:6">
      <c r="A240" s="1325" t="s">
        <v>2159</v>
      </c>
      <c r="B240" s="1325" t="s">
        <v>2366</v>
      </c>
      <c r="C240" s="162">
        <v>2</v>
      </c>
      <c r="D240" s="1325" t="s">
        <v>2284</v>
      </c>
      <c r="E240" s="1325" t="s">
        <v>2267</v>
      </c>
      <c r="F240" s="1325" t="s">
        <v>1870</v>
      </c>
    </row>
    <row r="241" spans="1:6">
      <c r="A241" s="1325" t="s">
        <v>2367</v>
      </c>
      <c r="B241" s="1325" t="s">
        <v>2368</v>
      </c>
      <c r="C241" s="162">
        <v>2</v>
      </c>
      <c r="D241" s="1325" t="s">
        <v>2284</v>
      </c>
      <c r="E241" s="1325" t="s">
        <v>2267</v>
      </c>
      <c r="F241" s="1325" t="s">
        <v>1870</v>
      </c>
    </row>
    <row r="242" spans="1:6">
      <c r="A242" s="1325" t="s">
        <v>2369</v>
      </c>
      <c r="B242" s="1325" t="s">
        <v>2370</v>
      </c>
      <c r="C242" s="162">
        <v>2</v>
      </c>
      <c r="D242" s="1325" t="s">
        <v>2284</v>
      </c>
      <c r="E242" s="1325" t="s">
        <v>2267</v>
      </c>
      <c r="F242" s="1325" t="s">
        <v>1870</v>
      </c>
    </row>
    <row r="243" spans="1:6">
      <c r="A243" s="1325" t="s">
        <v>2371</v>
      </c>
      <c r="B243" s="1325" t="s">
        <v>2372</v>
      </c>
      <c r="C243" s="162">
        <v>2</v>
      </c>
      <c r="D243" s="1325" t="s">
        <v>2284</v>
      </c>
      <c r="E243" s="1325" t="s">
        <v>2267</v>
      </c>
      <c r="F243" s="1325" t="s">
        <v>1870</v>
      </c>
    </row>
    <row r="244" spans="1:6">
      <c r="A244" s="1325" t="s">
        <v>2373</v>
      </c>
      <c r="B244" s="1325" t="s">
        <v>2374</v>
      </c>
      <c r="C244" s="162">
        <v>2</v>
      </c>
      <c r="D244" s="1325" t="s">
        <v>2284</v>
      </c>
      <c r="E244" s="1325" t="s">
        <v>2267</v>
      </c>
      <c r="F244" s="1325" t="s">
        <v>1870</v>
      </c>
    </row>
    <row r="245" spans="1:6">
      <c r="A245" s="1325" t="s">
        <v>2375</v>
      </c>
      <c r="B245" s="1325" t="s">
        <v>2376</v>
      </c>
      <c r="C245" s="162">
        <v>2</v>
      </c>
      <c r="D245" s="1325" t="s">
        <v>2281</v>
      </c>
      <c r="E245" s="1325" t="s">
        <v>2267</v>
      </c>
      <c r="F245" s="1325" t="s">
        <v>1870</v>
      </c>
    </row>
    <row r="246" spans="1:6">
      <c r="A246" s="1325" t="s">
        <v>2377</v>
      </c>
      <c r="B246" s="1325" t="s">
        <v>2378</v>
      </c>
      <c r="C246" s="162">
        <v>2</v>
      </c>
      <c r="D246" s="1325" t="s">
        <v>2284</v>
      </c>
      <c r="E246" s="1325" t="s">
        <v>2267</v>
      </c>
      <c r="F246" s="1325" t="s">
        <v>1870</v>
      </c>
    </row>
    <row r="247" spans="1:6">
      <c r="A247" s="1325" t="s">
        <v>2117</v>
      </c>
      <c r="B247" s="1325" t="s">
        <v>2379</v>
      </c>
      <c r="C247" s="162">
        <v>2</v>
      </c>
      <c r="D247" s="1325" t="s">
        <v>2284</v>
      </c>
      <c r="E247" s="1325" t="s">
        <v>2267</v>
      </c>
      <c r="F247" s="1325" t="s">
        <v>1870</v>
      </c>
    </row>
    <row r="248" spans="1:6">
      <c r="A248" s="1325" t="s">
        <v>2380</v>
      </c>
      <c r="B248" s="1325" t="s">
        <v>2381</v>
      </c>
      <c r="C248" s="162">
        <v>2</v>
      </c>
      <c r="D248" s="1325" t="s">
        <v>2285</v>
      </c>
      <c r="E248" s="1325" t="s">
        <v>2267</v>
      </c>
      <c r="F248" s="1325" t="s">
        <v>1870</v>
      </c>
    </row>
    <row r="249" spans="1:6">
      <c r="A249" s="1325" t="s">
        <v>2382</v>
      </c>
      <c r="B249" s="1325" t="s">
        <v>2383</v>
      </c>
      <c r="C249" s="162">
        <v>2</v>
      </c>
      <c r="D249" s="1325" t="s">
        <v>2285</v>
      </c>
      <c r="E249" s="1325" t="s">
        <v>2267</v>
      </c>
      <c r="F249" s="1325" t="s">
        <v>1870</v>
      </c>
    </row>
    <row r="250" spans="1:6">
      <c r="A250" s="1325" t="s">
        <v>2384</v>
      </c>
      <c r="B250" s="1325" t="s">
        <v>2385</v>
      </c>
      <c r="C250" s="162">
        <v>2</v>
      </c>
      <c r="D250" s="1325" t="s">
        <v>2285</v>
      </c>
      <c r="E250" s="1325" t="s">
        <v>2267</v>
      </c>
      <c r="F250" s="1325" t="s">
        <v>1870</v>
      </c>
    </row>
    <row r="251" spans="1:6">
      <c r="A251" s="1325" t="s">
        <v>2118</v>
      </c>
      <c r="B251" s="1325" t="s">
        <v>2386</v>
      </c>
      <c r="C251" s="162">
        <v>2</v>
      </c>
      <c r="D251" s="1325" t="s">
        <v>2286</v>
      </c>
      <c r="E251" s="1325" t="s">
        <v>2267</v>
      </c>
      <c r="F251" s="1325" t="s">
        <v>1870</v>
      </c>
    </row>
    <row r="252" spans="1:6">
      <c r="A252" s="1325" t="s">
        <v>2387</v>
      </c>
      <c r="B252" s="1325" t="s">
        <v>2388</v>
      </c>
      <c r="C252" s="162">
        <v>2</v>
      </c>
      <c r="D252" s="1325" t="s">
        <v>2286</v>
      </c>
      <c r="E252" s="1325" t="s">
        <v>2267</v>
      </c>
      <c r="F252" s="1325" t="s">
        <v>1870</v>
      </c>
    </row>
    <row r="253" spans="1:6">
      <c r="A253" s="1325" t="s">
        <v>2389</v>
      </c>
      <c r="B253" s="1325" t="s">
        <v>2390</v>
      </c>
      <c r="C253" s="162">
        <v>2</v>
      </c>
      <c r="D253" s="1325" t="s">
        <v>2286</v>
      </c>
      <c r="E253" s="1325" t="s">
        <v>2267</v>
      </c>
      <c r="F253" s="1325" t="s">
        <v>1870</v>
      </c>
    </row>
    <row r="254" spans="1:6">
      <c r="A254" s="1325" t="s">
        <v>2391</v>
      </c>
      <c r="B254" s="1325" t="s">
        <v>2392</v>
      </c>
      <c r="C254" s="162">
        <v>2</v>
      </c>
      <c r="D254" s="1325" t="s">
        <v>2286</v>
      </c>
      <c r="E254" s="1325" t="s">
        <v>2267</v>
      </c>
      <c r="F254" s="1325" t="s">
        <v>1870</v>
      </c>
    </row>
    <row r="255" spans="1:6">
      <c r="A255" s="1325" t="s">
        <v>2393</v>
      </c>
      <c r="B255" s="1325" t="s">
        <v>2394</v>
      </c>
      <c r="C255" s="162">
        <v>2</v>
      </c>
      <c r="D255" s="1325" t="s">
        <v>2287</v>
      </c>
      <c r="E255" s="1325" t="s">
        <v>2267</v>
      </c>
      <c r="F255" s="1325" t="s">
        <v>1870</v>
      </c>
    </row>
    <row r="256" spans="1:6">
      <c r="A256" s="1325" t="s">
        <v>2395</v>
      </c>
      <c r="B256" s="1325" t="s">
        <v>2396</v>
      </c>
      <c r="C256" s="162">
        <v>2</v>
      </c>
      <c r="D256" s="1325" t="s">
        <v>2287</v>
      </c>
      <c r="E256" s="1325" t="s">
        <v>2267</v>
      </c>
      <c r="F256" s="1325" t="s">
        <v>1870</v>
      </c>
    </row>
    <row r="257" spans="1:6">
      <c r="A257" s="1325" t="s">
        <v>2397</v>
      </c>
      <c r="B257" s="1325" t="s">
        <v>2398</v>
      </c>
      <c r="C257" s="162">
        <v>2</v>
      </c>
      <c r="D257" s="1325" t="s">
        <v>2287</v>
      </c>
      <c r="E257" s="1325" t="s">
        <v>2267</v>
      </c>
      <c r="F257" s="1325" t="s">
        <v>1870</v>
      </c>
    </row>
    <row r="258" spans="1:6">
      <c r="A258" s="1325" t="s">
        <v>2399</v>
      </c>
      <c r="B258" s="1325" t="s">
        <v>2400</v>
      </c>
      <c r="C258" s="162">
        <v>2</v>
      </c>
      <c r="D258" s="1325" t="s">
        <v>2287</v>
      </c>
      <c r="E258" s="1325" t="s">
        <v>2267</v>
      </c>
      <c r="F258" s="1325" t="s">
        <v>1870</v>
      </c>
    </row>
    <row r="259" spans="1:6">
      <c r="A259" s="1325" t="s">
        <v>2401</v>
      </c>
      <c r="B259" s="1325" t="s">
        <v>2402</v>
      </c>
      <c r="C259" s="162">
        <v>2</v>
      </c>
      <c r="D259" s="1325" t="s">
        <v>2287</v>
      </c>
      <c r="E259" s="1325" t="s">
        <v>2267</v>
      </c>
      <c r="F259" s="1325" t="s">
        <v>1870</v>
      </c>
    </row>
    <row r="260" spans="1:6">
      <c r="A260" s="1325" t="s">
        <v>2403</v>
      </c>
      <c r="B260" s="1325" t="s">
        <v>2404</v>
      </c>
      <c r="C260" s="162">
        <v>2</v>
      </c>
      <c r="D260" s="1325" t="s">
        <v>2287</v>
      </c>
      <c r="E260" s="1325" t="s">
        <v>2267</v>
      </c>
      <c r="F260" s="1325" t="s">
        <v>1870</v>
      </c>
    </row>
    <row r="261" spans="1:6">
      <c r="A261" s="1325" t="s">
        <v>2405</v>
      </c>
      <c r="B261" s="1325" t="s">
        <v>2406</v>
      </c>
      <c r="C261" s="162">
        <v>2</v>
      </c>
      <c r="D261" s="1325" t="s">
        <v>2287</v>
      </c>
      <c r="E261" s="1325" t="s">
        <v>2267</v>
      </c>
      <c r="F261" s="1325" t="s">
        <v>1870</v>
      </c>
    </row>
    <row r="262" spans="1:6">
      <c r="A262" s="1325" t="s">
        <v>2407</v>
      </c>
      <c r="B262" s="1325" t="s">
        <v>499</v>
      </c>
      <c r="C262" s="162">
        <v>2</v>
      </c>
      <c r="D262" s="1325" t="s">
        <v>2287</v>
      </c>
      <c r="E262" s="1325" t="s">
        <v>2267</v>
      </c>
      <c r="F262" s="1325" t="s">
        <v>1870</v>
      </c>
    </row>
    <row r="263" spans="1:6">
      <c r="A263" s="1325" t="s">
        <v>2408</v>
      </c>
      <c r="B263" s="1325" t="s">
        <v>2409</v>
      </c>
      <c r="C263" s="162">
        <v>2</v>
      </c>
      <c r="D263" s="1325" t="s">
        <v>2287</v>
      </c>
      <c r="E263" s="1325" t="s">
        <v>2267</v>
      </c>
      <c r="F263" s="1325" t="s">
        <v>1870</v>
      </c>
    </row>
    <row r="264" spans="1:6">
      <c r="A264" s="1325" t="s">
        <v>2410</v>
      </c>
      <c r="B264" s="1325" t="s">
        <v>2411</v>
      </c>
      <c r="C264" s="162">
        <v>2</v>
      </c>
      <c r="D264" s="1325" t="s">
        <v>2287</v>
      </c>
      <c r="E264" s="1325" t="s">
        <v>2267</v>
      </c>
      <c r="F264" s="1325" t="s">
        <v>1870</v>
      </c>
    </row>
    <row r="265" spans="1:6">
      <c r="A265" s="1325" t="s">
        <v>2044</v>
      </c>
      <c r="B265" s="1325" t="s">
        <v>2412</v>
      </c>
      <c r="C265" s="162">
        <v>2</v>
      </c>
      <c r="D265" s="1325" t="s">
        <v>2287</v>
      </c>
      <c r="E265" s="1325" t="s">
        <v>2267</v>
      </c>
      <c r="F265" s="1325" t="s">
        <v>1870</v>
      </c>
    </row>
    <row r="266" spans="1:6">
      <c r="A266" s="1325" t="s">
        <v>2413</v>
      </c>
      <c r="B266" s="1325" t="s">
        <v>2414</v>
      </c>
      <c r="C266" s="162">
        <v>2</v>
      </c>
      <c r="D266" s="1325" t="s">
        <v>2287</v>
      </c>
      <c r="E266" s="1325" t="s">
        <v>2267</v>
      </c>
      <c r="F266" s="1325" t="s">
        <v>1870</v>
      </c>
    </row>
    <row r="267" spans="1:6">
      <c r="A267" s="1325" t="s">
        <v>2415</v>
      </c>
      <c r="B267" s="1325" t="s">
        <v>2416</v>
      </c>
      <c r="C267" s="162">
        <v>2</v>
      </c>
      <c r="D267" s="1325" t="s">
        <v>2287</v>
      </c>
      <c r="E267" s="1325" t="s">
        <v>2267</v>
      </c>
      <c r="F267" s="1325" t="s">
        <v>1870</v>
      </c>
    </row>
    <row r="268" spans="1:6">
      <c r="A268" s="1325" t="s">
        <v>2417</v>
      </c>
      <c r="B268" s="1325" t="s">
        <v>2418</v>
      </c>
      <c r="C268" s="162">
        <v>2</v>
      </c>
      <c r="D268" s="1325" t="s">
        <v>2287</v>
      </c>
      <c r="E268" s="1325" t="s">
        <v>2267</v>
      </c>
      <c r="F268" s="1325" t="s">
        <v>1870</v>
      </c>
    </row>
    <row r="269" spans="1:6">
      <c r="A269" s="1325" t="s">
        <v>2419</v>
      </c>
      <c r="B269" s="1325" t="s">
        <v>2420</v>
      </c>
      <c r="C269" s="162">
        <v>2</v>
      </c>
      <c r="D269" s="1325" t="s">
        <v>2287</v>
      </c>
      <c r="E269" s="1325" t="s">
        <v>2267</v>
      </c>
      <c r="F269" s="1325" t="s">
        <v>1870</v>
      </c>
    </row>
    <row r="270" spans="1:6">
      <c r="A270" s="1325" t="s">
        <v>2421</v>
      </c>
      <c r="B270" s="1325" t="s">
        <v>2422</v>
      </c>
      <c r="C270" s="162">
        <v>2</v>
      </c>
      <c r="D270" s="1325" t="s">
        <v>2288</v>
      </c>
      <c r="E270" s="1325" t="s">
        <v>2267</v>
      </c>
      <c r="F270" s="1325" t="s">
        <v>1870</v>
      </c>
    </row>
    <row r="271" spans="1:6">
      <c r="A271" s="1325" t="s">
        <v>2423</v>
      </c>
      <c r="B271" s="1325" t="s">
        <v>2424</v>
      </c>
      <c r="C271" s="162">
        <v>2</v>
      </c>
      <c r="D271" s="1325" t="s">
        <v>2288</v>
      </c>
      <c r="E271" s="1325" t="s">
        <v>2267</v>
      </c>
      <c r="F271" s="1325" t="s">
        <v>1870</v>
      </c>
    </row>
    <row r="272" spans="1:6">
      <c r="A272" s="1325" t="s">
        <v>2425</v>
      </c>
      <c r="B272" s="1325" t="s">
        <v>2426</v>
      </c>
      <c r="C272" s="162">
        <v>2</v>
      </c>
      <c r="D272" s="1325" t="s">
        <v>2288</v>
      </c>
      <c r="E272" s="1325" t="s">
        <v>2267</v>
      </c>
      <c r="F272" s="1325" t="s">
        <v>1870</v>
      </c>
    </row>
    <row r="273" spans="1:6">
      <c r="A273" s="1325" t="s">
        <v>2427</v>
      </c>
      <c r="B273" s="1325" t="s">
        <v>2428</v>
      </c>
      <c r="C273" s="162">
        <v>2</v>
      </c>
      <c r="D273" s="1325" t="s">
        <v>2288</v>
      </c>
      <c r="E273" s="1325" t="s">
        <v>2267</v>
      </c>
      <c r="F273" s="1325" t="s">
        <v>1870</v>
      </c>
    </row>
    <row r="274" spans="1:6">
      <c r="A274" s="1325" t="s">
        <v>2429</v>
      </c>
      <c r="B274" s="1325" t="s">
        <v>2430</v>
      </c>
      <c r="C274" s="162">
        <v>2</v>
      </c>
      <c r="D274" s="1325" t="s">
        <v>2288</v>
      </c>
      <c r="E274" s="1325" t="s">
        <v>2267</v>
      </c>
      <c r="F274" s="1325" t="s">
        <v>1870</v>
      </c>
    </row>
    <row r="275" spans="1:6">
      <c r="A275" s="1325" t="s">
        <v>2431</v>
      </c>
      <c r="B275" s="1325" t="s">
        <v>2432</v>
      </c>
      <c r="C275" s="162">
        <v>2</v>
      </c>
      <c r="D275" s="1325" t="s">
        <v>2288</v>
      </c>
      <c r="E275" s="1325" t="s">
        <v>2267</v>
      </c>
      <c r="F275" s="1325" t="s">
        <v>1870</v>
      </c>
    </row>
    <row r="276" spans="1:6">
      <c r="A276" s="1325" t="s">
        <v>166</v>
      </c>
      <c r="B276" s="1325" t="s">
        <v>2433</v>
      </c>
      <c r="C276" s="162">
        <v>2</v>
      </c>
      <c r="D276" s="1325" t="s">
        <v>2289</v>
      </c>
      <c r="E276" s="1325" t="s">
        <v>2267</v>
      </c>
      <c r="F276" s="1325" t="s">
        <v>1870</v>
      </c>
    </row>
    <row r="277" spans="1:6">
      <c r="A277" s="1325" t="s">
        <v>2434</v>
      </c>
      <c r="B277" s="1325" t="s">
        <v>2435</v>
      </c>
      <c r="C277" s="162">
        <v>2</v>
      </c>
      <c r="D277" s="1325" t="s">
        <v>2288</v>
      </c>
      <c r="E277" s="1325" t="s">
        <v>2267</v>
      </c>
      <c r="F277" s="1325" t="s">
        <v>1870</v>
      </c>
    </row>
    <row r="278" spans="1:6">
      <c r="A278" s="1325" t="s">
        <v>2436</v>
      </c>
      <c r="B278" s="1325" t="s">
        <v>2437</v>
      </c>
      <c r="C278" s="162">
        <v>2</v>
      </c>
      <c r="D278" s="1325" t="s">
        <v>2288</v>
      </c>
      <c r="E278" s="1325" t="s">
        <v>2267</v>
      </c>
      <c r="F278" s="1325" t="s">
        <v>1870</v>
      </c>
    </row>
    <row r="279" spans="1:6">
      <c r="A279" s="1325" t="s">
        <v>2438</v>
      </c>
      <c r="B279" s="1325" t="s">
        <v>2439</v>
      </c>
      <c r="C279" s="162">
        <v>2</v>
      </c>
      <c r="D279" s="1325" t="s">
        <v>2289</v>
      </c>
      <c r="E279" s="1325" t="s">
        <v>2267</v>
      </c>
      <c r="F279" s="1325" t="s">
        <v>1870</v>
      </c>
    </row>
    <row r="280" spans="1:6">
      <c r="A280" s="1325" t="s">
        <v>2440</v>
      </c>
      <c r="B280" s="1325" t="s">
        <v>2441</v>
      </c>
      <c r="C280" s="162">
        <v>2</v>
      </c>
      <c r="D280" s="1325" t="s">
        <v>2289</v>
      </c>
      <c r="E280" s="1325" t="s">
        <v>2267</v>
      </c>
      <c r="F280" s="1325" t="s">
        <v>1870</v>
      </c>
    </row>
    <row r="281" spans="1:6">
      <c r="A281" s="1325" t="s">
        <v>2442</v>
      </c>
      <c r="B281" s="1325" t="s">
        <v>2443</v>
      </c>
      <c r="C281" s="162">
        <v>2</v>
      </c>
      <c r="D281" s="1325" t="s">
        <v>2289</v>
      </c>
      <c r="E281" s="1325" t="s">
        <v>2267</v>
      </c>
      <c r="F281" s="1325" t="s">
        <v>1870</v>
      </c>
    </row>
    <row r="282" spans="1:6">
      <c r="A282" s="1325" t="s">
        <v>2444</v>
      </c>
      <c r="B282" s="1325" t="s">
        <v>2445</v>
      </c>
      <c r="C282" s="162">
        <v>2</v>
      </c>
      <c r="D282" s="1325" t="s">
        <v>2289</v>
      </c>
      <c r="E282" s="1325" t="s">
        <v>2267</v>
      </c>
      <c r="F282" s="1325" t="s">
        <v>1870</v>
      </c>
    </row>
    <row r="283" spans="1:6">
      <c r="A283" s="1325" t="s">
        <v>2446</v>
      </c>
      <c r="B283" s="1325" t="s">
        <v>2447</v>
      </c>
      <c r="C283" s="162">
        <v>2</v>
      </c>
      <c r="D283" s="1325" t="s">
        <v>2289</v>
      </c>
      <c r="E283" s="1325" t="s">
        <v>2267</v>
      </c>
      <c r="F283" s="1325" t="s">
        <v>1870</v>
      </c>
    </row>
    <row r="284" spans="1:6">
      <c r="A284" s="1325" t="s">
        <v>2448</v>
      </c>
      <c r="B284" s="1325" t="s">
        <v>2449</v>
      </c>
      <c r="C284" s="162">
        <v>2</v>
      </c>
      <c r="D284" s="1325" t="s">
        <v>2290</v>
      </c>
      <c r="E284" s="1325" t="s">
        <v>2267</v>
      </c>
      <c r="F284" s="1325" t="s">
        <v>1870</v>
      </c>
    </row>
    <row r="285" spans="1:6">
      <c r="A285" s="1325" t="s">
        <v>2450</v>
      </c>
      <c r="B285" s="1325" t="s">
        <v>2451</v>
      </c>
      <c r="C285" s="162">
        <v>2</v>
      </c>
      <c r="D285" s="1325" t="s">
        <v>2290</v>
      </c>
      <c r="E285" s="1325" t="s">
        <v>2267</v>
      </c>
      <c r="F285" s="1325" t="s">
        <v>1870</v>
      </c>
    </row>
    <row r="286" spans="1:6">
      <c r="A286" s="1325" t="s">
        <v>2452</v>
      </c>
      <c r="B286" s="1325" t="s">
        <v>2453</v>
      </c>
      <c r="C286" s="162">
        <v>2</v>
      </c>
      <c r="D286" s="1325" t="s">
        <v>2290</v>
      </c>
      <c r="E286" s="1325" t="s">
        <v>2267</v>
      </c>
      <c r="F286" s="1325" t="s">
        <v>1870</v>
      </c>
    </row>
    <row r="287" spans="1:6">
      <c r="A287" s="1325" t="s">
        <v>2454</v>
      </c>
      <c r="B287" s="1325" t="s">
        <v>2455</v>
      </c>
      <c r="C287" s="162">
        <v>2</v>
      </c>
      <c r="D287" s="1325" t="s">
        <v>2290</v>
      </c>
      <c r="E287" s="1325" t="s">
        <v>2267</v>
      </c>
      <c r="F287" s="1325" t="s">
        <v>1870</v>
      </c>
    </row>
    <row r="288" spans="1:6">
      <c r="A288" s="1325" t="s">
        <v>2456</v>
      </c>
      <c r="B288" s="1325" t="s">
        <v>2457</v>
      </c>
      <c r="C288" s="162">
        <v>2</v>
      </c>
      <c r="D288" s="1325" t="s">
        <v>2290</v>
      </c>
      <c r="E288" s="1325" t="s">
        <v>2267</v>
      </c>
      <c r="F288" s="1325" t="s">
        <v>1870</v>
      </c>
    </row>
    <row r="289" spans="1:6">
      <c r="A289" s="1325" t="s">
        <v>2458</v>
      </c>
      <c r="B289" s="1325" t="s">
        <v>327</v>
      </c>
      <c r="C289" s="162">
        <v>2</v>
      </c>
      <c r="D289" s="1325" t="s">
        <v>2291</v>
      </c>
      <c r="E289" s="1325" t="s">
        <v>2267</v>
      </c>
      <c r="F289" s="1325" t="s">
        <v>1870</v>
      </c>
    </row>
    <row r="290" spans="1:6">
      <c r="A290" s="1325" t="s">
        <v>2459</v>
      </c>
      <c r="B290" s="1325" t="s">
        <v>2460</v>
      </c>
      <c r="C290" s="162">
        <v>2</v>
      </c>
      <c r="D290" s="1325" t="s">
        <v>2291</v>
      </c>
      <c r="E290" s="1325" t="s">
        <v>2267</v>
      </c>
      <c r="F290" s="1325" t="s">
        <v>1870</v>
      </c>
    </row>
    <row r="291" spans="1:6">
      <c r="A291" s="1325" t="s">
        <v>2461</v>
      </c>
      <c r="B291" s="1325" t="s">
        <v>2462</v>
      </c>
      <c r="C291" s="162">
        <v>2</v>
      </c>
      <c r="D291" s="1325" t="s">
        <v>2291</v>
      </c>
      <c r="E291" s="1325" t="s">
        <v>2267</v>
      </c>
      <c r="F291" s="1325" t="s">
        <v>1870</v>
      </c>
    </row>
    <row r="292" spans="1:6">
      <c r="A292" s="1325" t="s">
        <v>2163</v>
      </c>
      <c r="B292" s="1325" t="s">
        <v>2463</v>
      </c>
      <c r="C292" s="162">
        <v>2</v>
      </c>
      <c r="D292" s="1325" t="s">
        <v>2291</v>
      </c>
      <c r="E292" s="1325" t="s">
        <v>2267</v>
      </c>
      <c r="F292" s="1325" t="s">
        <v>1870</v>
      </c>
    </row>
    <row r="293" spans="1:6">
      <c r="A293" s="1325" t="s">
        <v>2464</v>
      </c>
      <c r="B293" s="1325" t="s">
        <v>2465</v>
      </c>
      <c r="C293" s="162">
        <v>2</v>
      </c>
      <c r="D293" s="1325" t="s">
        <v>2291</v>
      </c>
      <c r="E293" s="1325" t="s">
        <v>2267</v>
      </c>
      <c r="F293" s="1325" t="s">
        <v>1870</v>
      </c>
    </row>
    <row r="294" spans="1:6">
      <c r="A294" s="1325" t="s">
        <v>2466</v>
      </c>
      <c r="B294" s="1325" t="s">
        <v>2467</v>
      </c>
      <c r="C294" s="162">
        <v>2</v>
      </c>
      <c r="D294" s="1325" t="s">
        <v>2291</v>
      </c>
      <c r="E294" s="1325" t="s">
        <v>2267</v>
      </c>
      <c r="F294" s="1325" t="s">
        <v>1870</v>
      </c>
    </row>
    <row r="295" spans="1:6">
      <c r="A295" s="1325" t="s">
        <v>2468</v>
      </c>
      <c r="B295" s="1325" t="s">
        <v>2469</v>
      </c>
      <c r="C295" s="162">
        <v>2</v>
      </c>
      <c r="D295" s="1325" t="s">
        <v>2291</v>
      </c>
      <c r="E295" s="1325" t="s">
        <v>2267</v>
      </c>
      <c r="F295" s="1325" t="s">
        <v>1870</v>
      </c>
    </row>
    <row r="296" spans="1:6">
      <c r="A296" s="1325" t="s">
        <v>2470</v>
      </c>
      <c r="B296" s="1325" t="s">
        <v>2471</v>
      </c>
      <c r="C296" s="162">
        <v>2</v>
      </c>
      <c r="D296" s="1325" t="s">
        <v>2291</v>
      </c>
      <c r="E296" s="1325" t="s">
        <v>2267</v>
      </c>
      <c r="F296" s="1325" t="s">
        <v>1870</v>
      </c>
    </row>
    <row r="297" spans="1:6">
      <c r="A297" s="1325" t="s">
        <v>2472</v>
      </c>
      <c r="B297" s="1325" t="s">
        <v>2473</v>
      </c>
      <c r="C297" s="162">
        <v>2</v>
      </c>
      <c r="D297" s="1325" t="s">
        <v>2291</v>
      </c>
      <c r="E297" s="1325" t="s">
        <v>2267</v>
      </c>
      <c r="F297" s="1325" t="s">
        <v>1870</v>
      </c>
    </row>
    <row r="298" spans="1:6">
      <c r="A298" s="1325" t="s">
        <v>2474</v>
      </c>
      <c r="B298" s="1325" t="s">
        <v>2475</v>
      </c>
      <c r="C298" s="162">
        <v>2</v>
      </c>
      <c r="D298" s="1325" t="s">
        <v>2291</v>
      </c>
      <c r="E298" s="1325" t="s">
        <v>2267</v>
      </c>
      <c r="F298" s="1325" t="s">
        <v>1870</v>
      </c>
    </row>
    <row r="299" spans="1:6">
      <c r="A299" s="1325" t="s">
        <v>2476</v>
      </c>
      <c r="B299" s="1325" t="s">
        <v>291</v>
      </c>
      <c r="C299" s="162">
        <v>2</v>
      </c>
      <c r="D299" s="1325" t="s">
        <v>2291</v>
      </c>
      <c r="E299" s="1325" t="s">
        <v>2267</v>
      </c>
      <c r="F299" s="1325" t="s">
        <v>1870</v>
      </c>
    </row>
    <row r="300" spans="1:6">
      <c r="A300" s="1325" t="s">
        <v>2477</v>
      </c>
      <c r="B300" s="1325" t="s">
        <v>2478</v>
      </c>
      <c r="C300" s="162">
        <v>2</v>
      </c>
      <c r="D300" s="1325" t="s">
        <v>2291</v>
      </c>
      <c r="E300" s="1325" t="s">
        <v>2267</v>
      </c>
      <c r="F300" s="1325" t="s">
        <v>1870</v>
      </c>
    </row>
    <row r="301" spans="1:6">
      <c r="A301" s="1325" t="s">
        <v>2479</v>
      </c>
      <c r="B301" s="1325" t="s">
        <v>2480</v>
      </c>
      <c r="C301" s="162">
        <v>2</v>
      </c>
      <c r="D301" s="1325" t="s">
        <v>2291</v>
      </c>
      <c r="E301" s="1325" t="s">
        <v>2267</v>
      </c>
      <c r="F301" s="1325" t="s">
        <v>1870</v>
      </c>
    </row>
    <row r="302" spans="1:6">
      <c r="A302" s="1325" t="s">
        <v>2481</v>
      </c>
      <c r="B302" s="1325" t="s">
        <v>2482</v>
      </c>
      <c r="C302" s="162">
        <v>2</v>
      </c>
      <c r="D302" s="1325" t="s">
        <v>2291</v>
      </c>
      <c r="E302" s="1325" t="s">
        <v>2267</v>
      </c>
      <c r="F302" s="1325" t="s">
        <v>1870</v>
      </c>
    </row>
    <row r="303" spans="1:6">
      <c r="A303" s="1325" t="s">
        <v>2483</v>
      </c>
      <c r="B303" s="1325" t="s">
        <v>2484</v>
      </c>
      <c r="C303" s="162">
        <v>2</v>
      </c>
      <c r="D303" s="1325" t="s">
        <v>2485</v>
      </c>
      <c r="E303" s="1325" t="s">
        <v>2267</v>
      </c>
      <c r="F303" s="1325" t="s">
        <v>1870</v>
      </c>
    </row>
    <row r="304" spans="1:6">
      <c r="A304" s="1325" t="s">
        <v>2486</v>
      </c>
      <c r="B304" s="1325" t="s">
        <v>2487</v>
      </c>
      <c r="C304" s="162">
        <v>2</v>
      </c>
      <c r="D304" s="1325" t="s">
        <v>2485</v>
      </c>
      <c r="E304" s="1325" t="s">
        <v>2267</v>
      </c>
      <c r="F304" s="1325" t="s">
        <v>1870</v>
      </c>
    </row>
    <row r="305" spans="1:6">
      <c r="A305" s="1325" t="s">
        <v>1888</v>
      </c>
      <c r="B305" s="1325" t="s">
        <v>2488</v>
      </c>
      <c r="C305" s="162">
        <v>2</v>
      </c>
      <c r="D305" s="1325" t="s">
        <v>2485</v>
      </c>
      <c r="E305" s="1325" t="s">
        <v>2267</v>
      </c>
      <c r="F305" s="1325" t="s">
        <v>1870</v>
      </c>
    </row>
    <row r="306" spans="1:6">
      <c r="A306" s="1325" t="s">
        <v>2489</v>
      </c>
      <c r="B306" s="1325" t="s">
        <v>2490</v>
      </c>
      <c r="C306" s="162">
        <v>2</v>
      </c>
      <c r="D306" s="1325" t="s">
        <v>2485</v>
      </c>
      <c r="E306" s="1325" t="s">
        <v>2267</v>
      </c>
      <c r="F306" s="1325" t="s">
        <v>1870</v>
      </c>
    </row>
    <row r="307" spans="1:6">
      <c r="A307" s="1325" t="s">
        <v>2491</v>
      </c>
      <c r="B307" s="1325" t="s">
        <v>2492</v>
      </c>
      <c r="C307" s="162">
        <v>2</v>
      </c>
      <c r="D307" s="1325" t="s">
        <v>2485</v>
      </c>
      <c r="E307" s="1325" t="s">
        <v>2267</v>
      </c>
      <c r="F307" s="1325" t="s">
        <v>1870</v>
      </c>
    </row>
    <row r="308" spans="1:6">
      <c r="A308" s="1325" t="s">
        <v>2493</v>
      </c>
      <c r="B308" s="1325" t="s">
        <v>2494</v>
      </c>
      <c r="C308" s="162">
        <v>2</v>
      </c>
      <c r="D308" s="1325" t="s">
        <v>2485</v>
      </c>
      <c r="E308" s="1325" t="s">
        <v>2267</v>
      </c>
      <c r="F308" s="1325" t="s">
        <v>1870</v>
      </c>
    </row>
    <row r="309" spans="1:6">
      <c r="A309" s="1325" t="s">
        <v>2495</v>
      </c>
      <c r="B309" s="1325" t="s">
        <v>2496</v>
      </c>
      <c r="C309" s="162">
        <v>2</v>
      </c>
      <c r="D309" s="1325" t="s">
        <v>2485</v>
      </c>
      <c r="E309" s="1325" t="s">
        <v>2267</v>
      </c>
      <c r="F309" s="1325" t="s">
        <v>1870</v>
      </c>
    </row>
    <row r="310" spans="1:6">
      <c r="A310" s="1325" t="s">
        <v>2497</v>
      </c>
      <c r="B310" s="1325" t="s">
        <v>2498</v>
      </c>
      <c r="C310" s="162">
        <v>2</v>
      </c>
      <c r="D310" s="1325" t="s">
        <v>2295</v>
      </c>
      <c r="E310" s="1325" t="s">
        <v>2267</v>
      </c>
      <c r="F310" s="1325" t="s">
        <v>1870</v>
      </c>
    </row>
    <row r="311" spans="1:6">
      <c r="A311" s="1325" t="s">
        <v>2499</v>
      </c>
      <c r="B311" s="1325" t="s">
        <v>2500</v>
      </c>
      <c r="C311" s="162">
        <v>2</v>
      </c>
      <c r="D311" s="1325" t="s">
        <v>2295</v>
      </c>
      <c r="E311" s="1325" t="s">
        <v>2267</v>
      </c>
      <c r="F311" s="1325" t="s">
        <v>1870</v>
      </c>
    </row>
    <row r="312" spans="1:6">
      <c r="A312" s="1325" t="s">
        <v>2501</v>
      </c>
      <c r="B312" s="1325" t="s">
        <v>2502</v>
      </c>
      <c r="C312" s="162">
        <v>2</v>
      </c>
      <c r="D312" s="1325" t="s">
        <v>2295</v>
      </c>
      <c r="E312" s="1325" t="s">
        <v>2267</v>
      </c>
      <c r="F312" s="1325" t="s">
        <v>1870</v>
      </c>
    </row>
    <row r="313" spans="1:6">
      <c r="A313" s="1325" t="s">
        <v>2503</v>
      </c>
      <c r="B313" s="1325" t="s">
        <v>2504</v>
      </c>
      <c r="C313" s="162">
        <v>2</v>
      </c>
      <c r="D313" s="1325" t="s">
        <v>2295</v>
      </c>
      <c r="E313" s="1325" t="s">
        <v>2267</v>
      </c>
      <c r="F313" s="1325" t="s">
        <v>1870</v>
      </c>
    </row>
    <row r="314" spans="1:6">
      <c r="A314" s="1325" t="s">
        <v>2505</v>
      </c>
      <c r="B314" s="1325" t="s">
        <v>2506</v>
      </c>
      <c r="C314" s="162">
        <v>2</v>
      </c>
      <c r="D314" s="1325" t="s">
        <v>2295</v>
      </c>
      <c r="E314" s="1325" t="s">
        <v>2267</v>
      </c>
      <c r="F314" s="1325" t="s">
        <v>1870</v>
      </c>
    </row>
    <row r="315" spans="1:6">
      <c r="A315" s="1325" t="s">
        <v>2507</v>
      </c>
      <c r="B315" s="1325" t="s">
        <v>2508</v>
      </c>
      <c r="C315" s="162">
        <v>2</v>
      </c>
      <c r="D315" s="1325" t="s">
        <v>2295</v>
      </c>
      <c r="E315" s="1325" t="s">
        <v>2267</v>
      </c>
      <c r="F315" s="1325" t="s">
        <v>1870</v>
      </c>
    </row>
    <row r="316" spans="1:6">
      <c r="A316" s="1325" t="s">
        <v>2509</v>
      </c>
      <c r="B316" s="1325" t="s">
        <v>2510</v>
      </c>
      <c r="C316" s="162">
        <v>2</v>
      </c>
      <c r="D316" s="1325" t="s">
        <v>2295</v>
      </c>
      <c r="E316" s="1325" t="s">
        <v>2267</v>
      </c>
      <c r="F316" s="1325" t="s">
        <v>1870</v>
      </c>
    </row>
    <row r="317" spans="1:6">
      <c r="A317" s="1325" t="s">
        <v>2511</v>
      </c>
      <c r="B317" s="1325" t="s">
        <v>2512</v>
      </c>
      <c r="C317" s="162">
        <v>2</v>
      </c>
      <c r="D317" s="1325" t="s">
        <v>2295</v>
      </c>
      <c r="E317" s="1325" t="s">
        <v>2267</v>
      </c>
      <c r="F317" s="1325" t="s">
        <v>1870</v>
      </c>
    </row>
    <row r="318" spans="1:6">
      <c r="A318" s="1325" t="s">
        <v>2513</v>
      </c>
      <c r="B318" s="1325" t="s">
        <v>2514</v>
      </c>
      <c r="C318" s="162">
        <v>2</v>
      </c>
      <c r="D318" s="1325" t="s">
        <v>2295</v>
      </c>
      <c r="E318" s="1325" t="s">
        <v>2267</v>
      </c>
      <c r="F318" s="1325" t="s">
        <v>1870</v>
      </c>
    </row>
    <row r="319" spans="1:6">
      <c r="A319" s="1325" t="s">
        <v>2165</v>
      </c>
      <c r="B319" s="1325" t="s">
        <v>2515</v>
      </c>
      <c r="C319" s="162">
        <v>2</v>
      </c>
      <c r="D319" s="1325" t="s">
        <v>2295</v>
      </c>
      <c r="E319" s="1325" t="s">
        <v>2267</v>
      </c>
      <c r="F319" s="1325" t="s">
        <v>1870</v>
      </c>
    </row>
    <row r="320" spans="1:6">
      <c r="A320" s="1325" t="s">
        <v>2167</v>
      </c>
      <c r="B320" s="1325" t="s">
        <v>2516</v>
      </c>
      <c r="C320" s="162">
        <v>2</v>
      </c>
      <c r="D320" s="1325" t="s">
        <v>2295</v>
      </c>
      <c r="E320" s="1325" t="s">
        <v>2267</v>
      </c>
      <c r="F320" s="1325" t="s">
        <v>1870</v>
      </c>
    </row>
    <row r="321" spans="1:6">
      <c r="A321" s="1325" t="s">
        <v>2169</v>
      </c>
      <c r="B321" s="1325" t="s">
        <v>2517</v>
      </c>
      <c r="C321" s="162">
        <v>2</v>
      </c>
      <c r="D321" s="1325" t="s">
        <v>2295</v>
      </c>
      <c r="E321" s="1325" t="s">
        <v>2267</v>
      </c>
      <c r="F321" s="1325" t="s">
        <v>1870</v>
      </c>
    </row>
    <row r="322" spans="1:6">
      <c r="A322" s="1325" t="s">
        <v>2173</v>
      </c>
      <c r="B322" s="1325" t="s">
        <v>2518</v>
      </c>
      <c r="C322" s="162">
        <v>2</v>
      </c>
      <c r="D322" s="1325" t="s">
        <v>2295</v>
      </c>
      <c r="E322" s="1325" t="s">
        <v>2267</v>
      </c>
      <c r="F322" s="1325" t="s">
        <v>1870</v>
      </c>
    </row>
    <row r="323" spans="1:6">
      <c r="A323" s="1325" t="s">
        <v>2519</v>
      </c>
      <c r="B323" s="1325" t="s">
        <v>2520</v>
      </c>
      <c r="C323" s="162">
        <v>2</v>
      </c>
      <c r="D323" s="1325" t="s">
        <v>2297</v>
      </c>
      <c r="E323" s="1325" t="s">
        <v>2267</v>
      </c>
      <c r="F323" s="1325" t="s">
        <v>1870</v>
      </c>
    </row>
    <row r="324" spans="1:6">
      <c r="A324" s="1325" t="s">
        <v>2521</v>
      </c>
      <c r="B324" s="1325" t="s">
        <v>2522</v>
      </c>
      <c r="C324" s="162">
        <v>2</v>
      </c>
      <c r="D324" s="1325" t="s">
        <v>2297</v>
      </c>
      <c r="E324" s="1325" t="s">
        <v>2267</v>
      </c>
      <c r="F324" s="1325" t="s">
        <v>1870</v>
      </c>
    </row>
    <row r="325" spans="1:6">
      <c r="A325" s="1325" t="s">
        <v>2523</v>
      </c>
      <c r="B325" s="1325" t="s">
        <v>2524</v>
      </c>
      <c r="C325" s="162">
        <v>2</v>
      </c>
      <c r="D325" s="1325" t="s">
        <v>2297</v>
      </c>
      <c r="E325" s="1325" t="s">
        <v>2267</v>
      </c>
      <c r="F325" s="1325" t="s">
        <v>1870</v>
      </c>
    </row>
    <row r="326" spans="1:6">
      <c r="A326" s="1325" t="s">
        <v>2525</v>
      </c>
      <c r="B326" s="1325" t="s">
        <v>2526</v>
      </c>
      <c r="C326" s="162">
        <v>2</v>
      </c>
      <c r="D326" s="1325" t="s">
        <v>2297</v>
      </c>
      <c r="E326" s="1325" t="s">
        <v>2267</v>
      </c>
      <c r="F326" s="1325" t="s">
        <v>1870</v>
      </c>
    </row>
    <row r="327" spans="1:6">
      <c r="A327" s="1325" t="s">
        <v>2527</v>
      </c>
      <c r="B327" s="1325" t="s">
        <v>2528</v>
      </c>
      <c r="C327" s="162">
        <v>2</v>
      </c>
      <c r="D327" s="1325" t="s">
        <v>2297</v>
      </c>
      <c r="E327" s="1325" t="s">
        <v>2267</v>
      </c>
      <c r="F327" s="1325" t="s">
        <v>1870</v>
      </c>
    </row>
    <row r="328" spans="1:6">
      <c r="A328" s="1325" t="s">
        <v>2529</v>
      </c>
      <c r="B328" s="1325" t="s">
        <v>2530</v>
      </c>
      <c r="C328" s="162">
        <v>2</v>
      </c>
      <c r="D328" s="1325" t="s">
        <v>2302</v>
      </c>
      <c r="E328" s="1325" t="s">
        <v>2267</v>
      </c>
      <c r="F328" s="1325" t="s">
        <v>1870</v>
      </c>
    </row>
    <row r="329" spans="1:6">
      <c r="A329" s="1325" t="s">
        <v>2531</v>
      </c>
      <c r="B329" s="1325" t="s">
        <v>2532</v>
      </c>
      <c r="C329" s="162">
        <v>2</v>
      </c>
      <c r="D329" s="1325" t="s">
        <v>2302</v>
      </c>
      <c r="E329" s="1325" t="s">
        <v>2267</v>
      </c>
      <c r="F329" s="1325" t="s">
        <v>1870</v>
      </c>
    </row>
    <row r="330" spans="1:6">
      <c r="A330" s="1325" t="s">
        <v>2533</v>
      </c>
      <c r="B330" s="1325" t="s">
        <v>2534</v>
      </c>
      <c r="C330" s="162">
        <v>2</v>
      </c>
      <c r="D330" s="1325" t="s">
        <v>2302</v>
      </c>
      <c r="E330" s="1325" t="s">
        <v>2267</v>
      </c>
      <c r="F330" s="1325" t="s">
        <v>1870</v>
      </c>
    </row>
    <row r="331" spans="1:6">
      <c r="A331" s="1325" t="s">
        <v>2535</v>
      </c>
      <c r="B331" s="1325" t="s">
        <v>2536</v>
      </c>
      <c r="C331" s="162">
        <v>2</v>
      </c>
      <c r="D331" s="1325" t="s">
        <v>2302</v>
      </c>
      <c r="E331" s="1325" t="s">
        <v>2267</v>
      </c>
      <c r="F331" s="1325" t="s">
        <v>1870</v>
      </c>
    </row>
    <row r="332" spans="1:6">
      <c r="A332" s="1325" t="s">
        <v>2171</v>
      </c>
      <c r="B332" s="1325" t="s">
        <v>2537</v>
      </c>
      <c r="C332" s="162">
        <v>2</v>
      </c>
      <c r="D332" s="1325" t="s">
        <v>2304</v>
      </c>
      <c r="E332" s="1325" t="s">
        <v>2267</v>
      </c>
      <c r="F332" s="1325" t="s">
        <v>1870</v>
      </c>
    </row>
    <row r="333" spans="1:6">
      <c r="A333" s="1325" t="s">
        <v>2538</v>
      </c>
      <c r="B333" s="1325" t="s">
        <v>2539</v>
      </c>
      <c r="C333" s="162">
        <v>2</v>
      </c>
      <c r="D333" s="1325" t="s">
        <v>2304</v>
      </c>
      <c r="E333" s="1325" t="s">
        <v>2267</v>
      </c>
      <c r="F333" s="1325" t="s">
        <v>1870</v>
      </c>
    </row>
    <row r="334" spans="1:6">
      <c r="A334" s="1325" t="s">
        <v>2540</v>
      </c>
      <c r="B334" s="1325" t="s">
        <v>2541</v>
      </c>
      <c r="C334" s="162">
        <v>3</v>
      </c>
      <c r="D334" s="1325" t="s">
        <v>2269</v>
      </c>
      <c r="E334" s="1325" t="s">
        <v>2267</v>
      </c>
      <c r="F334" s="1325" t="s">
        <v>1870</v>
      </c>
    </row>
    <row r="335" spans="1:6">
      <c r="A335" s="1325" t="s">
        <v>2542</v>
      </c>
      <c r="B335" s="1325" t="s">
        <v>2543</v>
      </c>
      <c r="C335" s="162">
        <v>3</v>
      </c>
      <c r="D335" s="1325" t="s">
        <v>2269</v>
      </c>
      <c r="E335" s="1325" t="s">
        <v>2267</v>
      </c>
      <c r="F335" s="1325" t="s">
        <v>1870</v>
      </c>
    </row>
    <row r="336" spans="1:6">
      <c r="A336" s="1325" t="s">
        <v>2544</v>
      </c>
      <c r="B336" s="1325" t="s">
        <v>2545</v>
      </c>
      <c r="C336" s="162">
        <v>3</v>
      </c>
      <c r="D336" s="1325" t="s">
        <v>2269</v>
      </c>
      <c r="E336" s="1325" t="s">
        <v>2267</v>
      </c>
      <c r="F336" s="1325" t="s">
        <v>1870</v>
      </c>
    </row>
    <row r="337" spans="1:6">
      <c r="A337" s="1325" t="s">
        <v>2546</v>
      </c>
      <c r="B337" s="1325" t="s">
        <v>2547</v>
      </c>
      <c r="C337" s="162">
        <v>3</v>
      </c>
      <c r="D337" s="1325" t="s">
        <v>2269</v>
      </c>
      <c r="E337" s="1325" t="s">
        <v>2267</v>
      </c>
      <c r="F337" s="1325" t="s">
        <v>1870</v>
      </c>
    </row>
    <row r="338" spans="1:6">
      <c r="A338" s="1325" t="s">
        <v>2548</v>
      </c>
      <c r="B338" s="1325" t="s">
        <v>2549</v>
      </c>
      <c r="C338" s="162">
        <v>3</v>
      </c>
      <c r="D338" s="1325" t="s">
        <v>2269</v>
      </c>
      <c r="E338" s="1325" t="s">
        <v>2267</v>
      </c>
      <c r="F338" s="1325" t="s">
        <v>1870</v>
      </c>
    </row>
    <row r="339" spans="1:6">
      <c r="A339" s="1325" t="s">
        <v>2550</v>
      </c>
      <c r="B339" s="1325" t="s">
        <v>2551</v>
      </c>
      <c r="C339" s="162">
        <v>3</v>
      </c>
      <c r="D339" s="1325" t="s">
        <v>2270</v>
      </c>
      <c r="E339" s="1325" t="s">
        <v>2267</v>
      </c>
      <c r="F339" s="1325" t="s">
        <v>1870</v>
      </c>
    </row>
    <row r="340" spans="1:6">
      <c r="A340" s="1325" t="s">
        <v>2552</v>
      </c>
      <c r="B340" s="1325" t="s">
        <v>2553</v>
      </c>
      <c r="C340" s="162">
        <v>3</v>
      </c>
      <c r="D340" s="1325" t="s">
        <v>2270</v>
      </c>
      <c r="E340" s="1325" t="s">
        <v>2267</v>
      </c>
      <c r="F340" s="1325" t="s">
        <v>1870</v>
      </c>
    </row>
    <row r="341" spans="1:6">
      <c r="A341" s="1325" t="s">
        <v>2554</v>
      </c>
      <c r="B341" s="1325" t="s">
        <v>2555</v>
      </c>
      <c r="C341" s="162">
        <v>3</v>
      </c>
      <c r="D341" s="1325" t="s">
        <v>2270</v>
      </c>
      <c r="E341" s="1325" t="s">
        <v>2267</v>
      </c>
      <c r="F341" s="1325" t="s">
        <v>1870</v>
      </c>
    </row>
    <row r="342" spans="1:6">
      <c r="A342" s="1325" t="s">
        <v>2556</v>
      </c>
      <c r="B342" s="1325" t="s">
        <v>2557</v>
      </c>
      <c r="C342" s="162">
        <v>3</v>
      </c>
      <c r="D342" s="1325" t="s">
        <v>2270</v>
      </c>
      <c r="E342" s="1325" t="s">
        <v>2267</v>
      </c>
      <c r="F342" s="1325" t="s">
        <v>1870</v>
      </c>
    </row>
    <row r="343" spans="1:6">
      <c r="A343" s="1325" t="s">
        <v>2558</v>
      </c>
      <c r="B343" s="1325" t="s">
        <v>2559</v>
      </c>
      <c r="C343" s="162">
        <v>3</v>
      </c>
      <c r="D343" s="1325" t="s">
        <v>2270</v>
      </c>
      <c r="E343" s="1325" t="s">
        <v>2267</v>
      </c>
      <c r="F343" s="1325" t="s">
        <v>1870</v>
      </c>
    </row>
    <row r="344" spans="1:6">
      <c r="A344" s="1325" t="s">
        <v>2560</v>
      </c>
      <c r="B344" s="1325" t="s">
        <v>2561</v>
      </c>
      <c r="C344" s="162">
        <v>3</v>
      </c>
      <c r="D344" s="1325" t="s">
        <v>2270</v>
      </c>
      <c r="E344" s="1325" t="s">
        <v>2267</v>
      </c>
      <c r="F344" s="1325" t="s">
        <v>1870</v>
      </c>
    </row>
    <row r="345" spans="1:6">
      <c r="A345" s="1325" t="s">
        <v>2562</v>
      </c>
      <c r="B345" s="1325" t="s">
        <v>2563</v>
      </c>
      <c r="C345" s="162">
        <v>3</v>
      </c>
      <c r="D345" s="1325" t="s">
        <v>2270</v>
      </c>
      <c r="E345" s="1325" t="s">
        <v>2267</v>
      </c>
      <c r="F345" s="1325" t="s">
        <v>1870</v>
      </c>
    </row>
    <row r="346" spans="1:6">
      <c r="A346" s="1325" t="s">
        <v>2564</v>
      </c>
      <c r="B346" s="1325" t="s">
        <v>2565</v>
      </c>
      <c r="C346" s="162">
        <v>3</v>
      </c>
      <c r="D346" s="1325" t="s">
        <v>2270</v>
      </c>
      <c r="E346" s="1325" t="s">
        <v>2267</v>
      </c>
      <c r="F346" s="1325" t="s">
        <v>1870</v>
      </c>
    </row>
    <row r="347" spans="1:6">
      <c r="A347" s="1325" t="s">
        <v>2566</v>
      </c>
      <c r="B347" s="1325" t="s">
        <v>2567</v>
      </c>
      <c r="C347" s="162">
        <v>3</v>
      </c>
      <c r="D347" s="1325" t="s">
        <v>2270</v>
      </c>
      <c r="E347" s="1325" t="s">
        <v>2267</v>
      </c>
      <c r="F347" s="1325" t="s">
        <v>1870</v>
      </c>
    </row>
    <row r="348" spans="1:6">
      <c r="A348" s="1325" t="s">
        <v>2568</v>
      </c>
      <c r="B348" s="1325" t="s">
        <v>2569</v>
      </c>
      <c r="C348" s="162">
        <v>3</v>
      </c>
      <c r="D348" s="1325" t="s">
        <v>2272</v>
      </c>
      <c r="E348" s="1325" t="s">
        <v>2267</v>
      </c>
      <c r="F348" s="1325" t="s">
        <v>1870</v>
      </c>
    </row>
    <row r="349" spans="1:6">
      <c r="A349" s="1325" t="s">
        <v>2570</v>
      </c>
      <c r="B349" s="1325" t="s">
        <v>2571</v>
      </c>
      <c r="C349" s="162">
        <v>3</v>
      </c>
      <c r="D349" s="1325" t="s">
        <v>2272</v>
      </c>
      <c r="E349" s="1325" t="s">
        <v>2267</v>
      </c>
      <c r="F349" s="1325" t="s">
        <v>1870</v>
      </c>
    </row>
    <row r="350" spans="1:6">
      <c r="A350" s="1325" t="s">
        <v>2572</v>
      </c>
      <c r="B350" s="1325" t="s">
        <v>2573</v>
      </c>
      <c r="C350" s="162">
        <v>3</v>
      </c>
      <c r="D350" s="1325" t="s">
        <v>2272</v>
      </c>
      <c r="E350" s="1325" t="s">
        <v>2267</v>
      </c>
      <c r="F350" s="1325" t="s">
        <v>1870</v>
      </c>
    </row>
    <row r="351" spans="1:6">
      <c r="A351" s="1325" t="s">
        <v>2574</v>
      </c>
      <c r="B351" s="1325" t="s">
        <v>2271</v>
      </c>
      <c r="C351" s="162">
        <v>3</v>
      </c>
      <c r="D351" s="1325" t="s">
        <v>2272</v>
      </c>
      <c r="E351" s="1325" t="s">
        <v>2267</v>
      </c>
      <c r="F351" s="1325" t="s">
        <v>1870</v>
      </c>
    </row>
    <row r="352" spans="1:6">
      <c r="A352" s="1325" t="s">
        <v>2575</v>
      </c>
      <c r="B352" s="1325" t="s">
        <v>2576</v>
      </c>
      <c r="C352" s="162">
        <v>3</v>
      </c>
      <c r="D352" s="1325" t="s">
        <v>2272</v>
      </c>
      <c r="E352" s="1325" t="s">
        <v>2267</v>
      </c>
      <c r="F352" s="1325" t="s">
        <v>1870</v>
      </c>
    </row>
    <row r="353" spans="1:6">
      <c r="A353" s="1325" t="s">
        <v>2577</v>
      </c>
      <c r="B353" s="1325" t="s">
        <v>2578</v>
      </c>
      <c r="C353" s="162">
        <v>3</v>
      </c>
      <c r="D353" s="1325" t="s">
        <v>2272</v>
      </c>
      <c r="E353" s="1325" t="s">
        <v>2267</v>
      </c>
      <c r="F353" s="1325" t="s">
        <v>1870</v>
      </c>
    </row>
    <row r="354" spans="1:6">
      <c r="A354" s="1325" t="s">
        <v>2579</v>
      </c>
      <c r="B354" s="1325" t="s">
        <v>2580</v>
      </c>
      <c r="C354" s="162">
        <v>3</v>
      </c>
      <c r="D354" s="1325" t="s">
        <v>2272</v>
      </c>
      <c r="E354" s="1325" t="s">
        <v>2267</v>
      </c>
      <c r="F354" s="1325" t="s">
        <v>1870</v>
      </c>
    </row>
    <row r="355" spans="1:6">
      <c r="A355" s="1325" t="s">
        <v>2581</v>
      </c>
      <c r="B355" s="1325" t="s">
        <v>2582</v>
      </c>
      <c r="C355" s="162">
        <v>3</v>
      </c>
      <c r="D355" s="1325" t="s">
        <v>2272</v>
      </c>
      <c r="E355" s="1325" t="s">
        <v>2267</v>
      </c>
      <c r="F355" s="1325" t="s">
        <v>1870</v>
      </c>
    </row>
    <row r="356" spans="1:6">
      <c r="A356" s="1325" t="s">
        <v>2583</v>
      </c>
      <c r="B356" s="1325" t="s">
        <v>2584</v>
      </c>
      <c r="C356" s="162">
        <v>3</v>
      </c>
      <c r="D356" s="1325" t="s">
        <v>2272</v>
      </c>
      <c r="E356" s="1325" t="s">
        <v>2267</v>
      </c>
      <c r="F356" s="1325" t="s">
        <v>1870</v>
      </c>
    </row>
    <row r="357" spans="1:6">
      <c r="A357" s="1325" t="s">
        <v>2585</v>
      </c>
      <c r="B357" s="1325" t="s">
        <v>2586</v>
      </c>
      <c r="C357" s="162">
        <v>3</v>
      </c>
      <c r="D357" s="1325" t="s">
        <v>2273</v>
      </c>
      <c r="E357" s="1325" t="s">
        <v>2267</v>
      </c>
      <c r="F357" s="1325" t="s">
        <v>1870</v>
      </c>
    </row>
    <row r="358" spans="1:6">
      <c r="A358" s="1325" t="s">
        <v>2587</v>
      </c>
      <c r="B358" s="1325" t="s">
        <v>2588</v>
      </c>
      <c r="C358" s="162">
        <v>3</v>
      </c>
      <c r="D358" s="1325" t="s">
        <v>2273</v>
      </c>
      <c r="E358" s="1325" t="s">
        <v>2267</v>
      </c>
      <c r="F358" s="1325" t="s">
        <v>1870</v>
      </c>
    </row>
    <row r="359" spans="1:6">
      <c r="A359" s="1325" t="s">
        <v>2589</v>
      </c>
      <c r="B359" s="1325" t="s">
        <v>2590</v>
      </c>
      <c r="C359" s="162">
        <v>3</v>
      </c>
      <c r="D359" s="1325" t="s">
        <v>2273</v>
      </c>
      <c r="E359" s="1325" t="s">
        <v>2267</v>
      </c>
      <c r="F359" s="1325" t="s">
        <v>1870</v>
      </c>
    </row>
    <row r="360" spans="1:6">
      <c r="A360" s="1325" t="s">
        <v>2591</v>
      </c>
      <c r="B360" s="1325" t="s">
        <v>2592</v>
      </c>
      <c r="C360" s="162">
        <v>3</v>
      </c>
      <c r="D360" s="1325" t="s">
        <v>2273</v>
      </c>
      <c r="E360" s="1325" t="s">
        <v>2267</v>
      </c>
      <c r="F360" s="1325" t="s">
        <v>1870</v>
      </c>
    </row>
    <row r="361" spans="1:6">
      <c r="A361" s="1325" t="s">
        <v>2593</v>
      </c>
      <c r="B361" s="1325" t="s">
        <v>2594</v>
      </c>
      <c r="C361" s="162">
        <v>3</v>
      </c>
      <c r="D361" s="1325" t="s">
        <v>2273</v>
      </c>
      <c r="E361" s="1325" t="s">
        <v>2267</v>
      </c>
      <c r="F361" s="1325" t="s">
        <v>1870</v>
      </c>
    </row>
    <row r="362" spans="1:6">
      <c r="A362" s="1325" t="s">
        <v>2595</v>
      </c>
      <c r="B362" s="1325" t="s">
        <v>2596</v>
      </c>
      <c r="C362" s="162">
        <v>3</v>
      </c>
      <c r="D362" s="1325" t="s">
        <v>2273</v>
      </c>
      <c r="E362" s="1325" t="s">
        <v>2267</v>
      </c>
      <c r="F362" s="1325" t="s">
        <v>1870</v>
      </c>
    </row>
    <row r="363" spans="1:6">
      <c r="A363" s="1325" t="s">
        <v>2597</v>
      </c>
      <c r="B363" s="1325" t="s">
        <v>2598</v>
      </c>
      <c r="C363" s="162">
        <v>3</v>
      </c>
      <c r="D363" s="1325" t="s">
        <v>2273</v>
      </c>
      <c r="E363" s="1325" t="s">
        <v>2267</v>
      </c>
      <c r="F363" s="1325" t="s">
        <v>1870</v>
      </c>
    </row>
    <row r="364" spans="1:6">
      <c r="A364" s="1325" t="s">
        <v>2599</v>
      </c>
      <c r="B364" s="1325" t="s">
        <v>2600</v>
      </c>
      <c r="C364" s="162">
        <v>3</v>
      </c>
      <c r="D364" s="1325" t="s">
        <v>2273</v>
      </c>
      <c r="E364" s="1325" t="s">
        <v>2267</v>
      </c>
      <c r="F364" s="1325" t="s">
        <v>1870</v>
      </c>
    </row>
    <row r="365" spans="1:6">
      <c r="A365" s="1325" t="s">
        <v>2601</v>
      </c>
      <c r="B365" s="1325" t="s">
        <v>2602</v>
      </c>
      <c r="C365" s="162">
        <v>3</v>
      </c>
      <c r="D365" s="1325" t="s">
        <v>2273</v>
      </c>
      <c r="E365" s="1325" t="s">
        <v>2267</v>
      </c>
      <c r="F365" s="1325" t="s">
        <v>1870</v>
      </c>
    </row>
    <row r="366" spans="1:6">
      <c r="A366" s="1325" t="s">
        <v>2603</v>
      </c>
      <c r="B366" s="1325" t="s">
        <v>2604</v>
      </c>
      <c r="C366" s="162">
        <v>3</v>
      </c>
      <c r="D366" s="1325" t="s">
        <v>2274</v>
      </c>
      <c r="E366" s="1325" t="s">
        <v>2267</v>
      </c>
      <c r="F366" s="1325" t="s">
        <v>1870</v>
      </c>
    </row>
    <row r="367" spans="1:6">
      <c r="A367" s="1325" t="s">
        <v>2605</v>
      </c>
      <c r="B367" s="1325" t="s">
        <v>2606</v>
      </c>
      <c r="C367" s="162">
        <v>3</v>
      </c>
      <c r="D367" s="1325" t="s">
        <v>2274</v>
      </c>
      <c r="E367" s="1325" t="s">
        <v>2267</v>
      </c>
      <c r="F367" s="1325" t="s">
        <v>1870</v>
      </c>
    </row>
    <row r="368" spans="1:6">
      <c r="A368" s="1325" t="s">
        <v>2607</v>
      </c>
      <c r="B368" s="1325" t="s">
        <v>2608</v>
      </c>
      <c r="C368" s="162">
        <v>3</v>
      </c>
      <c r="D368" s="1325" t="s">
        <v>2274</v>
      </c>
      <c r="E368" s="1325" t="s">
        <v>2267</v>
      </c>
      <c r="F368" s="1325" t="s">
        <v>1870</v>
      </c>
    </row>
    <row r="369" spans="1:6">
      <c r="A369" s="1325" t="s">
        <v>2609</v>
      </c>
      <c r="B369" s="1325" t="s">
        <v>2610</v>
      </c>
      <c r="C369" s="162">
        <v>3</v>
      </c>
      <c r="D369" s="1325" t="s">
        <v>2274</v>
      </c>
      <c r="E369" s="1325" t="s">
        <v>2267</v>
      </c>
      <c r="F369" s="1325" t="s">
        <v>1870</v>
      </c>
    </row>
    <row r="370" spans="1:6">
      <c r="A370" s="1325" t="s">
        <v>2611</v>
      </c>
      <c r="B370" s="1325" t="s">
        <v>2612</v>
      </c>
      <c r="C370" s="162">
        <v>3</v>
      </c>
      <c r="D370" s="1325" t="s">
        <v>2274</v>
      </c>
      <c r="E370" s="1325" t="s">
        <v>2267</v>
      </c>
      <c r="F370" s="1325" t="s">
        <v>1870</v>
      </c>
    </row>
    <row r="371" spans="1:6">
      <c r="A371" s="1325" t="s">
        <v>2613</v>
      </c>
      <c r="B371" s="1325" t="s">
        <v>2614</v>
      </c>
      <c r="C371" s="162">
        <v>3</v>
      </c>
      <c r="D371" s="1325" t="s">
        <v>2274</v>
      </c>
      <c r="E371" s="1325" t="s">
        <v>2267</v>
      </c>
      <c r="F371" s="1325" t="s">
        <v>1870</v>
      </c>
    </row>
    <row r="372" spans="1:6">
      <c r="A372" s="1325" t="s">
        <v>2615</v>
      </c>
      <c r="B372" s="1325" t="s">
        <v>2616</v>
      </c>
      <c r="C372" s="162">
        <v>3</v>
      </c>
      <c r="D372" s="1325" t="s">
        <v>2274</v>
      </c>
      <c r="E372" s="1325" t="s">
        <v>2267</v>
      </c>
      <c r="F372" s="1325" t="s">
        <v>1870</v>
      </c>
    </row>
    <row r="373" spans="1:6">
      <c r="A373" s="1325" t="s">
        <v>2617</v>
      </c>
      <c r="B373" s="1325" t="s">
        <v>2618</v>
      </c>
      <c r="C373" s="162">
        <v>3</v>
      </c>
      <c r="D373" s="1325" t="s">
        <v>2276</v>
      </c>
      <c r="E373" s="1325" t="s">
        <v>2267</v>
      </c>
      <c r="F373" s="1325" t="s">
        <v>1870</v>
      </c>
    </row>
    <row r="374" spans="1:6">
      <c r="A374" s="1325" t="s">
        <v>2619</v>
      </c>
      <c r="B374" s="1325" t="s">
        <v>2620</v>
      </c>
      <c r="C374" s="162">
        <v>3</v>
      </c>
      <c r="D374" s="1325" t="s">
        <v>2276</v>
      </c>
      <c r="E374" s="1325" t="s">
        <v>2267</v>
      </c>
      <c r="F374" s="1325" t="s">
        <v>1870</v>
      </c>
    </row>
    <row r="375" spans="1:6">
      <c r="A375" s="1325" t="s">
        <v>2621</v>
      </c>
      <c r="B375" s="1325" t="s">
        <v>2622</v>
      </c>
      <c r="C375" s="162">
        <v>3</v>
      </c>
      <c r="D375" s="1325" t="s">
        <v>2276</v>
      </c>
      <c r="E375" s="1325" t="s">
        <v>2267</v>
      </c>
      <c r="F375" s="1325" t="s">
        <v>1870</v>
      </c>
    </row>
    <row r="376" spans="1:6">
      <c r="A376" s="1325" t="s">
        <v>2623</v>
      </c>
      <c r="B376" s="1325" t="s">
        <v>2624</v>
      </c>
      <c r="C376" s="162">
        <v>3</v>
      </c>
      <c r="D376" s="1325" t="s">
        <v>2276</v>
      </c>
      <c r="E376" s="1325" t="s">
        <v>2267</v>
      </c>
      <c r="F376" s="1325" t="s">
        <v>1870</v>
      </c>
    </row>
    <row r="377" spans="1:6">
      <c r="A377" s="1325" t="s">
        <v>2625</v>
      </c>
      <c r="B377" s="1325" t="s">
        <v>2626</v>
      </c>
      <c r="C377" s="162">
        <v>3</v>
      </c>
      <c r="D377" s="1325" t="s">
        <v>2276</v>
      </c>
      <c r="E377" s="1325" t="s">
        <v>2267</v>
      </c>
      <c r="F377" s="1325" t="s">
        <v>1870</v>
      </c>
    </row>
    <row r="378" spans="1:6">
      <c r="A378" s="1325" t="s">
        <v>2627</v>
      </c>
      <c r="B378" s="1325" t="s">
        <v>2628</v>
      </c>
      <c r="C378" s="162">
        <v>3</v>
      </c>
      <c r="D378" s="1325" t="s">
        <v>2276</v>
      </c>
      <c r="E378" s="1325" t="s">
        <v>2267</v>
      </c>
      <c r="F378" s="1325" t="s">
        <v>1870</v>
      </c>
    </row>
    <row r="379" spans="1:6">
      <c r="A379" s="1325" t="s">
        <v>2629</v>
      </c>
      <c r="B379" s="1325" t="s">
        <v>2630</v>
      </c>
      <c r="C379" s="162">
        <v>3</v>
      </c>
      <c r="D379" s="1325" t="s">
        <v>2276</v>
      </c>
      <c r="E379" s="1325" t="s">
        <v>2267</v>
      </c>
      <c r="F379" s="1325" t="s">
        <v>1870</v>
      </c>
    </row>
    <row r="380" spans="1:6">
      <c r="A380" s="1325" t="s">
        <v>2631</v>
      </c>
      <c r="B380" s="1325" t="s">
        <v>2632</v>
      </c>
      <c r="C380" s="162">
        <v>3</v>
      </c>
      <c r="D380" s="1325" t="s">
        <v>2276</v>
      </c>
      <c r="E380" s="1325" t="s">
        <v>2267</v>
      </c>
      <c r="F380" s="1325" t="s">
        <v>1870</v>
      </c>
    </row>
    <row r="381" spans="1:6">
      <c r="A381" s="1325" t="s">
        <v>2633</v>
      </c>
      <c r="B381" s="1325" t="s">
        <v>2634</v>
      </c>
      <c r="C381" s="162">
        <v>3</v>
      </c>
      <c r="D381" s="1325" t="s">
        <v>2276</v>
      </c>
      <c r="E381" s="1325" t="s">
        <v>2267</v>
      </c>
      <c r="F381" s="1325" t="s">
        <v>1870</v>
      </c>
    </row>
    <row r="382" spans="1:6">
      <c r="A382" s="1325" t="s">
        <v>2635</v>
      </c>
      <c r="B382" s="1325" t="s">
        <v>2636</v>
      </c>
      <c r="C382" s="162">
        <v>3</v>
      </c>
      <c r="D382" s="1325" t="s">
        <v>2276</v>
      </c>
      <c r="E382" s="1325" t="s">
        <v>2267</v>
      </c>
      <c r="F382" s="1325" t="s">
        <v>1870</v>
      </c>
    </row>
    <row r="383" spans="1:6">
      <c r="A383" s="1325" t="s">
        <v>2637</v>
      </c>
      <c r="B383" s="1325" t="s">
        <v>2638</v>
      </c>
      <c r="C383" s="162">
        <v>3</v>
      </c>
      <c r="D383" s="1325" t="s">
        <v>2282</v>
      </c>
      <c r="E383" s="1325" t="s">
        <v>2267</v>
      </c>
      <c r="F383" s="1325" t="s">
        <v>1870</v>
      </c>
    </row>
    <row r="384" spans="1:6">
      <c r="A384" s="1325" t="s">
        <v>2639</v>
      </c>
      <c r="B384" s="1325" t="s">
        <v>2640</v>
      </c>
      <c r="C384" s="162">
        <v>3</v>
      </c>
      <c r="D384" s="1325" t="s">
        <v>2282</v>
      </c>
      <c r="E384" s="1325" t="s">
        <v>2267</v>
      </c>
      <c r="F384" s="1325" t="s">
        <v>1870</v>
      </c>
    </row>
    <row r="385" spans="1:6">
      <c r="A385" s="1325" t="s">
        <v>2641</v>
      </c>
      <c r="B385" s="1325" t="s">
        <v>2642</v>
      </c>
      <c r="C385" s="162">
        <v>3</v>
      </c>
      <c r="D385" s="1325" t="s">
        <v>2282</v>
      </c>
      <c r="E385" s="1325" t="s">
        <v>2267</v>
      </c>
      <c r="F385" s="1325" t="s">
        <v>1870</v>
      </c>
    </row>
    <row r="386" spans="1:6">
      <c r="A386" s="1325" t="s">
        <v>2643</v>
      </c>
      <c r="B386" s="1325" t="s">
        <v>2644</v>
      </c>
      <c r="C386" s="162">
        <v>3</v>
      </c>
      <c r="D386" s="1325" t="s">
        <v>2282</v>
      </c>
      <c r="E386" s="1325" t="s">
        <v>2267</v>
      </c>
      <c r="F386" s="1325" t="s">
        <v>1870</v>
      </c>
    </row>
    <row r="387" spans="1:6">
      <c r="A387" s="1325" t="s">
        <v>2645</v>
      </c>
      <c r="B387" s="1325" t="s">
        <v>2646</v>
      </c>
      <c r="C387" s="162">
        <v>3</v>
      </c>
      <c r="D387" s="1325" t="s">
        <v>2282</v>
      </c>
      <c r="E387" s="1325" t="s">
        <v>2267</v>
      </c>
      <c r="F387" s="1325" t="s">
        <v>1870</v>
      </c>
    </row>
    <row r="388" spans="1:6">
      <c r="A388" s="1325" t="s">
        <v>2647</v>
      </c>
      <c r="B388" s="1325" t="s">
        <v>2648</v>
      </c>
      <c r="C388" s="162">
        <v>3</v>
      </c>
      <c r="D388" s="1325" t="s">
        <v>2284</v>
      </c>
      <c r="E388" s="1325" t="s">
        <v>2267</v>
      </c>
      <c r="F388" s="1325" t="s">
        <v>1870</v>
      </c>
    </row>
    <row r="389" spans="1:6">
      <c r="A389" s="1325" t="s">
        <v>2649</v>
      </c>
      <c r="B389" s="1325" t="s">
        <v>2650</v>
      </c>
      <c r="C389" s="162">
        <v>3</v>
      </c>
      <c r="D389" s="1325" t="s">
        <v>2284</v>
      </c>
      <c r="E389" s="1325" t="s">
        <v>2267</v>
      </c>
      <c r="F389" s="1325" t="s">
        <v>1870</v>
      </c>
    </row>
    <row r="390" spans="1:6">
      <c r="A390" s="1325" t="s">
        <v>2651</v>
      </c>
      <c r="B390" s="1325" t="s">
        <v>2652</v>
      </c>
      <c r="C390" s="162">
        <v>3</v>
      </c>
      <c r="D390" s="1325" t="s">
        <v>2284</v>
      </c>
      <c r="E390" s="1325" t="s">
        <v>2267</v>
      </c>
      <c r="F390" s="1325" t="s">
        <v>1870</v>
      </c>
    </row>
    <row r="391" spans="1:6">
      <c r="A391" s="1325" t="s">
        <v>2653</v>
      </c>
      <c r="B391" s="1325" t="s">
        <v>2654</v>
      </c>
      <c r="C391" s="162">
        <v>3</v>
      </c>
      <c r="D391" s="1325" t="s">
        <v>2284</v>
      </c>
      <c r="E391" s="1325" t="s">
        <v>2267</v>
      </c>
      <c r="F391" s="1325" t="s">
        <v>1870</v>
      </c>
    </row>
    <row r="392" spans="1:6">
      <c r="A392" s="1325" t="s">
        <v>2655</v>
      </c>
      <c r="B392" s="1325" t="s">
        <v>2656</v>
      </c>
      <c r="C392" s="162">
        <v>3</v>
      </c>
      <c r="D392" s="1325" t="s">
        <v>2284</v>
      </c>
      <c r="E392" s="1325" t="s">
        <v>2267</v>
      </c>
      <c r="F392" s="1325" t="s">
        <v>1870</v>
      </c>
    </row>
    <row r="393" spans="1:6">
      <c r="A393" s="1325" t="s">
        <v>2657</v>
      </c>
      <c r="B393" s="1325" t="s">
        <v>2658</v>
      </c>
      <c r="C393" s="162">
        <v>3</v>
      </c>
      <c r="D393" s="1325" t="s">
        <v>2284</v>
      </c>
      <c r="E393" s="1325" t="s">
        <v>2267</v>
      </c>
      <c r="F393" s="1325" t="s">
        <v>1870</v>
      </c>
    </row>
    <row r="394" spans="1:6">
      <c r="A394" s="1325" t="s">
        <v>2659</v>
      </c>
      <c r="B394" s="1325" t="s">
        <v>2660</v>
      </c>
      <c r="C394" s="162">
        <v>3</v>
      </c>
      <c r="D394" s="1325" t="s">
        <v>2284</v>
      </c>
      <c r="E394" s="1325" t="s">
        <v>2267</v>
      </c>
      <c r="F394" s="1325" t="s">
        <v>1870</v>
      </c>
    </row>
    <row r="395" spans="1:6">
      <c r="A395" s="1325" t="s">
        <v>2661</v>
      </c>
      <c r="B395" s="1325" t="s">
        <v>2662</v>
      </c>
      <c r="C395" s="162">
        <v>3</v>
      </c>
      <c r="D395" s="1325" t="s">
        <v>2285</v>
      </c>
      <c r="E395" s="1325" t="s">
        <v>2267</v>
      </c>
      <c r="F395" s="1325" t="s">
        <v>1870</v>
      </c>
    </row>
    <row r="396" spans="1:6">
      <c r="A396" s="1325" t="s">
        <v>2663</v>
      </c>
      <c r="B396" s="1325" t="s">
        <v>2664</v>
      </c>
      <c r="C396" s="162">
        <v>3</v>
      </c>
      <c r="D396" s="1325" t="s">
        <v>2285</v>
      </c>
      <c r="E396" s="1325" t="s">
        <v>2267</v>
      </c>
      <c r="F396" s="1325" t="s">
        <v>1870</v>
      </c>
    </row>
    <row r="397" spans="1:6">
      <c r="A397" s="1325" t="s">
        <v>2175</v>
      </c>
      <c r="B397" s="1325" t="s">
        <v>2665</v>
      </c>
      <c r="C397" s="162">
        <v>3</v>
      </c>
      <c r="D397" s="1325" t="s">
        <v>2285</v>
      </c>
      <c r="E397" s="1325" t="s">
        <v>2267</v>
      </c>
      <c r="F397" s="1325" t="s">
        <v>1870</v>
      </c>
    </row>
    <row r="398" spans="1:6">
      <c r="A398" s="1325" t="s">
        <v>2666</v>
      </c>
      <c r="B398" s="1325" t="s">
        <v>2667</v>
      </c>
      <c r="C398" s="162">
        <v>3</v>
      </c>
      <c r="D398" s="1325" t="s">
        <v>2285</v>
      </c>
      <c r="E398" s="1325" t="s">
        <v>2267</v>
      </c>
      <c r="F398" s="1325" t="s">
        <v>1870</v>
      </c>
    </row>
    <row r="399" spans="1:6">
      <c r="A399" s="1325" t="s">
        <v>2668</v>
      </c>
      <c r="B399" s="1325" t="s">
        <v>2669</v>
      </c>
      <c r="C399" s="162">
        <v>3</v>
      </c>
      <c r="D399" s="1325" t="s">
        <v>2286</v>
      </c>
      <c r="E399" s="1325" t="s">
        <v>2267</v>
      </c>
      <c r="F399" s="1325" t="s">
        <v>1870</v>
      </c>
    </row>
    <row r="400" spans="1:6">
      <c r="A400" s="1325" t="s">
        <v>2670</v>
      </c>
      <c r="B400" s="1325" t="s">
        <v>2671</v>
      </c>
      <c r="C400" s="162">
        <v>3</v>
      </c>
      <c r="D400" s="1325" t="s">
        <v>2286</v>
      </c>
      <c r="E400" s="1325" t="s">
        <v>2267</v>
      </c>
      <c r="F400" s="1325" t="s">
        <v>1870</v>
      </c>
    </row>
    <row r="401" spans="1:6">
      <c r="A401" s="1325" t="s">
        <v>2672</v>
      </c>
      <c r="B401" s="1325" t="s">
        <v>2673</v>
      </c>
      <c r="C401" s="162">
        <v>3</v>
      </c>
      <c r="D401" s="1325" t="s">
        <v>2286</v>
      </c>
      <c r="E401" s="1325" t="s">
        <v>2267</v>
      </c>
      <c r="F401" s="1325" t="s">
        <v>1870</v>
      </c>
    </row>
    <row r="402" spans="1:6">
      <c r="A402" s="1325" t="s">
        <v>2674</v>
      </c>
      <c r="B402" s="1325" t="s">
        <v>2675</v>
      </c>
      <c r="C402" s="162">
        <v>3</v>
      </c>
      <c r="D402" s="1325" t="s">
        <v>2286</v>
      </c>
      <c r="E402" s="1325" t="s">
        <v>2267</v>
      </c>
      <c r="F402" s="1325" t="s">
        <v>1870</v>
      </c>
    </row>
    <row r="403" spans="1:6">
      <c r="A403" s="1325" t="s">
        <v>2676</v>
      </c>
      <c r="B403" s="1325" t="s">
        <v>2677</v>
      </c>
      <c r="C403" s="162">
        <v>3</v>
      </c>
      <c r="D403" s="1325" t="s">
        <v>2286</v>
      </c>
      <c r="E403" s="1325" t="s">
        <v>2267</v>
      </c>
      <c r="F403" s="1325" t="s">
        <v>1870</v>
      </c>
    </row>
    <row r="404" spans="1:6">
      <c r="A404" s="1325" t="s">
        <v>2678</v>
      </c>
      <c r="B404" s="1325" t="s">
        <v>2679</v>
      </c>
      <c r="C404" s="162">
        <v>3</v>
      </c>
      <c r="D404" s="1325" t="s">
        <v>2286</v>
      </c>
      <c r="E404" s="1325" t="s">
        <v>2267</v>
      </c>
      <c r="F404" s="1325" t="s">
        <v>1870</v>
      </c>
    </row>
    <row r="405" spans="1:6">
      <c r="A405" s="1325" t="s">
        <v>2119</v>
      </c>
      <c r="B405" s="1325" t="s">
        <v>2680</v>
      </c>
      <c r="C405" s="162">
        <v>3</v>
      </c>
      <c r="D405" s="1325" t="s">
        <v>2288</v>
      </c>
      <c r="E405" s="1325" t="s">
        <v>2267</v>
      </c>
      <c r="F405" s="1325" t="s">
        <v>1870</v>
      </c>
    </row>
    <row r="406" spans="1:6">
      <c r="A406" s="1325" t="s">
        <v>2681</v>
      </c>
      <c r="B406" s="1325" t="s">
        <v>2682</v>
      </c>
      <c r="C406" s="162">
        <v>3</v>
      </c>
      <c r="D406" s="1325" t="s">
        <v>2288</v>
      </c>
      <c r="E406" s="1325" t="s">
        <v>2267</v>
      </c>
      <c r="F406" s="1325" t="s">
        <v>1870</v>
      </c>
    </row>
    <row r="407" spans="1:6">
      <c r="A407" s="1325" t="s">
        <v>2121</v>
      </c>
      <c r="B407" s="1325" t="s">
        <v>2683</v>
      </c>
      <c r="C407" s="162">
        <v>3</v>
      </c>
      <c r="D407" s="1325" t="s">
        <v>2288</v>
      </c>
      <c r="E407" s="1325" t="s">
        <v>2267</v>
      </c>
      <c r="F407" s="1325" t="s">
        <v>1870</v>
      </c>
    </row>
    <row r="408" spans="1:6">
      <c r="A408" s="1325" t="s">
        <v>2127</v>
      </c>
      <c r="B408" s="1325" t="s">
        <v>2684</v>
      </c>
      <c r="C408" s="162">
        <v>3</v>
      </c>
      <c r="D408" s="1325" t="s">
        <v>2288</v>
      </c>
      <c r="E408" s="1325" t="s">
        <v>2267</v>
      </c>
      <c r="F408" s="1325" t="s">
        <v>1870</v>
      </c>
    </row>
    <row r="409" spans="1:6">
      <c r="A409" s="1325" t="s">
        <v>2685</v>
      </c>
      <c r="B409" s="1325" t="s">
        <v>2686</v>
      </c>
      <c r="C409" s="162">
        <v>3</v>
      </c>
      <c r="D409" s="1325" t="s">
        <v>2288</v>
      </c>
      <c r="E409" s="1325" t="s">
        <v>2267</v>
      </c>
      <c r="F409" s="1325" t="s">
        <v>1870</v>
      </c>
    </row>
    <row r="410" spans="1:6">
      <c r="A410" s="1325" t="s">
        <v>2687</v>
      </c>
      <c r="B410" s="1325" t="s">
        <v>2688</v>
      </c>
      <c r="C410" s="162">
        <v>3</v>
      </c>
      <c r="D410" s="1325" t="s">
        <v>2288</v>
      </c>
      <c r="E410" s="1325" t="s">
        <v>2267</v>
      </c>
      <c r="F410" s="1325" t="s">
        <v>1870</v>
      </c>
    </row>
    <row r="411" spans="1:6">
      <c r="A411" s="1325" t="s">
        <v>2689</v>
      </c>
      <c r="B411" s="1325" t="s">
        <v>2690</v>
      </c>
      <c r="C411" s="162">
        <v>3</v>
      </c>
      <c r="D411" s="1325" t="s">
        <v>2288</v>
      </c>
      <c r="E411" s="1325" t="s">
        <v>2267</v>
      </c>
      <c r="F411" s="1325" t="s">
        <v>1870</v>
      </c>
    </row>
    <row r="412" spans="1:6">
      <c r="A412" s="1325" t="s">
        <v>2691</v>
      </c>
      <c r="B412" s="1325" t="s">
        <v>2692</v>
      </c>
      <c r="C412" s="162">
        <v>3</v>
      </c>
      <c r="D412" s="1325" t="s">
        <v>2289</v>
      </c>
      <c r="E412" s="1325" t="s">
        <v>2267</v>
      </c>
      <c r="F412" s="1325" t="s">
        <v>1870</v>
      </c>
    </row>
    <row r="413" spans="1:6">
      <c r="A413" s="1325" t="s">
        <v>2693</v>
      </c>
      <c r="B413" s="1325" t="s">
        <v>2694</v>
      </c>
      <c r="C413" s="162">
        <v>3</v>
      </c>
      <c r="D413" s="1325" t="s">
        <v>2289</v>
      </c>
      <c r="E413" s="1325" t="s">
        <v>2267</v>
      </c>
      <c r="F413" s="1325" t="s">
        <v>1870</v>
      </c>
    </row>
    <row r="414" spans="1:6">
      <c r="A414" s="1325" t="s">
        <v>2695</v>
      </c>
      <c r="B414" s="1325" t="s">
        <v>2696</v>
      </c>
      <c r="C414" s="162">
        <v>3</v>
      </c>
      <c r="D414" s="1325" t="s">
        <v>2289</v>
      </c>
      <c r="E414" s="1325" t="s">
        <v>2267</v>
      </c>
      <c r="F414" s="1325" t="s">
        <v>1870</v>
      </c>
    </row>
    <row r="415" spans="1:6">
      <c r="A415" s="1325" t="s">
        <v>2697</v>
      </c>
      <c r="B415" s="1325" t="s">
        <v>2698</v>
      </c>
      <c r="C415" s="162">
        <v>3</v>
      </c>
      <c r="D415" s="1325" t="s">
        <v>2289</v>
      </c>
      <c r="E415" s="1325" t="s">
        <v>2267</v>
      </c>
      <c r="F415" s="1325" t="s">
        <v>1870</v>
      </c>
    </row>
    <row r="416" spans="1:6">
      <c r="A416" s="1325" t="s">
        <v>2699</v>
      </c>
      <c r="B416" s="1325" t="s">
        <v>2700</v>
      </c>
      <c r="C416" s="162">
        <v>3</v>
      </c>
      <c r="D416" s="1325" t="s">
        <v>2289</v>
      </c>
      <c r="E416" s="1325" t="s">
        <v>2267</v>
      </c>
      <c r="F416" s="1325" t="s">
        <v>1870</v>
      </c>
    </row>
    <row r="417" spans="1:6">
      <c r="A417" s="1325" t="s">
        <v>2177</v>
      </c>
      <c r="B417" s="1325" t="s">
        <v>2701</v>
      </c>
      <c r="C417" s="162">
        <v>3</v>
      </c>
      <c r="D417" s="1325" t="s">
        <v>2289</v>
      </c>
      <c r="E417" s="1325" t="s">
        <v>2267</v>
      </c>
      <c r="F417" s="1325" t="s">
        <v>1870</v>
      </c>
    </row>
    <row r="418" spans="1:6">
      <c r="A418" s="1325" t="s">
        <v>2702</v>
      </c>
      <c r="B418" s="1325" t="s">
        <v>2703</v>
      </c>
      <c r="C418" s="162">
        <v>3</v>
      </c>
      <c r="D418" s="1325" t="s">
        <v>2289</v>
      </c>
      <c r="E418" s="1325" t="s">
        <v>2267</v>
      </c>
      <c r="F418" s="1325" t="s">
        <v>1870</v>
      </c>
    </row>
    <row r="419" spans="1:6">
      <c r="A419" s="1325" t="s">
        <v>2704</v>
      </c>
      <c r="B419" s="1325" t="s">
        <v>2705</v>
      </c>
      <c r="C419" s="162">
        <v>3</v>
      </c>
      <c r="D419" s="1325" t="s">
        <v>2290</v>
      </c>
      <c r="E419" s="1325" t="s">
        <v>2267</v>
      </c>
      <c r="F419" s="1325" t="s">
        <v>1870</v>
      </c>
    </row>
    <row r="420" spans="1:6">
      <c r="A420" s="1325" t="s">
        <v>2706</v>
      </c>
      <c r="B420" s="1325" t="s">
        <v>2707</v>
      </c>
      <c r="C420" s="162">
        <v>3</v>
      </c>
      <c r="D420" s="1325" t="s">
        <v>2290</v>
      </c>
      <c r="E420" s="1325" t="s">
        <v>2267</v>
      </c>
      <c r="F420" s="1325" t="s">
        <v>1870</v>
      </c>
    </row>
    <row r="421" spans="1:6">
      <c r="A421" s="1325" t="s">
        <v>2708</v>
      </c>
      <c r="B421" s="1325" t="s">
        <v>2709</v>
      </c>
      <c r="C421" s="162">
        <v>3</v>
      </c>
      <c r="D421" s="1325" t="s">
        <v>2290</v>
      </c>
      <c r="E421" s="1325" t="s">
        <v>2267</v>
      </c>
      <c r="F421" s="1325" t="s">
        <v>1870</v>
      </c>
    </row>
    <row r="422" spans="1:6">
      <c r="A422" s="1325" t="s">
        <v>2710</v>
      </c>
      <c r="B422" s="1325" t="s">
        <v>2711</v>
      </c>
      <c r="C422" s="162">
        <v>3</v>
      </c>
      <c r="D422" s="1325" t="s">
        <v>2290</v>
      </c>
      <c r="E422" s="1325" t="s">
        <v>2267</v>
      </c>
      <c r="F422" s="1325" t="s">
        <v>1870</v>
      </c>
    </row>
    <row r="423" spans="1:6">
      <c r="A423" s="1325" t="s">
        <v>2712</v>
      </c>
      <c r="B423" s="1325" t="s">
        <v>2418</v>
      </c>
      <c r="C423" s="162">
        <v>3</v>
      </c>
      <c r="D423" s="1325" t="s">
        <v>2290</v>
      </c>
      <c r="E423" s="1325" t="s">
        <v>2267</v>
      </c>
      <c r="F423" s="1325" t="s">
        <v>1870</v>
      </c>
    </row>
    <row r="424" spans="1:6">
      <c r="A424" s="1325" t="s">
        <v>2713</v>
      </c>
      <c r="B424" s="1325" t="s">
        <v>2714</v>
      </c>
      <c r="C424" s="162">
        <v>3</v>
      </c>
      <c r="D424" s="1325" t="s">
        <v>2290</v>
      </c>
      <c r="E424" s="1325" t="s">
        <v>2267</v>
      </c>
      <c r="F424" s="1325" t="s">
        <v>1870</v>
      </c>
    </row>
    <row r="425" spans="1:6">
      <c r="A425" s="1325" t="s">
        <v>2715</v>
      </c>
      <c r="B425" s="1325" t="s">
        <v>2716</v>
      </c>
      <c r="C425" s="162">
        <v>3</v>
      </c>
      <c r="D425" s="1325" t="s">
        <v>2290</v>
      </c>
      <c r="E425" s="1325" t="s">
        <v>2267</v>
      </c>
      <c r="F425" s="1325" t="s">
        <v>1870</v>
      </c>
    </row>
    <row r="426" spans="1:6">
      <c r="A426" s="1325" t="s">
        <v>2717</v>
      </c>
      <c r="B426" s="1325" t="s">
        <v>2718</v>
      </c>
      <c r="C426" s="162">
        <v>3</v>
      </c>
      <c r="D426" s="1325" t="s">
        <v>2290</v>
      </c>
      <c r="E426" s="1325" t="s">
        <v>2267</v>
      </c>
      <c r="F426" s="1325" t="s">
        <v>1870</v>
      </c>
    </row>
    <row r="427" spans="1:6">
      <c r="A427" s="1325" t="s">
        <v>2719</v>
      </c>
      <c r="B427" s="1325" t="s">
        <v>2720</v>
      </c>
      <c r="C427" s="162">
        <v>3</v>
      </c>
      <c r="D427" s="1325" t="s">
        <v>2291</v>
      </c>
      <c r="E427" s="1325" t="s">
        <v>2267</v>
      </c>
      <c r="F427" s="1325" t="s">
        <v>1870</v>
      </c>
    </row>
    <row r="428" spans="1:6">
      <c r="A428" s="1325" t="s">
        <v>2721</v>
      </c>
      <c r="B428" s="1325" t="s">
        <v>2722</v>
      </c>
      <c r="C428" s="162">
        <v>3</v>
      </c>
      <c r="D428" s="1325" t="s">
        <v>2291</v>
      </c>
      <c r="E428" s="1325" t="s">
        <v>2267</v>
      </c>
      <c r="F428" s="1325" t="s">
        <v>1870</v>
      </c>
    </row>
    <row r="429" spans="1:6">
      <c r="A429" s="1325" t="s">
        <v>2723</v>
      </c>
      <c r="B429" s="1325" t="s">
        <v>2724</v>
      </c>
      <c r="C429" s="162">
        <v>3</v>
      </c>
      <c r="D429" s="1325" t="s">
        <v>2291</v>
      </c>
      <c r="E429" s="1325" t="s">
        <v>2267</v>
      </c>
      <c r="F429" s="1325" t="s">
        <v>1870</v>
      </c>
    </row>
    <row r="430" spans="1:6">
      <c r="A430" s="1325" t="s">
        <v>2725</v>
      </c>
      <c r="B430" s="1325" t="s">
        <v>2726</v>
      </c>
      <c r="C430" s="162">
        <v>3</v>
      </c>
      <c r="D430" s="1325" t="s">
        <v>2291</v>
      </c>
      <c r="E430" s="1325" t="s">
        <v>2267</v>
      </c>
      <c r="F430" s="1325" t="s">
        <v>1870</v>
      </c>
    </row>
    <row r="431" spans="1:6">
      <c r="A431" s="1325" t="s">
        <v>2727</v>
      </c>
      <c r="B431" s="1325" t="s">
        <v>2728</v>
      </c>
      <c r="C431" s="162">
        <v>3</v>
      </c>
      <c r="D431" s="1325" t="s">
        <v>2291</v>
      </c>
      <c r="E431" s="1325" t="s">
        <v>2267</v>
      </c>
      <c r="F431" s="1325" t="s">
        <v>1870</v>
      </c>
    </row>
    <row r="432" spans="1:6">
      <c r="A432" s="1325" t="s">
        <v>2729</v>
      </c>
      <c r="B432" s="1325" t="s">
        <v>2730</v>
      </c>
      <c r="C432" s="162">
        <v>3</v>
      </c>
      <c r="D432" s="1325" t="s">
        <v>2485</v>
      </c>
      <c r="E432" s="1325" t="s">
        <v>2267</v>
      </c>
      <c r="F432" s="1325" t="s">
        <v>1870</v>
      </c>
    </row>
    <row r="433" spans="1:6">
      <c r="A433" s="1325" t="s">
        <v>2731</v>
      </c>
      <c r="B433" s="1325" t="s">
        <v>2732</v>
      </c>
      <c r="C433" s="162">
        <v>3</v>
      </c>
      <c r="D433" s="1325" t="s">
        <v>2485</v>
      </c>
      <c r="E433" s="1325" t="s">
        <v>2267</v>
      </c>
      <c r="F433" s="1325" t="s">
        <v>1870</v>
      </c>
    </row>
    <row r="434" spans="1:6">
      <c r="A434" s="1325" t="s">
        <v>2733</v>
      </c>
      <c r="B434" s="1325" t="s">
        <v>2734</v>
      </c>
      <c r="C434" s="162">
        <v>3</v>
      </c>
      <c r="D434" s="1325" t="s">
        <v>2485</v>
      </c>
      <c r="E434" s="1325" t="s">
        <v>2267</v>
      </c>
      <c r="F434" s="1325" t="s">
        <v>1870</v>
      </c>
    </row>
    <row r="435" spans="1:6">
      <c r="A435" s="1325" t="s">
        <v>2735</v>
      </c>
      <c r="B435" s="1325" t="s">
        <v>2736</v>
      </c>
      <c r="C435" s="162">
        <v>3</v>
      </c>
      <c r="D435" s="1325" t="s">
        <v>2485</v>
      </c>
      <c r="E435" s="1325" t="s">
        <v>2267</v>
      </c>
      <c r="F435" s="1325" t="s">
        <v>1870</v>
      </c>
    </row>
    <row r="436" spans="1:6">
      <c r="A436" s="1325" t="s">
        <v>2737</v>
      </c>
      <c r="B436" s="1325" t="s">
        <v>2738</v>
      </c>
      <c r="C436" s="162">
        <v>3</v>
      </c>
      <c r="D436" s="1325" t="s">
        <v>2485</v>
      </c>
      <c r="E436" s="1325" t="s">
        <v>2267</v>
      </c>
      <c r="F436" s="1325" t="s">
        <v>1870</v>
      </c>
    </row>
    <row r="437" spans="1:6">
      <c r="A437" s="1325" t="s">
        <v>2739</v>
      </c>
      <c r="B437" s="1325" t="s">
        <v>2740</v>
      </c>
      <c r="C437" s="162">
        <v>3</v>
      </c>
      <c r="D437" s="1325" t="s">
        <v>2485</v>
      </c>
      <c r="E437" s="1325" t="s">
        <v>2267</v>
      </c>
      <c r="F437" s="1325" t="s">
        <v>1870</v>
      </c>
    </row>
    <row r="438" spans="1:6">
      <c r="A438" s="1325" t="s">
        <v>2741</v>
      </c>
      <c r="B438" s="1325" t="s">
        <v>2742</v>
      </c>
      <c r="C438" s="162">
        <v>3</v>
      </c>
      <c r="D438" s="1325" t="s">
        <v>2294</v>
      </c>
      <c r="E438" s="1325" t="s">
        <v>2267</v>
      </c>
      <c r="F438" s="1325" t="s">
        <v>1870</v>
      </c>
    </row>
    <row r="439" spans="1:6">
      <c r="A439" s="1325" t="s">
        <v>2743</v>
      </c>
      <c r="B439" s="1325" t="s">
        <v>2744</v>
      </c>
      <c r="C439" s="162">
        <v>3</v>
      </c>
      <c r="D439" s="1325" t="s">
        <v>2294</v>
      </c>
      <c r="E439" s="1325" t="s">
        <v>2267</v>
      </c>
      <c r="F439" s="1325" t="s">
        <v>1870</v>
      </c>
    </row>
    <row r="440" spans="1:6">
      <c r="A440" s="1325" t="s">
        <v>2745</v>
      </c>
      <c r="B440" s="1325" t="s">
        <v>2746</v>
      </c>
      <c r="C440" s="162">
        <v>3</v>
      </c>
      <c r="D440" s="1325" t="s">
        <v>2294</v>
      </c>
      <c r="E440" s="1325" t="s">
        <v>2267</v>
      </c>
      <c r="F440" s="1325" t="s">
        <v>1870</v>
      </c>
    </row>
    <row r="441" spans="1:6">
      <c r="A441" s="1325" t="s">
        <v>2071</v>
      </c>
      <c r="B441" s="1325" t="s">
        <v>2747</v>
      </c>
      <c r="C441" s="162">
        <v>3</v>
      </c>
      <c r="D441" s="1325" t="s">
        <v>2295</v>
      </c>
      <c r="E441" s="1325" t="s">
        <v>2267</v>
      </c>
      <c r="F441" s="1325" t="s">
        <v>1870</v>
      </c>
    </row>
    <row r="442" spans="1:6">
      <c r="A442" s="1325" t="s">
        <v>2748</v>
      </c>
      <c r="B442" s="1325" t="s">
        <v>2749</v>
      </c>
      <c r="C442" s="162">
        <v>3</v>
      </c>
      <c r="D442" s="1325" t="s">
        <v>2295</v>
      </c>
      <c r="E442" s="1325" t="s">
        <v>2267</v>
      </c>
      <c r="F442" s="1325" t="s">
        <v>1870</v>
      </c>
    </row>
    <row r="443" spans="1:6">
      <c r="A443" s="1325" t="s">
        <v>2750</v>
      </c>
      <c r="B443" s="1325" t="s">
        <v>2751</v>
      </c>
      <c r="C443" s="162">
        <v>3</v>
      </c>
      <c r="D443" s="1325" t="s">
        <v>2295</v>
      </c>
      <c r="E443" s="1325" t="s">
        <v>2267</v>
      </c>
      <c r="F443" s="1325" t="s">
        <v>1870</v>
      </c>
    </row>
    <row r="444" spans="1:6">
      <c r="A444" s="1325" t="s">
        <v>2752</v>
      </c>
      <c r="B444" s="1325" t="s">
        <v>2753</v>
      </c>
      <c r="C444" s="162">
        <v>3</v>
      </c>
      <c r="D444" s="1325" t="s">
        <v>2295</v>
      </c>
      <c r="E444" s="1325" t="s">
        <v>2267</v>
      </c>
      <c r="F444" s="1325" t="s">
        <v>1870</v>
      </c>
    </row>
    <row r="445" spans="1:6">
      <c r="A445" s="1325" t="s">
        <v>2754</v>
      </c>
      <c r="B445" s="1325" t="s">
        <v>2755</v>
      </c>
      <c r="C445" s="162">
        <v>3</v>
      </c>
      <c r="D445" s="1325" t="s">
        <v>2295</v>
      </c>
      <c r="E445" s="1325" t="s">
        <v>2267</v>
      </c>
      <c r="F445" s="1325" t="s">
        <v>1870</v>
      </c>
    </row>
    <row r="446" spans="1:6">
      <c r="A446" s="1325" t="s">
        <v>2756</v>
      </c>
      <c r="B446" s="1325" t="s">
        <v>2757</v>
      </c>
      <c r="C446" s="162">
        <v>3</v>
      </c>
      <c r="D446" s="1325" t="s">
        <v>2295</v>
      </c>
      <c r="E446" s="1325" t="s">
        <v>2267</v>
      </c>
      <c r="F446" s="1325" t="s">
        <v>1870</v>
      </c>
    </row>
    <row r="447" spans="1:6">
      <c r="A447" s="1325" t="s">
        <v>2758</v>
      </c>
      <c r="B447" s="1325" t="s">
        <v>2759</v>
      </c>
      <c r="C447" s="162">
        <v>3</v>
      </c>
      <c r="D447" s="1325" t="s">
        <v>2295</v>
      </c>
      <c r="E447" s="1325" t="s">
        <v>2267</v>
      </c>
      <c r="F447" s="1325" t="s">
        <v>1870</v>
      </c>
    </row>
    <row r="448" spans="1:6">
      <c r="A448" s="1325" t="s">
        <v>2760</v>
      </c>
      <c r="B448" s="1325" t="s">
        <v>2761</v>
      </c>
      <c r="C448" s="162">
        <v>3</v>
      </c>
      <c r="D448" s="1325" t="s">
        <v>2295</v>
      </c>
      <c r="E448" s="1325" t="s">
        <v>2267</v>
      </c>
      <c r="F448" s="1325" t="s">
        <v>1870</v>
      </c>
    </row>
    <row r="449" spans="1:6">
      <c r="A449" s="1325" t="s">
        <v>2762</v>
      </c>
      <c r="B449" s="1325" t="s">
        <v>2763</v>
      </c>
      <c r="C449" s="162">
        <v>3</v>
      </c>
      <c r="D449" s="1325" t="s">
        <v>2297</v>
      </c>
      <c r="E449" s="1325" t="s">
        <v>2267</v>
      </c>
      <c r="F449" s="1325" t="s">
        <v>1870</v>
      </c>
    </row>
    <row r="450" spans="1:6">
      <c r="A450" s="1325" t="s">
        <v>2764</v>
      </c>
      <c r="B450" s="1325" t="s">
        <v>2765</v>
      </c>
      <c r="C450" s="162">
        <v>3</v>
      </c>
      <c r="D450" s="1325" t="s">
        <v>2297</v>
      </c>
      <c r="E450" s="1325" t="s">
        <v>2267</v>
      </c>
      <c r="F450" s="1325" t="s">
        <v>1870</v>
      </c>
    </row>
    <row r="451" spans="1:6">
      <c r="A451" s="1325" t="s">
        <v>2766</v>
      </c>
      <c r="B451" s="1325" t="s">
        <v>2767</v>
      </c>
      <c r="C451" s="162">
        <v>3</v>
      </c>
      <c r="D451" s="1325" t="s">
        <v>2297</v>
      </c>
      <c r="E451" s="1325" t="s">
        <v>2267</v>
      </c>
      <c r="F451" s="1325" t="s">
        <v>1870</v>
      </c>
    </row>
    <row r="452" spans="1:6">
      <c r="A452" s="1325" t="s">
        <v>2768</v>
      </c>
      <c r="B452" s="1325" t="s">
        <v>2769</v>
      </c>
      <c r="C452" s="162">
        <v>3</v>
      </c>
      <c r="D452" s="1325" t="s">
        <v>2298</v>
      </c>
      <c r="E452" s="1325" t="s">
        <v>2267</v>
      </c>
      <c r="F452" s="1325" t="s">
        <v>1870</v>
      </c>
    </row>
    <row r="453" spans="1:6">
      <c r="A453" s="1325" t="s">
        <v>2770</v>
      </c>
      <c r="B453" s="1325" t="s">
        <v>2771</v>
      </c>
      <c r="C453" s="162">
        <v>3</v>
      </c>
      <c r="D453" s="1325" t="s">
        <v>2298</v>
      </c>
      <c r="E453" s="1325" t="s">
        <v>2267</v>
      </c>
      <c r="F453" s="1325" t="s">
        <v>1870</v>
      </c>
    </row>
    <row r="454" spans="1:6">
      <c r="A454" s="1325" t="s">
        <v>2772</v>
      </c>
      <c r="B454" s="1325" t="s">
        <v>2773</v>
      </c>
      <c r="C454" s="162">
        <v>3</v>
      </c>
      <c r="D454" s="1325" t="s">
        <v>2298</v>
      </c>
      <c r="E454" s="1325" t="s">
        <v>2267</v>
      </c>
      <c r="F454" s="1325" t="s">
        <v>1870</v>
      </c>
    </row>
    <row r="455" spans="1:6">
      <c r="A455" s="1325" t="s">
        <v>2774</v>
      </c>
      <c r="B455" s="1325" t="s">
        <v>2775</v>
      </c>
      <c r="C455" s="162">
        <v>3</v>
      </c>
      <c r="D455" s="1325" t="s">
        <v>2298</v>
      </c>
      <c r="E455" s="1325" t="s">
        <v>2267</v>
      </c>
      <c r="F455" s="1325" t="s">
        <v>1870</v>
      </c>
    </row>
    <row r="456" spans="1:6">
      <c r="A456" s="1325" t="s">
        <v>2776</v>
      </c>
      <c r="B456" s="1325" t="s">
        <v>2777</v>
      </c>
      <c r="C456" s="162">
        <v>3</v>
      </c>
      <c r="D456" s="1325" t="s">
        <v>2298</v>
      </c>
      <c r="E456" s="1325" t="s">
        <v>2267</v>
      </c>
      <c r="F456" s="1325" t="s">
        <v>1870</v>
      </c>
    </row>
    <row r="457" spans="1:6">
      <c r="A457" s="1325" t="s">
        <v>2135</v>
      </c>
      <c r="B457" s="1325" t="s">
        <v>2778</v>
      </c>
      <c r="C457" s="162">
        <v>3</v>
      </c>
      <c r="D457" s="1325" t="s">
        <v>2298</v>
      </c>
      <c r="E457" s="1325" t="s">
        <v>2267</v>
      </c>
      <c r="F457" s="1325" t="s">
        <v>1870</v>
      </c>
    </row>
    <row r="458" spans="1:6">
      <c r="A458" s="1325" t="s">
        <v>2779</v>
      </c>
      <c r="B458" s="1325" t="s">
        <v>2780</v>
      </c>
      <c r="C458" s="162">
        <v>3</v>
      </c>
      <c r="D458" s="1325" t="s">
        <v>2298</v>
      </c>
      <c r="E458" s="1325" t="s">
        <v>2267</v>
      </c>
      <c r="F458" s="1325" t="s">
        <v>1870</v>
      </c>
    </row>
    <row r="459" spans="1:6">
      <c r="A459" s="1325" t="s">
        <v>2781</v>
      </c>
      <c r="B459" s="1325" t="s">
        <v>2782</v>
      </c>
      <c r="C459" s="162">
        <v>3</v>
      </c>
      <c r="D459" s="1325" t="s">
        <v>2298</v>
      </c>
      <c r="E459" s="1325" t="s">
        <v>2267</v>
      </c>
      <c r="F459" s="1325" t="s">
        <v>1870</v>
      </c>
    </row>
    <row r="460" spans="1:6">
      <c r="A460" s="1325" t="s">
        <v>2783</v>
      </c>
      <c r="B460" s="1325" t="s">
        <v>2784</v>
      </c>
      <c r="C460" s="162">
        <v>3</v>
      </c>
      <c r="D460" s="1325" t="s">
        <v>2298</v>
      </c>
      <c r="E460" s="1325" t="s">
        <v>2267</v>
      </c>
      <c r="F460" s="1325" t="s">
        <v>1870</v>
      </c>
    </row>
    <row r="461" spans="1:6">
      <c r="A461" s="1325" t="s">
        <v>2785</v>
      </c>
      <c r="B461" s="1325" t="s">
        <v>2786</v>
      </c>
      <c r="C461" s="162">
        <v>3</v>
      </c>
      <c r="D461" s="1325" t="s">
        <v>2298</v>
      </c>
      <c r="E461" s="1325" t="s">
        <v>2267</v>
      </c>
      <c r="F461" s="1325" t="s">
        <v>1870</v>
      </c>
    </row>
    <row r="462" spans="1:6">
      <c r="A462" s="1325" t="s">
        <v>2179</v>
      </c>
      <c r="B462" s="1325" t="s">
        <v>2787</v>
      </c>
      <c r="C462" s="162">
        <v>3</v>
      </c>
      <c r="D462" s="1325" t="s">
        <v>2298</v>
      </c>
      <c r="E462" s="1325" t="s">
        <v>2267</v>
      </c>
      <c r="F462" s="1325" t="s">
        <v>1870</v>
      </c>
    </row>
    <row r="463" spans="1:6">
      <c r="A463" s="1325" t="s">
        <v>2788</v>
      </c>
      <c r="B463" s="1325" t="s">
        <v>2789</v>
      </c>
      <c r="C463" s="162">
        <v>3</v>
      </c>
      <c r="D463" s="1325" t="s">
        <v>2298</v>
      </c>
      <c r="E463" s="1325" t="s">
        <v>2267</v>
      </c>
      <c r="F463" s="1325" t="s">
        <v>1870</v>
      </c>
    </row>
    <row r="464" spans="1:6">
      <c r="A464" s="1325" t="s">
        <v>2790</v>
      </c>
      <c r="B464" s="1325" t="s">
        <v>2791</v>
      </c>
      <c r="C464" s="162">
        <v>3</v>
      </c>
      <c r="D464" s="1325" t="s">
        <v>2298</v>
      </c>
      <c r="E464" s="1325" t="s">
        <v>2267</v>
      </c>
      <c r="F464" s="1325" t="s">
        <v>1870</v>
      </c>
    </row>
    <row r="465" spans="1:6">
      <c r="A465" s="1325" t="s">
        <v>2792</v>
      </c>
      <c r="B465" s="1325" t="s">
        <v>2793</v>
      </c>
      <c r="C465" s="162">
        <v>3</v>
      </c>
      <c r="D465" s="1325" t="s">
        <v>2298</v>
      </c>
      <c r="E465" s="1325" t="s">
        <v>2267</v>
      </c>
      <c r="F465" s="1325" t="s">
        <v>1870</v>
      </c>
    </row>
    <row r="466" spans="1:6">
      <c r="A466" s="1325" t="s">
        <v>2794</v>
      </c>
      <c r="B466" s="1325" t="s">
        <v>2795</v>
      </c>
      <c r="C466" s="162">
        <v>3</v>
      </c>
      <c r="D466" s="1325" t="s">
        <v>2300</v>
      </c>
      <c r="E466" s="1325" t="s">
        <v>2267</v>
      </c>
      <c r="F466" s="1325" t="s">
        <v>1870</v>
      </c>
    </row>
    <row r="467" spans="1:6">
      <c r="A467" s="1325" t="s">
        <v>2796</v>
      </c>
      <c r="B467" s="1325" t="s">
        <v>2797</v>
      </c>
      <c r="C467" s="162">
        <v>3</v>
      </c>
      <c r="D467" s="1325" t="s">
        <v>2300</v>
      </c>
      <c r="E467" s="1325" t="s">
        <v>2267</v>
      </c>
      <c r="F467" s="1325" t="s">
        <v>1870</v>
      </c>
    </row>
    <row r="468" spans="1:6">
      <c r="A468" s="1325" t="s">
        <v>2798</v>
      </c>
      <c r="B468" s="1325" t="s">
        <v>2799</v>
      </c>
      <c r="C468" s="162">
        <v>3</v>
      </c>
      <c r="D468" s="1325" t="s">
        <v>2300</v>
      </c>
      <c r="E468" s="1325" t="s">
        <v>2267</v>
      </c>
      <c r="F468" s="1325" t="s">
        <v>1870</v>
      </c>
    </row>
    <row r="469" spans="1:6">
      <c r="A469" s="1325" t="s">
        <v>2800</v>
      </c>
      <c r="B469" s="1325" t="s">
        <v>2801</v>
      </c>
      <c r="C469" s="162">
        <v>3</v>
      </c>
      <c r="D469" s="1325" t="s">
        <v>2300</v>
      </c>
      <c r="E469" s="1325" t="s">
        <v>2267</v>
      </c>
      <c r="F469" s="1325" t="s">
        <v>1870</v>
      </c>
    </row>
    <row r="470" spans="1:6">
      <c r="A470" s="1325" t="s">
        <v>2802</v>
      </c>
      <c r="B470" s="1325" t="s">
        <v>2803</v>
      </c>
      <c r="C470" s="162">
        <v>3</v>
      </c>
      <c r="D470" s="1325" t="s">
        <v>2300</v>
      </c>
      <c r="E470" s="1325" t="s">
        <v>2267</v>
      </c>
      <c r="F470" s="1325" t="s">
        <v>1870</v>
      </c>
    </row>
    <row r="471" spans="1:6">
      <c r="A471" s="1325" t="s">
        <v>2804</v>
      </c>
      <c r="B471" s="1325" t="s">
        <v>2805</v>
      </c>
      <c r="C471" s="162">
        <v>3</v>
      </c>
      <c r="D471" s="1325" t="s">
        <v>2300</v>
      </c>
      <c r="E471" s="1325" t="s">
        <v>2267</v>
      </c>
      <c r="F471" s="1325" t="s">
        <v>1870</v>
      </c>
    </row>
    <row r="472" spans="1:6">
      <c r="A472" s="1325" t="s">
        <v>2806</v>
      </c>
      <c r="B472" s="1325" t="s">
        <v>2807</v>
      </c>
      <c r="C472" s="162">
        <v>3</v>
      </c>
      <c r="D472" s="1325" t="s">
        <v>2302</v>
      </c>
      <c r="E472" s="1325" t="s">
        <v>2267</v>
      </c>
      <c r="F472" s="1325" t="s">
        <v>1870</v>
      </c>
    </row>
    <row r="473" spans="1:6">
      <c r="A473" s="1325" t="s">
        <v>2808</v>
      </c>
      <c r="B473" s="1325" t="s">
        <v>2809</v>
      </c>
      <c r="C473" s="162">
        <v>3</v>
      </c>
      <c r="D473" s="1325" t="s">
        <v>2302</v>
      </c>
      <c r="E473" s="1325" t="s">
        <v>2267</v>
      </c>
      <c r="F473" s="1325" t="s">
        <v>1870</v>
      </c>
    </row>
    <row r="474" spans="1:6">
      <c r="A474" s="1325" t="s">
        <v>2810</v>
      </c>
      <c r="B474" s="1325" t="s">
        <v>2811</v>
      </c>
      <c r="C474" s="162">
        <v>3</v>
      </c>
      <c r="D474" s="1325" t="s">
        <v>2302</v>
      </c>
      <c r="E474" s="1325" t="s">
        <v>2267</v>
      </c>
      <c r="F474" s="1325" t="s">
        <v>1870</v>
      </c>
    </row>
    <row r="475" spans="1:6">
      <c r="A475" s="1325" t="s">
        <v>2812</v>
      </c>
      <c r="B475" s="1325" t="s">
        <v>2813</v>
      </c>
      <c r="C475" s="162">
        <v>3</v>
      </c>
      <c r="D475" s="1325" t="s">
        <v>2302</v>
      </c>
      <c r="E475" s="1325" t="s">
        <v>2267</v>
      </c>
      <c r="F475" s="1325" t="s">
        <v>1870</v>
      </c>
    </row>
    <row r="476" spans="1:6">
      <c r="A476" s="1325" t="s">
        <v>2814</v>
      </c>
      <c r="B476" s="1325" t="s">
        <v>2815</v>
      </c>
      <c r="C476" s="162">
        <v>3</v>
      </c>
      <c r="D476" s="1325" t="s">
        <v>2302</v>
      </c>
      <c r="E476" s="1325" t="s">
        <v>2267</v>
      </c>
      <c r="F476" s="1325" t="s">
        <v>1870</v>
      </c>
    </row>
    <row r="477" spans="1:6">
      <c r="A477" s="1325" t="s">
        <v>2816</v>
      </c>
      <c r="B477" s="1325" t="s">
        <v>2817</v>
      </c>
      <c r="C477" s="162">
        <v>3</v>
      </c>
      <c r="D477" s="1325" t="s">
        <v>2304</v>
      </c>
      <c r="E477" s="1325" t="s">
        <v>2267</v>
      </c>
      <c r="F477" s="1325" t="s">
        <v>1870</v>
      </c>
    </row>
    <row r="478" spans="1:6">
      <c r="A478" s="1325" t="s">
        <v>2818</v>
      </c>
      <c r="B478" s="1325" t="s">
        <v>2819</v>
      </c>
      <c r="C478" s="162">
        <v>3</v>
      </c>
      <c r="D478" s="1325" t="s">
        <v>2304</v>
      </c>
      <c r="E478" s="1325" t="s">
        <v>2267</v>
      </c>
      <c r="F478" s="1325" t="s">
        <v>1870</v>
      </c>
    </row>
    <row r="479" spans="1:6">
      <c r="A479" s="1325" t="s">
        <v>2820</v>
      </c>
      <c r="B479" s="1325" t="s">
        <v>2821</v>
      </c>
      <c r="C479" s="162">
        <v>3</v>
      </c>
      <c r="D479" s="1325" t="s">
        <v>2304</v>
      </c>
      <c r="E479" s="1325" t="s">
        <v>2267</v>
      </c>
      <c r="F479" s="1325" t="s">
        <v>1870</v>
      </c>
    </row>
    <row r="480" spans="1:6">
      <c r="A480" s="1325" t="s">
        <v>2822</v>
      </c>
      <c r="B480" s="1325" t="s">
        <v>2823</v>
      </c>
      <c r="C480" s="162">
        <v>3</v>
      </c>
      <c r="D480" s="1325" t="s">
        <v>2304</v>
      </c>
      <c r="E480" s="1325" t="s">
        <v>2267</v>
      </c>
      <c r="F480" s="1325" t="s">
        <v>1870</v>
      </c>
    </row>
    <row r="481" spans="1:6">
      <c r="A481" s="1325" t="s">
        <v>2824</v>
      </c>
      <c r="B481" s="1325" t="s">
        <v>2825</v>
      </c>
      <c r="C481" s="162">
        <v>3</v>
      </c>
      <c r="D481" s="1325" t="s">
        <v>2304</v>
      </c>
      <c r="E481" s="1325" t="s">
        <v>2267</v>
      </c>
      <c r="F481" s="1325" t="s">
        <v>1870</v>
      </c>
    </row>
    <row r="482" spans="1:6">
      <c r="A482" s="1325" t="s">
        <v>2826</v>
      </c>
      <c r="B482" s="1325" t="s">
        <v>2827</v>
      </c>
      <c r="C482" s="162">
        <v>3</v>
      </c>
      <c r="D482" s="1325" t="s">
        <v>2304</v>
      </c>
      <c r="E482" s="1325" t="s">
        <v>2267</v>
      </c>
      <c r="F482" s="1325" t="s">
        <v>1870</v>
      </c>
    </row>
    <row r="483" spans="1:6">
      <c r="A483" s="1325" t="s">
        <v>2828</v>
      </c>
      <c r="B483" s="1325" t="s">
        <v>2428</v>
      </c>
      <c r="C483" s="162">
        <v>3</v>
      </c>
      <c r="D483" s="1325" t="s">
        <v>2288</v>
      </c>
      <c r="E483" s="1325" t="s">
        <v>2267</v>
      </c>
      <c r="F483" s="1325" t="s">
        <v>1870</v>
      </c>
    </row>
    <row r="484" spans="1:6">
      <c r="A484" s="1325" t="s">
        <v>2829</v>
      </c>
      <c r="B484" s="1325" t="s">
        <v>2830</v>
      </c>
      <c r="C484" s="162">
        <v>3</v>
      </c>
      <c r="D484" s="1325" t="s">
        <v>2304</v>
      </c>
      <c r="E484" s="1325" t="s">
        <v>2267</v>
      </c>
      <c r="F484" s="1325" t="s">
        <v>1870</v>
      </c>
    </row>
    <row r="485" spans="1:6">
      <c r="A485" s="1325" t="s">
        <v>2831</v>
      </c>
      <c r="B485" s="1325" t="s">
        <v>2832</v>
      </c>
      <c r="C485" s="162">
        <v>3</v>
      </c>
      <c r="D485" s="1325" t="s">
        <v>2304</v>
      </c>
      <c r="E485" s="1325" t="s">
        <v>2267</v>
      </c>
      <c r="F485" s="1325" t="s">
        <v>1870</v>
      </c>
    </row>
    <row r="486" spans="1:6">
      <c r="A486" s="1325" t="s">
        <v>2833</v>
      </c>
      <c r="B486" s="1325" t="s">
        <v>2834</v>
      </c>
      <c r="C486" s="162">
        <v>3</v>
      </c>
      <c r="D486" s="1325" t="s">
        <v>2304</v>
      </c>
      <c r="E486" s="1325" t="s">
        <v>2267</v>
      </c>
      <c r="F486" s="1325" t="s">
        <v>1870</v>
      </c>
    </row>
    <row r="487" spans="1:6">
      <c r="A487" s="1325" t="s">
        <v>2835</v>
      </c>
      <c r="B487" s="1325" t="s">
        <v>2836</v>
      </c>
      <c r="C487" s="162">
        <v>3</v>
      </c>
      <c r="D487" s="1325" t="s">
        <v>2304</v>
      </c>
      <c r="E487" s="1325" t="s">
        <v>2267</v>
      </c>
      <c r="F487" s="1325" t="s">
        <v>1870</v>
      </c>
    </row>
    <row r="488" spans="1:6">
      <c r="A488" s="1325" t="s">
        <v>2837</v>
      </c>
      <c r="B488" s="1325" t="s">
        <v>2838</v>
      </c>
      <c r="C488" s="162">
        <v>3</v>
      </c>
      <c r="D488" s="1325" t="s">
        <v>2305</v>
      </c>
      <c r="E488" s="1325" t="s">
        <v>2267</v>
      </c>
      <c r="F488" s="1325" t="s">
        <v>1870</v>
      </c>
    </row>
    <row r="489" spans="1:6">
      <c r="A489" s="1325" t="s">
        <v>2839</v>
      </c>
      <c r="B489" s="1325" t="s">
        <v>2840</v>
      </c>
      <c r="C489" s="162">
        <v>3</v>
      </c>
      <c r="D489" s="1325" t="s">
        <v>2305</v>
      </c>
      <c r="E489" s="1325" t="s">
        <v>2267</v>
      </c>
      <c r="F489" s="1325" t="s">
        <v>1870</v>
      </c>
    </row>
    <row r="490" spans="1:6">
      <c r="A490" s="1325" t="s">
        <v>2841</v>
      </c>
      <c r="B490" s="1325" t="s">
        <v>2842</v>
      </c>
      <c r="C490" s="162">
        <v>3</v>
      </c>
      <c r="D490" s="1325" t="s">
        <v>2305</v>
      </c>
      <c r="E490" s="1325" t="s">
        <v>2267</v>
      </c>
      <c r="F490" s="1325" t="s">
        <v>1870</v>
      </c>
    </row>
    <row r="491" spans="1:6">
      <c r="A491" s="1325" t="s">
        <v>2843</v>
      </c>
      <c r="B491" s="1325" t="s">
        <v>2844</v>
      </c>
      <c r="C491" s="162">
        <v>3</v>
      </c>
      <c r="D491" s="1325" t="s">
        <v>2305</v>
      </c>
      <c r="E491" s="1325" t="s">
        <v>2267</v>
      </c>
      <c r="F491" s="1325" t="s">
        <v>1870</v>
      </c>
    </row>
    <row r="492" spans="1:6">
      <c r="A492" s="1325" t="s">
        <v>2845</v>
      </c>
      <c r="B492" s="1325" t="s">
        <v>2846</v>
      </c>
      <c r="C492" s="162">
        <v>3</v>
      </c>
      <c r="D492" s="1325" t="s">
        <v>2305</v>
      </c>
      <c r="E492" s="1325" t="s">
        <v>2267</v>
      </c>
      <c r="F492" s="1325" t="s">
        <v>1870</v>
      </c>
    </row>
    <row r="493" spans="1:6">
      <c r="A493" s="1325" t="s">
        <v>2847</v>
      </c>
      <c r="B493" s="1325" t="s">
        <v>2848</v>
      </c>
      <c r="C493" s="162">
        <v>3</v>
      </c>
      <c r="D493" s="1325" t="s">
        <v>2305</v>
      </c>
      <c r="E493" s="1325" t="s">
        <v>2267</v>
      </c>
      <c r="F493" s="1325" t="s">
        <v>1870</v>
      </c>
    </row>
    <row r="494" spans="1:6">
      <c r="A494" s="1325" t="s">
        <v>2849</v>
      </c>
      <c r="B494" s="1325" t="s">
        <v>2850</v>
      </c>
      <c r="C494" s="162">
        <v>3</v>
      </c>
      <c r="D494" s="1325" t="s">
        <v>2305</v>
      </c>
      <c r="E494" s="1325" t="s">
        <v>2267</v>
      </c>
      <c r="F494" s="1325" t="s">
        <v>1870</v>
      </c>
    </row>
    <row r="495" spans="1:6">
      <c r="A495" s="1325" t="s">
        <v>2851</v>
      </c>
      <c r="B495" s="1325" t="s">
        <v>2852</v>
      </c>
      <c r="C495" s="162">
        <v>3</v>
      </c>
      <c r="D495" s="1325" t="s">
        <v>2307</v>
      </c>
      <c r="E495" s="1325" t="s">
        <v>2267</v>
      </c>
      <c r="F495" s="1325" t="s">
        <v>1870</v>
      </c>
    </row>
    <row r="496" spans="1:6">
      <c r="A496" s="1325" t="s">
        <v>2853</v>
      </c>
      <c r="B496" s="1325" t="s">
        <v>2854</v>
      </c>
      <c r="C496" s="162">
        <v>3</v>
      </c>
      <c r="D496" s="1325" t="s">
        <v>2307</v>
      </c>
      <c r="E496" s="1325" t="s">
        <v>2267</v>
      </c>
      <c r="F496" s="1325" t="s">
        <v>1870</v>
      </c>
    </row>
    <row r="497" spans="1:6">
      <c r="A497" s="1325" t="s">
        <v>2855</v>
      </c>
      <c r="B497" s="1325" t="s">
        <v>2856</v>
      </c>
      <c r="C497" s="162">
        <v>3</v>
      </c>
      <c r="D497" s="1325" t="s">
        <v>2307</v>
      </c>
      <c r="E497" s="1325" t="s">
        <v>2267</v>
      </c>
      <c r="F497" s="1325" t="s">
        <v>1870</v>
      </c>
    </row>
    <row r="498" spans="1:6">
      <c r="A498" s="1325" t="s">
        <v>2857</v>
      </c>
      <c r="B498" s="1325" t="s">
        <v>2858</v>
      </c>
      <c r="C498" s="162">
        <v>3</v>
      </c>
      <c r="D498" s="1325" t="s">
        <v>2307</v>
      </c>
      <c r="E498" s="1325" t="s">
        <v>2267</v>
      </c>
      <c r="F498" s="1325" t="s">
        <v>1870</v>
      </c>
    </row>
    <row r="499" spans="1:6">
      <c r="A499" s="1325" t="s">
        <v>2859</v>
      </c>
      <c r="B499" s="1325" t="s">
        <v>2860</v>
      </c>
      <c r="C499" s="162">
        <v>3</v>
      </c>
      <c r="D499" s="1325" t="s">
        <v>2309</v>
      </c>
      <c r="E499" s="1325" t="s">
        <v>2267</v>
      </c>
      <c r="F499" s="1325" t="s">
        <v>1870</v>
      </c>
    </row>
    <row r="500" spans="1:6">
      <c r="A500" s="1325" t="s">
        <v>2861</v>
      </c>
      <c r="B500" s="1325" t="s">
        <v>2862</v>
      </c>
      <c r="C500" s="162">
        <v>3</v>
      </c>
      <c r="D500" s="1325" t="s">
        <v>2309</v>
      </c>
      <c r="E500" s="1325" t="s">
        <v>2267</v>
      </c>
      <c r="F500" s="1325" t="s">
        <v>1870</v>
      </c>
    </row>
    <row r="501" spans="1:6">
      <c r="A501" s="1325" t="s">
        <v>2863</v>
      </c>
      <c r="B501" s="1325" t="s">
        <v>2864</v>
      </c>
      <c r="C501" s="162">
        <v>3</v>
      </c>
      <c r="D501" s="1325" t="s">
        <v>2309</v>
      </c>
      <c r="E501" s="1325" t="s">
        <v>2267</v>
      </c>
      <c r="F501" s="1325" t="s">
        <v>1870</v>
      </c>
    </row>
    <row r="502" spans="1:6">
      <c r="A502" s="1325" t="s">
        <v>2865</v>
      </c>
      <c r="B502" s="1325" t="s">
        <v>2866</v>
      </c>
      <c r="C502" s="162">
        <v>3</v>
      </c>
      <c r="D502" s="1325" t="s">
        <v>2309</v>
      </c>
      <c r="E502" s="1325" t="s">
        <v>2267</v>
      </c>
      <c r="F502" s="1325" t="s">
        <v>1870</v>
      </c>
    </row>
    <row r="503" spans="1:6">
      <c r="A503" s="1325" t="s">
        <v>2867</v>
      </c>
      <c r="B503" s="1325" t="s">
        <v>2868</v>
      </c>
      <c r="C503" s="162">
        <v>3</v>
      </c>
      <c r="D503" s="1325" t="s">
        <v>2309</v>
      </c>
      <c r="E503" s="1325" t="s">
        <v>2267</v>
      </c>
      <c r="F503" s="1325" t="s">
        <v>1870</v>
      </c>
    </row>
    <row r="504" spans="1:6">
      <c r="A504" s="1325" t="s">
        <v>2869</v>
      </c>
      <c r="B504" s="1325" t="s">
        <v>2870</v>
      </c>
      <c r="C504" s="162">
        <v>3</v>
      </c>
      <c r="D504" s="1325" t="s">
        <v>2309</v>
      </c>
      <c r="E504" s="1325" t="s">
        <v>2267</v>
      </c>
      <c r="F504" s="1325" t="s">
        <v>1870</v>
      </c>
    </row>
    <row r="505" spans="1:6">
      <c r="A505" s="1325" t="s">
        <v>2871</v>
      </c>
      <c r="B505" s="1325" t="s">
        <v>2872</v>
      </c>
      <c r="C505" s="162">
        <v>3</v>
      </c>
      <c r="D505" s="1325" t="s">
        <v>2309</v>
      </c>
      <c r="E505" s="1325" t="s">
        <v>2267</v>
      </c>
      <c r="F505" s="1325" t="s">
        <v>1870</v>
      </c>
    </row>
    <row r="506" spans="1:6">
      <c r="A506" s="1325" t="s">
        <v>2873</v>
      </c>
      <c r="B506" s="1325" t="s">
        <v>2874</v>
      </c>
      <c r="C506" s="162">
        <v>3</v>
      </c>
      <c r="D506" s="1325" t="s">
        <v>2309</v>
      </c>
      <c r="E506" s="1325" t="s">
        <v>2267</v>
      </c>
      <c r="F506" s="1325" t="s">
        <v>1870</v>
      </c>
    </row>
    <row r="507" spans="1:6">
      <c r="A507" s="1325" t="s">
        <v>2875</v>
      </c>
      <c r="B507" s="1325" t="s">
        <v>2876</v>
      </c>
      <c r="C507" s="162">
        <v>3</v>
      </c>
      <c r="D507" s="1325" t="s">
        <v>2309</v>
      </c>
      <c r="E507" s="1325" t="s">
        <v>2267</v>
      </c>
      <c r="F507" s="1325" t="s">
        <v>1870</v>
      </c>
    </row>
    <row r="508" spans="1:6">
      <c r="A508" s="1325" t="s">
        <v>2877</v>
      </c>
      <c r="B508" s="1325" t="s">
        <v>2878</v>
      </c>
      <c r="C508" s="162">
        <v>3</v>
      </c>
      <c r="D508" s="1325" t="s">
        <v>2309</v>
      </c>
      <c r="E508" s="1325" t="s">
        <v>2267</v>
      </c>
      <c r="F508" s="1325" t="s">
        <v>1870</v>
      </c>
    </row>
    <row r="509" spans="1:6">
      <c r="A509" s="1325" t="s">
        <v>2879</v>
      </c>
      <c r="B509" s="1325" t="s">
        <v>2880</v>
      </c>
      <c r="C509" s="162">
        <v>3</v>
      </c>
      <c r="D509" s="1325" t="s">
        <v>2309</v>
      </c>
      <c r="E509" s="1325" t="s">
        <v>2267</v>
      </c>
      <c r="F509" s="1325" t="s">
        <v>1870</v>
      </c>
    </row>
    <row r="510" spans="1:6">
      <c r="A510" s="1325" t="s">
        <v>2881</v>
      </c>
      <c r="B510" s="1325" t="s">
        <v>2882</v>
      </c>
      <c r="C510" s="162">
        <v>3</v>
      </c>
      <c r="D510" s="1325" t="s">
        <v>2309</v>
      </c>
      <c r="E510" s="1325" t="s">
        <v>2267</v>
      </c>
      <c r="F510" s="1325" t="s">
        <v>1870</v>
      </c>
    </row>
    <row r="511" spans="1:6">
      <c r="A511" s="1325" t="s">
        <v>2883</v>
      </c>
      <c r="B511" s="1325" t="s">
        <v>2884</v>
      </c>
      <c r="C511" s="162">
        <v>3</v>
      </c>
      <c r="D511" s="1325" t="s">
        <v>2309</v>
      </c>
      <c r="E511" s="1325" t="s">
        <v>2267</v>
      </c>
      <c r="F511" s="1325" t="s">
        <v>1870</v>
      </c>
    </row>
    <row r="512" spans="6:6">
      <c r="F512" s="1325" t="s">
        <v>1870</v>
      </c>
    </row>
    <row r="513" spans="6:6">
      <c r="F513" s="1325" t="s">
        <v>1870</v>
      </c>
    </row>
    <row r="514" spans="6:6">
      <c r="F514" s="1325" t="s">
        <v>1870</v>
      </c>
    </row>
    <row r="515" spans="6:6">
      <c r="F515" s="1325" t="s">
        <v>1870</v>
      </c>
    </row>
    <row r="516" spans="6:6">
      <c r="F516" s="1325" t="s">
        <v>1870</v>
      </c>
    </row>
    <row r="517" spans="6:6">
      <c r="F517" s="1325" t="s">
        <v>1870</v>
      </c>
    </row>
    <row r="518" spans="6:6">
      <c r="F518" s="1325" t="s">
        <v>1870</v>
      </c>
    </row>
    <row r="519" spans="6:6">
      <c r="F519" s="1325" t="s">
        <v>1870</v>
      </c>
    </row>
    <row r="520" spans="6:6">
      <c r="F520" s="1325" t="s">
        <v>1870</v>
      </c>
    </row>
    <row r="521" spans="6:6">
      <c r="F521" s="1325" t="s">
        <v>1870</v>
      </c>
    </row>
  </sheetData>
  <autoFilter ref="A4:WWE137">
    <extLst/>
  </autoFilter>
  <mergeCells count="11">
    <mergeCell ref="A3:E3"/>
    <mergeCell ref="F3:L3"/>
    <mergeCell ref="M3:N3"/>
    <mergeCell ref="F44:H44"/>
    <mergeCell ref="Q49:U49"/>
    <mergeCell ref="Q51:U51"/>
    <mergeCell ref="Q92:U92"/>
    <mergeCell ref="Q94:U94"/>
    <mergeCell ref="A129:E129"/>
    <mergeCell ref="A172:E172"/>
    <mergeCell ref="I182:M182"/>
  </mergeCells>
  <pageMargins left="0.75" right="0.75" top="1" bottom="1" header="0.5" footer="0.5"/>
  <pageSetup paperSize="9" orientation="portrait"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W581"/>
  <sheetViews>
    <sheetView zoomScale="80" zoomScaleNormal="80" topLeftCell="T30" workbookViewId="0">
      <selection activeCell="X584" sqref="X584"/>
    </sheetView>
  </sheetViews>
  <sheetFormatPr defaultColWidth="9" defaultRowHeight="14.4"/>
  <cols>
    <col min="1" max="1" width="10.4420289855072" style="1" customWidth="1"/>
    <col min="2" max="2" width="21.4420289855072" style="1" customWidth="1"/>
    <col min="3" max="3" width="17.6666666666667" style="1" customWidth="1"/>
    <col min="4" max="4" width="11.5579710144928" style="1" customWidth="1"/>
    <col min="5" max="5" width="8.88405797101449" style="1"/>
    <col min="6" max="6" width="8.55797101449275" style="1" customWidth="1"/>
    <col min="7" max="7" width="10.3333333333333" style="1" customWidth="1"/>
    <col min="8" max="8" width="9" style="1" customWidth="1"/>
    <col min="9" max="9" width="20.1086956521739" style="1" customWidth="1"/>
    <col min="10" max="10" width="9.44202898550725" style="1" customWidth="1"/>
    <col min="11" max="11" width="12.3333333333333" style="1" customWidth="1"/>
    <col min="12" max="12" width="10.3333333333333" style="1" customWidth="1"/>
    <col min="13" max="13" width="21.8840579710145" style="1" customWidth="1"/>
    <col min="14" max="14" width="9.33333333333333" style="1" customWidth="1"/>
    <col min="15" max="15" width="8.10869565217391" style="1" customWidth="1"/>
    <col min="16" max="16" width="1.44202898550725" style="1" customWidth="1"/>
    <col min="17" max="17" width="10.8840579710145" style="1" customWidth="1"/>
    <col min="18" max="18" width="21.8840579710145" style="1" customWidth="1"/>
    <col min="19" max="19" width="11.3333333333333" style="1" customWidth="1"/>
    <col min="20" max="20" width="14.5579710144928" style="1" customWidth="1"/>
    <col min="21" max="21" width="11.4420289855072" style="1" customWidth="1"/>
    <col min="22" max="22" width="1.55797101449275" style="229" customWidth="1"/>
    <col min="23" max="23" width="17.4420289855072" style="233" customWidth="1"/>
    <col min="24" max="24" width="21.8840579710145" style="233" customWidth="1"/>
    <col min="25" max="25" width="12.4420289855072" style="234" customWidth="1"/>
    <col min="26" max="26" width="10.5579710144928" style="234" customWidth="1"/>
    <col min="27" max="27" width="26.7753623188406" style="234" customWidth="1"/>
    <col min="28" max="28" width="12.3333333333333" style="235" customWidth="1"/>
    <col min="29" max="29" width="10" style="236" customWidth="1"/>
    <col min="30" max="30" width="11.4420289855072" style="234" customWidth="1"/>
    <col min="31" max="32" width="8.44202898550725" style="234" customWidth="1"/>
    <col min="33" max="33" width="9" style="234" customWidth="1"/>
    <col min="34" max="34" width="15.6666666666667" style="234" customWidth="1"/>
    <col min="35" max="35" width="25.1086956521739" style="234" customWidth="1"/>
    <col min="36" max="36" width="26" style="234" customWidth="1"/>
    <col min="37" max="37" width="10.6666666666667" style="234" customWidth="1"/>
    <col min="38" max="38" width="10.3333333333333" style="234" customWidth="1"/>
    <col min="39" max="40" width="8.10869565217391" style="234" customWidth="1"/>
    <col min="41" max="41" width="9.33333333333333" style="234" customWidth="1"/>
    <col min="42" max="42" width="20.1086956521739" style="234" customWidth="1"/>
    <col min="43" max="43" width="23.4420289855072" style="234" customWidth="1"/>
    <col min="44" max="44" width="26.6666666666667" style="234" customWidth="1"/>
    <col min="45" max="45" width="9" style="237" customWidth="1"/>
    <col min="46" max="46" width="9.33333333333333" style="237" customWidth="1"/>
    <col min="47" max="47" width="26.6666666666667" style="237" customWidth="1"/>
    <col min="48" max="73" width="9.10869565217391" style="237" customWidth="1"/>
    <col min="74" max="256" width="8.88405797101449" style="1"/>
    <col min="257" max="257" width="10.4420289855072" style="1" customWidth="1"/>
    <col min="258" max="258" width="21.4420289855072" style="1" customWidth="1"/>
    <col min="259" max="259" width="17.6666666666667" style="1" customWidth="1"/>
    <col min="260" max="260" width="11.5579710144928" style="1" customWidth="1"/>
    <col min="261" max="261" width="8.88405797101449" style="1"/>
    <col min="262" max="262" width="8.55797101449275" style="1" customWidth="1"/>
    <col min="263" max="263" width="10.3333333333333" style="1" customWidth="1"/>
    <col min="264" max="264" width="9" style="1" customWidth="1"/>
    <col min="265" max="265" width="20.1086956521739" style="1" customWidth="1"/>
    <col min="266" max="266" width="9.44202898550725" style="1" customWidth="1"/>
    <col min="267" max="267" width="12.3333333333333" style="1" customWidth="1"/>
    <col min="268" max="268" width="10.3333333333333" style="1" customWidth="1"/>
    <col min="269" max="269" width="21.8840579710145" style="1" customWidth="1"/>
    <col min="270" max="270" width="9.33333333333333" style="1" customWidth="1"/>
    <col min="271" max="271" width="8.10869565217391" style="1" customWidth="1"/>
    <col min="272" max="272" width="1.44202898550725" style="1" customWidth="1"/>
    <col min="273" max="273" width="10.8840579710145" style="1" customWidth="1"/>
    <col min="274" max="274" width="21.8840579710145" style="1" customWidth="1"/>
    <col min="275" max="275" width="11.3333333333333" style="1" customWidth="1"/>
    <col min="276" max="276" width="14.5579710144928" style="1" customWidth="1"/>
    <col min="277" max="277" width="9" style="1" hidden="1" customWidth="1"/>
    <col min="278" max="278" width="1.55797101449275" style="1" customWidth="1"/>
    <col min="279" max="279" width="17.4420289855072" style="1" customWidth="1"/>
    <col min="280" max="280" width="21.8840579710145" style="1" customWidth="1"/>
    <col min="281" max="281" width="12.4420289855072" style="1" customWidth="1"/>
    <col min="282" max="282" width="10.5579710144928" style="1" customWidth="1"/>
    <col min="283" max="283" width="17.5579710144928" style="1" customWidth="1"/>
    <col min="284" max="284" width="12.3333333333333" style="1" customWidth="1"/>
    <col min="285" max="285" width="10" style="1" customWidth="1"/>
    <col min="286" max="286" width="11.4420289855072" style="1" customWidth="1"/>
    <col min="287" max="288" width="8.44202898550725" style="1" customWidth="1"/>
    <col min="289" max="289" width="9" style="1" customWidth="1"/>
    <col min="290" max="290" width="15.6666666666667" style="1" customWidth="1"/>
    <col min="291" max="291" width="25.1086956521739" style="1" customWidth="1"/>
    <col min="292" max="292" width="26" style="1" customWidth="1"/>
    <col min="293" max="293" width="10.6666666666667" style="1" customWidth="1"/>
    <col min="294" max="296" width="8.10869565217391" style="1" customWidth="1"/>
    <col min="297" max="297" width="9.33333333333333" style="1" customWidth="1"/>
    <col min="298" max="298" width="20.1086956521739" style="1" customWidth="1"/>
    <col min="299" max="299" width="23.4420289855072" style="1" customWidth="1"/>
    <col min="300" max="300" width="26.6666666666667" style="1" customWidth="1"/>
    <col min="301" max="301" width="9" style="1" customWidth="1"/>
    <col min="302" max="302" width="9.33333333333333" style="1" customWidth="1"/>
    <col min="303" max="303" width="26.6666666666667" style="1" customWidth="1"/>
    <col min="304" max="329" width="9.10869565217391" style="1" customWidth="1"/>
    <col min="330" max="512" width="8.88405797101449" style="1"/>
    <col min="513" max="513" width="10.4420289855072" style="1" customWidth="1"/>
    <col min="514" max="514" width="21.4420289855072" style="1" customWidth="1"/>
    <col min="515" max="515" width="17.6666666666667" style="1" customWidth="1"/>
    <col min="516" max="516" width="11.5579710144928" style="1" customWidth="1"/>
    <col min="517" max="517" width="8.88405797101449" style="1"/>
    <col min="518" max="518" width="8.55797101449275" style="1" customWidth="1"/>
    <col min="519" max="519" width="10.3333333333333" style="1" customWidth="1"/>
    <col min="520" max="520" width="9" style="1" customWidth="1"/>
    <col min="521" max="521" width="20.1086956521739" style="1" customWidth="1"/>
    <col min="522" max="522" width="9.44202898550725" style="1" customWidth="1"/>
    <col min="523" max="523" width="12.3333333333333" style="1" customWidth="1"/>
    <col min="524" max="524" width="10.3333333333333" style="1" customWidth="1"/>
    <col min="525" max="525" width="21.8840579710145" style="1" customWidth="1"/>
    <col min="526" max="526" width="9.33333333333333" style="1" customWidth="1"/>
    <col min="527" max="527" width="8.10869565217391" style="1" customWidth="1"/>
    <col min="528" max="528" width="1.44202898550725" style="1" customWidth="1"/>
    <col min="529" max="529" width="10.8840579710145" style="1" customWidth="1"/>
    <col min="530" max="530" width="21.8840579710145" style="1" customWidth="1"/>
    <col min="531" max="531" width="11.3333333333333" style="1" customWidth="1"/>
    <col min="532" max="532" width="14.5579710144928" style="1" customWidth="1"/>
    <col min="533" max="533" width="9" style="1" hidden="1" customWidth="1"/>
    <col min="534" max="534" width="1.55797101449275" style="1" customWidth="1"/>
    <col min="535" max="535" width="17.4420289855072" style="1" customWidth="1"/>
    <col min="536" max="536" width="21.8840579710145" style="1" customWidth="1"/>
    <col min="537" max="537" width="12.4420289855072" style="1" customWidth="1"/>
    <col min="538" max="538" width="10.5579710144928" style="1" customWidth="1"/>
    <col min="539" max="539" width="17.5579710144928" style="1" customWidth="1"/>
    <col min="540" max="540" width="12.3333333333333" style="1" customWidth="1"/>
    <col min="541" max="541" width="10" style="1" customWidth="1"/>
    <col min="542" max="542" width="11.4420289855072" style="1" customWidth="1"/>
    <col min="543" max="544" width="8.44202898550725" style="1" customWidth="1"/>
    <col min="545" max="545" width="9" style="1" customWidth="1"/>
    <col min="546" max="546" width="15.6666666666667" style="1" customWidth="1"/>
    <col min="547" max="547" width="25.1086956521739" style="1" customWidth="1"/>
    <col min="548" max="548" width="26" style="1" customWidth="1"/>
    <col min="549" max="549" width="10.6666666666667" style="1" customWidth="1"/>
    <col min="550" max="552" width="8.10869565217391" style="1" customWidth="1"/>
    <col min="553" max="553" width="9.33333333333333" style="1" customWidth="1"/>
    <col min="554" max="554" width="20.1086956521739" style="1" customWidth="1"/>
    <col min="555" max="555" width="23.4420289855072" style="1" customWidth="1"/>
    <col min="556" max="556" width="26.6666666666667" style="1" customWidth="1"/>
    <col min="557" max="557" width="9" style="1" customWidth="1"/>
    <col min="558" max="558" width="9.33333333333333" style="1" customWidth="1"/>
    <col min="559" max="559" width="26.6666666666667" style="1" customWidth="1"/>
    <col min="560" max="585" width="9.10869565217391" style="1" customWidth="1"/>
    <col min="586" max="768" width="8.88405797101449" style="1"/>
    <col min="769" max="769" width="10.4420289855072" style="1" customWidth="1"/>
    <col min="770" max="770" width="21.4420289855072" style="1" customWidth="1"/>
    <col min="771" max="771" width="17.6666666666667" style="1" customWidth="1"/>
    <col min="772" max="772" width="11.5579710144928" style="1" customWidth="1"/>
    <col min="773" max="773" width="8.88405797101449" style="1"/>
    <col min="774" max="774" width="8.55797101449275" style="1" customWidth="1"/>
    <col min="775" max="775" width="10.3333333333333" style="1" customWidth="1"/>
    <col min="776" max="776" width="9" style="1" customWidth="1"/>
    <col min="777" max="777" width="20.1086956521739" style="1" customWidth="1"/>
    <col min="778" max="778" width="9.44202898550725" style="1" customWidth="1"/>
    <col min="779" max="779" width="12.3333333333333" style="1" customWidth="1"/>
    <col min="780" max="780" width="10.3333333333333" style="1" customWidth="1"/>
    <col min="781" max="781" width="21.8840579710145" style="1" customWidth="1"/>
    <col min="782" max="782" width="9.33333333333333" style="1" customWidth="1"/>
    <col min="783" max="783" width="8.10869565217391" style="1" customWidth="1"/>
    <col min="784" max="784" width="1.44202898550725" style="1" customWidth="1"/>
    <col min="785" max="785" width="10.8840579710145" style="1" customWidth="1"/>
    <col min="786" max="786" width="21.8840579710145" style="1" customWidth="1"/>
    <col min="787" max="787" width="11.3333333333333" style="1" customWidth="1"/>
    <col min="788" max="788" width="14.5579710144928" style="1" customWidth="1"/>
    <col min="789" max="789" width="9" style="1" hidden="1" customWidth="1"/>
    <col min="790" max="790" width="1.55797101449275" style="1" customWidth="1"/>
    <col min="791" max="791" width="17.4420289855072" style="1" customWidth="1"/>
    <col min="792" max="792" width="21.8840579710145" style="1" customWidth="1"/>
    <col min="793" max="793" width="12.4420289855072" style="1" customWidth="1"/>
    <col min="794" max="794" width="10.5579710144928" style="1" customWidth="1"/>
    <col min="795" max="795" width="17.5579710144928" style="1" customWidth="1"/>
    <col min="796" max="796" width="12.3333333333333" style="1" customWidth="1"/>
    <col min="797" max="797" width="10" style="1" customWidth="1"/>
    <col min="798" max="798" width="11.4420289855072" style="1" customWidth="1"/>
    <col min="799" max="800" width="8.44202898550725" style="1" customWidth="1"/>
    <col min="801" max="801" width="9" style="1" customWidth="1"/>
    <col min="802" max="802" width="15.6666666666667" style="1" customWidth="1"/>
    <col min="803" max="803" width="25.1086956521739" style="1" customWidth="1"/>
    <col min="804" max="804" width="26" style="1" customWidth="1"/>
    <col min="805" max="805" width="10.6666666666667" style="1" customWidth="1"/>
    <col min="806" max="808" width="8.10869565217391" style="1" customWidth="1"/>
    <col min="809" max="809" width="9.33333333333333" style="1" customWidth="1"/>
    <col min="810" max="810" width="20.1086956521739" style="1" customWidth="1"/>
    <col min="811" max="811" width="23.4420289855072" style="1" customWidth="1"/>
    <col min="812" max="812" width="26.6666666666667" style="1" customWidth="1"/>
    <col min="813" max="813" width="9" style="1" customWidth="1"/>
    <col min="814" max="814" width="9.33333333333333" style="1" customWidth="1"/>
    <col min="815" max="815" width="26.6666666666667" style="1" customWidth="1"/>
    <col min="816" max="841" width="9.10869565217391" style="1" customWidth="1"/>
    <col min="842" max="1024" width="8.88405797101449" style="1"/>
    <col min="1025" max="1025" width="10.4420289855072" style="1" customWidth="1"/>
    <col min="1026" max="1026" width="21.4420289855072" style="1" customWidth="1"/>
    <col min="1027" max="1027" width="17.6666666666667" style="1" customWidth="1"/>
    <col min="1028" max="1028" width="11.5579710144928" style="1" customWidth="1"/>
    <col min="1029" max="1029" width="8.88405797101449" style="1"/>
    <col min="1030" max="1030" width="8.55797101449275" style="1" customWidth="1"/>
    <col min="1031" max="1031" width="10.3333333333333" style="1" customWidth="1"/>
    <col min="1032" max="1032" width="9" style="1" customWidth="1"/>
    <col min="1033" max="1033" width="20.1086956521739" style="1" customWidth="1"/>
    <col min="1034" max="1034" width="9.44202898550725" style="1" customWidth="1"/>
    <col min="1035" max="1035" width="12.3333333333333" style="1" customWidth="1"/>
    <col min="1036" max="1036" width="10.3333333333333" style="1" customWidth="1"/>
    <col min="1037" max="1037" width="21.8840579710145" style="1" customWidth="1"/>
    <col min="1038" max="1038" width="9.33333333333333" style="1" customWidth="1"/>
    <col min="1039" max="1039" width="8.10869565217391" style="1" customWidth="1"/>
    <col min="1040" max="1040" width="1.44202898550725" style="1" customWidth="1"/>
    <col min="1041" max="1041" width="10.8840579710145" style="1" customWidth="1"/>
    <col min="1042" max="1042" width="21.8840579710145" style="1" customWidth="1"/>
    <col min="1043" max="1043" width="11.3333333333333" style="1" customWidth="1"/>
    <col min="1044" max="1044" width="14.5579710144928" style="1" customWidth="1"/>
    <col min="1045" max="1045" width="9" style="1" hidden="1" customWidth="1"/>
    <col min="1046" max="1046" width="1.55797101449275" style="1" customWidth="1"/>
    <col min="1047" max="1047" width="17.4420289855072" style="1" customWidth="1"/>
    <col min="1048" max="1048" width="21.8840579710145" style="1" customWidth="1"/>
    <col min="1049" max="1049" width="12.4420289855072" style="1" customWidth="1"/>
    <col min="1050" max="1050" width="10.5579710144928" style="1" customWidth="1"/>
    <col min="1051" max="1051" width="17.5579710144928" style="1" customWidth="1"/>
    <col min="1052" max="1052" width="12.3333333333333" style="1" customWidth="1"/>
    <col min="1053" max="1053" width="10" style="1" customWidth="1"/>
    <col min="1054" max="1054" width="11.4420289855072" style="1" customWidth="1"/>
    <col min="1055" max="1056" width="8.44202898550725" style="1" customWidth="1"/>
    <col min="1057" max="1057" width="9" style="1" customWidth="1"/>
    <col min="1058" max="1058" width="15.6666666666667" style="1" customWidth="1"/>
    <col min="1059" max="1059" width="25.1086956521739" style="1" customWidth="1"/>
    <col min="1060" max="1060" width="26" style="1" customWidth="1"/>
    <col min="1061" max="1061" width="10.6666666666667" style="1" customWidth="1"/>
    <col min="1062" max="1064" width="8.10869565217391" style="1" customWidth="1"/>
    <col min="1065" max="1065" width="9.33333333333333" style="1" customWidth="1"/>
    <col min="1066" max="1066" width="20.1086956521739" style="1" customWidth="1"/>
    <col min="1067" max="1067" width="23.4420289855072" style="1" customWidth="1"/>
    <col min="1068" max="1068" width="26.6666666666667" style="1" customWidth="1"/>
    <col min="1069" max="1069" width="9" style="1" customWidth="1"/>
    <col min="1070" max="1070" width="9.33333333333333" style="1" customWidth="1"/>
    <col min="1071" max="1071" width="26.6666666666667" style="1" customWidth="1"/>
    <col min="1072" max="1097" width="9.10869565217391" style="1" customWidth="1"/>
    <col min="1098" max="1280" width="8.88405797101449" style="1"/>
    <col min="1281" max="1281" width="10.4420289855072" style="1" customWidth="1"/>
    <col min="1282" max="1282" width="21.4420289855072" style="1" customWidth="1"/>
    <col min="1283" max="1283" width="17.6666666666667" style="1" customWidth="1"/>
    <col min="1284" max="1284" width="11.5579710144928" style="1" customWidth="1"/>
    <col min="1285" max="1285" width="8.88405797101449" style="1"/>
    <col min="1286" max="1286" width="8.55797101449275" style="1" customWidth="1"/>
    <col min="1287" max="1287" width="10.3333333333333" style="1" customWidth="1"/>
    <col min="1288" max="1288" width="9" style="1" customWidth="1"/>
    <col min="1289" max="1289" width="20.1086956521739" style="1" customWidth="1"/>
    <col min="1290" max="1290" width="9.44202898550725" style="1" customWidth="1"/>
    <col min="1291" max="1291" width="12.3333333333333" style="1" customWidth="1"/>
    <col min="1292" max="1292" width="10.3333333333333" style="1" customWidth="1"/>
    <col min="1293" max="1293" width="21.8840579710145" style="1" customWidth="1"/>
    <col min="1294" max="1294" width="9.33333333333333" style="1" customWidth="1"/>
    <col min="1295" max="1295" width="8.10869565217391" style="1" customWidth="1"/>
    <col min="1296" max="1296" width="1.44202898550725" style="1" customWidth="1"/>
    <col min="1297" max="1297" width="10.8840579710145" style="1" customWidth="1"/>
    <col min="1298" max="1298" width="21.8840579710145" style="1" customWidth="1"/>
    <col min="1299" max="1299" width="11.3333333333333" style="1" customWidth="1"/>
    <col min="1300" max="1300" width="14.5579710144928" style="1" customWidth="1"/>
    <col min="1301" max="1301" width="9" style="1" hidden="1" customWidth="1"/>
    <col min="1302" max="1302" width="1.55797101449275" style="1" customWidth="1"/>
    <col min="1303" max="1303" width="17.4420289855072" style="1" customWidth="1"/>
    <col min="1304" max="1304" width="21.8840579710145" style="1" customWidth="1"/>
    <col min="1305" max="1305" width="12.4420289855072" style="1" customWidth="1"/>
    <col min="1306" max="1306" width="10.5579710144928" style="1" customWidth="1"/>
    <col min="1307" max="1307" width="17.5579710144928" style="1" customWidth="1"/>
    <col min="1308" max="1308" width="12.3333333333333" style="1" customWidth="1"/>
    <col min="1309" max="1309" width="10" style="1" customWidth="1"/>
    <col min="1310" max="1310" width="11.4420289855072" style="1" customWidth="1"/>
    <col min="1311" max="1312" width="8.44202898550725" style="1" customWidth="1"/>
    <col min="1313" max="1313" width="9" style="1" customWidth="1"/>
    <col min="1314" max="1314" width="15.6666666666667" style="1" customWidth="1"/>
    <col min="1315" max="1315" width="25.1086956521739" style="1" customWidth="1"/>
    <col min="1316" max="1316" width="26" style="1" customWidth="1"/>
    <col min="1317" max="1317" width="10.6666666666667" style="1" customWidth="1"/>
    <col min="1318" max="1320" width="8.10869565217391" style="1" customWidth="1"/>
    <col min="1321" max="1321" width="9.33333333333333" style="1" customWidth="1"/>
    <col min="1322" max="1322" width="20.1086956521739" style="1" customWidth="1"/>
    <col min="1323" max="1323" width="23.4420289855072" style="1" customWidth="1"/>
    <col min="1324" max="1324" width="26.6666666666667" style="1" customWidth="1"/>
    <col min="1325" max="1325" width="9" style="1" customWidth="1"/>
    <col min="1326" max="1326" width="9.33333333333333" style="1" customWidth="1"/>
    <col min="1327" max="1327" width="26.6666666666667" style="1" customWidth="1"/>
    <col min="1328" max="1353" width="9.10869565217391" style="1" customWidth="1"/>
    <col min="1354" max="1536" width="8.88405797101449" style="1"/>
    <col min="1537" max="1537" width="10.4420289855072" style="1" customWidth="1"/>
    <col min="1538" max="1538" width="21.4420289855072" style="1" customWidth="1"/>
    <col min="1539" max="1539" width="17.6666666666667" style="1" customWidth="1"/>
    <col min="1540" max="1540" width="11.5579710144928" style="1" customWidth="1"/>
    <col min="1541" max="1541" width="8.88405797101449" style="1"/>
    <col min="1542" max="1542" width="8.55797101449275" style="1" customWidth="1"/>
    <col min="1543" max="1543" width="10.3333333333333" style="1" customWidth="1"/>
    <col min="1544" max="1544" width="9" style="1" customWidth="1"/>
    <col min="1545" max="1545" width="20.1086956521739" style="1" customWidth="1"/>
    <col min="1546" max="1546" width="9.44202898550725" style="1" customWidth="1"/>
    <col min="1547" max="1547" width="12.3333333333333" style="1" customWidth="1"/>
    <col min="1548" max="1548" width="10.3333333333333" style="1" customWidth="1"/>
    <col min="1549" max="1549" width="21.8840579710145" style="1" customWidth="1"/>
    <col min="1550" max="1550" width="9.33333333333333" style="1" customWidth="1"/>
    <col min="1551" max="1551" width="8.10869565217391" style="1" customWidth="1"/>
    <col min="1552" max="1552" width="1.44202898550725" style="1" customWidth="1"/>
    <col min="1553" max="1553" width="10.8840579710145" style="1" customWidth="1"/>
    <col min="1554" max="1554" width="21.8840579710145" style="1" customWidth="1"/>
    <col min="1555" max="1555" width="11.3333333333333" style="1" customWidth="1"/>
    <col min="1556" max="1556" width="14.5579710144928" style="1" customWidth="1"/>
    <col min="1557" max="1557" width="9" style="1" hidden="1" customWidth="1"/>
    <col min="1558" max="1558" width="1.55797101449275" style="1" customWidth="1"/>
    <col min="1559" max="1559" width="17.4420289855072" style="1" customWidth="1"/>
    <col min="1560" max="1560" width="21.8840579710145" style="1" customWidth="1"/>
    <col min="1561" max="1561" width="12.4420289855072" style="1" customWidth="1"/>
    <col min="1562" max="1562" width="10.5579710144928" style="1" customWidth="1"/>
    <col min="1563" max="1563" width="17.5579710144928" style="1" customWidth="1"/>
    <col min="1564" max="1564" width="12.3333333333333" style="1" customWidth="1"/>
    <col min="1565" max="1565" width="10" style="1" customWidth="1"/>
    <col min="1566" max="1566" width="11.4420289855072" style="1" customWidth="1"/>
    <col min="1567" max="1568" width="8.44202898550725" style="1" customWidth="1"/>
    <col min="1569" max="1569" width="9" style="1" customWidth="1"/>
    <col min="1570" max="1570" width="15.6666666666667" style="1" customWidth="1"/>
    <col min="1571" max="1571" width="25.1086956521739" style="1" customWidth="1"/>
    <col min="1572" max="1572" width="26" style="1" customWidth="1"/>
    <col min="1573" max="1573" width="10.6666666666667" style="1" customWidth="1"/>
    <col min="1574" max="1576" width="8.10869565217391" style="1" customWidth="1"/>
    <col min="1577" max="1577" width="9.33333333333333" style="1" customWidth="1"/>
    <col min="1578" max="1578" width="20.1086956521739" style="1" customWidth="1"/>
    <col min="1579" max="1579" width="23.4420289855072" style="1" customWidth="1"/>
    <col min="1580" max="1580" width="26.6666666666667" style="1" customWidth="1"/>
    <col min="1581" max="1581" width="9" style="1" customWidth="1"/>
    <col min="1582" max="1582" width="9.33333333333333" style="1" customWidth="1"/>
    <col min="1583" max="1583" width="26.6666666666667" style="1" customWidth="1"/>
    <col min="1584" max="1609" width="9.10869565217391" style="1" customWidth="1"/>
    <col min="1610" max="1792" width="8.88405797101449" style="1"/>
    <col min="1793" max="1793" width="10.4420289855072" style="1" customWidth="1"/>
    <col min="1794" max="1794" width="21.4420289855072" style="1" customWidth="1"/>
    <col min="1795" max="1795" width="17.6666666666667" style="1" customWidth="1"/>
    <col min="1796" max="1796" width="11.5579710144928" style="1" customWidth="1"/>
    <col min="1797" max="1797" width="8.88405797101449" style="1"/>
    <col min="1798" max="1798" width="8.55797101449275" style="1" customWidth="1"/>
    <col min="1799" max="1799" width="10.3333333333333" style="1" customWidth="1"/>
    <col min="1800" max="1800" width="9" style="1" customWidth="1"/>
    <col min="1801" max="1801" width="20.1086956521739" style="1" customWidth="1"/>
    <col min="1802" max="1802" width="9.44202898550725" style="1" customWidth="1"/>
    <col min="1803" max="1803" width="12.3333333333333" style="1" customWidth="1"/>
    <col min="1804" max="1804" width="10.3333333333333" style="1" customWidth="1"/>
    <col min="1805" max="1805" width="21.8840579710145" style="1" customWidth="1"/>
    <col min="1806" max="1806" width="9.33333333333333" style="1" customWidth="1"/>
    <col min="1807" max="1807" width="8.10869565217391" style="1" customWidth="1"/>
    <col min="1808" max="1808" width="1.44202898550725" style="1" customWidth="1"/>
    <col min="1809" max="1809" width="10.8840579710145" style="1" customWidth="1"/>
    <col min="1810" max="1810" width="21.8840579710145" style="1" customWidth="1"/>
    <col min="1811" max="1811" width="11.3333333333333" style="1" customWidth="1"/>
    <col min="1812" max="1812" width="14.5579710144928" style="1" customWidth="1"/>
    <col min="1813" max="1813" width="9" style="1" hidden="1" customWidth="1"/>
    <col min="1814" max="1814" width="1.55797101449275" style="1" customWidth="1"/>
    <col min="1815" max="1815" width="17.4420289855072" style="1" customWidth="1"/>
    <col min="1816" max="1816" width="21.8840579710145" style="1" customWidth="1"/>
    <col min="1817" max="1817" width="12.4420289855072" style="1" customWidth="1"/>
    <col min="1818" max="1818" width="10.5579710144928" style="1" customWidth="1"/>
    <col min="1819" max="1819" width="17.5579710144928" style="1" customWidth="1"/>
    <col min="1820" max="1820" width="12.3333333333333" style="1" customWidth="1"/>
    <col min="1821" max="1821" width="10" style="1" customWidth="1"/>
    <col min="1822" max="1822" width="11.4420289855072" style="1" customWidth="1"/>
    <col min="1823" max="1824" width="8.44202898550725" style="1" customWidth="1"/>
    <col min="1825" max="1825" width="9" style="1" customWidth="1"/>
    <col min="1826" max="1826" width="15.6666666666667" style="1" customWidth="1"/>
    <col min="1827" max="1827" width="25.1086956521739" style="1" customWidth="1"/>
    <col min="1828" max="1828" width="26" style="1" customWidth="1"/>
    <col min="1829" max="1829" width="10.6666666666667" style="1" customWidth="1"/>
    <col min="1830" max="1832" width="8.10869565217391" style="1" customWidth="1"/>
    <col min="1833" max="1833" width="9.33333333333333" style="1" customWidth="1"/>
    <col min="1834" max="1834" width="20.1086956521739" style="1" customWidth="1"/>
    <col min="1835" max="1835" width="23.4420289855072" style="1" customWidth="1"/>
    <col min="1836" max="1836" width="26.6666666666667" style="1" customWidth="1"/>
    <col min="1837" max="1837" width="9" style="1" customWidth="1"/>
    <col min="1838" max="1838" width="9.33333333333333" style="1" customWidth="1"/>
    <col min="1839" max="1839" width="26.6666666666667" style="1" customWidth="1"/>
    <col min="1840" max="1865" width="9.10869565217391" style="1" customWidth="1"/>
    <col min="1866" max="2048" width="8.88405797101449" style="1"/>
    <col min="2049" max="2049" width="10.4420289855072" style="1" customWidth="1"/>
    <col min="2050" max="2050" width="21.4420289855072" style="1" customWidth="1"/>
    <col min="2051" max="2051" width="17.6666666666667" style="1" customWidth="1"/>
    <col min="2052" max="2052" width="11.5579710144928" style="1" customWidth="1"/>
    <col min="2053" max="2053" width="8.88405797101449" style="1"/>
    <col min="2054" max="2054" width="8.55797101449275" style="1" customWidth="1"/>
    <col min="2055" max="2055" width="10.3333333333333" style="1" customWidth="1"/>
    <col min="2056" max="2056" width="9" style="1" customWidth="1"/>
    <col min="2057" max="2057" width="20.1086956521739" style="1" customWidth="1"/>
    <col min="2058" max="2058" width="9.44202898550725" style="1" customWidth="1"/>
    <col min="2059" max="2059" width="12.3333333333333" style="1" customWidth="1"/>
    <col min="2060" max="2060" width="10.3333333333333" style="1" customWidth="1"/>
    <col min="2061" max="2061" width="21.8840579710145" style="1" customWidth="1"/>
    <col min="2062" max="2062" width="9.33333333333333" style="1" customWidth="1"/>
    <col min="2063" max="2063" width="8.10869565217391" style="1" customWidth="1"/>
    <col min="2064" max="2064" width="1.44202898550725" style="1" customWidth="1"/>
    <col min="2065" max="2065" width="10.8840579710145" style="1" customWidth="1"/>
    <col min="2066" max="2066" width="21.8840579710145" style="1" customWidth="1"/>
    <col min="2067" max="2067" width="11.3333333333333" style="1" customWidth="1"/>
    <col min="2068" max="2068" width="14.5579710144928" style="1" customWidth="1"/>
    <col min="2069" max="2069" width="9" style="1" hidden="1" customWidth="1"/>
    <col min="2070" max="2070" width="1.55797101449275" style="1" customWidth="1"/>
    <col min="2071" max="2071" width="17.4420289855072" style="1" customWidth="1"/>
    <col min="2072" max="2072" width="21.8840579710145" style="1" customWidth="1"/>
    <col min="2073" max="2073" width="12.4420289855072" style="1" customWidth="1"/>
    <col min="2074" max="2074" width="10.5579710144928" style="1" customWidth="1"/>
    <col min="2075" max="2075" width="17.5579710144928" style="1" customWidth="1"/>
    <col min="2076" max="2076" width="12.3333333333333" style="1" customWidth="1"/>
    <col min="2077" max="2077" width="10" style="1" customWidth="1"/>
    <col min="2078" max="2078" width="11.4420289855072" style="1" customWidth="1"/>
    <col min="2079" max="2080" width="8.44202898550725" style="1" customWidth="1"/>
    <col min="2081" max="2081" width="9" style="1" customWidth="1"/>
    <col min="2082" max="2082" width="15.6666666666667" style="1" customWidth="1"/>
    <col min="2083" max="2083" width="25.1086956521739" style="1" customWidth="1"/>
    <col min="2084" max="2084" width="26" style="1" customWidth="1"/>
    <col min="2085" max="2085" width="10.6666666666667" style="1" customWidth="1"/>
    <col min="2086" max="2088" width="8.10869565217391" style="1" customWidth="1"/>
    <col min="2089" max="2089" width="9.33333333333333" style="1" customWidth="1"/>
    <col min="2090" max="2090" width="20.1086956521739" style="1" customWidth="1"/>
    <col min="2091" max="2091" width="23.4420289855072" style="1" customWidth="1"/>
    <col min="2092" max="2092" width="26.6666666666667" style="1" customWidth="1"/>
    <col min="2093" max="2093" width="9" style="1" customWidth="1"/>
    <col min="2094" max="2094" width="9.33333333333333" style="1" customWidth="1"/>
    <col min="2095" max="2095" width="26.6666666666667" style="1" customWidth="1"/>
    <col min="2096" max="2121" width="9.10869565217391" style="1" customWidth="1"/>
    <col min="2122" max="2304" width="8.88405797101449" style="1"/>
    <col min="2305" max="2305" width="10.4420289855072" style="1" customWidth="1"/>
    <col min="2306" max="2306" width="21.4420289855072" style="1" customWidth="1"/>
    <col min="2307" max="2307" width="17.6666666666667" style="1" customWidth="1"/>
    <col min="2308" max="2308" width="11.5579710144928" style="1" customWidth="1"/>
    <col min="2309" max="2309" width="8.88405797101449" style="1"/>
    <col min="2310" max="2310" width="8.55797101449275" style="1" customWidth="1"/>
    <col min="2311" max="2311" width="10.3333333333333" style="1" customWidth="1"/>
    <col min="2312" max="2312" width="9" style="1" customWidth="1"/>
    <col min="2313" max="2313" width="20.1086956521739" style="1" customWidth="1"/>
    <col min="2314" max="2314" width="9.44202898550725" style="1" customWidth="1"/>
    <col min="2315" max="2315" width="12.3333333333333" style="1" customWidth="1"/>
    <col min="2316" max="2316" width="10.3333333333333" style="1" customWidth="1"/>
    <col min="2317" max="2317" width="21.8840579710145" style="1" customWidth="1"/>
    <col min="2318" max="2318" width="9.33333333333333" style="1" customWidth="1"/>
    <col min="2319" max="2319" width="8.10869565217391" style="1" customWidth="1"/>
    <col min="2320" max="2320" width="1.44202898550725" style="1" customWidth="1"/>
    <col min="2321" max="2321" width="10.8840579710145" style="1" customWidth="1"/>
    <col min="2322" max="2322" width="21.8840579710145" style="1" customWidth="1"/>
    <col min="2323" max="2323" width="11.3333333333333" style="1" customWidth="1"/>
    <col min="2324" max="2324" width="14.5579710144928" style="1" customWidth="1"/>
    <col min="2325" max="2325" width="9" style="1" hidden="1" customWidth="1"/>
    <col min="2326" max="2326" width="1.55797101449275" style="1" customWidth="1"/>
    <col min="2327" max="2327" width="17.4420289855072" style="1" customWidth="1"/>
    <col min="2328" max="2328" width="21.8840579710145" style="1" customWidth="1"/>
    <col min="2329" max="2329" width="12.4420289855072" style="1" customWidth="1"/>
    <col min="2330" max="2330" width="10.5579710144928" style="1" customWidth="1"/>
    <col min="2331" max="2331" width="17.5579710144928" style="1" customWidth="1"/>
    <col min="2332" max="2332" width="12.3333333333333" style="1" customWidth="1"/>
    <col min="2333" max="2333" width="10" style="1" customWidth="1"/>
    <col min="2334" max="2334" width="11.4420289855072" style="1" customWidth="1"/>
    <col min="2335" max="2336" width="8.44202898550725" style="1" customWidth="1"/>
    <col min="2337" max="2337" width="9" style="1" customWidth="1"/>
    <col min="2338" max="2338" width="15.6666666666667" style="1" customWidth="1"/>
    <col min="2339" max="2339" width="25.1086956521739" style="1" customWidth="1"/>
    <col min="2340" max="2340" width="26" style="1" customWidth="1"/>
    <col min="2341" max="2341" width="10.6666666666667" style="1" customWidth="1"/>
    <col min="2342" max="2344" width="8.10869565217391" style="1" customWidth="1"/>
    <col min="2345" max="2345" width="9.33333333333333" style="1" customWidth="1"/>
    <col min="2346" max="2346" width="20.1086956521739" style="1" customWidth="1"/>
    <col min="2347" max="2347" width="23.4420289855072" style="1" customWidth="1"/>
    <col min="2348" max="2348" width="26.6666666666667" style="1" customWidth="1"/>
    <col min="2349" max="2349" width="9" style="1" customWidth="1"/>
    <col min="2350" max="2350" width="9.33333333333333" style="1" customWidth="1"/>
    <col min="2351" max="2351" width="26.6666666666667" style="1" customWidth="1"/>
    <col min="2352" max="2377" width="9.10869565217391" style="1" customWidth="1"/>
    <col min="2378" max="2560" width="8.88405797101449" style="1"/>
    <col min="2561" max="2561" width="10.4420289855072" style="1" customWidth="1"/>
    <col min="2562" max="2562" width="21.4420289855072" style="1" customWidth="1"/>
    <col min="2563" max="2563" width="17.6666666666667" style="1" customWidth="1"/>
    <col min="2564" max="2564" width="11.5579710144928" style="1" customWidth="1"/>
    <col min="2565" max="2565" width="8.88405797101449" style="1"/>
    <col min="2566" max="2566" width="8.55797101449275" style="1" customWidth="1"/>
    <col min="2567" max="2567" width="10.3333333333333" style="1" customWidth="1"/>
    <col min="2568" max="2568" width="9" style="1" customWidth="1"/>
    <col min="2569" max="2569" width="20.1086956521739" style="1" customWidth="1"/>
    <col min="2570" max="2570" width="9.44202898550725" style="1" customWidth="1"/>
    <col min="2571" max="2571" width="12.3333333333333" style="1" customWidth="1"/>
    <col min="2572" max="2572" width="10.3333333333333" style="1" customWidth="1"/>
    <col min="2573" max="2573" width="21.8840579710145" style="1" customWidth="1"/>
    <col min="2574" max="2574" width="9.33333333333333" style="1" customWidth="1"/>
    <col min="2575" max="2575" width="8.10869565217391" style="1" customWidth="1"/>
    <col min="2576" max="2576" width="1.44202898550725" style="1" customWidth="1"/>
    <col min="2577" max="2577" width="10.8840579710145" style="1" customWidth="1"/>
    <col min="2578" max="2578" width="21.8840579710145" style="1" customWidth="1"/>
    <col min="2579" max="2579" width="11.3333333333333" style="1" customWidth="1"/>
    <col min="2580" max="2580" width="14.5579710144928" style="1" customWidth="1"/>
    <col min="2581" max="2581" width="9" style="1" hidden="1" customWidth="1"/>
    <col min="2582" max="2582" width="1.55797101449275" style="1" customWidth="1"/>
    <col min="2583" max="2583" width="17.4420289855072" style="1" customWidth="1"/>
    <col min="2584" max="2584" width="21.8840579710145" style="1" customWidth="1"/>
    <col min="2585" max="2585" width="12.4420289855072" style="1" customWidth="1"/>
    <col min="2586" max="2586" width="10.5579710144928" style="1" customWidth="1"/>
    <col min="2587" max="2587" width="17.5579710144928" style="1" customWidth="1"/>
    <col min="2588" max="2588" width="12.3333333333333" style="1" customWidth="1"/>
    <col min="2589" max="2589" width="10" style="1" customWidth="1"/>
    <col min="2590" max="2590" width="11.4420289855072" style="1" customWidth="1"/>
    <col min="2591" max="2592" width="8.44202898550725" style="1" customWidth="1"/>
    <col min="2593" max="2593" width="9" style="1" customWidth="1"/>
    <col min="2594" max="2594" width="15.6666666666667" style="1" customWidth="1"/>
    <col min="2595" max="2595" width="25.1086956521739" style="1" customWidth="1"/>
    <col min="2596" max="2596" width="26" style="1" customWidth="1"/>
    <col min="2597" max="2597" width="10.6666666666667" style="1" customWidth="1"/>
    <col min="2598" max="2600" width="8.10869565217391" style="1" customWidth="1"/>
    <col min="2601" max="2601" width="9.33333333333333" style="1" customWidth="1"/>
    <col min="2602" max="2602" width="20.1086956521739" style="1" customWidth="1"/>
    <col min="2603" max="2603" width="23.4420289855072" style="1" customWidth="1"/>
    <col min="2604" max="2604" width="26.6666666666667" style="1" customWidth="1"/>
    <col min="2605" max="2605" width="9" style="1" customWidth="1"/>
    <col min="2606" max="2606" width="9.33333333333333" style="1" customWidth="1"/>
    <col min="2607" max="2607" width="26.6666666666667" style="1" customWidth="1"/>
    <col min="2608" max="2633" width="9.10869565217391" style="1" customWidth="1"/>
    <col min="2634" max="2816" width="8.88405797101449" style="1"/>
    <col min="2817" max="2817" width="10.4420289855072" style="1" customWidth="1"/>
    <col min="2818" max="2818" width="21.4420289855072" style="1" customWidth="1"/>
    <col min="2819" max="2819" width="17.6666666666667" style="1" customWidth="1"/>
    <col min="2820" max="2820" width="11.5579710144928" style="1" customWidth="1"/>
    <col min="2821" max="2821" width="8.88405797101449" style="1"/>
    <col min="2822" max="2822" width="8.55797101449275" style="1" customWidth="1"/>
    <col min="2823" max="2823" width="10.3333333333333" style="1" customWidth="1"/>
    <col min="2824" max="2824" width="9" style="1" customWidth="1"/>
    <col min="2825" max="2825" width="20.1086956521739" style="1" customWidth="1"/>
    <col min="2826" max="2826" width="9.44202898550725" style="1" customWidth="1"/>
    <col min="2827" max="2827" width="12.3333333333333" style="1" customWidth="1"/>
    <col min="2828" max="2828" width="10.3333333333333" style="1" customWidth="1"/>
    <col min="2829" max="2829" width="21.8840579710145" style="1" customWidth="1"/>
    <col min="2830" max="2830" width="9.33333333333333" style="1" customWidth="1"/>
    <col min="2831" max="2831" width="8.10869565217391" style="1" customWidth="1"/>
    <col min="2832" max="2832" width="1.44202898550725" style="1" customWidth="1"/>
    <col min="2833" max="2833" width="10.8840579710145" style="1" customWidth="1"/>
    <col min="2834" max="2834" width="21.8840579710145" style="1" customWidth="1"/>
    <col min="2835" max="2835" width="11.3333333333333" style="1" customWidth="1"/>
    <col min="2836" max="2836" width="14.5579710144928" style="1" customWidth="1"/>
    <col min="2837" max="2837" width="9" style="1" hidden="1" customWidth="1"/>
    <col min="2838" max="2838" width="1.55797101449275" style="1" customWidth="1"/>
    <col min="2839" max="2839" width="17.4420289855072" style="1" customWidth="1"/>
    <col min="2840" max="2840" width="21.8840579710145" style="1" customWidth="1"/>
    <col min="2841" max="2841" width="12.4420289855072" style="1" customWidth="1"/>
    <col min="2842" max="2842" width="10.5579710144928" style="1" customWidth="1"/>
    <col min="2843" max="2843" width="17.5579710144928" style="1" customWidth="1"/>
    <col min="2844" max="2844" width="12.3333333333333" style="1" customWidth="1"/>
    <col min="2845" max="2845" width="10" style="1" customWidth="1"/>
    <col min="2846" max="2846" width="11.4420289855072" style="1" customWidth="1"/>
    <col min="2847" max="2848" width="8.44202898550725" style="1" customWidth="1"/>
    <col min="2849" max="2849" width="9" style="1" customWidth="1"/>
    <col min="2850" max="2850" width="15.6666666666667" style="1" customWidth="1"/>
    <col min="2851" max="2851" width="25.1086956521739" style="1" customWidth="1"/>
    <col min="2852" max="2852" width="26" style="1" customWidth="1"/>
    <col min="2853" max="2853" width="10.6666666666667" style="1" customWidth="1"/>
    <col min="2854" max="2856" width="8.10869565217391" style="1" customWidth="1"/>
    <col min="2857" max="2857" width="9.33333333333333" style="1" customWidth="1"/>
    <col min="2858" max="2858" width="20.1086956521739" style="1" customWidth="1"/>
    <col min="2859" max="2859" width="23.4420289855072" style="1" customWidth="1"/>
    <col min="2860" max="2860" width="26.6666666666667" style="1" customWidth="1"/>
    <col min="2861" max="2861" width="9" style="1" customWidth="1"/>
    <col min="2862" max="2862" width="9.33333333333333" style="1" customWidth="1"/>
    <col min="2863" max="2863" width="26.6666666666667" style="1" customWidth="1"/>
    <col min="2864" max="2889" width="9.10869565217391" style="1" customWidth="1"/>
    <col min="2890" max="3072" width="8.88405797101449" style="1"/>
    <col min="3073" max="3073" width="10.4420289855072" style="1" customWidth="1"/>
    <col min="3074" max="3074" width="21.4420289855072" style="1" customWidth="1"/>
    <col min="3075" max="3075" width="17.6666666666667" style="1" customWidth="1"/>
    <col min="3076" max="3076" width="11.5579710144928" style="1" customWidth="1"/>
    <col min="3077" max="3077" width="8.88405797101449" style="1"/>
    <col min="3078" max="3078" width="8.55797101449275" style="1" customWidth="1"/>
    <col min="3079" max="3079" width="10.3333333333333" style="1" customWidth="1"/>
    <col min="3080" max="3080" width="9" style="1" customWidth="1"/>
    <col min="3081" max="3081" width="20.1086956521739" style="1" customWidth="1"/>
    <col min="3082" max="3082" width="9.44202898550725" style="1" customWidth="1"/>
    <col min="3083" max="3083" width="12.3333333333333" style="1" customWidth="1"/>
    <col min="3084" max="3084" width="10.3333333333333" style="1" customWidth="1"/>
    <col min="3085" max="3085" width="21.8840579710145" style="1" customWidth="1"/>
    <col min="3086" max="3086" width="9.33333333333333" style="1" customWidth="1"/>
    <col min="3087" max="3087" width="8.10869565217391" style="1" customWidth="1"/>
    <col min="3088" max="3088" width="1.44202898550725" style="1" customWidth="1"/>
    <col min="3089" max="3089" width="10.8840579710145" style="1" customWidth="1"/>
    <col min="3090" max="3090" width="21.8840579710145" style="1" customWidth="1"/>
    <col min="3091" max="3091" width="11.3333333333333" style="1" customWidth="1"/>
    <col min="3092" max="3092" width="14.5579710144928" style="1" customWidth="1"/>
    <col min="3093" max="3093" width="9" style="1" hidden="1" customWidth="1"/>
    <col min="3094" max="3094" width="1.55797101449275" style="1" customWidth="1"/>
    <col min="3095" max="3095" width="17.4420289855072" style="1" customWidth="1"/>
    <col min="3096" max="3096" width="21.8840579710145" style="1" customWidth="1"/>
    <col min="3097" max="3097" width="12.4420289855072" style="1" customWidth="1"/>
    <col min="3098" max="3098" width="10.5579710144928" style="1" customWidth="1"/>
    <col min="3099" max="3099" width="17.5579710144928" style="1" customWidth="1"/>
    <col min="3100" max="3100" width="12.3333333333333" style="1" customWidth="1"/>
    <col min="3101" max="3101" width="10" style="1" customWidth="1"/>
    <col min="3102" max="3102" width="11.4420289855072" style="1" customWidth="1"/>
    <col min="3103" max="3104" width="8.44202898550725" style="1" customWidth="1"/>
    <col min="3105" max="3105" width="9" style="1" customWidth="1"/>
    <col min="3106" max="3106" width="15.6666666666667" style="1" customWidth="1"/>
    <col min="3107" max="3107" width="25.1086956521739" style="1" customWidth="1"/>
    <col min="3108" max="3108" width="26" style="1" customWidth="1"/>
    <col min="3109" max="3109" width="10.6666666666667" style="1" customWidth="1"/>
    <col min="3110" max="3112" width="8.10869565217391" style="1" customWidth="1"/>
    <col min="3113" max="3113" width="9.33333333333333" style="1" customWidth="1"/>
    <col min="3114" max="3114" width="20.1086956521739" style="1" customWidth="1"/>
    <col min="3115" max="3115" width="23.4420289855072" style="1" customWidth="1"/>
    <col min="3116" max="3116" width="26.6666666666667" style="1" customWidth="1"/>
    <col min="3117" max="3117" width="9" style="1" customWidth="1"/>
    <col min="3118" max="3118" width="9.33333333333333" style="1" customWidth="1"/>
    <col min="3119" max="3119" width="26.6666666666667" style="1" customWidth="1"/>
    <col min="3120" max="3145" width="9.10869565217391" style="1" customWidth="1"/>
    <col min="3146" max="3328" width="8.88405797101449" style="1"/>
    <col min="3329" max="3329" width="10.4420289855072" style="1" customWidth="1"/>
    <col min="3330" max="3330" width="21.4420289855072" style="1" customWidth="1"/>
    <col min="3331" max="3331" width="17.6666666666667" style="1" customWidth="1"/>
    <col min="3332" max="3332" width="11.5579710144928" style="1" customWidth="1"/>
    <col min="3333" max="3333" width="8.88405797101449" style="1"/>
    <col min="3334" max="3334" width="8.55797101449275" style="1" customWidth="1"/>
    <col min="3335" max="3335" width="10.3333333333333" style="1" customWidth="1"/>
    <col min="3336" max="3336" width="9" style="1" customWidth="1"/>
    <col min="3337" max="3337" width="20.1086956521739" style="1" customWidth="1"/>
    <col min="3338" max="3338" width="9.44202898550725" style="1" customWidth="1"/>
    <col min="3339" max="3339" width="12.3333333333333" style="1" customWidth="1"/>
    <col min="3340" max="3340" width="10.3333333333333" style="1" customWidth="1"/>
    <col min="3341" max="3341" width="21.8840579710145" style="1" customWidth="1"/>
    <col min="3342" max="3342" width="9.33333333333333" style="1" customWidth="1"/>
    <col min="3343" max="3343" width="8.10869565217391" style="1" customWidth="1"/>
    <col min="3344" max="3344" width="1.44202898550725" style="1" customWidth="1"/>
    <col min="3345" max="3345" width="10.8840579710145" style="1" customWidth="1"/>
    <col min="3346" max="3346" width="21.8840579710145" style="1" customWidth="1"/>
    <col min="3347" max="3347" width="11.3333333333333" style="1" customWidth="1"/>
    <col min="3348" max="3348" width="14.5579710144928" style="1" customWidth="1"/>
    <col min="3349" max="3349" width="9" style="1" hidden="1" customWidth="1"/>
    <col min="3350" max="3350" width="1.55797101449275" style="1" customWidth="1"/>
    <col min="3351" max="3351" width="17.4420289855072" style="1" customWidth="1"/>
    <col min="3352" max="3352" width="21.8840579710145" style="1" customWidth="1"/>
    <col min="3353" max="3353" width="12.4420289855072" style="1" customWidth="1"/>
    <col min="3354" max="3354" width="10.5579710144928" style="1" customWidth="1"/>
    <col min="3355" max="3355" width="17.5579710144928" style="1" customWidth="1"/>
    <col min="3356" max="3356" width="12.3333333333333" style="1" customWidth="1"/>
    <col min="3357" max="3357" width="10" style="1" customWidth="1"/>
    <col min="3358" max="3358" width="11.4420289855072" style="1" customWidth="1"/>
    <col min="3359" max="3360" width="8.44202898550725" style="1" customWidth="1"/>
    <col min="3361" max="3361" width="9" style="1" customWidth="1"/>
    <col min="3362" max="3362" width="15.6666666666667" style="1" customWidth="1"/>
    <col min="3363" max="3363" width="25.1086956521739" style="1" customWidth="1"/>
    <col min="3364" max="3364" width="26" style="1" customWidth="1"/>
    <col min="3365" max="3365" width="10.6666666666667" style="1" customWidth="1"/>
    <col min="3366" max="3368" width="8.10869565217391" style="1" customWidth="1"/>
    <col min="3369" max="3369" width="9.33333333333333" style="1" customWidth="1"/>
    <col min="3370" max="3370" width="20.1086956521739" style="1" customWidth="1"/>
    <col min="3371" max="3371" width="23.4420289855072" style="1" customWidth="1"/>
    <col min="3372" max="3372" width="26.6666666666667" style="1" customWidth="1"/>
    <col min="3373" max="3373" width="9" style="1" customWidth="1"/>
    <col min="3374" max="3374" width="9.33333333333333" style="1" customWidth="1"/>
    <col min="3375" max="3375" width="26.6666666666667" style="1" customWidth="1"/>
    <col min="3376" max="3401" width="9.10869565217391" style="1" customWidth="1"/>
    <col min="3402" max="3584" width="8.88405797101449" style="1"/>
    <col min="3585" max="3585" width="10.4420289855072" style="1" customWidth="1"/>
    <col min="3586" max="3586" width="21.4420289855072" style="1" customWidth="1"/>
    <col min="3587" max="3587" width="17.6666666666667" style="1" customWidth="1"/>
    <col min="3588" max="3588" width="11.5579710144928" style="1" customWidth="1"/>
    <col min="3589" max="3589" width="8.88405797101449" style="1"/>
    <col min="3590" max="3590" width="8.55797101449275" style="1" customWidth="1"/>
    <col min="3591" max="3591" width="10.3333333333333" style="1" customWidth="1"/>
    <col min="3592" max="3592" width="9" style="1" customWidth="1"/>
    <col min="3593" max="3593" width="20.1086956521739" style="1" customWidth="1"/>
    <col min="3594" max="3594" width="9.44202898550725" style="1" customWidth="1"/>
    <col min="3595" max="3595" width="12.3333333333333" style="1" customWidth="1"/>
    <col min="3596" max="3596" width="10.3333333333333" style="1" customWidth="1"/>
    <col min="3597" max="3597" width="21.8840579710145" style="1" customWidth="1"/>
    <col min="3598" max="3598" width="9.33333333333333" style="1" customWidth="1"/>
    <col min="3599" max="3599" width="8.10869565217391" style="1" customWidth="1"/>
    <col min="3600" max="3600" width="1.44202898550725" style="1" customWidth="1"/>
    <col min="3601" max="3601" width="10.8840579710145" style="1" customWidth="1"/>
    <col min="3602" max="3602" width="21.8840579710145" style="1" customWidth="1"/>
    <col min="3603" max="3603" width="11.3333333333333" style="1" customWidth="1"/>
    <col min="3604" max="3604" width="14.5579710144928" style="1" customWidth="1"/>
    <col min="3605" max="3605" width="9" style="1" hidden="1" customWidth="1"/>
    <col min="3606" max="3606" width="1.55797101449275" style="1" customWidth="1"/>
    <col min="3607" max="3607" width="17.4420289855072" style="1" customWidth="1"/>
    <col min="3608" max="3608" width="21.8840579710145" style="1" customWidth="1"/>
    <col min="3609" max="3609" width="12.4420289855072" style="1" customWidth="1"/>
    <col min="3610" max="3610" width="10.5579710144928" style="1" customWidth="1"/>
    <col min="3611" max="3611" width="17.5579710144928" style="1" customWidth="1"/>
    <col min="3612" max="3612" width="12.3333333333333" style="1" customWidth="1"/>
    <col min="3613" max="3613" width="10" style="1" customWidth="1"/>
    <col min="3614" max="3614" width="11.4420289855072" style="1" customWidth="1"/>
    <col min="3615" max="3616" width="8.44202898550725" style="1" customWidth="1"/>
    <col min="3617" max="3617" width="9" style="1" customWidth="1"/>
    <col min="3618" max="3618" width="15.6666666666667" style="1" customWidth="1"/>
    <col min="3619" max="3619" width="25.1086956521739" style="1" customWidth="1"/>
    <col min="3620" max="3620" width="26" style="1" customWidth="1"/>
    <col min="3621" max="3621" width="10.6666666666667" style="1" customWidth="1"/>
    <col min="3622" max="3624" width="8.10869565217391" style="1" customWidth="1"/>
    <col min="3625" max="3625" width="9.33333333333333" style="1" customWidth="1"/>
    <col min="3626" max="3626" width="20.1086956521739" style="1" customWidth="1"/>
    <col min="3627" max="3627" width="23.4420289855072" style="1" customWidth="1"/>
    <col min="3628" max="3628" width="26.6666666666667" style="1" customWidth="1"/>
    <col min="3629" max="3629" width="9" style="1" customWidth="1"/>
    <col min="3630" max="3630" width="9.33333333333333" style="1" customWidth="1"/>
    <col min="3631" max="3631" width="26.6666666666667" style="1" customWidth="1"/>
    <col min="3632" max="3657" width="9.10869565217391" style="1" customWidth="1"/>
    <col min="3658" max="3840" width="8.88405797101449" style="1"/>
    <col min="3841" max="3841" width="10.4420289855072" style="1" customWidth="1"/>
    <col min="3842" max="3842" width="21.4420289855072" style="1" customWidth="1"/>
    <col min="3843" max="3843" width="17.6666666666667" style="1" customWidth="1"/>
    <col min="3844" max="3844" width="11.5579710144928" style="1" customWidth="1"/>
    <col min="3845" max="3845" width="8.88405797101449" style="1"/>
    <col min="3846" max="3846" width="8.55797101449275" style="1" customWidth="1"/>
    <col min="3847" max="3847" width="10.3333333333333" style="1" customWidth="1"/>
    <col min="3848" max="3848" width="9" style="1" customWidth="1"/>
    <col min="3849" max="3849" width="20.1086956521739" style="1" customWidth="1"/>
    <col min="3850" max="3850" width="9.44202898550725" style="1" customWidth="1"/>
    <col min="3851" max="3851" width="12.3333333333333" style="1" customWidth="1"/>
    <col min="3852" max="3852" width="10.3333333333333" style="1" customWidth="1"/>
    <col min="3853" max="3853" width="21.8840579710145" style="1" customWidth="1"/>
    <col min="3854" max="3854" width="9.33333333333333" style="1" customWidth="1"/>
    <col min="3855" max="3855" width="8.10869565217391" style="1" customWidth="1"/>
    <col min="3856" max="3856" width="1.44202898550725" style="1" customWidth="1"/>
    <col min="3857" max="3857" width="10.8840579710145" style="1" customWidth="1"/>
    <col min="3858" max="3858" width="21.8840579710145" style="1" customWidth="1"/>
    <col min="3859" max="3859" width="11.3333333333333" style="1" customWidth="1"/>
    <col min="3860" max="3860" width="14.5579710144928" style="1" customWidth="1"/>
    <col min="3861" max="3861" width="9" style="1" hidden="1" customWidth="1"/>
    <col min="3862" max="3862" width="1.55797101449275" style="1" customWidth="1"/>
    <col min="3863" max="3863" width="17.4420289855072" style="1" customWidth="1"/>
    <col min="3864" max="3864" width="21.8840579710145" style="1" customWidth="1"/>
    <col min="3865" max="3865" width="12.4420289855072" style="1" customWidth="1"/>
    <col min="3866" max="3866" width="10.5579710144928" style="1" customWidth="1"/>
    <col min="3867" max="3867" width="17.5579710144928" style="1" customWidth="1"/>
    <col min="3868" max="3868" width="12.3333333333333" style="1" customWidth="1"/>
    <col min="3869" max="3869" width="10" style="1" customWidth="1"/>
    <col min="3870" max="3870" width="11.4420289855072" style="1" customWidth="1"/>
    <col min="3871" max="3872" width="8.44202898550725" style="1" customWidth="1"/>
    <col min="3873" max="3873" width="9" style="1" customWidth="1"/>
    <col min="3874" max="3874" width="15.6666666666667" style="1" customWidth="1"/>
    <col min="3875" max="3875" width="25.1086956521739" style="1" customWidth="1"/>
    <col min="3876" max="3876" width="26" style="1" customWidth="1"/>
    <col min="3877" max="3877" width="10.6666666666667" style="1" customWidth="1"/>
    <col min="3878" max="3880" width="8.10869565217391" style="1" customWidth="1"/>
    <col min="3881" max="3881" width="9.33333333333333" style="1" customWidth="1"/>
    <col min="3882" max="3882" width="20.1086956521739" style="1" customWidth="1"/>
    <col min="3883" max="3883" width="23.4420289855072" style="1" customWidth="1"/>
    <col min="3884" max="3884" width="26.6666666666667" style="1" customWidth="1"/>
    <col min="3885" max="3885" width="9" style="1" customWidth="1"/>
    <col min="3886" max="3886" width="9.33333333333333" style="1" customWidth="1"/>
    <col min="3887" max="3887" width="26.6666666666667" style="1" customWidth="1"/>
    <col min="3888" max="3913" width="9.10869565217391" style="1" customWidth="1"/>
    <col min="3914" max="4096" width="8.88405797101449" style="1"/>
    <col min="4097" max="4097" width="10.4420289855072" style="1" customWidth="1"/>
    <col min="4098" max="4098" width="21.4420289855072" style="1" customWidth="1"/>
    <col min="4099" max="4099" width="17.6666666666667" style="1" customWidth="1"/>
    <col min="4100" max="4100" width="11.5579710144928" style="1" customWidth="1"/>
    <col min="4101" max="4101" width="8.88405797101449" style="1"/>
    <col min="4102" max="4102" width="8.55797101449275" style="1" customWidth="1"/>
    <col min="4103" max="4103" width="10.3333333333333" style="1" customWidth="1"/>
    <col min="4104" max="4104" width="9" style="1" customWidth="1"/>
    <col min="4105" max="4105" width="20.1086956521739" style="1" customWidth="1"/>
    <col min="4106" max="4106" width="9.44202898550725" style="1" customWidth="1"/>
    <col min="4107" max="4107" width="12.3333333333333" style="1" customWidth="1"/>
    <col min="4108" max="4108" width="10.3333333333333" style="1" customWidth="1"/>
    <col min="4109" max="4109" width="21.8840579710145" style="1" customWidth="1"/>
    <col min="4110" max="4110" width="9.33333333333333" style="1" customWidth="1"/>
    <col min="4111" max="4111" width="8.10869565217391" style="1" customWidth="1"/>
    <col min="4112" max="4112" width="1.44202898550725" style="1" customWidth="1"/>
    <col min="4113" max="4113" width="10.8840579710145" style="1" customWidth="1"/>
    <col min="4114" max="4114" width="21.8840579710145" style="1" customWidth="1"/>
    <col min="4115" max="4115" width="11.3333333333333" style="1" customWidth="1"/>
    <col min="4116" max="4116" width="14.5579710144928" style="1" customWidth="1"/>
    <col min="4117" max="4117" width="9" style="1" hidden="1" customWidth="1"/>
    <col min="4118" max="4118" width="1.55797101449275" style="1" customWidth="1"/>
    <col min="4119" max="4119" width="17.4420289855072" style="1" customWidth="1"/>
    <col min="4120" max="4120" width="21.8840579710145" style="1" customWidth="1"/>
    <col min="4121" max="4121" width="12.4420289855072" style="1" customWidth="1"/>
    <col min="4122" max="4122" width="10.5579710144928" style="1" customWidth="1"/>
    <col min="4123" max="4123" width="17.5579710144928" style="1" customWidth="1"/>
    <col min="4124" max="4124" width="12.3333333333333" style="1" customWidth="1"/>
    <col min="4125" max="4125" width="10" style="1" customWidth="1"/>
    <col min="4126" max="4126" width="11.4420289855072" style="1" customWidth="1"/>
    <col min="4127" max="4128" width="8.44202898550725" style="1" customWidth="1"/>
    <col min="4129" max="4129" width="9" style="1" customWidth="1"/>
    <col min="4130" max="4130" width="15.6666666666667" style="1" customWidth="1"/>
    <col min="4131" max="4131" width="25.1086956521739" style="1" customWidth="1"/>
    <col min="4132" max="4132" width="26" style="1" customWidth="1"/>
    <col min="4133" max="4133" width="10.6666666666667" style="1" customWidth="1"/>
    <col min="4134" max="4136" width="8.10869565217391" style="1" customWidth="1"/>
    <col min="4137" max="4137" width="9.33333333333333" style="1" customWidth="1"/>
    <col min="4138" max="4138" width="20.1086956521739" style="1" customWidth="1"/>
    <col min="4139" max="4139" width="23.4420289855072" style="1" customWidth="1"/>
    <col min="4140" max="4140" width="26.6666666666667" style="1" customWidth="1"/>
    <col min="4141" max="4141" width="9" style="1" customWidth="1"/>
    <col min="4142" max="4142" width="9.33333333333333" style="1" customWidth="1"/>
    <col min="4143" max="4143" width="26.6666666666667" style="1" customWidth="1"/>
    <col min="4144" max="4169" width="9.10869565217391" style="1" customWidth="1"/>
    <col min="4170" max="4352" width="8.88405797101449" style="1"/>
    <col min="4353" max="4353" width="10.4420289855072" style="1" customWidth="1"/>
    <col min="4354" max="4354" width="21.4420289855072" style="1" customWidth="1"/>
    <col min="4355" max="4355" width="17.6666666666667" style="1" customWidth="1"/>
    <col min="4356" max="4356" width="11.5579710144928" style="1" customWidth="1"/>
    <col min="4357" max="4357" width="8.88405797101449" style="1"/>
    <col min="4358" max="4358" width="8.55797101449275" style="1" customWidth="1"/>
    <col min="4359" max="4359" width="10.3333333333333" style="1" customWidth="1"/>
    <col min="4360" max="4360" width="9" style="1" customWidth="1"/>
    <col min="4361" max="4361" width="20.1086956521739" style="1" customWidth="1"/>
    <col min="4362" max="4362" width="9.44202898550725" style="1" customWidth="1"/>
    <col min="4363" max="4363" width="12.3333333333333" style="1" customWidth="1"/>
    <col min="4364" max="4364" width="10.3333333333333" style="1" customWidth="1"/>
    <col min="4365" max="4365" width="21.8840579710145" style="1" customWidth="1"/>
    <col min="4366" max="4366" width="9.33333333333333" style="1" customWidth="1"/>
    <col min="4367" max="4367" width="8.10869565217391" style="1" customWidth="1"/>
    <col min="4368" max="4368" width="1.44202898550725" style="1" customWidth="1"/>
    <col min="4369" max="4369" width="10.8840579710145" style="1" customWidth="1"/>
    <col min="4370" max="4370" width="21.8840579710145" style="1" customWidth="1"/>
    <col min="4371" max="4371" width="11.3333333333333" style="1" customWidth="1"/>
    <col min="4372" max="4372" width="14.5579710144928" style="1" customWidth="1"/>
    <col min="4373" max="4373" width="9" style="1" hidden="1" customWidth="1"/>
    <col min="4374" max="4374" width="1.55797101449275" style="1" customWidth="1"/>
    <col min="4375" max="4375" width="17.4420289855072" style="1" customWidth="1"/>
    <col min="4376" max="4376" width="21.8840579710145" style="1" customWidth="1"/>
    <col min="4377" max="4377" width="12.4420289855072" style="1" customWidth="1"/>
    <col min="4378" max="4378" width="10.5579710144928" style="1" customWidth="1"/>
    <col min="4379" max="4379" width="17.5579710144928" style="1" customWidth="1"/>
    <col min="4380" max="4380" width="12.3333333333333" style="1" customWidth="1"/>
    <col min="4381" max="4381" width="10" style="1" customWidth="1"/>
    <col min="4382" max="4382" width="11.4420289855072" style="1" customWidth="1"/>
    <col min="4383" max="4384" width="8.44202898550725" style="1" customWidth="1"/>
    <col min="4385" max="4385" width="9" style="1" customWidth="1"/>
    <col min="4386" max="4386" width="15.6666666666667" style="1" customWidth="1"/>
    <col min="4387" max="4387" width="25.1086956521739" style="1" customWidth="1"/>
    <col min="4388" max="4388" width="26" style="1" customWidth="1"/>
    <col min="4389" max="4389" width="10.6666666666667" style="1" customWidth="1"/>
    <col min="4390" max="4392" width="8.10869565217391" style="1" customWidth="1"/>
    <col min="4393" max="4393" width="9.33333333333333" style="1" customWidth="1"/>
    <col min="4394" max="4394" width="20.1086956521739" style="1" customWidth="1"/>
    <col min="4395" max="4395" width="23.4420289855072" style="1" customWidth="1"/>
    <col min="4396" max="4396" width="26.6666666666667" style="1" customWidth="1"/>
    <col min="4397" max="4397" width="9" style="1" customWidth="1"/>
    <col min="4398" max="4398" width="9.33333333333333" style="1" customWidth="1"/>
    <col min="4399" max="4399" width="26.6666666666667" style="1" customWidth="1"/>
    <col min="4400" max="4425" width="9.10869565217391" style="1" customWidth="1"/>
    <col min="4426" max="4608" width="8.88405797101449" style="1"/>
    <col min="4609" max="4609" width="10.4420289855072" style="1" customWidth="1"/>
    <col min="4610" max="4610" width="21.4420289855072" style="1" customWidth="1"/>
    <col min="4611" max="4611" width="17.6666666666667" style="1" customWidth="1"/>
    <col min="4612" max="4612" width="11.5579710144928" style="1" customWidth="1"/>
    <col min="4613" max="4613" width="8.88405797101449" style="1"/>
    <col min="4614" max="4614" width="8.55797101449275" style="1" customWidth="1"/>
    <col min="4615" max="4615" width="10.3333333333333" style="1" customWidth="1"/>
    <col min="4616" max="4616" width="9" style="1" customWidth="1"/>
    <col min="4617" max="4617" width="20.1086956521739" style="1" customWidth="1"/>
    <col min="4618" max="4618" width="9.44202898550725" style="1" customWidth="1"/>
    <col min="4619" max="4619" width="12.3333333333333" style="1" customWidth="1"/>
    <col min="4620" max="4620" width="10.3333333333333" style="1" customWidth="1"/>
    <col min="4621" max="4621" width="21.8840579710145" style="1" customWidth="1"/>
    <col min="4622" max="4622" width="9.33333333333333" style="1" customWidth="1"/>
    <col min="4623" max="4623" width="8.10869565217391" style="1" customWidth="1"/>
    <col min="4624" max="4624" width="1.44202898550725" style="1" customWidth="1"/>
    <col min="4625" max="4625" width="10.8840579710145" style="1" customWidth="1"/>
    <col min="4626" max="4626" width="21.8840579710145" style="1" customWidth="1"/>
    <col min="4627" max="4627" width="11.3333333333333" style="1" customWidth="1"/>
    <col min="4628" max="4628" width="14.5579710144928" style="1" customWidth="1"/>
    <col min="4629" max="4629" width="9" style="1" hidden="1" customWidth="1"/>
    <col min="4630" max="4630" width="1.55797101449275" style="1" customWidth="1"/>
    <col min="4631" max="4631" width="17.4420289855072" style="1" customWidth="1"/>
    <col min="4632" max="4632" width="21.8840579710145" style="1" customWidth="1"/>
    <col min="4633" max="4633" width="12.4420289855072" style="1" customWidth="1"/>
    <col min="4634" max="4634" width="10.5579710144928" style="1" customWidth="1"/>
    <col min="4635" max="4635" width="17.5579710144928" style="1" customWidth="1"/>
    <col min="4636" max="4636" width="12.3333333333333" style="1" customWidth="1"/>
    <col min="4637" max="4637" width="10" style="1" customWidth="1"/>
    <col min="4638" max="4638" width="11.4420289855072" style="1" customWidth="1"/>
    <col min="4639" max="4640" width="8.44202898550725" style="1" customWidth="1"/>
    <col min="4641" max="4641" width="9" style="1" customWidth="1"/>
    <col min="4642" max="4642" width="15.6666666666667" style="1" customWidth="1"/>
    <col min="4643" max="4643" width="25.1086956521739" style="1" customWidth="1"/>
    <col min="4644" max="4644" width="26" style="1" customWidth="1"/>
    <col min="4645" max="4645" width="10.6666666666667" style="1" customWidth="1"/>
    <col min="4646" max="4648" width="8.10869565217391" style="1" customWidth="1"/>
    <col min="4649" max="4649" width="9.33333333333333" style="1" customWidth="1"/>
    <col min="4650" max="4650" width="20.1086956521739" style="1" customWidth="1"/>
    <col min="4651" max="4651" width="23.4420289855072" style="1" customWidth="1"/>
    <col min="4652" max="4652" width="26.6666666666667" style="1" customWidth="1"/>
    <col min="4653" max="4653" width="9" style="1" customWidth="1"/>
    <col min="4654" max="4654" width="9.33333333333333" style="1" customWidth="1"/>
    <col min="4655" max="4655" width="26.6666666666667" style="1" customWidth="1"/>
    <col min="4656" max="4681" width="9.10869565217391" style="1" customWidth="1"/>
    <col min="4682" max="4864" width="8.88405797101449" style="1"/>
    <col min="4865" max="4865" width="10.4420289855072" style="1" customWidth="1"/>
    <col min="4866" max="4866" width="21.4420289855072" style="1" customWidth="1"/>
    <col min="4867" max="4867" width="17.6666666666667" style="1" customWidth="1"/>
    <col min="4868" max="4868" width="11.5579710144928" style="1" customWidth="1"/>
    <col min="4869" max="4869" width="8.88405797101449" style="1"/>
    <col min="4870" max="4870" width="8.55797101449275" style="1" customWidth="1"/>
    <col min="4871" max="4871" width="10.3333333333333" style="1" customWidth="1"/>
    <col min="4872" max="4872" width="9" style="1" customWidth="1"/>
    <col min="4873" max="4873" width="20.1086956521739" style="1" customWidth="1"/>
    <col min="4874" max="4874" width="9.44202898550725" style="1" customWidth="1"/>
    <col min="4875" max="4875" width="12.3333333333333" style="1" customWidth="1"/>
    <col min="4876" max="4876" width="10.3333333333333" style="1" customWidth="1"/>
    <col min="4877" max="4877" width="21.8840579710145" style="1" customWidth="1"/>
    <col min="4878" max="4878" width="9.33333333333333" style="1" customWidth="1"/>
    <col min="4879" max="4879" width="8.10869565217391" style="1" customWidth="1"/>
    <col min="4880" max="4880" width="1.44202898550725" style="1" customWidth="1"/>
    <col min="4881" max="4881" width="10.8840579710145" style="1" customWidth="1"/>
    <col min="4882" max="4882" width="21.8840579710145" style="1" customWidth="1"/>
    <col min="4883" max="4883" width="11.3333333333333" style="1" customWidth="1"/>
    <col min="4884" max="4884" width="14.5579710144928" style="1" customWidth="1"/>
    <col min="4885" max="4885" width="9" style="1" hidden="1" customWidth="1"/>
    <col min="4886" max="4886" width="1.55797101449275" style="1" customWidth="1"/>
    <col min="4887" max="4887" width="17.4420289855072" style="1" customWidth="1"/>
    <col min="4888" max="4888" width="21.8840579710145" style="1" customWidth="1"/>
    <col min="4889" max="4889" width="12.4420289855072" style="1" customWidth="1"/>
    <col min="4890" max="4890" width="10.5579710144928" style="1" customWidth="1"/>
    <col min="4891" max="4891" width="17.5579710144928" style="1" customWidth="1"/>
    <col min="4892" max="4892" width="12.3333333333333" style="1" customWidth="1"/>
    <col min="4893" max="4893" width="10" style="1" customWidth="1"/>
    <col min="4894" max="4894" width="11.4420289855072" style="1" customWidth="1"/>
    <col min="4895" max="4896" width="8.44202898550725" style="1" customWidth="1"/>
    <col min="4897" max="4897" width="9" style="1" customWidth="1"/>
    <col min="4898" max="4898" width="15.6666666666667" style="1" customWidth="1"/>
    <col min="4899" max="4899" width="25.1086956521739" style="1" customWidth="1"/>
    <col min="4900" max="4900" width="26" style="1" customWidth="1"/>
    <col min="4901" max="4901" width="10.6666666666667" style="1" customWidth="1"/>
    <col min="4902" max="4904" width="8.10869565217391" style="1" customWidth="1"/>
    <col min="4905" max="4905" width="9.33333333333333" style="1" customWidth="1"/>
    <col min="4906" max="4906" width="20.1086956521739" style="1" customWidth="1"/>
    <col min="4907" max="4907" width="23.4420289855072" style="1" customWidth="1"/>
    <col min="4908" max="4908" width="26.6666666666667" style="1" customWidth="1"/>
    <col min="4909" max="4909" width="9" style="1" customWidth="1"/>
    <col min="4910" max="4910" width="9.33333333333333" style="1" customWidth="1"/>
    <col min="4911" max="4911" width="26.6666666666667" style="1" customWidth="1"/>
    <col min="4912" max="4937" width="9.10869565217391" style="1" customWidth="1"/>
    <col min="4938" max="5120" width="8.88405797101449" style="1"/>
    <col min="5121" max="5121" width="10.4420289855072" style="1" customWidth="1"/>
    <col min="5122" max="5122" width="21.4420289855072" style="1" customWidth="1"/>
    <col min="5123" max="5123" width="17.6666666666667" style="1" customWidth="1"/>
    <col min="5124" max="5124" width="11.5579710144928" style="1" customWidth="1"/>
    <col min="5125" max="5125" width="8.88405797101449" style="1"/>
    <col min="5126" max="5126" width="8.55797101449275" style="1" customWidth="1"/>
    <col min="5127" max="5127" width="10.3333333333333" style="1" customWidth="1"/>
    <col min="5128" max="5128" width="9" style="1" customWidth="1"/>
    <col min="5129" max="5129" width="20.1086956521739" style="1" customWidth="1"/>
    <col min="5130" max="5130" width="9.44202898550725" style="1" customWidth="1"/>
    <col min="5131" max="5131" width="12.3333333333333" style="1" customWidth="1"/>
    <col min="5132" max="5132" width="10.3333333333333" style="1" customWidth="1"/>
    <col min="5133" max="5133" width="21.8840579710145" style="1" customWidth="1"/>
    <col min="5134" max="5134" width="9.33333333333333" style="1" customWidth="1"/>
    <col min="5135" max="5135" width="8.10869565217391" style="1" customWidth="1"/>
    <col min="5136" max="5136" width="1.44202898550725" style="1" customWidth="1"/>
    <col min="5137" max="5137" width="10.8840579710145" style="1" customWidth="1"/>
    <col min="5138" max="5138" width="21.8840579710145" style="1" customWidth="1"/>
    <col min="5139" max="5139" width="11.3333333333333" style="1" customWidth="1"/>
    <col min="5140" max="5140" width="14.5579710144928" style="1" customWidth="1"/>
    <col min="5141" max="5141" width="9" style="1" hidden="1" customWidth="1"/>
    <col min="5142" max="5142" width="1.55797101449275" style="1" customWidth="1"/>
    <col min="5143" max="5143" width="17.4420289855072" style="1" customWidth="1"/>
    <col min="5144" max="5144" width="21.8840579710145" style="1" customWidth="1"/>
    <col min="5145" max="5145" width="12.4420289855072" style="1" customWidth="1"/>
    <col min="5146" max="5146" width="10.5579710144928" style="1" customWidth="1"/>
    <col min="5147" max="5147" width="17.5579710144928" style="1" customWidth="1"/>
    <col min="5148" max="5148" width="12.3333333333333" style="1" customWidth="1"/>
    <col min="5149" max="5149" width="10" style="1" customWidth="1"/>
    <col min="5150" max="5150" width="11.4420289855072" style="1" customWidth="1"/>
    <col min="5151" max="5152" width="8.44202898550725" style="1" customWidth="1"/>
    <col min="5153" max="5153" width="9" style="1" customWidth="1"/>
    <col min="5154" max="5154" width="15.6666666666667" style="1" customWidth="1"/>
    <col min="5155" max="5155" width="25.1086956521739" style="1" customWidth="1"/>
    <col min="5156" max="5156" width="26" style="1" customWidth="1"/>
    <col min="5157" max="5157" width="10.6666666666667" style="1" customWidth="1"/>
    <col min="5158" max="5160" width="8.10869565217391" style="1" customWidth="1"/>
    <col min="5161" max="5161" width="9.33333333333333" style="1" customWidth="1"/>
    <col min="5162" max="5162" width="20.1086956521739" style="1" customWidth="1"/>
    <col min="5163" max="5163" width="23.4420289855072" style="1" customWidth="1"/>
    <col min="5164" max="5164" width="26.6666666666667" style="1" customWidth="1"/>
    <col min="5165" max="5165" width="9" style="1" customWidth="1"/>
    <col min="5166" max="5166" width="9.33333333333333" style="1" customWidth="1"/>
    <col min="5167" max="5167" width="26.6666666666667" style="1" customWidth="1"/>
    <col min="5168" max="5193" width="9.10869565217391" style="1" customWidth="1"/>
    <col min="5194" max="5376" width="8.88405797101449" style="1"/>
    <col min="5377" max="5377" width="10.4420289855072" style="1" customWidth="1"/>
    <col min="5378" max="5378" width="21.4420289855072" style="1" customWidth="1"/>
    <col min="5379" max="5379" width="17.6666666666667" style="1" customWidth="1"/>
    <col min="5380" max="5380" width="11.5579710144928" style="1" customWidth="1"/>
    <col min="5381" max="5381" width="8.88405797101449" style="1"/>
    <col min="5382" max="5382" width="8.55797101449275" style="1" customWidth="1"/>
    <col min="5383" max="5383" width="10.3333333333333" style="1" customWidth="1"/>
    <col min="5384" max="5384" width="9" style="1" customWidth="1"/>
    <col min="5385" max="5385" width="20.1086956521739" style="1" customWidth="1"/>
    <col min="5386" max="5386" width="9.44202898550725" style="1" customWidth="1"/>
    <col min="5387" max="5387" width="12.3333333333333" style="1" customWidth="1"/>
    <col min="5388" max="5388" width="10.3333333333333" style="1" customWidth="1"/>
    <col min="5389" max="5389" width="21.8840579710145" style="1" customWidth="1"/>
    <col min="5390" max="5390" width="9.33333333333333" style="1" customWidth="1"/>
    <col min="5391" max="5391" width="8.10869565217391" style="1" customWidth="1"/>
    <col min="5392" max="5392" width="1.44202898550725" style="1" customWidth="1"/>
    <col min="5393" max="5393" width="10.8840579710145" style="1" customWidth="1"/>
    <col min="5394" max="5394" width="21.8840579710145" style="1" customWidth="1"/>
    <col min="5395" max="5395" width="11.3333333333333" style="1" customWidth="1"/>
    <col min="5396" max="5396" width="14.5579710144928" style="1" customWidth="1"/>
    <col min="5397" max="5397" width="9" style="1" hidden="1" customWidth="1"/>
    <col min="5398" max="5398" width="1.55797101449275" style="1" customWidth="1"/>
    <col min="5399" max="5399" width="17.4420289855072" style="1" customWidth="1"/>
    <col min="5400" max="5400" width="21.8840579710145" style="1" customWidth="1"/>
    <col min="5401" max="5401" width="12.4420289855072" style="1" customWidth="1"/>
    <col min="5402" max="5402" width="10.5579710144928" style="1" customWidth="1"/>
    <col min="5403" max="5403" width="17.5579710144928" style="1" customWidth="1"/>
    <col min="5404" max="5404" width="12.3333333333333" style="1" customWidth="1"/>
    <col min="5405" max="5405" width="10" style="1" customWidth="1"/>
    <col min="5406" max="5406" width="11.4420289855072" style="1" customWidth="1"/>
    <col min="5407" max="5408" width="8.44202898550725" style="1" customWidth="1"/>
    <col min="5409" max="5409" width="9" style="1" customWidth="1"/>
    <col min="5410" max="5410" width="15.6666666666667" style="1" customWidth="1"/>
    <col min="5411" max="5411" width="25.1086956521739" style="1" customWidth="1"/>
    <col min="5412" max="5412" width="26" style="1" customWidth="1"/>
    <col min="5413" max="5413" width="10.6666666666667" style="1" customWidth="1"/>
    <col min="5414" max="5416" width="8.10869565217391" style="1" customWidth="1"/>
    <col min="5417" max="5417" width="9.33333333333333" style="1" customWidth="1"/>
    <col min="5418" max="5418" width="20.1086956521739" style="1" customWidth="1"/>
    <col min="5419" max="5419" width="23.4420289855072" style="1" customWidth="1"/>
    <col min="5420" max="5420" width="26.6666666666667" style="1" customWidth="1"/>
    <col min="5421" max="5421" width="9" style="1" customWidth="1"/>
    <col min="5422" max="5422" width="9.33333333333333" style="1" customWidth="1"/>
    <col min="5423" max="5423" width="26.6666666666667" style="1" customWidth="1"/>
    <col min="5424" max="5449" width="9.10869565217391" style="1" customWidth="1"/>
    <col min="5450" max="5632" width="8.88405797101449" style="1"/>
    <col min="5633" max="5633" width="10.4420289855072" style="1" customWidth="1"/>
    <col min="5634" max="5634" width="21.4420289855072" style="1" customWidth="1"/>
    <col min="5635" max="5635" width="17.6666666666667" style="1" customWidth="1"/>
    <col min="5636" max="5636" width="11.5579710144928" style="1" customWidth="1"/>
    <col min="5637" max="5637" width="8.88405797101449" style="1"/>
    <col min="5638" max="5638" width="8.55797101449275" style="1" customWidth="1"/>
    <col min="5639" max="5639" width="10.3333333333333" style="1" customWidth="1"/>
    <col min="5640" max="5640" width="9" style="1" customWidth="1"/>
    <col min="5641" max="5641" width="20.1086956521739" style="1" customWidth="1"/>
    <col min="5642" max="5642" width="9.44202898550725" style="1" customWidth="1"/>
    <col min="5643" max="5643" width="12.3333333333333" style="1" customWidth="1"/>
    <col min="5644" max="5644" width="10.3333333333333" style="1" customWidth="1"/>
    <col min="5645" max="5645" width="21.8840579710145" style="1" customWidth="1"/>
    <col min="5646" max="5646" width="9.33333333333333" style="1" customWidth="1"/>
    <col min="5647" max="5647" width="8.10869565217391" style="1" customWidth="1"/>
    <col min="5648" max="5648" width="1.44202898550725" style="1" customWidth="1"/>
    <col min="5649" max="5649" width="10.8840579710145" style="1" customWidth="1"/>
    <col min="5650" max="5650" width="21.8840579710145" style="1" customWidth="1"/>
    <col min="5651" max="5651" width="11.3333333333333" style="1" customWidth="1"/>
    <col min="5652" max="5652" width="14.5579710144928" style="1" customWidth="1"/>
    <col min="5653" max="5653" width="9" style="1" hidden="1" customWidth="1"/>
    <col min="5654" max="5654" width="1.55797101449275" style="1" customWidth="1"/>
    <col min="5655" max="5655" width="17.4420289855072" style="1" customWidth="1"/>
    <col min="5656" max="5656" width="21.8840579710145" style="1" customWidth="1"/>
    <col min="5657" max="5657" width="12.4420289855072" style="1" customWidth="1"/>
    <col min="5658" max="5658" width="10.5579710144928" style="1" customWidth="1"/>
    <col min="5659" max="5659" width="17.5579710144928" style="1" customWidth="1"/>
    <col min="5660" max="5660" width="12.3333333333333" style="1" customWidth="1"/>
    <col min="5661" max="5661" width="10" style="1" customWidth="1"/>
    <col min="5662" max="5662" width="11.4420289855072" style="1" customWidth="1"/>
    <col min="5663" max="5664" width="8.44202898550725" style="1" customWidth="1"/>
    <col min="5665" max="5665" width="9" style="1" customWidth="1"/>
    <col min="5666" max="5666" width="15.6666666666667" style="1" customWidth="1"/>
    <col min="5667" max="5667" width="25.1086956521739" style="1" customWidth="1"/>
    <col min="5668" max="5668" width="26" style="1" customWidth="1"/>
    <col min="5669" max="5669" width="10.6666666666667" style="1" customWidth="1"/>
    <col min="5670" max="5672" width="8.10869565217391" style="1" customWidth="1"/>
    <col min="5673" max="5673" width="9.33333333333333" style="1" customWidth="1"/>
    <col min="5674" max="5674" width="20.1086956521739" style="1" customWidth="1"/>
    <col min="5675" max="5675" width="23.4420289855072" style="1" customWidth="1"/>
    <col min="5676" max="5676" width="26.6666666666667" style="1" customWidth="1"/>
    <col min="5677" max="5677" width="9" style="1" customWidth="1"/>
    <col min="5678" max="5678" width="9.33333333333333" style="1" customWidth="1"/>
    <col min="5679" max="5679" width="26.6666666666667" style="1" customWidth="1"/>
    <col min="5680" max="5705" width="9.10869565217391" style="1" customWidth="1"/>
    <col min="5706" max="5888" width="8.88405797101449" style="1"/>
    <col min="5889" max="5889" width="10.4420289855072" style="1" customWidth="1"/>
    <col min="5890" max="5890" width="21.4420289855072" style="1" customWidth="1"/>
    <col min="5891" max="5891" width="17.6666666666667" style="1" customWidth="1"/>
    <col min="5892" max="5892" width="11.5579710144928" style="1" customWidth="1"/>
    <col min="5893" max="5893" width="8.88405797101449" style="1"/>
    <col min="5894" max="5894" width="8.55797101449275" style="1" customWidth="1"/>
    <col min="5895" max="5895" width="10.3333333333333" style="1" customWidth="1"/>
    <col min="5896" max="5896" width="9" style="1" customWidth="1"/>
    <col min="5897" max="5897" width="20.1086956521739" style="1" customWidth="1"/>
    <col min="5898" max="5898" width="9.44202898550725" style="1" customWidth="1"/>
    <col min="5899" max="5899" width="12.3333333333333" style="1" customWidth="1"/>
    <col min="5900" max="5900" width="10.3333333333333" style="1" customWidth="1"/>
    <col min="5901" max="5901" width="21.8840579710145" style="1" customWidth="1"/>
    <col min="5902" max="5902" width="9.33333333333333" style="1" customWidth="1"/>
    <col min="5903" max="5903" width="8.10869565217391" style="1" customWidth="1"/>
    <col min="5904" max="5904" width="1.44202898550725" style="1" customWidth="1"/>
    <col min="5905" max="5905" width="10.8840579710145" style="1" customWidth="1"/>
    <col min="5906" max="5906" width="21.8840579710145" style="1" customWidth="1"/>
    <col min="5907" max="5907" width="11.3333333333333" style="1" customWidth="1"/>
    <col min="5908" max="5908" width="14.5579710144928" style="1" customWidth="1"/>
    <col min="5909" max="5909" width="9" style="1" hidden="1" customWidth="1"/>
    <col min="5910" max="5910" width="1.55797101449275" style="1" customWidth="1"/>
    <col min="5911" max="5911" width="17.4420289855072" style="1" customWidth="1"/>
    <col min="5912" max="5912" width="21.8840579710145" style="1" customWidth="1"/>
    <col min="5913" max="5913" width="12.4420289855072" style="1" customWidth="1"/>
    <col min="5914" max="5914" width="10.5579710144928" style="1" customWidth="1"/>
    <col min="5915" max="5915" width="17.5579710144928" style="1" customWidth="1"/>
    <col min="5916" max="5916" width="12.3333333333333" style="1" customWidth="1"/>
    <col min="5917" max="5917" width="10" style="1" customWidth="1"/>
    <col min="5918" max="5918" width="11.4420289855072" style="1" customWidth="1"/>
    <col min="5919" max="5920" width="8.44202898550725" style="1" customWidth="1"/>
    <col min="5921" max="5921" width="9" style="1" customWidth="1"/>
    <col min="5922" max="5922" width="15.6666666666667" style="1" customWidth="1"/>
    <col min="5923" max="5923" width="25.1086956521739" style="1" customWidth="1"/>
    <col min="5924" max="5924" width="26" style="1" customWidth="1"/>
    <col min="5925" max="5925" width="10.6666666666667" style="1" customWidth="1"/>
    <col min="5926" max="5928" width="8.10869565217391" style="1" customWidth="1"/>
    <col min="5929" max="5929" width="9.33333333333333" style="1" customWidth="1"/>
    <col min="5930" max="5930" width="20.1086956521739" style="1" customWidth="1"/>
    <col min="5931" max="5931" width="23.4420289855072" style="1" customWidth="1"/>
    <col min="5932" max="5932" width="26.6666666666667" style="1" customWidth="1"/>
    <col min="5933" max="5933" width="9" style="1" customWidth="1"/>
    <col min="5934" max="5934" width="9.33333333333333" style="1" customWidth="1"/>
    <col min="5935" max="5935" width="26.6666666666667" style="1" customWidth="1"/>
    <col min="5936" max="5961" width="9.10869565217391" style="1" customWidth="1"/>
    <col min="5962" max="6144" width="8.88405797101449" style="1"/>
    <col min="6145" max="6145" width="10.4420289855072" style="1" customWidth="1"/>
    <col min="6146" max="6146" width="21.4420289855072" style="1" customWidth="1"/>
    <col min="6147" max="6147" width="17.6666666666667" style="1" customWidth="1"/>
    <col min="6148" max="6148" width="11.5579710144928" style="1" customWidth="1"/>
    <col min="6149" max="6149" width="8.88405797101449" style="1"/>
    <col min="6150" max="6150" width="8.55797101449275" style="1" customWidth="1"/>
    <col min="6151" max="6151" width="10.3333333333333" style="1" customWidth="1"/>
    <col min="6152" max="6152" width="9" style="1" customWidth="1"/>
    <col min="6153" max="6153" width="20.1086956521739" style="1" customWidth="1"/>
    <col min="6154" max="6154" width="9.44202898550725" style="1" customWidth="1"/>
    <col min="6155" max="6155" width="12.3333333333333" style="1" customWidth="1"/>
    <col min="6156" max="6156" width="10.3333333333333" style="1" customWidth="1"/>
    <col min="6157" max="6157" width="21.8840579710145" style="1" customWidth="1"/>
    <col min="6158" max="6158" width="9.33333333333333" style="1" customWidth="1"/>
    <col min="6159" max="6159" width="8.10869565217391" style="1" customWidth="1"/>
    <col min="6160" max="6160" width="1.44202898550725" style="1" customWidth="1"/>
    <col min="6161" max="6161" width="10.8840579710145" style="1" customWidth="1"/>
    <col min="6162" max="6162" width="21.8840579710145" style="1" customWidth="1"/>
    <col min="6163" max="6163" width="11.3333333333333" style="1" customWidth="1"/>
    <col min="6164" max="6164" width="14.5579710144928" style="1" customWidth="1"/>
    <col min="6165" max="6165" width="9" style="1" hidden="1" customWidth="1"/>
    <col min="6166" max="6166" width="1.55797101449275" style="1" customWidth="1"/>
    <col min="6167" max="6167" width="17.4420289855072" style="1" customWidth="1"/>
    <col min="6168" max="6168" width="21.8840579710145" style="1" customWidth="1"/>
    <col min="6169" max="6169" width="12.4420289855072" style="1" customWidth="1"/>
    <col min="6170" max="6170" width="10.5579710144928" style="1" customWidth="1"/>
    <col min="6171" max="6171" width="17.5579710144928" style="1" customWidth="1"/>
    <col min="6172" max="6172" width="12.3333333333333" style="1" customWidth="1"/>
    <col min="6173" max="6173" width="10" style="1" customWidth="1"/>
    <col min="6174" max="6174" width="11.4420289855072" style="1" customWidth="1"/>
    <col min="6175" max="6176" width="8.44202898550725" style="1" customWidth="1"/>
    <col min="6177" max="6177" width="9" style="1" customWidth="1"/>
    <col min="6178" max="6178" width="15.6666666666667" style="1" customWidth="1"/>
    <col min="6179" max="6179" width="25.1086956521739" style="1" customWidth="1"/>
    <col min="6180" max="6180" width="26" style="1" customWidth="1"/>
    <col min="6181" max="6181" width="10.6666666666667" style="1" customWidth="1"/>
    <col min="6182" max="6184" width="8.10869565217391" style="1" customWidth="1"/>
    <col min="6185" max="6185" width="9.33333333333333" style="1" customWidth="1"/>
    <col min="6186" max="6186" width="20.1086956521739" style="1" customWidth="1"/>
    <col min="6187" max="6187" width="23.4420289855072" style="1" customWidth="1"/>
    <col min="6188" max="6188" width="26.6666666666667" style="1" customWidth="1"/>
    <col min="6189" max="6189" width="9" style="1" customWidth="1"/>
    <col min="6190" max="6190" width="9.33333333333333" style="1" customWidth="1"/>
    <col min="6191" max="6191" width="26.6666666666667" style="1" customWidth="1"/>
    <col min="6192" max="6217" width="9.10869565217391" style="1" customWidth="1"/>
    <col min="6218" max="6400" width="8.88405797101449" style="1"/>
    <col min="6401" max="6401" width="10.4420289855072" style="1" customWidth="1"/>
    <col min="6402" max="6402" width="21.4420289855072" style="1" customWidth="1"/>
    <col min="6403" max="6403" width="17.6666666666667" style="1" customWidth="1"/>
    <col min="6404" max="6404" width="11.5579710144928" style="1" customWidth="1"/>
    <col min="6405" max="6405" width="8.88405797101449" style="1"/>
    <col min="6406" max="6406" width="8.55797101449275" style="1" customWidth="1"/>
    <col min="6407" max="6407" width="10.3333333333333" style="1" customWidth="1"/>
    <col min="6408" max="6408" width="9" style="1" customWidth="1"/>
    <col min="6409" max="6409" width="20.1086956521739" style="1" customWidth="1"/>
    <col min="6410" max="6410" width="9.44202898550725" style="1" customWidth="1"/>
    <col min="6411" max="6411" width="12.3333333333333" style="1" customWidth="1"/>
    <col min="6412" max="6412" width="10.3333333333333" style="1" customWidth="1"/>
    <col min="6413" max="6413" width="21.8840579710145" style="1" customWidth="1"/>
    <col min="6414" max="6414" width="9.33333333333333" style="1" customWidth="1"/>
    <col min="6415" max="6415" width="8.10869565217391" style="1" customWidth="1"/>
    <col min="6416" max="6416" width="1.44202898550725" style="1" customWidth="1"/>
    <col min="6417" max="6417" width="10.8840579710145" style="1" customWidth="1"/>
    <col min="6418" max="6418" width="21.8840579710145" style="1" customWidth="1"/>
    <col min="6419" max="6419" width="11.3333333333333" style="1" customWidth="1"/>
    <col min="6420" max="6420" width="14.5579710144928" style="1" customWidth="1"/>
    <col min="6421" max="6421" width="9" style="1" hidden="1" customWidth="1"/>
    <col min="6422" max="6422" width="1.55797101449275" style="1" customWidth="1"/>
    <col min="6423" max="6423" width="17.4420289855072" style="1" customWidth="1"/>
    <col min="6424" max="6424" width="21.8840579710145" style="1" customWidth="1"/>
    <col min="6425" max="6425" width="12.4420289855072" style="1" customWidth="1"/>
    <col min="6426" max="6426" width="10.5579710144928" style="1" customWidth="1"/>
    <col min="6427" max="6427" width="17.5579710144928" style="1" customWidth="1"/>
    <col min="6428" max="6428" width="12.3333333333333" style="1" customWidth="1"/>
    <col min="6429" max="6429" width="10" style="1" customWidth="1"/>
    <col min="6430" max="6430" width="11.4420289855072" style="1" customWidth="1"/>
    <col min="6431" max="6432" width="8.44202898550725" style="1" customWidth="1"/>
    <col min="6433" max="6433" width="9" style="1" customWidth="1"/>
    <col min="6434" max="6434" width="15.6666666666667" style="1" customWidth="1"/>
    <col min="6435" max="6435" width="25.1086956521739" style="1" customWidth="1"/>
    <col min="6436" max="6436" width="26" style="1" customWidth="1"/>
    <col min="6437" max="6437" width="10.6666666666667" style="1" customWidth="1"/>
    <col min="6438" max="6440" width="8.10869565217391" style="1" customWidth="1"/>
    <col min="6441" max="6441" width="9.33333333333333" style="1" customWidth="1"/>
    <col min="6442" max="6442" width="20.1086956521739" style="1" customWidth="1"/>
    <col min="6443" max="6443" width="23.4420289855072" style="1" customWidth="1"/>
    <col min="6444" max="6444" width="26.6666666666667" style="1" customWidth="1"/>
    <col min="6445" max="6445" width="9" style="1" customWidth="1"/>
    <col min="6446" max="6446" width="9.33333333333333" style="1" customWidth="1"/>
    <col min="6447" max="6447" width="26.6666666666667" style="1" customWidth="1"/>
    <col min="6448" max="6473" width="9.10869565217391" style="1" customWidth="1"/>
    <col min="6474" max="6656" width="8.88405797101449" style="1"/>
    <col min="6657" max="6657" width="10.4420289855072" style="1" customWidth="1"/>
    <col min="6658" max="6658" width="21.4420289855072" style="1" customWidth="1"/>
    <col min="6659" max="6659" width="17.6666666666667" style="1" customWidth="1"/>
    <col min="6660" max="6660" width="11.5579710144928" style="1" customWidth="1"/>
    <col min="6661" max="6661" width="8.88405797101449" style="1"/>
    <col min="6662" max="6662" width="8.55797101449275" style="1" customWidth="1"/>
    <col min="6663" max="6663" width="10.3333333333333" style="1" customWidth="1"/>
    <col min="6664" max="6664" width="9" style="1" customWidth="1"/>
    <col min="6665" max="6665" width="20.1086956521739" style="1" customWidth="1"/>
    <col min="6666" max="6666" width="9.44202898550725" style="1" customWidth="1"/>
    <col min="6667" max="6667" width="12.3333333333333" style="1" customWidth="1"/>
    <col min="6668" max="6668" width="10.3333333333333" style="1" customWidth="1"/>
    <col min="6669" max="6669" width="21.8840579710145" style="1" customWidth="1"/>
    <col min="6670" max="6670" width="9.33333333333333" style="1" customWidth="1"/>
    <col min="6671" max="6671" width="8.10869565217391" style="1" customWidth="1"/>
    <col min="6672" max="6672" width="1.44202898550725" style="1" customWidth="1"/>
    <col min="6673" max="6673" width="10.8840579710145" style="1" customWidth="1"/>
    <col min="6674" max="6674" width="21.8840579710145" style="1" customWidth="1"/>
    <col min="6675" max="6675" width="11.3333333333333" style="1" customWidth="1"/>
    <col min="6676" max="6676" width="14.5579710144928" style="1" customWidth="1"/>
    <col min="6677" max="6677" width="9" style="1" hidden="1" customWidth="1"/>
    <col min="6678" max="6678" width="1.55797101449275" style="1" customWidth="1"/>
    <col min="6679" max="6679" width="17.4420289855072" style="1" customWidth="1"/>
    <col min="6680" max="6680" width="21.8840579710145" style="1" customWidth="1"/>
    <col min="6681" max="6681" width="12.4420289855072" style="1" customWidth="1"/>
    <col min="6682" max="6682" width="10.5579710144928" style="1" customWidth="1"/>
    <col min="6683" max="6683" width="17.5579710144928" style="1" customWidth="1"/>
    <col min="6684" max="6684" width="12.3333333333333" style="1" customWidth="1"/>
    <col min="6685" max="6685" width="10" style="1" customWidth="1"/>
    <col min="6686" max="6686" width="11.4420289855072" style="1" customWidth="1"/>
    <col min="6687" max="6688" width="8.44202898550725" style="1" customWidth="1"/>
    <col min="6689" max="6689" width="9" style="1" customWidth="1"/>
    <col min="6690" max="6690" width="15.6666666666667" style="1" customWidth="1"/>
    <col min="6691" max="6691" width="25.1086956521739" style="1" customWidth="1"/>
    <col min="6692" max="6692" width="26" style="1" customWidth="1"/>
    <col min="6693" max="6693" width="10.6666666666667" style="1" customWidth="1"/>
    <col min="6694" max="6696" width="8.10869565217391" style="1" customWidth="1"/>
    <col min="6697" max="6697" width="9.33333333333333" style="1" customWidth="1"/>
    <col min="6698" max="6698" width="20.1086956521739" style="1" customWidth="1"/>
    <col min="6699" max="6699" width="23.4420289855072" style="1" customWidth="1"/>
    <col min="6700" max="6700" width="26.6666666666667" style="1" customWidth="1"/>
    <col min="6701" max="6701" width="9" style="1" customWidth="1"/>
    <col min="6702" max="6702" width="9.33333333333333" style="1" customWidth="1"/>
    <col min="6703" max="6703" width="26.6666666666667" style="1" customWidth="1"/>
    <col min="6704" max="6729" width="9.10869565217391" style="1" customWidth="1"/>
    <col min="6730" max="6912" width="8.88405797101449" style="1"/>
    <col min="6913" max="6913" width="10.4420289855072" style="1" customWidth="1"/>
    <col min="6914" max="6914" width="21.4420289855072" style="1" customWidth="1"/>
    <col min="6915" max="6915" width="17.6666666666667" style="1" customWidth="1"/>
    <col min="6916" max="6916" width="11.5579710144928" style="1" customWidth="1"/>
    <col min="6917" max="6917" width="8.88405797101449" style="1"/>
    <col min="6918" max="6918" width="8.55797101449275" style="1" customWidth="1"/>
    <col min="6919" max="6919" width="10.3333333333333" style="1" customWidth="1"/>
    <col min="6920" max="6920" width="9" style="1" customWidth="1"/>
    <col min="6921" max="6921" width="20.1086956521739" style="1" customWidth="1"/>
    <col min="6922" max="6922" width="9.44202898550725" style="1" customWidth="1"/>
    <col min="6923" max="6923" width="12.3333333333333" style="1" customWidth="1"/>
    <col min="6924" max="6924" width="10.3333333333333" style="1" customWidth="1"/>
    <col min="6925" max="6925" width="21.8840579710145" style="1" customWidth="1"/>
    <col min="6926" max="6926" width="9.33333333333333" style="1" customWidth="1"/>
    <col min="6927" max="6927" width="8.10869565217391" style="1" customWidth="1"/>
    <col min="6928" max="6928" width="1.44202898550725" style="1" customWidth="1"/>
    <col min="6929" max="6929" width="10.8840579710145" style="1" customWidth="1"/>
    <col min="6930" max="6930" width="21.8840579710145" style="1" customWidth="1"/>
    <col min="6931" max="6931" width="11.3333333333333" style="1" customWidth="1"/>
    <col min="6932" max="6932" width="14.5579710144928" style="1" customWidth="1"/>
    <col min="6933" max="6933" width="9" style="1" hidden="1" customWidth="1"/>
    <col min="6934" max="6934" width="1.55797101449275" style="1" customWidth="1"/>
    <col min="6935" max="6935" width="17.4420289855072" style="1" customWidth="1"/>
    <col min="6936" max="6936" width="21.8840579710145" style="1" customWidth="1"/>
    <col min="6937" max="6937" width="12.4420289855072" style="1" customWidth="1"/>
    <col min="6938" max="6938" width="10.5579710144928" style="1" customWidth="1"/>
    <col min="6939" max="6939" width="17.5579710144928" style="1" customWidth="1"/>
    <col min="6940" max="6940" width="12.3333333333333" style="1" customWidth="1"/>
    <col min="6941" max="6941" width="10" style="1" customWidth="1"/>
    <col min="6942" max="6942" width="11.4420289855072" style="1" customWidth="1"/>
    <col min="6943" max="6944" width="8.44202898550725" style="1" customWidth="1"/>
    <col min="6945" max="6945" width="9" style="1" customWidth="1"/>
    <col min="6946" max="6946" width="15.6666666666667" style="1" customWidth="1"/>
    <col min="6947" max="6947" width="25.1086956521739" style="1" customWidth="1"/>
    <col min="6948" max="6948" width="26" style="1" customWidth="1"/>
    <col min="6949" max="6949" width="10.6666666666667" style="1" customWidth="1"/>
    <col min="6950" max="6952" width="8.10869565217391" style="1" customWidth="1"/>
    <col min="6953" max="6953" width="9.33333333333333" style="1" customWidth="1"/>
    <col min="6954" max="6954" width="20.1086956521739" style="1" customWidth="1"/>
    <col min="6955" max="6955" width="23.4420289855072" style="1" customWidth="1"/>
    <col min="6956" max="6956" width="26.6666666666667" style="1" customWidth="1"/>
    <col min="6957" max="6957" width="9" style="1" customWidth="1"/>
    <col min="6958" max="6958" width="9.33333333333333" style="1" customWidth="1"/>
    <col min="6959" max="6959" width="26.6666666666667" style="1" customWidth="1"/>
    <col min="6960" max="6985" width="9.10869565217391" style="1" customWidth="1"/>
    <col min="6986" max="7168" width="8.88405797101449" style="1"/>
    <col min="7169" max="7169" width="10.4420289855072" style="1" customWidth="1"/>
    <col min="7170" max="7170" width="21.4420289855072" style="1" customWidth="1"/>
    <col min="7171" max="7171" width="17.6666666666667" style="1" customWidth="1"/>
    <col min="7172" max="7172" width="11.5579710144928" style="1" customWidth="1"/>
    <col min="7173" max="7173" width="8.88405797101449" style="1"/>
    <col min="7174" max="7174" width="8.55797101449275" style="1" customWidth="1"/>
    <col min="7175" max="7175" width="10.3333333333333" style="1" customWidth="1"/>
    <col min="7176" max="7176" width="9" style="1" customWidth="1"/>
    <col min="7177" max="7177" width="20.1086956521739" style="1" customWidth="1"/>
    <col min="7178" max="7178" width="9.44202898550725" style="1" customWidth="1"/>
    <col min="7179" max="7179" width="12.3333333333333" style="1" customWidth="1"/>
    <col min="7180" max="7180" width="10.3333333333333" style="1" customWidth="1"/>
    <col min="7181" max="7181" width="21.8840579710145" style="1" customWidth="1"/>
    <col min="7182" max="7182" width="9.33333333333333" style="1" customWidth="1"/>
    <col min="7183" max="7183" width="8.10869565217391" style="1" customWidth="1"/>
    <col min="7184" max="7184" width="1.44202898550725" style="1" customWidth="1"/>
    <col min="7185" max="7185" width="10.8840579710145" style="1" customWidth="1"/>
    <col min="7186" max="7186" width="21.8840579710145" style="1" customWidth="1"/>
    <col min="7187" max="7187" width="11.3333333333333" style="1" customWidth="1"/>
    <col min="7188" max="7188" width="14.5579710144928" style="1" customWidth="1"/>
    <col min="7189" max="7189" width="9" style="1" hidden="1" customWidth="1"/>
    <col min="7190" max="7190" width="1.55797101449275" style="1" customWidth="1"/>
    <col min="7191" max="7191" width="17.4420289855072" style="1" customWidth="1"/>
    <col min="7192" max="7192" width="21.8840579710145" style="1" customWidth="1"/>
    <col min="7193" max="7193" width="12.4420289855072" style="1" customWidth="1"/>
    <col min="7194" max="7194" width="10.5579710144928" style="1" customWidth="1"/>
    <col min="7195" max="7195" width="17.5579710144928" style="1" customWidth="1"/>
    <col min="7196" max="7196" width="12.3333333333333" style="1" customWidth="1"/>
    <col min="7197" max="7197" width="10" style="1" customWidth="1"/>
    <col min="7198" max="7198" width="11.4420289855072" style="1" customWidth="1"/>
    <col min="7199" max="7200" width="8.44202898550725" style="1" customWidth="1"/>
    <col min="7201" max="7201" width="9" style="1" customWidth="1"/>
    <col min="7202" max="7202" width="15.6666666666667" style="1" customWidth="1"/>
    <col min="7203" max="7203" width="25.1086956521739" style="1" customWidth="1"/>
    <col min="7204" max="7204" width="26" style="1" customWidth="1"/>
    <col min="7205" max="7205" width="10.6666666666667" style="1" customWidth="1"/>
    <col min="7206" max="7208" width="8.10869565217391" style="1" customWidth="1"/>
    <col min="7209" max="7209" width="9.33333333333333" style="1" customWidth="1"/>
    <col min="7210" max="7210" width="20.1086956521739" style="1" customWidth="1"/>
    <col min="7211" max="7211" width="23.4420289855072" style="1" customWidth="1"/>
    <col min="7212" max="7212" width="26.6666666666667" style="1" customWidth="1"/>
    <col min="7213" max="7213" width="9" style="1" customWidth="1"/>
    <col min="7214" max="7214" width="9.33333333333333" style="1" customWidth="1"/>
    <col min="7215" max="7215" width="26.6666666666667" style="1" customWidth="1"/>
    <col min="7216" max="7241" width="9.10869565217391" style="1" customWidth="1"/>
    <col min="7242" max="7424" width="8.88405797101449" style="1"/>
    <col min="7425" max="7425" width="10.4420289855072" style="1" customWidth="1"/>
    <col min="7426" max="7426" width="21.4420289855072" style="1" customWidth="1"/>
    <col min="7427" max="7427" width="17.6666666666667" style="1" customWidth="1"/>
    <col min="7428" max="7428" width="11.5579710144928" style="1" customWidth="1"/>
    <col min="7429" max="7429" width="8.88405797101449" style="1"/>
    <col min="7430" max="7430" width="8.55797101449275" style="1" customWidth="1"/>
    <col min="7431" max="7431" width="10.3333333333333" style="1" customWidth="1"/>
    <col min="7432" max="7432" width="9" style="1" customWidth="1"/>
    <col min="7433" max="7433" width="20.1086956521739" style="1" customWidth="1"/>
    <col min="7434" max="7434" width="9.44202898550725" style="1" customWidth="1"/>
    <col min="7435" max="7435" width="12.3333333333333" style="1" customWidth="1"/>
    <col min="7436" max="7436" width="10.3333333333333" style="1" customWidth="1"/>
    <col min="7437" max="7437" width="21.8840579710145" style="1" customWidth="1"/>
    <col min="7438" max="7438" width="9.33333333333333" style="1" customWidth="1"/>
    <col min="7439" max="7439" width="8.10869565217391" style="1" customWidth="1"/>
    <col min="7440" max="7440" width="1.44202898550725" style="1" customWidth="1"/>
    <col min="7441" max="7441" width="10.8840579710145" style="1" customWidth="1"/>
    <col min="7442" max="7442" width="21.8840579710145" style="1" customWidth="1"/>
    <col min="7443" max="7443" width="11.3333333333333" style="1" customWidth="1"/>
    <col min="7444" max="7444" width="14.5579710144928" style="1" customWidth="1"/>
    <col min="7445" max="7445" width="9" style="1" hidden="1" customWidth="1"/>
    <col min="7446" max="7446" width="1.55797101449275" style="1" customWidth="1"/>
    <col min="7447" max="7447" width="17.4420289855072" style="1" customWidth="1"/>
    <col min="7448" max="7448" width="21.8840579710145" style="1" customWidth="1"/>
    <col min="7449" max="7449" width="12.4420289855072" style="1" customWidth="1"/>
    <col min="7450" max="7450" width="10.5579710144928" style="1" customWidth="1"/>
    <col min="7451" max="7451" width="17.5579710144928" style="1" customWidth="1"/>
    <col min="7452" max="7452" width="12.3333333333333" style="1" customWidth="1"/>
    <col min="7453" max="7453" width="10" style="1" customWidth="1"/>
    <col min="7454" max="7454" width="11.4420289855072" style="1" customWidth="1"/>
    <col min="7455" max="7456" width="8.44202898550725" style="1" customWidth="1"/>
    <col min="7457" max="7457" width="9" style="1" customWidth="1"/>
    <col min="7458" max="7458" width="15.6666666666667" style="1" customWidth="1"/>
    <col min="7459" max="7459" width="25.1086956521739" style="1" customWidth="1"/>
    <col min="7460" max="7460" width="26" style="1" customWidth="1"/>
    <col min="7461" max="7461" width="10.6666666666667" style="1" customWidth="1"/>
    <col min="7462" max="7464" width="8.10869565217391" style="1" customWidth="1"/>
    <col min="7465" max="7465" width="9.33333333333333" style="1" customWidth="1"/>
    <col min="7466" max="7466" width="20.1086956521739" style="1" customWidth="1"/>
    <col min="7467" max="7467" width="23.4420289855072" style="1" customWidth="1"/>
    <col min="7468" max="7468" width="26.6666666666667" style="1" customWidth="1"/>
    <col min="7469" max="7469" width="9" style="1" customWidth="1"/>
    <col min="7470" max="7470" width="9.33333333333333" style="1" customWidth="1"/>
    <col min="7471" max="7471" width="26.6666666666667" style="1" customWidth="1"/>
    <col min="7472" max="7497" width="9.10869565217391" style="1" customWidth="1"/>
    <col min="7498" max="7680" width="8.88405797101449" style="1"/>
    <col min="7681" max="7681" width="10.4420289855072" style="1" customWidth="1"/>
    <col min="7682" max="7682" width="21.4420289855072" style="1" customWidth="1"/>
    <col min="7683" max="7683" width="17.6666666666667" style="1" customWidth="1"/>
    <col min="7684" max="7684" width="11.5579710144928" style="1" customWidth="1"/>
    <col min="7685" max="7685" width="8.88405797101449" style="1"/>
    <col min="7686" max="7686" width="8.55797101449275" style="1" customWidth="1"/>
    <col min="7687" max="7687" width="10.3333333333333" style="1" customWidth="1"/>
    <col min="7688" max="7688" width="9" style="1" customWidth="1"/>
    <col min="7689" max="7689" width="20.1086956521739" style="1" customWidth="1"/>
    <col min="7690" max="7690" width="9.44202898550725" style="1" customWidth="1"/>
    <col min="7691" max="7691" width="12.3333333333333" style="1" customWidth="1"/>
    <col min="7692" max="7692" width="10.3333333333333" style="1" customWidth="1"/>
    <col min="7693" max="7693" width="21.8840579710145" style="1" customWidth="1"/>
    <col min="7694" max="7694" width="9.33333333333333" style="1" customWidth="1"/>
    <col min="7695" max="7695" width="8.10869565217391" style="1" customWidth="1"/>
    <col min="7696" max="7696" width="1.44202898550725" style="1" customWidth="1"/>
    <col min="7697" max="7697" width="10.8840579710145" style="1" customWidth="1"/>
    <col min="7698" max="7698" width="21.8840579710145" style="1" customWidth="1"/>
    <col min="7699" max="7699" width="11.3333333333333" style="1" customWidth="1"/>
    <col min="7700" max="7700" width="14.5579710144928" style="1" customWidth="1"/>
    <col min="7701" max="7701" width="9" style="1" hidden="1" customWidth="1"/>
    <col min="7702" max="7702" width="1.55797101449275" style="1" customWidth="1"/>
    <col min="7703" max="7703" width="17.4420289855072" style="1" customWidth="1"/>
    <col min="7704" max="7704" width="21.8840579710145" style="1" customWidth="1"/>
    <col min="7705" max="7705" width="12.4420289855072" style="1" customWidth="1"/>
    <col min="7706" max="7706" width="10.5579710144928" style="1" customWidth="1"/>
    <col min="7707" max="7707" width="17.5579710144928" style="1" customWidth="1"/>
    <col min="7708" max="7708" width="12.3333333333333" style="1" customWidth="1"/>
    <col min="7709" max="7709" width="10" style="1" customWidth="1"/>
    <col min="7710" max="7710" width="11.4420289855072" style="1" customWidth="1"/>
    <col min="7711" max="7712" width="8.44202898550725" style="1" customWidth="1"/>
    <col min="7713" max="7713" width="9" style="1" customWidth="1"/>
    <col min="7714" max="7714" width="15.6666666666667" style="1" customWidth="1"/>
    <col min="7715" max="7715" width="25.1086956521739" style="1" customWidth="1"/>
    <col min="7716" max="7716" width="26" style="1" customWidth="1"/>
    <col min="7717" max="7717" width="10.6666666666667" style="1" customWidth="1"/>
    <col min="7718" max="7720" width="8.10869565217391" style="1" customWidth="1"/>
    <col min="7721" max="7721" width="9.33333333333333" style="1" customWidth="1"/>
    <col min="7722" max="7722" width="20.1086956521739" style="1" customWidth="1"/>
    <col min="7723" max="7723" width="23.4420289855072" style="1" customWidth="1"/>
    <col min="7724" max="7724" width="26.6666666666667" style="1" customWidth="1"/>
    <col min="7725" max="7725" width="9" style="1" customWidth="1"/>
    <col min="7726" max="7726" width="9.33333333333333" style="1" customWidth="1"/>
    <col min="7727" max="7727" width="26.6666666666667" style="1" customWidth="1"/>
    <col min="7728" max="7753" width="9.10869565217391" style="1" customWidth="1"/>
    <col min="7754" max="7936" width="8.88405797101449" style="1"/>
    <col min="7937" max="7937" width="10.4420289855072" style="1" customWidth="1"/>
    <col min="7938" max="7938" width="21.4420289855072" style="1" customWidth="1"/>
    <col min="7939" max="7939" width="17.6666666666667" style="1" customWidth="1"/>
    <col min="7940" max="7940" width="11.5579710144928" style="1" customWidth="1"/>
    <col min="7941" max="7941" width="8.88405797101449" style="1"/>
    <col min="7942" max="7942" width="8.55797101449275" style="1" customWidth="1"/>
    <col min="7943" max="7943" width="10.3333333333333" style="1" customWidth="1"/>
    <col min="7944" max="7944" width="9" style="1" customWidth="1"/>
    <col min="7945" max="7945" width="20.1086956521739" style="1" customWidth="1"/>
    <col min="7946" max="7946" width="9.44202898550725" style="1" customWidth="1"/>
    <col min="7947" max="7947" width="12.3333333333333" style="1" customWidth="1"/>
    <col min="7948" max="7948" width="10.3333333333333" style="1" customWidth="1"/>
    <col min="7949" max="7949" width="21.8840579710145" style="1" customWidth="1"/>
    <col min="7950" max="7950" width="9.33333333333333" style="1" customWidth="1"/>
    <col min="7951" max="7951" width="8.10869565217391" style="1" customWidth="1"/>
    <col min="7952" max="7952" width="1.44202898550725" style="1" customWidth="1"/>
    <col min="7953" max="7953" width="10.8840579710145" style="1" customWidth="1"/>
    <col min="7954" max="7954" width="21.8840579710145" style="1" customWidth="1"/>
    <col min="7955" max="7955" width="11.3333333333333" style="1" customWidth="1"/>
    <col min="7956" max="7956" width="14.5579710144928" style="1" customWidth="1"/>
    <col min="7957" max="7957" width="9" style="1" hidden="1" customWidth="1"/>
    <col min="7958" max="7958" width="1.55797101449275" style="1" customWidth="1"/>
    <col min="7959" max="7959" width="17.4420289855072" style="1" customWidth="1"/>
    <col min="7960" max="7960" width="21.8840579710145" style="1" customWidth="1"/>
    <col min="7961" max="7961" width="12.4420289855072" style="1" customWidth="1"/>
    <col min="7962" max="7962" width="10.5579710144928" style="1" customWidth="1"/>
    <col min="7963" max="7963" width="17.5579710144928" style="1" customWidth="1"/>
    <col min="7964" max="7964" width="12.3333333333333" style="1" customWidth="1"/>
    <col min="7965" max="7965" width="10" style="1" customWidth="1"/>
    <col min="7966" max="7966" width="11.4420289855072" style="1" customWidth="1"/>
    <col min="7967" max="7968" width="8.44202898550725" style="1" customWidth="1"/>
    <col min="7969" max="7969" width="9" style="1" customWidth="1"/>
    <col min="7970" max="7970" width="15.6666666666667" style="1" customWidth="1"/>
    <col min="7971" max="7971" width="25.1086956521739" style="1" customWidth="1"/>
    <col min="7972" max="7972" width="26" style="1" customWidth="1"/>
    <col min="7973" max="7973" width="10.6666666666667" style="1" customWidth="1"/>
    <col min="7974" max="7976" width="8.10869565217391" style="1" customWidth="1"/>
    <col min="7977" max="7977" width="9.33333333333333" style="1" customWidth="1"/>
    <col min="7978" max="7978" width="20.1086956521739" style="1" customWidth="1"/>
    <col min="7979" max="7979" width="23.4420289855072" style="1" customWidth="1"/>
    <col min="7980" max="7980" width="26.6666666666667" style="1" customWidth="1"/>
    <col min="7981" max="7981" width="9" style="1" customWidth="1"/>
    <col min="7982" max="7982" width="9.33333333333333" style="1" customWidth="1"/>
    <col min="7983" max="7983" width="26.6666666666667" style="1" customWidth="1"/>
    <col min="7984" max="8009" width="9.10869565217391" style="1" customWidth="1"/>
    <col min="8010" max="8192" width="8.88405797101449" style="1"/>
    <col min="8193" max="8193" width="10.4420289855072" style="1" customWidth="1"/>
    <col min="8194" max="8194" width="21.4420289855072" style="1" customWidth="1"/>
    <col min="8195" max="8195" width="17.6666666666667" style="1" customWidth="1"/>
    <col min="8196" max="8196" width="11.5579710144928" style="1" customWidth="1"/>
    <col min="8197" max="8197" width="8.88405797101449" style="1"/>
    <col min="8198" max="8198" width="8.55797101449275" style="1" customWidth="1"/>
    <col min="8199" max="8199" width="10.3333333333333" style="1" customWidth="1"/>
    <col min="8200" max="8200" width="9" style="1" customWidth="1"/>
    <col min="8201" max="8201" width="20.1086956521739" style="1" customWidth="1"/>
    <col min="8202" max="8202" width="9.44202898550725" style="1" customWidth="1"/>
    <col min="8203" max="8203" width="12.3333333333333" style="1" customWidth="1"/>
    <col min="8204" max="8204" width="10.3333333333333" style="1" customWidth="1"/>
    <col min="8205" max="8205" width="21.8840579710145" style="1" customWidth="1"/>
    <col min="8206" max="8206" width="9.33333333333333" style="1" customWidth="1"/>
    <col min="8207" max="8207" width="8.10869565217391" style="1" customWidth="1"/>
    <col min="8208" max="8208" width="1.44202898550725" style="1" customWidth="1"/>
    <col min="8209" max="8209" width="10.8840579710145" style="1" customWidth="1"/>
    <col min="8210" max="8210" width="21.8840579710145" style="1" customWidth="1"/>
    <col min="8211" max="8211" width="11.3333333333333" style="1" customWidth="1"/>
    <col min="8212" max="8212" width="14.5579710144928" style="1" customWidth="1"/>
    <col min="8213" max="8213" width="9" style="1" hidden="1" customWidth="1"/>
    <col min="8214" max="8214" width="1.55797101449275" style="1" customWidth="1"/>
    <col min="8215" max="8215" width="17.4420289855072" style="1" customWidth="1"/>
    <col min="8216" max="8216" width="21.8840579710145" style="1" customWidth="1"/>
    <col min="8217" max="8217" width="12.4420289855072" style="1" customWidth="1"/>
    <col min="8218" max="8218" width="10.5579710144928" style="1" customWidth="1"/>
    <col min="8219" max="8219" width="17.5579710144928" style="1" customWidth="1"/>
    <col min="8220" max="8220" width="12.3333333333333" style="1" customWidth="1"/>
    <col min="8221" max="8221" width="10" style="1" customWidth="1"/>
    <col min="8222" max="8222" width="11.4420289855072" style="1" customWidth="1"/>
    <col min="8223" max="8224" width="8.44202898550725" style="1" customWidth="1"/>
    <col min="8225" max="8225" width="9" style="1" customWidth="1"/>
    <col min="8226" max="8226" width="15.6666666666667" style="1" customWidth="1"/>
    <col min="8227" max="8227" width="25.1086956521739" style="1" customWidth="1"/>
    <col min="8228" max="8228" width="26" style="1" customWidth="1"/>
    <col min="8229" max="8229" width="10.6666666666667" style="1" customWidth="1"/>
    <col min="8230" max="8232" width="8.10869565217391" style="1" customWidth="1"/>
    <col min="8233" max="8233" width="9.33333333333333" style="1" customWidth="1"/>
    <col min="8234" max="8234" width="20.1086956521739" style="1" customWidth="1"/>
    <col min="8235" max="8235" width="23.4420289855072" style="1" customWidth="1"/>
    <col min="8236" max="8236" width="26.6666666666667" style="1" customWidth="1"/>
    <col min="8237" max="8237" width="9" style="1" customWidth="1"/>
    <col min="8238" max="8238" width="9.33333333333333" style="1" customWidth="1"/>
    <col min="8239" max="8239" width="26.6666666666667" style="1" customWidth="1"/>
    <col min="8240" max="8265" width="9.10869565217391" style="1" customWidth="1"/>
    <col min="8266" max="8448" width="8.88405797101449" style="1"/>
    <col min="8449" max="8449" width="10.4420289855072" style="1" customWidth="1"/>
    <col min="8450" max="8450" width="21.4420289855072" style="1" customWidth="1"/>
    <col min="8451" max="8451" width="17.6666666666667" style="1" customWidth="1"/>
    <col min="8452" max="8452" width="11.5579710144928" style="1" customWidth="1"/>
    <col min="8453" max="8453" width="8.88405797101449" style="1"/>
    <col min="8454" max="8454" width="8.55797101449275" style="1" customWidth="1"/>
    <col min="8455" max="8455" width="10.3333333333333" style="1" customWidth="1"/>
    <col min="8456" max="8456" width="9" style="1" customWidth="1"/>
    <col min="8457" max="8457" width="20.1086956521739" style="1" customWidth="1"/>
    <col min="8458" max="8458" width="9.44202898550725" style="1" customWidth="1"/>
    <col min="8459" max="8459" width="12.3333333333333" style="1" customWidth="1"/>
    <col min="8460" max="8460" width="10.3333333333333" style="1" customWidth="1"/>
    <col min="8461" max="8461" width="21.8840579710145" style="1" customWidth="1"/>
    <col min="8462" max="8462" width="9.33333333333333" style="1" customWidth="1"/>
    <col min="8463" max="8463" width="8.10869565217391" style="1" customWidth="1"/>
    <col min="8464" max="8464" width="1.44202898550725" style="1" customWidth="1"/>
    <col min="8465" max="8465" width="10.8840579710145" style="1" customWidth="1"/>
    <col min="8466" max="8466" width="21.8840579710145" style="1" customWidth="1"/>
    <col min="8467" max="8467" width="11.3333333333333" style="1" customWidth="1"/>
    <col min="8468" max="8468" width="14.5579710144928" style="1" customWidth="1"/>
    <col min="8469" max="8469" width="9" style="1" hidden="1" customWidth="1"/>
    <col min="8470" max="8470" width="1.55797101449275" style="1" customWidth="1"/>
    <col min="8471" max="8471" width="17.4420289855072" style="1" customWidth="1"/>
    <col min="8472" max="8472" width="21.8840579710145" style="1" customWidth="1"/>
    <col min="8473" max="8473" width="12.4420289855072" style="1" customWidth="1"/>
    <col min="8474" max="8474" width="10.5579710144928" style="1" customWidth="1"/>
    <col min="8475" max="8475" width="17.5579710144928" style="1" customWidth="1"/>
    <col min="8476" max="8476" width="12.3333333333333" style="1" customWidth="1"/>
    <col min="8477" max="8477" width="10" style="1" customWidth="1"/>
    <col min="8478" max="8478" width="11.4420289855072" style="1" customWidth="1"/>
    <col min="8479" max="8480" width="8.44202898550725" style="1" customWidth="1"/>
    <col min="8481" max="8481" width="9" style="1" customWidth="1"/>
    <col min="8482" max="8482" width="15.6666666666667" style="1" customWidth="1"/>
    <col min="8483" max="8483" width="25.1086956521739" style="1" customWidth="1"/>
    <col min="8484" max="8484" width="26" style="1" customWidth="1"/>
    <col min="8485" max="8485" width="10.6666666666667" style="1" customWidth="1"/>
    <col min="8486" max="8488" width="8.10869565217391" style="1" customWidth="1"/>
    <col min="8489" max="8489" width="9.33333333333333" style="1" customWidth="1"/>
    <col min="8490" max="8490" width="20.1086956521739" style="1" customWidth="1"/>
    <col min="8491" max="8491" width="23.4420289855072" style="1" customWidth="1"/>
    <col min="8492" max="8492" width="26.6666666666667" style="1" customWidth="1"/>
    <col min="8493" max="8493" width="9" style="1" customWidth="1"/>
    <col min="8494" max="8494" width="9.33333333333333" style="1" customWidth="1"/>
    <col min="8495" max="8495" width="26.6666666666667" style="1" customWidth="1"/>
    <col min="8496" max="8521" width="9.10869565217391" style="1" customWidth="1"/>
    <col min="8522" max="8704" width="8.88405797101449" style="1"/>
    <col min="8705" max="8705" width="10.4420289855072" style="1" customWidth="1"/>
    <col min="8706" max="8706" width="21.4420289855072" style="1" customWidth="1"/>
    <col min="8707" max="8707" width="17.6666666666667" style="1" customWidth="1"/>
    <col min="8708" max="8708" width="11.5579710144928" style="1" customWidth="1"/>
    <col min="8709" max="8709" width="8.88405797101449" style="1"/>
    <col min="8710" max="8710" width="8.55797101449275" style="1" customWidth="1"/>
    <col min="8711" max="8711" width="10.3333333333333" style="1" customWidth="1"/>
    <col min="8712" max="8712" width="9" style="1" customWidth="1"/>
    <col min="8713" max="8713" width="20.1086956521739" style="1" customWidth="1"/>
    <col min="8714" max="8714" width="9.44202898550725" style="1" customWidth="1"/>
    <col min="8715" max="8715" width="12.3333333333333" style="1" customWidth="1"/>
    <col min="8716" max="8716" width="10.3333333333333" style="1" customWidth="1"/>
    <col min="8717" max="8717" width="21.8840579710145" style="1" customWidth="1"/>
    <col min="8718" max="8718" width="9.33333333333333" style="1" customWidth="1"/>
    <col min="8719" max="8719" width="8.10869565217391" style="1" customWidth="1"/>
    <col min="8720" max="8720" width="1.44202898550725" style="1" customWidth="1"/>
    <col min="8721" max="8721" width="10.8840579710145" style="1" customWidth="1"/>
    <col min="8722" max="8722" width="21.8840579710145" style="1" customWidth="1"/>
    <col min="8723" max="8723" width="11.3333333333333" style="1" customWidth="1"/>
    <col min="8724" max="8724" width="14.5579710144928" style="1" customWidth="1"/>
    <col min="8725" max="8725" width="9" style="1" hidden="1" customWidth="1"/>
    <col min="8726" max="8726" width="1.55797101449275" style="1" customWidth="1"/>
    <col min="8727" max="8727" width="17.4420289855072" style="1" customWidth="1"/>
    <col min="8728" max="8728" width="21.8840579710145" style="1" customWidth="1"/>
    <col min="8729" max="8729" width="12.4420289855072" style="1" customWidth="1"/>
    <col min="8730" max="8730" width="10.5579710144928" style="1" customWidth="1"/>
    <col min="8731" max="8731" width="17.5579710144928" style="1" customWidth="1"/>
    <col min="8732" max="8732" width="12.3333333333333" style="1" customWidth="1"/>
    <col min="8733" max="8733" width="10" style="1" customWidth="1"/>
    <col min="8734" max="8734" width="11.4420289855072" style="1" customWidth="1"/>
    <col min="8735" max="8736" width="8.44202898550725" style="1" customWidth="1"/>
    <col min="8737" max="8737" width="9" style="1" customWidth="1"/>
    <col min="8738" max="8738" width="15.6666666666667" style="1" customWidth="1"/>
    <col min="8739" max="8739" width="25.1086956521739" style="1" customWidth="1"/>
    <col min="8740" max="8740" width="26" style="1" customWidth="1"/>
    <col min="8741" max="8741" width="10.6666666666667" style="1" customWidth="1"/>
    <col min="8742" max="8744" width="8.10869565217391" style="1" customWidth="1"/>
    <col min="8745" max="8745" width="9.33333333333333" style="1" customWidth="1"/>
    <col min="8746" max="8746" width="20.1086956521739" style="1" customWidth="1"/>
    <col min="8747" max="8747" width="23.4420289855072" style="1" customWidth="1"/>
    <col min="8748" max="8748" width="26.6666666666667" style="1" customWidth="1"/>
    <col min="8749" max="8749" width="9" style="1" customWidth="1"/>
    <col min="8750" max="8750" width="9.33333333333333" style="1" customWidth="1"/>
    <col min="8751" max="8751" width="26.6666666666667" style="1" customWidth="1"/>
    <col min="8752" max="8777" width="9.10869565217391" style="1" customWidth="1"/>
    <col min="8778" max="8960" width="8.88405797101449" style="1"/>
    <col min="8961" max="8961" width="10.4420289855072" style="1" customWidth="1"/>
    <col min="8962" max="8962" width="21.4420289855072" style="1" customWidth="1"/>
    <col min="8963" max="8963" width="17.6666666666667" style="1" customWidth="1"/>
    <col min="8964" max="8964" width="11.5579710144928" style="1" customWidth="1"/>
    <col min="8965" max="8965" width="8.88405797101449" style="1"/>
    <col min="8966" max="8966" width="8.55797101449275" style="1" customWidth="1"/>
    <col min="8967" max="8967" width="10.3333333333333" style="1" customWidth="1"/>
    <col min="8968" max="8968" width="9" style="1" customWidth="1"/>
    <col min="8969" max="8969" width="20.1086956521739" style="1" customWidth="1"/>
    <col min="8970" max="8970" width="9.44202898550725" style="1" customWidth="1"/>
    <col min="8971" max="8971" width="12.3333333333333" style="1" customWidth="1"/>
    <col min="8972" max="8972" width="10.3333333333333" style="1" customWidth="1"/>
    <col min="8973" max="8973" width="21.8840579710145" style="1" customWidth="1"/>
    <col min="8974" max="8974" width="9.33333333333333" style="1" customWidth="1"/>
    <col min="8975" max="8975" width="8.10869565217391" style="1" customWidth="1"/>
    <col min="8976" max="8976" width="1.44202898550725" style="1" customWidth="1"/>
    <col min="8977" max="8977" width="10.8840579710145" style="1" customWidth="1"/>
    <col min="8978" max="8978" width="21.8840579710145" style="1" customWidth="1"/>
    <col min="8979" max="8979" width="11.3333333333333" style="1" customWidth="1"/>
    <col min="8980" max="8980" width="14.5579710144928" style="1" customWidth="1"/>
    <col min="8981" max="8981" width="9" style="1" hidden="1" customWidth="1"/>
    <col min="8982" max="8982" width="1.55797101449275" style="1" customWidth="1"/>
    <col min="8983" max="8983" width="17.4420289855072" style="1" customWidth="1"/>
    <col min="8984" max="8984" width="21.8840579710145" style="1" customWidth="1"/>
    <col min="8985" max="8985" width="12.4420289855072" style="1" customWidth="1"/>
    <col min="8986" max="8986" width="10.5579710144928" style="1" customWidth="1"/>
    <col min="8987" max="8987" width="17.5579710144928" style="1" customWidth="1"/>
    <col min="8988" max="8988" width="12.3333333333333" style="1" customWidth="1"/>
    <col min="8989" max="8989" width="10" style="1" customWidth="1"/>
    <col min="8990" max="8990" width="11.4420289855072" style="1" customWidth="1"/>
    <col min="8991" max="8992" width="8.44202898550725" style="1" customWidth="1"/>
    <col min="8993" max="8993" width="9" style="1" customWidth="1"/>
    <col min="8994" max="8994" width="15.6666666666667" style="1" customWidth="1"/>
    <col min="8995" max="8995" width="25.1086956521739" style="1" customWidth="1"/>
    <col min="8996" max="8996" width="26" style="1" customWidth="1"/>
    <col min="8997" max="8997" width="10.6666666666667" style="1" customWidth="1"/>
    <col min="8998" max="9000" width="8.10869565217391" style="1" customWidth="1"/>
    <col min="9001" max="9001" width="9.33333333333333" style="1" customWidth="1"/>
    <col min="9002" max="9002" width="20.1086956521739" style="1" customWidth="1"/>
    <col min="9003" max="9003" width="23.4420289855072" style="1" customWidth="1"/>
    <col min="9004" max="9004" width="26.6666666666667" style="1" customWidth="1"/>
    <col min="9005" max="9005" width="9" style="1" customWidth="1"/>
    <col min="9006" max="9006" width="9.33333333333333" style="1" customWidth="1"/>
    <col min="9007" max="9007" width="26.6666666666667" style="1" customWidth="1"/>
    <col min="9008" max="9033" width="9.10869565217391" style="1" customWidth="1"/>
    <col min="9034" max="9216" width="8.88405797101449" style="1"/>
    <col min="9217" max="9217" width="10.4420289855072" style="1" customWidth="1"/>
    <col min="9218" max="9218" width="21.4420289855072" style="1" customWidth="1"/>
    <col min="9219" max="9219" width="17.6666666666667" style="1" customWidth="1"/>
    <col min="9220" max="9220" width="11.5579710144928" style="1" customWidth="1"/>
    <col min="9221" max="9221" width="8.88405797101449" style="1"/>
    <col min="9222" max="9222" width="8.55797101449275" style="1" customWidth="1"/>
    <col min="9223" max="9223" width="10.3333333333333" style="1" customWidth="1"/>
    <col min="9224" max="9224" width="9" style="1" customWidth="1"/>
    <col min="9225" max="9225" width="20.1086956521739" style="1" customWidth="1"/>
    <col min="9226" max="9226" width="9.44202898550725" style="1" customWidth="1"/>
    <col min="9227" max="9227" width="12.3333333333333" style="1" customWidth="1"/>
    <col min="9228" max="9228" width="10.3333333333333" style="1" customWidth="1"/>
    <col min="9229" max="9229" width="21.8840579710145" style="1" customWidth="1"/>
    <col min="9230" max="9230" width="9.33333333333333" style="1" customWidth="1"/>
    <col min="9231" max="9231" width="8.10869565217391" style="1" customWidth="1"/>
    <col min="9232" max="9232" width="1.44202898550725" style="1" customWidth="1"/>
    <col min="9233" max="9233" width="10.8840579710145" style="1" customWidth="1"/>
    <col min="9234" max="9234" width="21.8840579710145" style="1" customWidth="1"/>
    <col min="9235" max="9235" width="11.3333333333333" style="1" customWidth="1"/>
    <col min="9236" max="9236" width="14.5579710144928" style="1" customWidth="1"/>
    <col min="9237" max="9237" width="9" style="1" hidden="1" customWidth="1"/>
    <col min="9238" max="9238" width="1.55797101449275" style="1" customWidth="1"/>
    <col min="9239" max="9239" width="17.4420289855072" style="1" customWidth="1"/>
    <col min="9240" max="9240" width="21.8840579710145" style="1" customWidth="1"/>
    <col min="9241" max="9241" width="12.4420289855072" style="1" customWidth="1"/>
    <col min="9242" max="9242" width="10.5579710144928" style="1" customWidth="1"/>
    <col min="9243" max="9243" width="17.5579710144928" style="1" customWidth="1"/>
    <col min="9244" max="9244" width="12.3333333333333" style="1" customWidth="1"/>
    <col min="9245" max="9245" width="10" style="1" customWidth="1"/>
    <col min="9246" max="9246" width="11.4420289855072" style="1" customWidth="1"/>
    <col min="9247" max="9248" width="8.44202898550725" style="1" customWidth="1"/>
    <col min="9249" max="9249" width="9" style="1" customWidth="1"/>
    <col min="9250" max="9250" width="15.6666666666667" style="1" customWidth="1"/>
    <col min="9251" max="9251" width="25.1086956521739" style="1" customWidth="1"/>
    <col min="9252" max="9252" width="26" style="1" customWidth="1"/>
    <col min="9253" max="9253" width="10.6666666666667" style="1" customWidth="1"/>
    <col min="9254" max="9256" width="8.10869565217391" style="1" customWidth="1"/>
    <col min="9257" max="9257" width="9.33333333333333" style="1" customWidth="1"/>
    <col min="9258" max="9258" width="20.1086956521739" style="1" customWidth="1"/>
    <col min="9259" max="9259" width="23.4420289855072" style="1" customWidth="1"/>
    <col min="9260" max="9260" width="26.6666666666667" style="1" customWidth="1"/>
    <col min="9261" max="9261" width="9" style="1" customWidth="1"/>
    <col min="9262" max="9262" width="9.33333333333333" style="1" customWidth="1"/>
    <col min="9263" max="9263" width="26.6666666666667" style="1" customWidth="1"/>
    <col min="9264" max="9289" width="9.10869565217391" style="1" customWidth="1"/>
    <col min="9290" max="9472" width="8.88405797101449" style="1"/>
    <col min="9473" max="9473" width="10.4420289855072" style="1" customWidth="1"/>
    <col min="9474" max="9474" width="21.4420289855072" style="1" customWidth="1"/>
    <col min="9475" max="9475" width="17.6666666666667" style="1" customWidth="1"/>
    <col min="9476" max="9476" width="11.5579710144928" style="1" customWidth="1"/>
    <col min="9477" max="9477" width="8.88405797101449" style="1"/>
    <col min="9478" max="9478" width="8.55797101449275" style="1" customWidth="1"/>
    <col min="9479" max="9479" width="10.3333333333333" style="1" customWidth="1"/>
    <col min="9480" max="9480" width="9" style="1" customWidth="1"/>
    <col min="9481" max="9481" width="20.1086956521739" style="1" customWidth="1"/>
    <col min="9482" max="9482" width="9.44202898550725" style="1" customWidth="1"/>
    <col min="9483" max="9483" width="12.3333333333333" style="1" customWidth="1"/>
    <col min="9484" max="9484" width="10.3333333333333" style="1" customWidth="1"/>
    <col min="9485" max="9485" width="21.8840579710145" style="1" customWidth="1"/>
    <col min="9486" max="9486" width="9.33333333333333" style="1" customWidth="1"/>
    <col min="9487" max="9487" width="8.10869565217391" style="1" customWidth="1"/>
    <col min="9488" max="9488" width="1.44202898550725" style="1" customWidth="1"/>
    <col min="9489" max="9489" width="10.8840579710145" style="1" customWidth="1"/>
    <col min="9490" max="9490" width="21.8840579710145" style="1" customWidth="1"/>
    <col min="9491" max="9491" width="11.3333333333333" style="1" customWidth="1"/>
    <col min="9492" max="9492" width="14.5579710144928" style="1" customWidth="1"/>
    <col min="9493" max="9493" width="9" style="1" hidden="1" customWidth="1"/>
    <col min="9494" max="9494" width="1.55797101449275" style="1" customWidth="1"/>
    <col min="9495" max="9495" width="17.4420289855072" style="1" customWidth="1"/>
    <col min="9496" max="9496" width="21.8840579710145" style="1" customWidth="1"/>
    <col min="9497" max="9497" width="12.4420289855072" style="1" customWidth="1"/>
    <col min="9498" max="9498" width="10.5579710144928" style="1" customWidth="1"/>
    <col min="9499" max="9499" width="17.5579710144928" style="1" customWidth="1"/>
    <col min="9500" max="9500" width="12.3333333333333" style="1" customWidth="1"/>
    <col min="9501" max="9501" width="10" style="1" customWidth="1"/>
    <col min="9502" max="9502" width="11.4420289855072" style="1" customWidth="1"/>
    <col min="9503" max="9504" width="8.44202898550725" style="1" customWidth="1"/>
    <col min="9505" max="9505" width="9" style="1" customWidth="1"/>
    <col min="9506" max="9506" width="15.6666666666667" style="1" customWidth="1"/>
    <col min="9507" max="9507" width="25.1086956521739" style="1" customWidth="1"/>
    <col min="9508" max="9508" width="26" style="1" customWidth="1"/>
    <col min="9509" max="9509" width="10.6666666666667" style="1" customWidth="1"/>
    <col min="9510" max="9512" width="8.10869565217391" style="1" customWidth="1"/>
    <col min="9513" max="9513" width="9.33333333333333" style="1" customWidth="1"/>
    <col min="9514" max="9514" width="20.1086956521739" style="1" customWidth="1"/>
    <col min="9515" max="9515" width="23.4420289855072" style="1" customWidth="1"/>
    <col min="9516" max="9516" width="26.6666666666667" style="1" customWidth="1"/>
    <col min="9517" max="9517" width="9" style="1" customWidth="1"/>
    <col min="9518" max="9518" width="9.33333333333333" style="1" customWidth="1"/>
    <col min="9519" max="9519" width="26.6666666666667" style="1" customWidth="1"/>
    <col min="9520" max="9545" width="9.10869565217391" style="1" customWidth="1"/>
    <col min="9546" max="9728" width="8.88405797101449" style="1"/>
    <col min="9729" max="9729" width="10.4420289855072" style="1" customWidth="1"/>
    <col min="9730" max="9730" width="21.4420289855072" style="1" customWidth="1"/>
    <col min="9731" max="9731" width="17.6666666666667" style="1" customWidth="1"/>
    <col min="9732" max="9732" width="11.5579710144928" style="1" customWidth="1"/>
    <col min="9733" max="9733" width="8.88405797101449" style="1"/>
    <col min="9734" max="9734" width="8.55797101449275" style="1" customWidth="1"/>
    <col min="9735" max="9735" width="10.3333333333333" style="1" customWidth="1"/>
    <col min="9736" max="9736" width="9" style="1" customWidth="1"/>
    <col min="9737" max="9737" width="20.1086956521739" style="1" customWidth="1"/>
    <col min="9738" max="9738" width="9.44202898550725" style="1" customWidth="1"/>
    <col min="9739" max="9739" width="12.3333333333333" style="1" customWidth="1"/>
    <col min="9740" max="9740" width="10.3333333333333" style="1" customWidth="1"/>
    <col min="9741" max="9741" width="21.8840579710145" style="1" customWidth="1"/>
    <col min="9742" max="9742" width="9.33333333333333" style="1" customWidth="1"/>
    <col min="9743" max="9743" width="8.10869565217391" style="1" customWidth="1"/>
    <col min="9744" max="9744" width="1.44202898550725" style="1" customWidth="1"/>
    <col min="9745" max="9745" width="10.8840579710145" style="1" customWidth="1"/>
    <col min="9746" max="9746" width="21.8840579710145" style="1" customWidth="1"/>
    <col min="9747" max="9747" width="11.3333333333333" style="1" customWidth="1"/>
    <col min="9748" max="9748" width="14.5579710144928" style="1" customWidth="1"/>
    <col min="9749" max="9749" width="9" style="1" hidden="1" customWidth="1"/>
    <col min="9750" max="9750" width="1.55797101449275" style="1" customWidth="1"/>
    <col min="9751" max="9751" width="17.4420289855072" style="1" customWidth="1"/>
    <col min="9752" max="9752" width="21.8840579710145" style="1" customWidth="1"/>
    <col min="9753" max="9753" width="12.4420289855072" style="1" customWidth="1"/>
    <col min="9754" max="9754" width="10.5579710144928" style="1" customWidth="1"/>
    <col min="9755" max="9755" width="17.5579710144928" style="1" customWidth="1"/>
    <col min="9756" max="9756" width="12.3333333333333" style="1" customWidth="1"/>
    <col min="9757" max="9757" width="10" style="1" customWidth="1"/>
    <col min="9758" max="9758" width="11.4420289855072" style="1" customWidth="1"/>
    <col min="9759" max="9760" width="8.44202898550725" style="1" customWidth="1"/>
    <col min="9761" max="9761" width="9" style="1" customWidth="1"/>
    <col min="9762" max="9762" width="15.6666666666667" style="1" customWidth="1"/>
    <col min="9763" max="9763" width="25.1086956521739" style="1" customWidth="1"/>
    <col min="9764" max="9764" width="26" style="1" customWidth="1"/>
    <col min="9765" max="9765" width="10.6666666666667" style="1" customWidth="1"/>
    <col min="9766" max="9768" width="8.10869565217391" style="1" customWidth="1"/>
    <col min="9769" max="9769" width="9.33333333333333" style="1" customWidth="1"/>
    <col min="9770" max="9770" width="20.1086956521739" style="1" customWidth="1"/>
    <col min="9771" max="9771" width="23.4420289855072" style="1" customWidth="1"/>
    <col min="9772" max="9772" width="26.6666666666667" style="1" customWidth="1"/>
    <col min="9773" max="9773" width="9" style="1" customWidth="1"/>
    <col min="9774" max="9774" width="9.33333333333333" style="1" customWidth="1"/>
    <col min="9775" max="9775" width="26.6666666666667" style="1" customWidth="1"/>
    <col min="9776" max="9801" width="9.10869565217391" style="1" customWidth="1"/>
    <col min="9802" max="9984" width="8.88405797101449" style="1"/>
    <col min="9985" max="9985" width="10.4420289855072" style="1" customWidth="1"/>
    <col min="9986" max="9986" width="21.4420289855072" style="1" customWidth="1"/>
    <col min="9987" max="9987" width="17.6666666666667" style="1" customWidth="1"/>
    <col min="9988" max="9988" width="11.5579710144928" style="1" customWidth="1"/>
    <col min="9989" max="9989" width="8.88405797101449" style="1"/>
    <col min="9990" max="9990" width="8.55797101449275" style="1" customWidth="1"/>
    <col min="9991" max="9991" width="10.3333333333333" style="1" customWidth="1"/>
    <col min="9992" max="9992" width="9" style="1" customWidth="1"/>
    <col min="9993" max="9993" width="20.1086956521739" style="1" customWidth="1"/>
    <col min="9994" max="9994" width="9.44202898550725" style="1" customWidth="1"/>
    <col min="9995" max="9995" width="12.3333333333333" style="1" customWidth="1"/>
    <col min="9996" max="9996" width="10.3333333333333" style="1" customWidth="1"/>
    <col min="9997" max="9997" width="21.8840579710145" style="1" customWidth="1"/>
    <col min="9998" max="9998" width="9.33333333333333" style="1" customWidth="1"/>
    <col min="9999" max="9999" width="8.10869565217391" style="1" customWidth="1"/>
    <col min="10000" max="10000" width="1.44202898550725" style="1" customWidth="1"/>
    <col min="10001" max="10001" width="10.8840579710145" style="1" customWidth="1"/>
    <col min="10002" max="10002" width="21.8840579710145" style="1" customWidth="1"/>
    <col min="10003" max="10003" width="11.3333333333333" style="1" customWidth="1"/>
    <col min="10004" max="10004" width="14.5579710144928" style="1" customWidth="1"/>
    <col min="10005" max="10005" width="9" style="1" hidden="1" customWidth="1"/>
    <col min="10006" max="10006" width="1.55797101449275" style="1" customWidth="1"/>
    <col min="10007" max="10007" width="17.4420289855072" style="1" customWidth="1"/>
    <col min="10008" max="10008" width="21.8840579710145" style="1" customWidth="1"/>
    <col min="10009" max="10009" width="12.4420289855072" style="1" customWidth="1"/>
    <col min="10010" max="10010" width="10.5579710144928" style="1" customWidth="1"/>
    <col min="10011" max="10011" width="17.5579710144928" style="1" customWidth="1"/>
    <col min="10012" max="10012" width="12.3333333333333" style="1" customWidth="1"/>
    <col min="10013" max="10013" width="10" style="1" customWidth="1"/>
    <col min="10014" max="10014" width="11.4420289855072" style="1" customWidth="1"/>
    <col min="10015" max="10016" width="8.44202898550725" style="1" customWidth="1"/>
    <col min="10017" max="10017" width="9" style="1" customWidth="1"/>
    <col min="10018" max="10018" width="15.6666666666667" style="1" customWidth="1"/>
    <col min="10019" max="10019" width="25.1086956521739" style="1" customWidth="1"/>
    <col min="10020" max="10020" width="26" style="1" customWidth="1"/>
    <col min="10021" max="10021" width="10.6666666666667" style="1" customWidth="1"/>
    <col min="10022" max="10024" width="8.10869565217391" style="1" customWidth="1"/>
    <col min="10025" max="10025" width="9.33333333333333" style="1" customWidth="1"/>
    <col min="10026" max="10026" width="20.1086956521739" style="1" customWidth="1"/>
    <col min="10027" max="10027" width="23.4420289855072" style="1" customWidth="1"/>
    <col min="10028" max="10028" width="26.6666666666667" style="1" customWidth="1"/>
    <col min="10029" max="10029" width="9" style="1" customWidth="1"/>
    <col min="10030" max="10030" width="9.33333333333333" style="1" customWidth="1"/>
    <col min="10031" max="10031" width="26.6666666666667" style="1" customWidth="1"/>
    <col min="10032" max="10057" width="9.10869565217391" style="1" customWidth="1"/>
    <col min="10058" max="10240" width="8.88405797101449" style="1"/>
    <col min="10241" max="10241" width="10.4420289855072" style="1" customWidth="1"/>
    <col min="10242" max="10242" width="21.4420289855072" style="1" customWidth="1"/>
    <col min="10243" max="10243" width="17.6666666666667" style="1" customWidth="1"/>
    <col min="10244" max="10244" width="11.5579710144928" style="1" customWidth="1"/>
    <col min="10245" max="10245" width="8.88405797101449" style="1"/>
    <col min="10246" max="10246" width="8.55797101449275" style="1" customWidth="1"/>
    <col min="10247" max="10247" width="10.3333333333333" style="1" customWidth="1"/>
    <col min="10248" max="10248" width="9" style="1" customWidth="1"/>
    <col min="10249" max="10249" width="20.1086956521739" style="1" customWidth="1"/>
    <col min="10250" max="10250" width="9.44202898550725" style="1" customWidth="1"/>
    <col min="10251" max="10251" width="12.3333333333333" style="1" customWidth="1"/>
    <col min="10252" max="10252" width="10.3333333333333" style="1" customWidth="1"/>
    <col min="10253" max="10253" width="21.8840579710145" style="1" customWidth="1"/>
    <col min="10254" max="10254" width="9.33333333333333" style="1" customWidth="1"/>
    <col min="10255" max="10255" width="8.10869565217391" style="1" customWidth="1"/>
    <col min="10256" max="10256" width="1.44202898550725" style="1" customWidth="1"/>
    <col min="10257" max="10257" width="10.8840579710145" style="1" customWidth="1"/>
    <col min="10258" max="10258" width="21.8840579710145" style="1" customWidth="1"/>
    <col min="10259" max="10259" width="11.3333333333333" style="1" customWidth="1"/>
    <col min="10260" max="10260" width="14.5579710144928" style="1" customWidth="1"/>
    <col min="10261" max="10261" width="9" style="1" hidden="1" customWidth="1"/>
    <col min="10262" max="10262" width="1.55797101449275" style="1" customWidth="1"/>
    <col min="10263" max="10263" width="17.4420289855072" style="1" customWidth="1"/>
    <col min="10264" max="10264" width="21.8840579710145" style="1" customWidth="1"/>
    <col min="10265" max="10265" width="12.4420289855072" style="1" customWidth="1"/>
    <col min="10266" max="10266" width="10.5579710144928" style="1" customWidth="1"/>
    <col min="10267" max="10267" width="17.5579710144928" style="1" customWidth="1"/>
    <col min="10268" max="10268" width="12.3333333333333" style="1" customWidth="1"/>
    <col min="10269" max="10269" width="10" style="1" customWidth="1"/>
    <col min="10270" max="10270" width="11.4420289855072" style="1" customWidth="1"/>
    <col min="10271" max="10272" width="8.44202898550725" style="1" customWidth="1"/>
    <col min="10273" max="10273" width="9" style="1" customWidth="1"/>
    <col min="10274" max="10274" width="15.6666666666667" style="1" customWidth="1"/>
    <col min="10275" max="10275" width="25.1086956521739" style="1" customWidth="1"/>
    <col min="10276" max="10276" width="26" style="1" customWidth="1"/>
    <col min="10277" max="10277" width="10.6666666666667" style="1" customWidth="1"/>
    <col min="10278" max="10280" width="8.10869565217391" style="1" customWidth="1"/>
    <col min="10281" max="10281" width="9.33333333333333" style="1" customWidth="1"/>
    <col min="10282" max="10282" width="20.1086956521739" style="1" customWidth="1"/>
    <col min="10283" max="10283" width="23.4420289855072" style="1" customWidth="1"/>
    <col min="10284" max="10284" width="26.6666666666667" style="1" customWidth="1"/>
    <col min="10285" max="10285" width="9" style="1" customWidth="1"/>
    <col min="10286" max="10286" width="9.33333333333333" style="1" customWidth="1"/>
    <col min="10287" max="10287" width="26.6666666666667" style="1" customWidth="1"/>
    <col min="10288" max="10313" width="9.10869565217391" style="1" customWidth="1"/>
    <col min="10314" max="10496" width="8.88405797101449" style="1"/>
    <col min="10497" max="10497" width="10.4420289855072" style="1" customWidth="1"/>
    <col min="10498" max="10498" width="21.4420289855072" style="1" customWidth="1"/>
    <col min="10499" max="10499" width="17.6666666666667" style="1" customWidth="1"/>
    <col min="10500" max="10500" width="11.5579710144928" style="1" customWidth="1"/>
    <col min="10501" max="10501" width="8.88405797101449" style="1"/>
    <col min="10502" max="10502" width="8.55797101449275" style="1" customWidth="1"/>
    <col min="10503" max="10503" width="10.3333333333333" style="1" customWidth="1"/>
    <col min="10504" max="10504" width="9" style="1" customWidth="1"/>
    <col min="10505" max="10505" width="20.1086956521739" style="1" customWidth="1"/>
    <col min="10506" max="10506" width="9.44202898550725" style="1" customWidth="1"/>
    <col min="10507" max="10507" width="12.3333333333333" style="1" customWidth="1"/>
    <col min="10508" max="10508" width="10.3333333333333" style="1" customWidth="1"/>
    <col min="10509" max="10509" width="21.8840579710145" style="1" customWidth="1"/>
    <col min="10510" max="10510" width="9.33333333333333" style="1" customWidth="1"/>
    <col min="10511" max="10511" width="8.10869565217391" style="1" customWidth="1"/>
    <col min="10512" max="10512" width="1.44202898550725" style="1" customWidth="1"/>
    <col min="10513" max="10513" width="10.8840579710145" style="1" customWidth="1"/>
    <col min="10514" max="10514" width="21.8840579710145" style="1" customWidth="1"/>
    <col min="10515" max="10515" width="11.3333333333333" style="1" customWidth="1"/>
    <col min="10516" max="10516" width="14.5579710144928" style="1" customWidth="1"/>
    <col min="10517" max="10517" width="9" style="1" hidden="1" customWidth="1"/>
    <col min="10518" max="10518" width="1.55797101449275" style="1" customWidth="1"/>
    <col min="10519" max="10519" width="17.4420289855072" style="1" customWidth="1"/>
    <col min="10520" max="10520" width="21.8840579710145" style="1" customWidth="1"/>
    <col min="10521" max="10521" width="12.4420289855072" style="1" customWidth="1"/>
    <col min="10522" max="10522" width="10.5579710144928" style="1" customWidth="1"/>
    <col min="10523" max="10523" width="17.5579710144928" style="1" customWidth="1"/>
    <col min="10524" max="10524" width="12.3333333333333" style="1" customWidth="1"/>
    <col min="10525" max="10525" width="10" style="1" customWidth="1"/>
    <col min="10526" max="10526" width="11.4420289855072" style="1" customWidth="1"/>
    <col min="10527" max="10528" width="8.44202898550725" style="1" customWidth="1"/>
    <col min="10529" max="10529" width="9" style="1" customWidth="1"/>
    <col min="10530" max="10530" width="15.6666666666667" style="1" customWidth="1"/>
    <col min="10531" max="10531" width="25.1086956521739" style="1" customWidth="1"/>
    <col min="10532" max="10532" width="26" style="1" customWidth="1"/>
    <col min="10533" max="10533" width="10.6666666666667" style="1" customWidth="1"/>
    <col min="10534" max="10536" width="8.10869565217391" style="1" customWidth="1"/>
    <col min="10537" max="10537" width="9.33333333333333" style="1" customWidth="1"/>
    <col min="10538" max="10538" width="20.1086956521739" style="1" customWidth="1"/>
    <col min="10539" max="10539" width="23.4420289855072" style="1" customWidth="1"/>
    <col min="10540" max="10540" width="26.6666666666667" style="1" customWidth="1"/>
    <col min="10541" max="10541" width="9" style="1" customWidth="1"/>
    <col min="10542" max="10542" width="9.33333333333333" style="1" customWidth="1"/>
    <col min="10543" max="10543" width="26.6666666666667" style="1" customWidth="1"/>
    <col min="10544" max="10569" width="9.10869565217391" style="1" customWidth="1"/>
    <col min="10570" max="10752" width="8.88405797101449" style="1"/>
    <col min="10753" max="10753" width="10.4420289855072" style="1" customWidth="1"/>
    <col min="10754" max="10754" width="21.4420289855072" style="1" customWidth="1"/>
    <col min="10755" max="10755" width="17.6666666666667" style="1" customWidth="1"/>
    <col min="10756" max="10756" width="11.5579710144928" style="1" customWidth="1"/>
    <col min="10757" max="10757" width="8.88405797101449" style="1"/>
    <col min="10758" max="10758" width="8.55797101449275" style="1" customWidth="1"/>
    <col min="10759" max="10759" width="10.3333333333333" style="1" customWidth="1"/>
    <col min="10760" max="10760" width="9" style="1" customWidth="1"/>
    <col min="10761" max="10761" width="20.1086956521739" style="1" customWidth="1"/>
    <col min="10762" max="10762" width="9.44202898550725" style="1" customWidth="1"/>
    <col min="10763" max="10763" width="12.3333333333333" style="1" customWidth="1"/>
    <col min="10764" max="10764" width="10.3333333333333" style="1" customWidth="1"/>
    <col min="10765" max="10765" width="21.8840579710145" style="1" customWidth="1"/>
    <col min="10766" max="10766" width="9.33333333333333" style="1" customWidth="1"/>
    <col min="10767" max="10767" width="8.10869565217391" style="1" customWidth="1"/>
    <col min="10768" max="10768" width="1.44202898550725" style="1" customWidth="1"/>
    <col min="10769" max="10769" width="10.8840579710145" style="1" customWidth="1"/>
    <col min="10770" max="10770" width="21.8840579710145" style="1" customWidth="1"/>
    <col min="10771" max="10771" width="11.3333333333333" style="1" customWidth="1"/>
    <col min="10772" max="10772" width="14.5579710144928" style="1" customWidth="1"/>
    <col min="10773" max="10773" width="9" style="1" hidden="1" customWidth="1"/>
    <col min="10774" max="10774" width="1.55797101449275" style="1" customWidth="1"/>
    <col min="10775" max="10775" width="17.4420289855072" style="1" customWidth="1"/>
    <col min="10776" max="10776" width="21.8840579710145" style="1" customWidth="1"/>
    <col min="10777" max="10777" width="12.4420289855072" style="1" customWidth="1"/>
    <col min="10778" max="10778" width="10.5579710144928" style="1" customWidth="1"/>
    <col min="10779" max="10779" width="17.5579710144928" style="1" customWidth="1"/>
    <col min="10780" max="10780" width="12.3333333333333" style="1" customWidth="1"/>
    <col min="10781" max="10781" width="10" style="1" customWidth="1"/>
    <col min="10782" max="10782" width="11.4420289855072" style="1" customWidth="1"/>
    <col min="10783" max="10784" width="8.44202898550725" style="1" customWidth="1"/>
    <col min="10785" max="10785" width="9" style="1" customWidth="1"/>
    <col min="10786" max="10786" width="15.6666666666667" style="1" customWidth="1"/>
    <col min="10787" max="10787" width="25.1086956521739" style="1" customWidth="1"/>
    <col min="10788" max="10788" width="26" style="1" customWidth="1"/>
    <col min="10789" max="10789" width="10.6666666666667" style="1" customWidth="1"/>
    <col min="10790" max="10792" width="8.10869565217391" style="1" customWidth="1"/>
    <col min="10793" max="10793" width="9.33333333333333" style="1" customWidth="1"/>
    <col min="10794" max="10794" width="20.1086956521739" style="1" customWidth="1"/>
    <col min="10795" max="10795" width="23.4420289855072" style="1" customWidth="1"/>
    <col min="10796" max="10796" width="26.6666666666667" style="1" customWidth="1"/>
    <col min="10797" max="10797" width="9" style="1" customWidth="1"/>
    <col min="10798" max="10798" width="9.33333333333333" style="1" customWidth="1"/>
    <col min="10799" max="10799" width="26.6666666666667" style="1" customWidth="1"/>
    <col min="10800" max="10825" width="9.10869565217391" style="1" customWidth="1"/>
    <col min="10826" max="11008" width="8.88405797101449" style="1"/>
    <col min="11009" max="11009" width="10.4420289855072" style="1" customWidth="1"/>
    <col min="11010" max="11010" width="21.4420289855072" style="1" customWidth="1"/>
    <col min="11011" max="11011" width="17.6666666666667" style="1" customWidth="1"/>
    <col min="11012" max="11012" width="11.5579710144928" style="1" customWidth="1"/>
    <col min="11013" max="11013" width="8.88405797101449" style="1"/>
    <col min="11014" max="11014" width="8.55797101449275" style="1" customWidth="1"/>
    <col min="11015" max="11015" width="10.3333333333333" style="1" customWidth="1"/>
    <col min="11016" max="11016" width="9" style="1" customWidth="1"/>
    <col min="11017" max="11017" width="20.1086956521739" style="1" customWidth="1"/>
    <col min="11018" max="11018" width="9.44202898550725" style="1" customWidth="1"/>
    <col min="11019" max="11019" width="12.3333333333333" style="1" customWidth="1"/>
    <col min="11020" max="11020" width="10.3333333333333" style="1" customWidth="1"/>
    <col min="11021" max="11021" width="21.8840579710145" style="1" customWidth="1"/>
    <col min="11022" max="11022" width="9.33333333333333" style="1" customWidth="1"/>
    <col min="11023" max="11023" width="8.10869565217391" style="1" customWidth="1"/>
    <col min="11024" max="11024" width="1.44202898550725" style="1" customWidth="1"/>
    <col min="11025" max="11025" width="10.8840579710145" style="1" customWidth="1"/>
    <col min="11026" max="11026" width="21.8840579710145" style="1" customWidth="1"/>
    <col min="11027" max="11027" width="11.3333333333333" style="1" customWidth="1"/>
    <col min="11028" max="11028" width="14.5579710144928" style="1" customWidth="1"/>
    <col min="11029" max="11029" width="9" style="1" hidden="1" customWidth="1"/>
    <col min="11030" max="11030" width="1.55797101449275" style="1" customWidth="1"/>
    <col min="11031" max="11031" width="17.4420289855072" style="1" customWidth="1"/>
    <col min="11032" max="11032" width="21.8840579710145" style="1" customWidth="1"/>
    <col min="11033" max="11033" width="12.4420289855072" style="1" customWidth="1"/>
    <col min="11034" max="11034" width="10.5579710144928" style="1" customWidth="1"/>
    <col min="11035" max="11035" width="17.5579710144928" style="1" customWidth="1"/>
    <col min="11036" max="11036" width="12.3333333333333" style="1" customWidth="1"/>
    <col min="11037" max="11037" width="10" style="1" customWidth="1"/>
    <col min="11038" max="11038" width="11.4420289855072" style="1" customWidth="1"/>
    <col min="11039" max="11040" width="8.44202898550725" style="1" customWidth="1"/>
    <col min="11041" max="11041" width="9" style="1" customWidth="1"/>
    <col min="11042" max="11042" width="15.6666666666667" style="1" customWidth="1"/>
    <col min="11043" max="11043" width="25.1086956521739" style="1" customWidth="1"/>
    <col min="11044" max="11044" width="26" style="1" customWidth="1"/>
    <col min="11045" max="11045" width="10.6666666666667" style="1" customWidth="1"/>
    <col min="11046" max="11048" width="8.10869565217391" style="1" customWidth="1"/>
    <col min="11049" max="11049" width="9.33333333333333" style="1" customWidth="1"/>
    <col min="11050" max="11050" width="20.1086956521739" style="1" customWidth="1"/>
    <col min="11051" max="11051" width="23.4420289855072" style="1" customWidth="1"/>
    <col min="11052" max="11052" width="26.6666666666667" style="1" customWidth="1"/>
    <col min="11053" max="11053" width="9" style="1" customWidth="1"/>
    <col min="11054" max="11054" width="9.33333333333333" style="1" customWidth="1"/>
    <col min="11055" max="11055" width="26.6666666666667" style="1" customWidth="1"/>
    <col min="11056" max="11081" width="9.10869565217391" style="1" customWidth="1"/>
    <col min="11082" max="11264" width="8.88405797101449" style="1"/>
    <col min="11265" max="11265" width="10.4420289855072" style="1" customWidth="1"/>
    <col min="11266" max="11266" width="21.4420289855072" style="1" customWidth="1"/>
    <col min="11267" max="11267" width="17.6666666666667" style="1" customWidth="1"/>
    <col min="11268" max="11268" width="11.5579710144928" style="1" customWidth="1"/>
    <col min="11269" max="11269" width="8.88405797101449" style="1"/>
    <col min="11270" max="11270" width="8.55797101449275" style="1" customWidth="1"/>
    <col min="11271" max="11271" width="10.3333333333333" style="1" customWidth="1"/>
    <col min="11272" max="11272" width="9" style="1" customWidth="1"/>
    <col min="11273" max="11273" width="20.1086956521739" style="1" customWidth="1"/>
    <col min="11274" max="11274" width="9.44202898550725" style="1" customWidth="1"/>
    <col min="11275" max="11275" width="12.3333333333333" style="1" customWidth="1"/>
    <col min="11276" max="11276" width="10.3333333333333" style="1" customWidth="1"/>
    <col min="11277" max="11277" width="21.8840579710145" style="1" customWidth="1"/>
    <col min="11278" max="11278" width="9.33333333333333" style="1" customWidth="1"/>
    <col min="11279" max="11279" width="8.10869565217391" style="1" customWidth="1"/>
    <col min="11280" max="11280" width="1.44202898550725" style="1" customWidth="1"/>
    <col min="11281" max="11281" width="10.8840579710145" style="1" customWidth="1"/>
    <col min="11282" max="11282" width="21.8840579710145" style="1" customWidth="1"/>
    <col min="11283" max="11283" width="11.3333333333333" style="1" customWidth="1"/>
    <col min="11284" max="11284" width="14.5579710144928" style="1" customWidth="1"/>
    <col min="11285" max="11285" width="9" style="1" hidden="1" customWidth="1"/>
    <col min="11286" max="11286" width="1.55797101449275" style="1" customWidth="1"/>
    <col min="11287" max="11287" width="17.4420289855072" style="1" customWidth="1"/>
    <col min="11288" max="11288" width="21.8840579710145" style="1" customWidth="1"/>
    <col min="11289" max="11289" width="12.4420289855072" style="1" customWidth="1"/>
    <col min="11290" max="11290" width="10.5579710144928" style="1" customWidth="1"/>
    <col min="11291" max="11291" width="17.5579710144928" style="1" customWidth="1"/>
    <col min="11292" max="11292" width="12.3333333333333" style="1" customWidth="1"/>
    <col min="11293" max="11293" width="10" style="1" customWidth="1"/>
    <col min="11294" max="11294" width="11.4420289855072" style="1" customWidth="1"/>
    <col min="11295" max="11296" width="8.44202898550725" style="1" customWidth="1"/>
    <col min="11297" max="11297" width="9" style="1" customWidth="1"/>
    <col min="11298" max="11298" width="15.6666666666667" style="1" customWidth="1"/>
    <col min="11299" max="11299" width="25.1086956521739" style="1" customWidth="1"/>
    <col min="11300" max="11300" width="26" style="1" customWidth="1"/>
    <col min="11301" max="11301" width="10.6666666666667" style="1" customWidth="1"/>
    <col min="11302" max="11304" width="8.10869565217391" style="1" customWidth="1"/>
    <col min="11305" max="11305" width="9.33333333333333" style="1" customWidth="1"/>
    <col min="11306" max="11306" width="20.1086956521739" style="1" customWidth="1"/>
    <col min="11307" max="11307" width="23.4420289855072" style="1" customWidth="1"/>
    <col min="11308" max="11308" width="26.6666666666667" style="1" customWidth="1"/>
    <col min="11309" max="11309" width="9" style="1" customWidth="1"/>
    <col min="11310" max="11310" width="9.33333333333333" style="1" customWidth="1"/>
    <col min="11311" max="11311" width="26.6666666666667" style="1" customWidth="1"/>
    <col min="11312" max="11337" width="9.10869565217391" style="1" customWidth="1"/>
    <col min="11338" max="11520" width="8.88405797101449" style="1"/>
    <col min="11521" max="11521" width="10.4420289855072" style="1" customWidth="1"/>
    <col min="11522" max="11522" width="21.4420289855072" style="1" customWidth="1"/>
    <col min="11523" max="11523" width="17.6666666666667" style="1" customWidth="1"/>
    <col min="11524" max="11524" width="11.5579710144928" style="1" customWidth="1"/>
    <col min="11525" max="11525" width="8.88405797101449" style="1"/>
    <col min="11526" max="11526" width="8.55797101449275" style="1" customWidth="1"/>
    <col min="11527" max="11527" width="10.3333333333333" style="1" customWidth="1"/>
    <col min="11528" max="11528" width="9" style="1" customWidth="1"/>
    <col min="11529" max="11529" width="20.1086956521739" style="1" customWidth="1"/>
    <col min="11530" max="11530" width="9.44202898550725" style="1" customWidth="1"/>
    <col min="11531" max="11531" width="12.3333333333333" style="1" customWidth="1"/>
    <col min="11532" max="11532" width="10.3333333333333" style="1" customWidth="1"/>
    <col min="11533" max="11533" width="21.8840579710145" style="1" customWidth="1"/>
    <col min="11534" max="11534" width="9.33333333333333" style="1" customWidth="1"/>
    <col min="11535" max="11535" width="8.10869565217391" style="1" customWidth="1"/>
    <col min="11536" max="11536" width="1.44202898550725" style="1" customWidth="1"/>
    <col min="11537" max="11537" width="10.8840579710145" style="1" customWidth="1"/>
    <col min="11538" max="11538" width="21.8840579710145" style="1" customWidth="1"/>
    <col min="11539" max="11539" width="11.3333333333333" style="1" customWidth="1"/>
    <col min="11540" max="11540" width="14.5579710144928" style="1" customWidth="1"/>
    <col min="11541" max="11541" width="9" style="1" hidden="1" customWidth="1"/>
    <col min="11542" max="11542" width="1.55797101449275" style="1" customWidth="1"/>
    <col min="11543" max="11543" width="17.4420289855072" style="1" customWidth="1"/>
    <col min="11544" max="11544" width="21.8840579710145" style="1" customWidth="1"/>
    <col min="11545" max="11545" width="12.4420289855072" style="1" customWidth="1"/>
    <col min="11546" max="11546" width="10.5579710144928" style="1" customWidth="1"/>
    <col min="11547" max="11547" width="17.5579710144928" style="1" customWidth="1"/>
    <col min="11548" max="11548" width="12.3333333333333" style="1" customWidth="1"/>
    <col min="11549" max="11549" width="10" style="1" customWidth="1"/>
    <col min="11550" max="11550" width="11.4420289855072" style="1" customWidth="1"/>
    <col min="11551" max="11552" width="8.44202898550725" style="1" customWidth="1"/>
    <col min="11553" max="11553" width="9" style="1" customWidth="1"/>
    <col min="11554" max="11554" width="15.6666666666667" style="1" customWidth="1"/>
    <col min="11555" max="11555" width="25.1086956521739" style="1" customWidth="1"/>
    <col min="11556" max="11556" width="26" style="1" customWidth="1"/>
    <col min="11557" max="11557" width="10.6666666666667" style="1" customWidth="1"/>
    <col min="11558" max="11560" width="8.10869565217391" style="1" customWidth="1"/>
    <col min="11561" max="11561" width="9.33333333333333" style="1" customWidth="1"/>
    <col min="11562" max="11562" width="20.1086956521739" style="1" customWidth="1"/>
    <col min="11563" max="11563" width="23.4420289855072" style="1" customWidth="1"/>
    <col min="11564" max="11564" width="26.6666666666667" style="1" customWidth="1"/>
    <col min="11565" max="11565" width="9" style="1" customWidth="1"/>
    <col min="11566" max="11566" width="9.33333333333333" style="1" customWidth="1"/>
    <col min="11567" max="11567" width="26.6666666666667" style="1" customWidth="1"/>
    <col min="11568" max="11593" width="9.10869565217391" style="1" customWidth="1"/>
    <col min="11594" max="11776" width="8.88405797101449" style="1"/>
    <col min="11777" max="11777" width="10.4420289855072" style="1" customWidth="1"/>
    <col min="11778" max="11778" width="21.4420289855072" style="1" customWidth="1"/>
    <col min="11779" max="11779" width="17.6666666666667" style="1" customWidth="1"/>
    <col min="11780" max="11780" width="11.5579710144928" style="1" customWidth="1"/>
    <col min="11781" max="11781" width="8.88405797101449" style="1"/>
    <col min="11782" max="11782" width="8.55797101449275" style="1" customWidth="1"/>
    <col min="11783" max="11783" width="10.3333333333333" style="1" customWidth="1"/>
    <col min="11784" max="11784" width="9" style="1" customWidth="1"/>
    <col min="11785" max="11785" width="20.1086956521739" style="1" customWidth="1"/>
    <col min="11786" max="11786" width="9.44202898550725" style="1" customWidth="1"/>
    <col min="11787" max="11787" width="12.3333333333333" style="1" customWidth="1"/>
    <col min="11788" max="11788" width="10.3333333333333" style="1" customWidth="1"/>
    <col min="11789" max="11789" width="21.8840579710145" style="1" customWidth="1"/>
    <col min="11790" max="11790" width="9.33333333333333" style="1" customWidth="1"/>
    <col min="11791" max="11791" width="8.10869565217391" style="1" customWidth="1"/>
    <col min="11792" max="11792" width="1.44202898550725" style="1" customWidth="1"/>
    <col min="11793" max="11793" width="10.8840579710145" style="1" customWidth="1"/>
    <col min="11794" max="11794" width="21.8840579710145" style="1" customWidth="1"/>
    <col min="11795" max="11795" width="11.3333333333333" style="1" customWidth="1"/>
    <col min="11796" max="11796" width="14.5579710144928" style="1" customWidth="1"/>
    <col min="11797" max="11797" width="9" style="1" hidden="1" customWidth="1"/>
    <col min="11798" max="11798" width="1.55797101449275" style="1" customWidth="1"/>
    <col min="11799" max="11799" width="17.4420289855072" style="1" customWidth="1"/>
    <col min="11800" max="11800" width="21.8840579710145" style="1" customWidth="1"/>
    <col min="11801" max="11801" width="12.4420289855072" style="1" customWidth="1"/>
    <col min="11802" max="11802" width="10.5579710144928" style="1" customWidth="1"/>
    <col min="11803" max="11803" width="17.5579710144928" style="1" customWidth="1"/>
    <col min="11804" max="11804" width="12.3333333333333" style="1" customWidth="1"/>
    <col min="11805" max="11805" width="10" style="1" customWidth="1"/>
    <col min="11806" max="11806" width="11.4420289855072" style="1" customWidth="1"/>
    <col min="11807" max="11808" width="8.44202898550725" style="1" customWidth="1"/>
    <col min="11809" max="11809" width="9" style="1" customWidth="1"/>
    <col min="11810" max="11810" width="15.6666666666667" style="1" customWidth="1"/>
    <col min="11811" max="11811" width="25.1086956521739" style="1" customWidth="1"/>
    <col min="11812" max="11812" width="26" style="1" customWidth="1"/>
    <col min="11813" max="11813" width="10.6666666666667" style="1" customWidth="1"/>
    <col min="11814" max="11816" width="8.10869565217391" style="1" customWidth="1"/>
    <col min="11817" max="11817" width="9.33333333333333" style="1" customWidth="1"/>
    <col min="11818" max="11818" width="20.1086956521739" style="1" customWidth="1"/>
    <col min="11819" max="11819" width="23.4420289855072" style="1" customWidth="1"/>
    <col min="11820" max="11820" width="26.6666666666667" style="1" customWidth="1"/>
    <col min="11821" max="11821" width="9" style="1" customWidth="1"/>
    <col min="11822" max="11822" width="9.33333333333333" style="1" customWidth="1"/>
    <col min="11823" max="11823" width="26.6666666666667" style="1" customWidth="1"/>
    <col min="11824" max="11849" width="9.10869565217391" style="1" customWidth="1"/>
    <col min="11850" max="12032" width="8.88405797101449" style="1"/>
    <col min="12033" max="12033" width="10.4420289855072" style="1" customWidth="1"/>
    <col min="12034" max="12034" width="21.4420289855072" style="1" customWidth="1"/>
    <col min="12035" max="12035" width="17.6666666666667" style="1" customWidth="1"/>
    <col min="12036" max="12036" width="11.5579710144928" style="1" customWidth="1"/>
    <col min="12037" max="12037" width="8.88405797101449" style="1"/>
    <col min="12038" max="12038" width="8.55797101449275" style="1" customWidth="1"/>
    <col min="12039" max="12039" width="10.3333333333333" style="1" customWidth="1"/>
    <col min="12040" max="12040" width="9" style="1" customWidth="1"/>
    <col min="12041" max="12041" width="20.1086956521739" style="1" customWidth="1"/>
    <col min="12042" max="12042" width="9.44202898550725" style="1" customWidth="1"/>
    <col min="12043" max="12043" width="12.3333333333333" style="1" customWidth="1"/>
    <col min="12044" max="12044" width="10.3333333333333" style="1" customWidth="1"/>
    <col min="12045" max="12045" width="21.8840579710145" style="1" customWidth="1"/>
    <col min="12046" max="12046" width="9.33333333333333" style="1" customWidth="1"/>
    <col min="12047" max="12047" width="8.10869565217391" style="1" customWidth="1"/>
    <col min="12048" max="12048" width="1.44202898550725" style="1" customWidth="1"/>
    <col min="12049" max="12049" width="10.8840579710145" style="1" customWidth="1"/>
    <col min="12050" max="12050" width="21.8840579710145" style="1" customWidth="1"/>
    <col min="12051" max="12051" width="11.3333333333333" style="1" customWidth="1"/>
    <col min="12052" max="12052" width="14.5579710144928" style="1" customWidth="1"/>
    <col min="12053" max="12053" width="9" style="1" hidden="1" customWidth="1"/>
    <col min="12054" max="12054" width="1.55797101449275" style="1" customWidth="1"/>
    <col min="12055" max="12055" width="17.4420289855072" style="1" customWidth="1"/>
    <col min="12056" max="12056" width="21.8840579710145" style="1" customWidth="1"/>
    <col min="12057" max="12057" width="12.4420289855072" style="1" customWidth="1"/>
    <col min="12058" max="12058" width="10.5579710144928" style="1" customWidth="1"/>
    <col min="12059" max="12059" width="17.5579710144928" style="1" customWidth="1"/>
    <col min="12060" max="12060" width="12.3333333333333" style="1" customWidth="1"/>
    <col min="12061" max="12061" width="10" style="1" customWidth="1"/>
    <col min="12062" max="12062" width="11.4420289855072" style="1" customWidth="1"/>
    <col min="12063" max="12064" width="8.44202898550725" style="1" customWidth="1"/>
    <col min="12065" max="12065" width="9" style="1" customWidth="1"/>
    <col min="12066" max="12066" width="15.6666666666667" style="1" customWidth="1"/>
    <col min="12067" max="12067" width="25.1086956521739" style="1" customWidth="1"/>
    <col min="12068" max="12068" width="26" style="1" customWidth="1"/>
    <col min="12069" max="12069" width="10.6666666666667" style="1" customWidth="1"/>
    <col min="12070" max="12072" width="8.10869565217391" style="1" customWidth="1"/>
    <col min="12073" max="12073" width="9.33333333333333" style="1" customWidth="1"/>
    <col min="12074" max="12074" width="20.1086956521739" style="1" customWidth="1"/>
    <col min="12075" max="12075" width="23.4420289855072" style="1" customWidth="1"/>
    <col min="12076" max="12076" width="26.6666666666667" style="1" customWidth="1"/>
    <col min="12077" max="12077" width="9" style="1" customWidth="1"/>
    <col min="12078" max="12078" width="9.33333333333333" style="1" customWidth="1"/>
    <col min="12079" max="12079" width="26.6666666666667" style="1" customWidth="1"/>
    <col min="12080" max="12105" width="9.10869565217391" style="1" customWidth="1"/>
    <col min="12106" max="12288" width="8.88405797101449" style="1"/>
    <col min="12289" max="12289" width="10.4420289855072" style="1" customWidth="1"/>
    <col min="12290" max="12290" width="21.4420289855072" style="1" customWidth="1"/>
    <col min="12291" max="12291" width="17.6666666666667" style="1" customWidth="1"/>
    <col min="12292" max="12292" width="11.5579710144928" style="1" customWidth="1"/>
    <col min="12293" max="12293" width="8.88405797101449" style="1"/>
    <col min="12294" max="12294" width="8.55797101449275" style="1" customWidth="1"/>
    <col min="12295" max="12295" width="10.3333333333333" style="1" customWidth="1"/>
    <col min="12296" max="12296" width="9" style="1" customWidth="1"/>
    <col min="12297" max="12297" width="20.1086956521739" style="1" customWidth="1"/>
    <col min="12298" max="12298" width="9.44202898550725" style="1" customWidth="1"/>
    <col min="12299" max="12299" width="12.3333333333333" style="1" customWidth="1"/>
    <col min="12300" max="12300" width="10.3333333333333" style="1" customWidth="1"/>
    <col min="12301" max="12301" width="21.8840579710145" style="1" customWidth="1"/>
    <col min="12302" max="12302" width="9.33333333333333" style="1" customWidth="1"/>
    <col min="12303" max="12303" width="8.10869565217391" style="1" customWidth="1"/>
    <col min="12304" max="12304" width="1.44202898550725" style="1" customWidth="1"/>
    <col min="12305" max="12305" width="10.8840579710145" style="1" customWidth="1"/>
    <col min="12306" max="12306" width="21.8840579710145" style="1" customWidth="1"/>
    <col min="12307" max="12307" width="11.3333333333333" style="1" customWidth="1"/>
    <col min="12308" max="12308" width="14.5579710144928" style="1" customWidth="1"/>
    <col min="12309" max="12309" width="9" style="1" hidden="1" customWidth="1"/>
    <col min="12310" max="12310" width="1.55797101449275" style="1" customWidth="1"/>
    <col min="12311" max="12311" width="17.4420289855072" style="1" customWidth="1"/>
    <col min="12312" max="12312" width="21.8840579710145" style="1" customWidth="1"/>
    <col min="12313" max="12313" width="12.4420289855072" style="1" customWidth="1"/>
    <col min="12314" max="12314" width="10.5579710144928" style="1" customWidth="1"/>
    <col min="12315" max="12315" width="17.5579710144928" style="1" customWidth="1"/>
    <col min="12316" max="12316" width="12.3333333333333" style="1" customWidth="1"/>
    <col min="12317" max="12317" width="10" style="1" customWidth="1"/>
    <col min="12318" max="12318" width="11.4420289855072" style="1" customWidth="1"/>
    <col min="12319" max="12320" width="8.44202898550725" style="1" customWidth="1"/>
    <col min="12321" max="12321" width="9" style="1" customWidth="1"/>
    <col min="12322" max="12322" width="15.6666666666667" style="1" customWidth="1"/>
    <col min="12323" max="12323" width="25.1086956521739" style="1" customWidth="1"/>
    <col min="12324" max="12324" width="26" style="1" customWidth="1"/>
    <col min="12325" max="12325" width="10.6666666666667" style="1" customWidth="1"/>
    <col min="12326" max="12328" width="8.10869565217391" style="1" customWidth="1"/>
    <col min="12329" max="12329" width="9.33333333333333" style="1" customWidth="1"/>
    <col min="12330" max="12330" width="20.1086956521739" style="1" customWidth="1"/>
    <col min="12331" max="12331" width="23.4420289855072" style="1" customWidth="1"/>
    <col min="12332" max="12332" width="26.6666666666667" style="1" customWidth="1"/>
    <col min="12333" max="12333" width="9" style="1" customWidth="1"/>
    <col min="12334" max="12334" width="9.33333333333333" style="1" customWidth="1"/>
    <col min="12335" max="12335" width="26.6666666666667" style="1" customWidth="1"/>
    <col min="12336" max="12361" width="9.10869565217391" style="1" customWidth="1"/>
    <col min="12362" max="12544" width="8.88405797101449" style="1"/>
    <col min="12545" max="12545" width="10.4420289855072" style="1" customWidth="1"/>
    <col min="12546" max="12546" width="21.4420289855072" style="1" customWidth="1"/>
    <col min="12547" max="12547" width="17.6666666666667" style="1" customWidth="1"/>
    <col min="12548" max="12548" width="11.5579710144928" style="1" customWidth="1"/>
    <col min="12549" max="12549" width="8.88405797101449" style="1"/>
    <col min="12550" max="12550" width="8.55797101449275" style="1" customWidth="1"/>
    <col min="12551" max="12551" width="10.3333333333333" style="1" customWidth="1"/>
    <col min="12552" max="12552" width="9" style="1" customWidth="1"/>
    <col min="12553" max="12553" width="20.1086956521739" style="1" customWidth="1"/>
    <col min="12554" max="12554" width="9.44202898550725" style="1" customWidth="1"/>
    <col min="12555" max="12555" width="12.3333333333333" style="1" customWidth="1"/>
    <col min="12556" max="12556" width="10.3333333333333" style="1" customWidth="1"/>
    <col min="12557" max="12557" width="21.8840579710145" style="1" customWidth="1"/>
    <col min="12558" max="12558" width="9.33333333333333" style="1" customWidth="1"/>
    <col min="12559" max="12559" width="8.10869565217391" style="1" customWidth="1"/>
    <col min="12560" max="12560" width="1.44202898550725" style="1" customWidth="1"/>
    <col min="12561" max="12561" width="10.8840579710145" style="1" customWidth="1"/>
    <col min="12562" max="12562" width="21.8840579710145" style="1" customWidth="1"/>
    <col min="12563" max="12563" width="11.3333333333333" style="1" customWidth="1"/>
    <col min="12564" max="12564" width="14.5579710144928" style="1" customWidth="1"/>
    <col min="12565" max="12565" width="9" style="1" hidden="1" customWidth="1"/>
    <col min="12566" max="12566" width="1.55797101449275" style="1" customWidth="1"/>
    <col min="12567" max="12567" width="17.4420289855072" style="1" customWidth="1"/>
    <col min="12568" max="12568" width="21.8840579710145" style="1" customWidth="1"/>
    <col min="12569" max="12569" width="12.4420289855072" style="1" customWidth="1"/>
    <col min="12570" max="12570" width="10.5579710144928" style="1" customWidth="1"/>
    <col min="12571" max="12571" width="17.5579710144928" style="1" customWidth="1"/>
    <col min="12572" max="12572" width="12.3333333333333" style="1" customWidth="1"/>
    <col min="12573" max="12573" width="10" style="1" customWidth="1"/>
    <col min="12574" max="12574" width="11.4420289855072" style="1" customWidth="1"/>
    <col min="12575" max="12576" width="8.44202898550725" style="1" customWidth="1"/>
    <col min="12577" max="12577" width="9" style="1" customWidth="1"/>
    <col min="12578" max="12578" width="15.6666666666667" style="1" customWidth="1"/>
    <col min="12579" max="12579" width="25.1086956521739" style="1" customWidth="1"/>
    <col min="12580" max="12580" width="26" style="1" customWidth="1"/>
    <col min="12581" max="12581" width="10.6666666666667" style="1" customWidth="1"/>
    <col min="12582" max="12584" width="8.10869565217391" style="1" customWidth="1"/>
    <col min="12585" max="12585" width="9.33333333333333" style="1" customWidth="1"/>
    <col min="12586" max="12586" width="20.1086956521739" style="1" customWidth="1"/>
    <col min="12587" max="12587" width="23.4420289855072" style="1" customWidth="1"/>
    <col min="12588" max="12588" width="26.6666666666667" style="1" customWidth="1"/>
    <col min="12589" max="12589" width="9" style="1" customWidth="1"/>
    <col min="12590" max="12590" width="9.33333333333333" style="1" customWidth="1"/>
    <col min="12591" max="12591" width="26.6666666666667" style="1" customWidth="1"/>
    <col min="12592" max="12617" width="9.10869565217391" style="1" customWidth="1"/>
    <col min="12618" max="12800" width="8.88405797101449" style="1"/>
    <col min="12801" max="12801" width="10.4420289855072" style="1" customWidth="1"/>
    <col min="12802" max="12802" width="21.4420289855072" style="1" customWidth="1"/>
    <col min="12803" max="12803" width="17.6666666666667" style="1" customWidth="1"/>
    <col min="12804" max="12804" width="11.5579710144928" style="1" customWidth="1"/>
    <col min="12805" max="12805" width="8.88405797101449" style="1"/>
    <col min="12806" max="12806" width="8.55797101449275" style="1" customWidth="1"/>
    <col min="12807" max="12807" width="10.3333333333333" style="1" customWidth="1"/>
    <col min="12808" max="12808" width="9" style="1" customWidth="1"/>
    <col min="12809" max="12809" width="20.1086956521739" style="1" customWidth="1"/>
    <col min="12810" max="12810" width="9.44202898550725" style="1" customWidth="1"/>
    <col min="12811" max="12811" width="12.3333333333333" style="1" customWidth="1"/>
    <col min="12812" max="12812" width="10.3333333333333" style="1" customWidth="1"/>
    <col min="12813" max="12813" width="21.8840579710145" style="1" customWidth="1"/>
    <col min="12814" max="12814" width="9.33333333333333" style="1" customWidth="1"/>
    <col min="12815" max="12815" width="8.10869565217391" style="1" customWidth="1"/>
    <col min="12816" max="12816" width="1.44202898550725" style="1" customWidth="1"/>
    <col min="12817" max="12817" width="10.8840579710145" style="1" customWidth="1"/>
    <col min="12818" max="12818" width="21.8840579710145" style="1" customWidth="1"/>
    <col min="12819" max="12819" width="11.3333333333333" style="1" customWidth="1"/>
    <col min="12820" max="12820" width="14.5579710144928" style="1" customWidth="1"/>
    <col min="12821" max="12821" width="9" style="1" hidden="1" customWidth="1"/>
    <col min="12822" max="12822" width="1.55797101449275" style="1" customWidth="1"/>
    <col min="12823" max="12823" width="17.4420289855072" style="1" customWidth="1"/>
    <col min="12824" max="12824" width="21.8840579710145" style="1" customWidth="1"/>
    <col min="12825" max="12825" width="12.4420289855072" style="1" customWidth="1"/>
    <col min="12826" max="12826" width="10.5579710144928" style="1" customWidth="1"/>
    <col min="12827" max="12827" width="17.5579710144928" style="1" customWidth="1"/>
    <col min="12828" max="12828" width="12.3333333333333" style="1" customWidth="1"/>
    <col min="12829" max="12829" width="10" style="1" customWidth="1"/>
    <col min="12830" max="12830" width="11.4420289855072" style="1" customWidth="1"/>
    <col min="12831" max="12832" width="8.44202898550725" style="1" customWidth="1"/>
    <col min="12833" max="12833" width="9" style="1" customWidth="1"/>
    <col min="12834" max="12834" width="15.6666666666667" style="1" customWidth="1"/>
    <col min="12835" max="12835" width="25.1086956521739" style="1" customWidth="1"/>
    <col min="12836" max="12836" width="26" style="1" customWidth="1"/>
    <col min="12837" max="12837" width="10.6666666666667" style="1" customWidth="1"/>
    <col min="12838" max="12840" width="8.10869565217391" style="1" customWidth="1"/>
    <col min="12841" max="12841" width="9.33333333333333" style="1" customWidth="1"/>
    <col min="12842" max="12842" width="20.1086956521739" style="1" customWidth="1"/>
    <col min="12843" max="12843" width="23.4420289855072" style="1" customWidth="1"/>
    <col min="12844" max="12844" width="26.6666666666667" style="1" customWidth="1"/>
    <col min="12845" max="12845" width="9" style="1" customWidth="1"/>
    <col min="12846" max="12846" width="9.33333333333333" style="1" customWidth="1"/>
    <col min="12847" max="12847" width="26.6666666666667" style="1" customWidth="1"/>
    <col min="12848" max="12873" width="9.10869565217391" style="1" customWidth="1"/>
    <col min="12874" max="13056" width="8.88405797101449" style="1"/>
    <col min="13057" max="13057" width="10.4420289855072" style="1" customWidth="1"/>
    <col min="13058" max="13058" width="21.4420289855072" style="1" customWidth="1"/>
    <col min="13059" max="13059" width="17.6666666666667" style="1" customWidth="1"/>
    <col min="13060" max="13060" width="11.5579710144928" style="1" customWidth="1"/>
    <col min="13061" max="13061" width="8.88405797101449" style="1"/>
    <col min="13062" max="13062" width="8.55797101449275" style="1" customWidth="1"/>
    <col min="13063" max="13063" width="10.3333333333333" style="1" customWidth="1"/>
    <col min="13064" max="13064" width="9" style="1" customWidth="1"/>
    <col min="13065" max="13065" width="20.1086956521739" style="1" customWidth="1"/>
    <col min="13066" max="13066" width="9.44202898550725" style="1" customWidth="1"/>
    <col min="13067" max="13067" width="12.3333333333333" style="1" customWidth="1"/>
    <col min="13068" max="13068" width="10.3333333333333" style="1" customWidth="1"/>
    <col min="13069" max="13069" width="21.8840579710145" style="1" customWidth="1"/>
    <col min="13070" max="13070" width="9.33333333333333" style="1" customWidth="1"/>
    <col min="13071" max="13071" width="8.10869565217391" style="1" customWidth="1"/>
    <col min="13072" max="13072" width="1.44202898550725" style="1" customWidth="1"/>
    <col min="13073" max="13073" width="10.8840579710145" style="1" customWidth="1"/>
    <col min="13074" max="13074" width="21.8840579710145" style="1" customWidth="1"/>
    <col min="13075" max="13075" width="11.3333333333333" style="1" customWidth="1"/>
    <col min="13076" max="13076" width="14.5579710144928" style="1" customWidth="1"/>
    <col min="13077" max="13077" width="9" style="1" hidden="1" customWidth="1"/>
    <col min="13078" max="13078" width="1.55797101449275" style="1" customWidth="1"/>
    <col min="13079" max="13079" width="17.4420289855072" style="1" customWidth="1"/>
    <col min="13080" max="13080" width="21.8840579710145" style="1" customWidth="1"/>
    <col min="13081" max="13081" width="12.4420289855072" style="1" customWidth="1"/>
    <col min="13082" max="13082" width="10.5579710144928" style="1" customWidth="1"/>
    <col min="13083" max="13083" width="17.5579710144928" style="1" customWidth="1"/>
    <col min="13084" max="13084" width="12.3333333333333" style="1" customWidth="1"/>
    <col min="13085" max="13085" width="10" style="1" customWidth="1"/>
    <col min="13086" max="13086" width="11.4420289855072" style="1" customWidth="1"/>
    <col min="13087" max="13088" width="8.44202898550725" style="1" customWidth="1"/>
    <col min="13089" max="13089" width="9" style="1" customWidth="1"/>
    <col min="13090" max="13090" width="15.6666666666667" style="1" customWidth="1"/>
    <col min="13091" max="13091" width="25.1086956521739" style="1" customWidth="1"/>
    <col min="13092" max="13092" width="26" style="1" customWidth="1"/>
    <col min="13093" max="13093" width="10.6666666666667" style="1" customWidth="1"/>
    <col min="13094" max="13096" width="8.10869565217391" style="1" customWidth="1"/>
    <col min="13097" max="13097" width="9.33333333333333" style="1" customWidth="1"/>
    <col min="13098" max="13098" width="20.1086956521739" style="1" customWidth="1"/>
    <col min="13099" max="13099" width="23.4420289855072" style="1" customWidth="1"/>
    <col min="13100" max="13100" width="26.6666666666667" style="1" customWidth="1"/>
    <col min="13101" max="13101" width="9" style="1" customWidth="1"/>
    <col min="13102" max="13102" width="9.33333333333333" style="1" customWidth="1"/>
    <col min="13103" max="13103" width="26.6666666666667" style="1" customWidth="1"/>
    <col min="13104" max="13129" width="9.10869565217391" style="1" customWidth="1"/>
    <col min="13130" max="13312" width="8.88405797101449" style="1"/>
    <col min="13313" max="13313" width="10.4420289855072" style="1" customWidth="1"/>
    <col min="13314" max="13314" width="21.4420289855072" style="1" customWidth="1"/>
    <col min="13315" max="13315" width="17.6666666666667" style="1" customWidth="1"/>
    <col min="13316" max="13316" width="11.5579710144928" style="1" customWidth="1"/>
    <col min="13317" max="13317" width="8.88405797101449" style="1"/>
    <col min="13318" max="13318" width="8.55797101449275" style="1" customWidth="1"/>
    <col min="13319" max="13319" width="10.3333333333333" style="1" customWidth="1"/>
    <col min="13320" max="13320" width="9" style="1" customWidth="1"/>
    <col min="13321" max="13321" width="20.1086956521739" style="1" customWidth="1"/>
    <col min="13322" max="13322" width="9.44202898550725" style="1" customWidth="1"/>
    <col min="13323" max="13323" width="12.3333333333333" style="1" customWidth="1"/>
    <col min="13324" max="13324" width="10.3333333333333" style="1" customWidth="1"/>
    <col min="13325" max="13325" width="21.8840579710145" style="1" customWidth="1"/>
    <col min="13326" max="13326" width="9.33333333333333" style="1" customWidth="1"/>
    <col min="13327" max="13327" width="8.10869565217391" style="1" customWidth="1"/>
    <col min="13328" max="13328" width="1.44202898550725" style="1" customWidth="1"/>
    <col min="13329" max="13329" width="10.8840579710145" style="1" customWidth="1"/>
    <col min="13330" max="13330" width="21.8840579710145" style="1" customWidth="1"/>
    <col min="13331" max="13331" width="11.3333333333333" style="1" customWidth="1"/>
    <col min="13332" max="13332" width="14.5579710144928" style="1" customWidth="1"/>
    <col min="13333" max="13333" width="9" style="1" hidden="1" customWidth="1"/>
    <col min="13334" max="13334" width="1.55797101449275" style="1" customWidth="1"/>
    <col min="13335" max="13335" width="17.4420289855072" style="1" customWidth="1"/>
    <col min="13336" max="13336" width="21.8840579710145" style="1" customWidth="1"/>
    <col min="13337" max="13337" width="12.4420289855072" style="1" customWidth="1"/>
    <col min="13338" max="13338" width="10.5579710144928" style="1" customWidth="1"/>
    <col min="13339" max="13339" width="17.5579710144928" style="1" customWidth="1"/>
    <col min="13340" max="13340" width="12.3333333333333" style="1" customWidth="1"/>
    <col min="13341" max="13341" width="10" style="1" customWidth="1"/>
    <col min="13342" max="13342" width="11.4420289855072" style="1" customWidth="1"/>
    <col min="13343" max="13344" width="8.44202898550725" style="1" customWidth="1"/>
    <col min="13345" max="13345" width="9" style="1" customWidth="1"/>
    <col min="13346" max="13346" width="15.6666666666667" style="1" customWidth="1"/>
    <col min="13347" max="13347" width="25.1086956521739" style="1" customWidth="1"/>
    <col min="13348" max="13348" width="26" style="1" customWidth="1"/>
    <col min="13349" max="13349" width="10.6666666666667" style="1" customWidth="1"/>
    <col min="13350" max="13352" width="8.10869565217391" style="1" customWidth="1"/>
    <col min="13353" max="13353" width="9.33333333333333" style="1" customWidth="1"/>
    <col min="13354" max="13354" width="20.1086956521739" style="1" customWidth="1"/>
    <col min="13355" max="13355" width="23.4420289855072" style="1" customWidth="1"/>
    <col min="13356" max="13356" width="26.6666666666667" style="1" customWidth="1"/>
    <col min="13357" max="13357" width="9" style="1" customWidth="1"/>
    <col min="13358" max="13358" width="9.33333333333333" style="1" customWidth="1"/>
    <col min="13359" max="13359" width="26.6666666666667" style="1" customWidth="1"/>
    <col min="13360" max="13385" width="9.10869565217391" style="1" customWidth="1"/>
    <col min="13386" max="13568" width="8.88405797101449" style="1"/>
    <col min="13569" max="13569" width="10.4420289855072" style="1" customWidth="1"/>
    <col min="13570" max="13570" width="21.4420289855072" style="1" customWidth="1"/>
    <col min="13571" max="13571" width="17.6666666666667" style="1" customWidth="1"/>
    <col min="13572" max="13572" width="11.5579710144928" style="1" customWidth="1"/>
    <col min="13573" max="13573" width="8.88405797101449" style="1"/>
    <col min="13574" max="13574" width="8.55797101449275" style="1" customWidth="1"/>
    <col min="13575" max="13575" width="10.3333333333333" style="1" customWidth="1"/>
    <col min="13576" max="13576" width="9" style="1" customWidth="1"/>
    <col min="13577" max="13577" width="20.1086956521739" style="1" customWidth="1"/>
    <col min="13578" max="13578" width="9.44202898550725" style="1" customWidth="1"/>
    <col min="13579" max="13579" width="12.3333333333333" style="1" customWidth="1"/>
    <col min="13580" max="13580" width="10.3333333333333" style="1" customWidth="1"/>
    <col min="13581" max="13581" width="21.8840579710145" style="1" customWidth="1"/>
    <col min="13582" max="13582" width="9.33333333333333" style="1" customWidth="1"/>
    <col min="13583" max="13583" width="8.10869565217391" style="1" customWidth="1"/>
    <col min="13584" max="13584" width="1.44202898550725" style="1" customWidth="1"/>
    <col min="13585" max="13585" width="10.8840579710145" style="1" customWidth="1"/>
    <col min="13586" max="13586" width="21.8840579710145" style="1" customWidth="1"/>
    <col min="13587" max="13587" width="11.3333333333333" style="1" customWidth="1"/>
    <col min="13588" max="13588" width="14.5579710144928" style="1" customWidth="1"/>
    <col min="13589" max="13589" width="9" style="1" hidden="1" customWidth="1"/>
    <col min="13590" max="13590" width="1.55797101449275" style="1" customWidth="1"/>
    <col min="13591" max="13591" width="17.4420289855072" style="1" customWidth="1"/>
    <col min="13592" max="13592" width="21.8840579710145" style="1" customWidth="1"/>
    <col min="13593" max="13593" width="12.4420289855072" style="1" customWidth="1"/>
    <col min="13594" max="13594" width="10.5579710144928" style="1" customWidth="1"/>
    <col min="13595" max="13595" width="17.5579710144928" style="1" customWidth="1"/>
    <col min="13596" max="13596" width="12.3333333333333" style="1" customWidth="1"/>
    <col min="13597" max="13597" width="10" style="1" customWidth="1"/>
    <col min="13598" max="13598" width="11.4420289855072" style="1" customWidth="1"/>
    <col min="13599" max="13600" width="8.44202898550725" style="1" customWidth="1"/>
    <col min="13601" max="13601" width="9" style="1" customWidth="1"/>
    <col min="13602" max="13602" width="15.6666666666667" style="1" customWidth="1"/>
    <col min="13603" max="13603" width="25.1086956521739" style="1" customWidth="1"/>
    <col min="13604" max="13604" width="26" style="1" customWidth="1"/>
    <col min="13605" max="13605" width="10.6666666666667" style="1" customWidth="1"/>
    <col min="13606" max="13608" width="8.10869565217391" style="1" customWidth="1"/>
    <col min="13609" max="13609" width="9.33333333333333" style="1" customWidth="1"/>
    <col min="13610" max="13610" width="20.1086956521739" style="1" customWidth="1"/>
    <col min="13611" max="13611" width="23.4420289855072" style="1" customWidth="1"/>
    <col min="13612" max="13612" width="26.6666666666667" style="1" customWidth="1"/>
    <col min="13613" max="13613" width="9" style="1" customWidth="1"/>
    <col min="13614" max="13614" width="9.33333333333333" style="1" customWidth="1"/>
    <col min="13615" max="13615" width="26.6666666666667" style="1" customWidth="1"/>
    <col min="13616" max="13641" width="9.10869565217391" style="1" customWidth="1"/>
    <col min="13642" max="13824" width="8.88405797101449" style="1"/>
    <col min="13825" max="13825" width="10.4420289855072" style="1" customWidth="1"/>
    <col min="13826" max="13826" width="21.4420289855072" style="1" customWidth="1"/>
    <col min="13827" max="13827" width="17.6666666666667" style="1" customWidth="1"/>
    <col min="13828" max="13828" width="11.5579710144928" style="1" customWidth="1"/>
    <col min="13829" max="13829" width="8.88405797101449" style="1"/>
    <col min="13830" max="13830" width="8.55797101449275" style="1" customWidth="1"/>
    <col min="13831" max="13831" width="10.3333333333333" style="1" customWidth="1"/>
    <col min="13832" max="13832" width="9" style="1" customWidth="1"/>
    <col min="13833" max="13833" width="20.1086956521739" style="1" customWidth="1"/>
    <col min="13834" max="13834" width="9.44202898550725" style="1" customWidth="1"/>
    <col min="13835" max="13835" width="12.3333333333333" style="1" customWidth="1"/>
    <col min="13836" max="13836" width="10.3333333333333" style="1" customWidth="1"/>
    <col min="13837" max="13837" width="21.8840579710145" style="1" customWidth="1"/>
    <col min="13838" max="13838" width="9.33333333333333" style="1" customWidth="1"/>
    <col min="13839" max="13839" width="8.10869565217391" style="1" customWidth="1"/>
    <col min="13840" max="13840" width="1.44202898550725" style="1" customWidth="1"/>
    <col min="13841" max="13841" width="10.8840579710145" style="1" customWidth="1"/>
    <col min="13842" max="13842" width="21.8840579710145" style="1" customWidth="1"/>
    <col min="13843" max="13843" width="11.3333333333333" style="1" customWidth="1"/>
    <col min="13844" max="13844" width="14.5579710144928" style="1" customWidth="1"/>
    <col min="13845" max="13845" width="9" style="1" hidden="1" customWidth="1"/>
    <col min="13846" max="13846" width="1.55797101449275" style="1" customWidth="1"/>
    <col min="13847" max="13847" width="17.4420289855072" style="1" customWidth="1"/>
    <col min="13848" max="13848" width="21.8840579710145" style="1" customWidth="1"/>
    <col min="13849" max="13849" width="12.4420289855072" style="1" customWidth="1"/>
    <col min="13850" max="13850" width="10.5579710144928" style="1" customWidth="1"/>
    <col min="13851" max="13851" width="17.5579710144928" style="1" customWidth="1"/>
    <col min="13852" max="13852" width="12.3333333333333" style="1" customWidth="1"/>
    <col min="13853" max="13853" width="10" style="1" customWidth="1"/>
    <col min="13854" max="13854" width="11.4420289855072" style="1" customWidth="1"/>
    <col min="13855" max="13856" width="8.44202898550725" style="1" customWidth="1"/>
    <col min="13857" max="13857" width="9" style="1" customWidth="1"/>
    <col min="13858" max="13858" width="15.6666666666667" style="1" customWidth="1"/>
    <col min="13859" max="13859" width="25.1086956521739" style="1" customWidth="1"/>
    <col min="13860" max="13860" width="26" style="1" customWidth="1"/>
    <col min="13861" max="13861" width="10.6666666666667" style="1" customWidth="1"/>
    <col min="13862" max="13864" width="8.10869565217391" style="1" customWidth="1"/>
    <col min="13865" max="13865" width="9.33333333333333" style="1" customWidth="1"/>
    <col min="13866" max="13866" width="20.1086956521739" style="1" customWidth="1"/>
    <col min="13867" max="13867" width="23.4420289855072" style="1" customWidth="1"/>
    <col min="13868" max="13868" width="26.6666666666667" style="1" customWidth="1"/>
    <col min="13869" max="13869" width="9" style="1" customWidth="1"/>
    <col min="13870" max="13870" width="9.33333333333333" style="1" customWidth="1"/>
    <col min="13871" max="13871" width="26.6666666666667" style="1" customWidth="1"/>
    <col min="13872" max="13897" width="9.10869565217391" style="1" customWidth="1"/>
    <col min="13898" max="14080" width="8.88405797101449" style="1"/>
    <col min="14081" max="14081" width="10.4420289855072" style="1" customWidth="1"/>
    <col min="14082" max="14082" width="21.4420289855072" style="1" customWidth="1"/>
    <col min="14083" max="14083" width="17.6666666666667" style="1" customWidth="1"/>
    <col min="14084" max="14084" width="11.5579710144928" style="1" customWidth="1"/>
    <col min="14085" max="14085" width="8.88405797101449" style="1"/>
    <col min="14086" max="14086" width="8.55797101449275" style="1" customWidth="1"/>
    <col min="14087" max="14087" width="10.3333333333333" style="1" customWidth="1"/>
    <col min="14088" max="14088" width="9" style="1" customWidth="1"/>
    <col min="14089" max="14089" width="20.1086956521739" style="1" customWidth="1"/>
    <col min="14090" max="14090" width="9.44202898550725" style="1" customWidth="1"/>
    <col min="14091" max="14091" width="12.3333333333333" style="1" customWidth="1"/>
    <col min="14092" max="14092" width="10.3333333333333" style="1" customWidth="1"/>
    <col min="14093" max="14093" width="21.8840579710145" style="1" customWidth="1"/>
    <col min="14094" max="14094" width="9.33333333333333" style="1" customWidth="1"/>
    <col min="14095" max="14095" width="8.10869565217391" style="1" customWidth="1"/>
    <col min="14096" max="14096" width="1.44202898550725" style="1" customWidth="1"/>
    <col min="14097" max="14097" width="10.8840579710145" style="1" customWidth="1"/>
    <col min="14098" max="14098" width="21.8840579710145" style="1" customWidth="1"/>
    <col min="14099" max="14099" width="11.3333333333333" style="1" customWidth="1"/>
    <col min="14100" max="14100" width="14.5579710144928" style="1" customWidth="1"/>
    <col min="14101" max="14101" width="9" style="1" hidden="1" customWidth="1"/>
    <col min="14102" max="14102" width="1.55797101449275" style="1" customWidth="1"/>
    <col min="14103" max="14103" width="17.4420289855072" style="1" customWidth="1"/>
    <col min="14104" max="14104" width="21.8840579710145" style="1" customWidth="1"/>
    <col min="14105" max="14105" width="12.4420289855072" style="1" customWidth="1"/>
    <col min="14106" max="14106" width="10.5579710144928" style="1" customWidth="1"/>
    <col min="14107" max="14107" width="17.5579710144928" style="1" customWidth="1"/>
    <col min="14108" max="14108" width="12.3333333333333" style="1" customWidth="1"/>
    <col min="14109" max="14109" width="10" style="1" customWidth="1"/>
    <col min="14110" max="14110" width="11.4420289855072" style="1" customWidth="1"/>
    <col min="14111" max="14112" width="8.44202898550725" style="1" customWidth="1"/>
    <col min="14113" max="14113" width="9" style="1" customWidth="1"/>
    <col min="14114" max="14114" width="15.6666666666667" style="1" customWidth="1"/>
    <col min="14115" max="14115" width="25.1086956521739" style="1" customWidth="1"/>
    <col min="14116" max="14116" width="26" style="1" customWidth="1"/>
    <col min="14117" max="14117" width="10.6666666666667" style="1" customWidth="1"/>
    <col min="14118" max="14120" width="8.10869565217391" style="1" customWidth="1"/>
    <col min="14121" max="14121" width="9.33333333333333" style="1" customWidth="1"/>
    <col min="14122" max="14122" width="20.1086956521739" style="1" customWidth="1"/>
    <col min="14123" max="14123" width="23.4420289855072" style="1" customWidth="1"/>
    <col min="14124" max="14124" width="26.6666666666667" style="1" customWidth="1"/>
    <col min="14125" max="14125" width="9" style="1" customWidth="1"/>
    <col min="14126" max="14126" width="9.33333333333333" style="1" customWidth="1"/>
    <col min="14127" max="14127" width="26.6666666666667" style="1" customWidth="1"/>
    <col min="14128" max="14153" width="9.10869565217391" style="1" customWidth="1"/>
    <col min="14154" max="14336" width="8.88405797101449" style="1"/>
    <col min="14337" max="14337" width="10.4420289855072" style="1" customWidth="1"/>
    <col min="14338" max="14338" width="21.4420289855072" style="1" customWidth="1"/>
    <col min="14339" max="14339" width="17.6666666666667" style="1" customWidth="1"/>
    <col min="14340" max="14340" width="11.5579710144928" style="1" customWidth="1"/>
    <col min="14341" max="14341" width="8.88405797101449" style="1"/>
    <col min="14342" max="14342" width="8.55797101449275" style="1" customWidth="1"/>
    <col min="14343" max="14343" width="10.3333333333333" style="1" customWidth="1"/>
    <col min="14344" max="14344" width="9" style="1" customWidth="1"/>
    <col min="14345" max="14345" width="20.1086956521739" style="1" customWidth="1"/>
    <col min="14346" max="14346" width="9.44202898550725" style="1" customWidth="1"/>
    <col min="14347" max="14347" width="12.3333333333333" style="1" customWidth="1"/>
    <col min="14348" max="14348" width="10.3333333333333" style="1" customWidth="1"/>
    <col min="14349" max="14349" width="21.8840579710145" style="1" customWidth="1"/>
    <col min="14350" max="14350" width="9.33333333333333" style="1" customWidth="1"/>
    <col min="14351" max="14351" width="8.10869565217391" style="1" customWidth="1"/>
    <col min="14352" max="14352" width="1.44202898550725" style="1" customWidth="1"/>
    <col min="14353" max="14353" width="10.8840579710145" style="1" customWidth="1"/>
    <col min="14354" max="14354" width="21.8840579710145" style="1" customWidth="1"/>
    <col min="14355" max="14355" width="11.3333333333333" style="1" customWidth="1"/>
    <col min="14356" max="14356" width="14.5579710144928" style="1" customWidth="1"/>
    <col min="14357" max="14357" width="9" style="1" hidden="1" customWidth="1"/>
    <col min="14358" max="14358" width="1.55797101449275" style="1" customWidth="1"/>
    <col min="14359" max="14359" width="17.4420289855072" style="1" customWidth="1"/>
    <col min="14360" max="14360" width="21.8840579710145" style="1" customWidth="1"/>
    <col min="14361" max="14361" width="12.4420289855072" style="1" customWidth="1"/>
    <col min="14362" max="14362" width="10.5579710144928" style="1" customWidth="1"/>
    <col min="14363" max="14363" width="17.5579710144928" style="1" customWidth="1"/>
    <col min="14364" max="14364" width="12.3333333333333" style="1" customWidth="1"/>
    <col min="14365" max="14365" width="10" style="1" customWidth="1"/>
    <col min="14366" max="14366" width="11.4420289855072" style="1" customWidth="1"/>
    <col min="14367" max="14368" width="8.44202898550725" style="1" customWidth="1"/>
    <col min="14369" max="14369" width="9" style="1" customWidth="1"/>
    <col min="14370" max="14370" width="15.6666666666667" style="1" customWidth="1"/>
    <col min="14371" max="14371" width="25.1086956521739" style="1" customWidth="1"/>
    <col min="14372" max="14372" width="26" style="1" customWidth="1"/>
    <col min="14373" max="14373" width="10.6666666666667" style="1" customWidth="1"/>
    <col min="14374" max="14376" width="8.10869565217391" style="1" customWidth="1"/>
    <col min="14377" max="14377" width="9.33333333333333" style="1" customWidth="1"/>
    <col min="14378" max="14378" width="20.1086956521739" style="1" customWidth="1"/>
    <col min="14379" max="14379" width="23.4420289855072" style="1" customWidth="1"/>
    <col min="14380" max="14380" width="26.6666666666667" style="1" customWidth="1"/>
    <col min="14381" max="14381" width="9" style="1" customWidth="1"/>
    <col min="14382" max="14382" width="9.33333333333333" style="1" customWidth="1"/>
    <col min="14383" max="14383" width="26.6666666666667" style="1" customWidth="1"/>
    <col min="14384" max="14409" width="9.10869565217391" style="1" customWidth="1"/>
    <col min="14410" max="14592" width="8.88405797101449" style="1"/>
    <col min="14593" max="14593" width="10.4420289855072" style="1" customWidth="1"/>
    <col min="14594" max="14594" width="21.4420289855072" style="1" customWidth="1"/>
    <col min="14595" max="14595" width="17.6666666666667" style="1" customWidth="1"/>
    <col min="14596" max="14596" width="11.5579710144928" style="1" customWidth="1"/>
    <col min="14597" max="14597" width="8.88405797101449" style="1"/>
    <col min="14598" max="14598" width="8.55797101449275" style="1" customWidth="1"/>
    <col min="14599" max="14599" width="10.3333333333333" style="1" customWidth="1"/>
    <col min="14600" max="14600" width="9" style="1" customWidth="1"/>
    <col min="14601" max="14601" width="20.1086956521739" style="1" customWidth="1"/>
    <col min="14602" max="14602" width="9.44202898550725" style="1" customWidth="1"/>
    <col min="14603" max="14603" width="12.3333333333333" style="1" customWidth="1"/>
    <col min="14604" max="14604" width="10.3333333333333" style="1" customWidth="1"/>
    <col min="14605" max="14605" width="21.8840579710145" style="1" customWidth="1"/>
    <col min="14606" max="14606" width="9.33333333333333" style="1" customWidth="1"/>
    <col min="14607" max="14607" width="8.10869565217391" style="1" customWidth="1"/>
    <col min="14608" max="14608" width="1.44202898550725" style="1" customWidth="1"/>
    <col min="14609" max="14609" width="10.8840579710145" style="1" customWidth="1"/>
    <col min="14610" max="14610" width="21.8840579710145" style="1" customWidth="1"/>
    <col min="14611" max="14611" width="11.3333333333333" style="1" customWidth="1"/>
    <col min="14612" max="14612" width="14.5579710144928" style="1" customWidth="1"/>
    <col min="14613" max="14613" width="9" style="1" hidden="1" customWidth="1"/>
    <col min="14614" max="14614" width="1.55797101449275" style="1" customWidth="1"/>
    <col min="14615" max="14615" width="17.4420289855072" style="1" customWidth="1"/>
    <col min="14616" max="14616" width="21.8840579710145" style="1" customWidth="1"/>
    <col min="14617" max="14617" width="12.4420289855072" style="1" customWidth="1"/>
    <col min="14618" max="14618" width="10.5579710144928" style="1" customWidth="1"/>
    <col min="14619" max="14619" width="17.5579710144928" style="1" customWidth="1"/>
    <col min="14620" max="14620" width="12.3333333333333" style="1" customWidth="1"/>
    <col min="14621" max="14621" width="10" style="1" customWidth="1"/>
    <col min="14622" max="14622" width="11.4420289855072" style="1" customWidth="1"/>
    <col min="14623" max="14624" width="8.44202898550725" style="1" customWidth="1"/>
    <col min="14625" max="14625" width="9" style="1" customWidth="1"/>
    <col min="14626" max="14626" width="15.6666666666667" style="1" customWidth="1"/>
    <col min="14627" max="14627" width="25.1086956521739" style="1" customWidth="1"/>
    <col min="14628" max="14628" width="26" style="1" customWidth="1"/>
    <col min="14629" max="14629" width="10.6666666666667" style="1" customWidth="1"/>
    <col min="14630" max="14632" width="8.10869565217391" style="1" customWidth="1"/>
    <col min="14633" max="14633" width="9.33333333333333" style="1" customWidth="1"/>
    <col min="14634" max="14634" width="20.1086956521739" style="1" customWidth="1"/>
    <col min="14635" max="14635" width="23.4420289855072" style="1" customWidth="1"/>
    <col min="14636" max="14636" width="26.6666666666667" style="1" customWidth="1"/>
    <col min="14637" max="14637" width="9" style="1" customWidth="1"/>
    <col min="14638" max="14638" width="9.33333333333333" style="1" customWidth="1"/>
    <col min="14639" max="14639" width="26.6666666666667" style="1" customWidth="1"/>
    <col min="14640" max="14665" width="9.10869565217391" style="1" customWidth="1"/>
    <col min="14666" max="14848" width="8.88405797101449" style="1"/>
    <col min="14849" max="14849" width="10.4420289855072" style="1" customWidth="1"/>
    <col min="14850" max="14850" width="21.4420289855072" style="1" customWidth="1"/>
    <col min="14851" max="14851" width="17.6666666666667" style="1" customWidth="1"/>
    <col min="14852" max="14852" width="11.5579710144928" style="1" customWidth="1"/>
    <col min="14853" max="14853" width="8.88405797101449" style="1"/>
    <col min="14854" max="14854" width="8.55797101449275" style="1" customWidth="1"/>
    <col min="14855" max="14855" width="10.3333333333333" style="1" customWidth="1"/>
    <col min="14856" max="14856" width="9" style="1" customWidth="1"/>
    <col min="14857" max="14857" width="20.1086956521739" style="1" customWidth="1"/>
    <col min="14858" max="14858" width="9.44202898550725" style="1" customWidth="1"/>
    <col min="14859" max="14859" width="12.3333333333333" style="1" customWidth="1"/>
    <col min="14860" max="14860" width="10.3333333333333" style="1" customWidth="1"/>
    <col min="14861" max="14861" width="21.8840579710145" style="1" customWidth="1"/>
    <col min="14862" max="14862" width="9.33333333333333" style="1" customWidth="1"/>
    <col min="14863" max="14863" width="8.10869565217391" style="1" customWidth="1"/>
    <col min="14864" max="14864" width="1.44202898550725" style="1" customWidth="1"/>
    <col min="14865" max="14865" width="10.8840579710145" style="1" customWidth="1"/>
    <col min="14866" max="14866" width="21.8840579710145" style="1" customWidth="1"/>
    <col min="14867" max="14867" width="11.3333333333333" style="1" customWidth="1"/>
    <col min="14868" max="14868" width="14.5579710144928" style="1" customWidth="1"/>
    <col min="14869" max="14869" width="9" style="1" hidden="1" customWidth="1"/>
    <col min="14870" max="14870" width="1.55797101449275" style="1" customWidth="1"/>
    <col min="14871" max="14871" width="17.4420289855072" style="1" customWidth="1"/>
    <col min="14872" max="14872" width="21.8840579710145" style="1" customWidth="1"/>
    <col min="14873" max="14873" width="12.4420289855072" style="1" customWidth="1"/>
    <col min="14874" max="14874" width="10.5579710144928" style="1" customWidth="1"/>
    <col min="14875" max="14875" width="17.5579710144928" style="1" customWidth="1"/>
    <col min="14876" max="14876" width="12.3333333333333" style="1" customWidth="1"/>
    <col min="14877" max="14877" width="10" style="1" customWidth="1"/>
    <col min="14878" max="14878" width="11.4420289855072" style="1" customWidth="1"/>
    <col min="14879" max="14880" width="8.44202898550725" style="1" customWidth="1"/>
    <col min="14881" max="14881" width="9" style="1" customWidth="1"/>
    <col min="14882" max="14882" width="15.6666666666667" style="1" customWidth="1"/>
    <col min="14883" max="14883" width="25.1086956521739" style="1" customWidth="1"/>
    <col min="14884" max="14884" width="26" style="1" customWidth="1"/>
    <col min="14885" max="14885" width="10.6666666666667" style="1" customWidth="1"/>
    <col min="14886" max="14888" width="8.10869565217391" style="1" customWidth="1"/>
    <col min="14889" max="14889" width="9.33333333333333" style="1" customWidth="1"/>
    <col min="14890" max="14890" width="20.1086956521739" style="1" customWidth="1"/>
    <col min="14891" max="14891" width="23.4420289855072" style="1" customWidth="1"/>
    <col min="14892" max="14892" width="26.6666666666667" style="1" customWidth="1"/>
    <col min="14893" max="14893" width="9" style="1" customWidth="1"/>
    <col min="14894" max="14894" width="9.33333333333333" style="1" customWidth="1"/>
    <col min="14895" max="14895" width="26.6666666666667" style="1" customWidth="1"/>
    <col min="14896" max="14921" width="9.10869565217391" style="1" customWidth="1"/>
    <col min="14922" max="15104" width="8.88405797101449" style="1"/>
    <col min="15105" max="15105" width="10.4420289855072" style="1" customWidth="1"/>
    <col min="15106" max="15106" width="21.4420289855072" style="1" customWidth="1"/>
    <col min="15107" max="15107" width="17.6666666666667" style="1" customWidth="1"/>
    <col min="15108" max="15108" width="11.5579710144928" style="1" customWidth="1"/>
    <col min="15109" max="15109" width="8.88405797101449" style="1"/>
    <col min="15110" max="15110" width="8.55797101449275" style="1" customWidth="1"/>
    <col min="15111" max="15111" width="10.3333333333333" style="1" customWidth="1"/>
    <col min="15112" max="15112" width="9" style="1" customWidth="1"/>
    <col min="15113" max="15113" width="20.1086956521739" style="1" customWidth="1"/>
    <col min="15114" max="15114" width="9.44202898550725" style="1" customWidth="1"/>
    <col min="15115" max="15115" width="12.3333333333333" style="1" customWidth="1"/>
    <col min="15116" max="15116" width="10.3333333333333" style="1" customWidth="1"/>
    <col min="15117" max="15117" width="21.8840579710145" style="1" customWidth="1"/>
    <col min="15118" max="15118" width="9.33333333333333" style="1" customWidth="1"/>
    <col min="15119" max="15119" width="8.10869565217391" style="1" customWidth="1"/>
    <col min="15120" max="15120" width="1.44202898550725" style="1" customWidth="1"/>
    <col min="15121" max="15121" width="10.8840579710145" style="1" customWidth="1"/>
    <col min="15122" max="15122" width="21.8840579710145" style="1" customWidth="1"/>
    <col min="15123" max="15123" width="11.3333333333333" style="1" customWidth="1"/>
    <col min="15124" max="15124" width="14.5579710144928" style="1" customWidth="1"/>
    <col min="15125" max="15125" width="9" style="1" hidden="1" customWidth="1"/>
    <col min="15126" max="15126" width="1.55797101449275" style="1" customWidth="1"/>
    <col min="15127" max="15127" width="17.4420289855072" style="1" customWidth="1"/>
    <col min="15128" max="15128" width="21.8840579710145" style="1" customWidth="1"/>
    <col min="15129" max="15129" width="12.4420289855072" style="1" customWidth="1"/>
    <col min="15130" max="15130" width="10.5579710144928" style="1" customWidth="1"/>
    <col min="15131" max="15131" width="17.5579710144928" style="1" customWidth="1"/>
    <col min="15132" max="15132" width="12.3333333333333" style="1" customWidth="1"/>
    <col min="15133" max="15133" width="10" style="1" customWidth="1"/>
    <col min="15134" max="15134" width="11.4420289855072" style="1" customWidth="1"/>
    <col min="15135" max="15136" width="8.44202898550725" style="1" customWidth="1"/>
    <col min="15137" max="15137" width="9" style="1" customWidth="1"/>
    <col min="15138" max="15138" width="15.6666666666667" style="1" customWidth="1"/>
    <col min="15139" max="15139" width="25.1086956521739" style="1" customWidth="1"/>
    <col min="15140" max="15140" width="26" style="1" customWidth="1"/>
    <col min="15141" max="15141" width="10.6666666666667" style="1" customWidth="1"/>
    <col min="15142" max="15144" width="8.10869565217391" style="1" customWidth="1"/>
    <col min="15145" max="15145" width="9.33333333333333" style="1" customWidth="1"/>
    <col min="15146" max="15146" width="20.1086956521739" style="1" customWidth="1"/>
    <col min="15147" max="15147" width="23.4420289855072" style="1" customWidth="1"/>
    <col min="15148" max="15148" width="26.6666666666667" style="1" customWidth="1"/>
    <col min="15149" max="15149" width="9" style="1" customWidth="1"/>
    <col min="15150" max="15150" width="9.33333333333333" style="1" customWidth="1"/>
    <col min="15151" max="15151" width="26.6666666666667" style="1" customWidth="1"/>
    <col min="15152" max="15177" width="9.10869565217391" style="1" customWidth="1"/>
    <col min="15178" max="15360" width="8.88405797101449" style="1"/>
    <col min="15361" max="15361" width="10.4420289855072" style="1" customWidth="1"/>
    <col min="15362" max="15362" width="21.4420289855072" style="1" customWidth="1"/>
    <col min="15363" max="15363" width="17.6666666666667" style="1" customWidth="1"/>
    <col min="15364" max="15364" width="11.5579710144928" style="1" customWidth="1"/>
    <col min="15365" max="15365" width="8.88405797101449" style="1"/>
    <col min="15366" max="15366" width="8.55797101449275" style="1" customWidth="1"/>
    <col min="15367" max="15367" width="10.3333333333333" style="1" customWidth="1"/>
    <col min="15368" max="15368" width="9" style="1" customWidth="1"/>
    <col min="15369" max="15369" width="20.1086956521739" style="1" customWidth="1"/>
    <col min="15370" max="15370" width="9.44202898550725" style="1" customWidth="1"/>
    <col min="15371" max="15371" width="12.3333333333333" style="1" customWidth="1"/>
    <col min="15372" max="15372" width="10.3333333333333" style="1" customWidth="1"/>
    <col min="15373" max="15373" width="21.8840579710145" style="1" customWidth="1"/>
    <col min="15374" max="15374" width="9.33333333333333" style="1" customWidth="1"/>
    <col min="15375" max="15375" width="8.10869565217391" style="1" customWidth="1"/>
    <col min="15376" max="15376" width="1.44202898550725" style="1" customWidth="1"/>
    <col min="15377" max="15377" width="10.8840579710145" style="1" customWidth="1"/>
    <col min="15378" max="15378" width="21.8840579710145" style="1" customWidth="1"/>
    <col min="15379" max="15379" width="11.3333333333333" style="1" customWidth="1"/>
    <col min="15380" max="15380" width="14.5579710144928" style="1" customWidth="1"/>
    <col min="15381" max="15381" width="9" style="1" hidden="1" customWidth="1"/>
    <col min="15382" max="15382" width="1.55797101449275" style="1" customWidth="1"/>
    <col min="15383" max="15383" width="17.4420289855072" style="1" customWidth="1"/>
    <col min="15384" max="15384" width="21.8840579710145" style="1" customWidth="1"/>
    <col min="15385" max="15385" width="12.4420289855072" style="1" customWidth="1"/>
    <col min="15386" max="15386" width="10.5579710144928" style="1" customWidth="1"/>
    <col min="15387" max="15387" width="17.5579710144928" style="1" customWidth="1"/>
    <col min="15388" max="15388" width="12.3333333333333" style="1" customWidth="1"/>
    <col min="15389" max="15389" width="10" style="1" customWidth="1"/>
    <col min="15390" max="15390" width="11.4420289855072" style="1" customWidth="1"/>
    <col min="15391" max="15392" width="8.44202898550725" style="1" customWidth="1"/>
    <col min="15393" max="15393" width="9" style="1" customWidth="1"/>
    <col min="15394" max="15394" width="15.6666666666667" style="1" customWidth="1"/>
    <col min="15395" max="15395" width="25.1086956521739" style="1" customWidth="1"/>
    <col min="15396" max="15396" width="26" style="1" customWidth="1"/>
    <col min="15397" max="15397" width="10.6666666666667" style="1" customWidth="1"/>
    <col min="15398" max="15400" width="8.10869565217391" style="1" customWidth="1"/>
    <col min="15401" max="15401" width="9.33333333333333" style="1" customWidth="1"/>
    <col min="15402" max="15402" width="20.1086956521739" style="1" customWidth="1"/>
    <col min="15403" max="15403" width="23.4420289855072" style="1" customWidth="1"/>
    <col min="15404" max="15404" width="26.6666666666667" style="1" customWidth="1"/>
    <col min="15405" max="15405" width="9" style="1" customWidth="1"/>
    <col min="15406" max="15406" width="9.33333333333333" style="1" customWidth="1"/>
    <col min="15407" max="15407" width="26.6666666666667" style="1" customWidth="1"/>
    <col min="15408" max="15433" width="9.10869565217391" style="1" customWidth="1"/>
    <col min="15434" max="15616" width="8.88405797101449" style="1"/>
    <col min="15617" max="15617" width="10.4420289855072" style="1" customWidth="1"/>
    <col min="15618" max="15618" width="21.4420289855072" style="1" customWidth="1"/>
    <col min="15619" max="15619" width="17.6666666666667" style="1" customWidth="1"/>
    <col min="15620" max="15620" width="11.5579710144928" style="1" customWidth="1"/>
    <col min="15621" max="15621" width="8.88405797101449" style="1"/>
    <col min="15622" max="15622" width="8.55797101449275" style="1" customWidth="1"/>
    <col min="15623" max="15623" width="10.3333333333333" style="1" customWidth="1"/>
    <col min="15624" max="15624" width="9" style="1" customWidth="1"/>
    <col min="15625" max="15625" width="20.1086956521739" style="1" customWidth="1"/>
    <col min="15626" max="15626" width="9.44202898550725" style="1" customWidth="1"/>
    <col min="15627" max="15627" width="12.3333333333333" style="1" customWidth="1"/>
    <col min="15628" max="15628" width="10.3333333333333" style="1" customWidth="1"/>
    <col min="15629" max="15629" width="21.8840579710145" style="1" customWidth="1"/>
    <col min="15630" max="15630" width="9.33333333333333" style="1" customWidth="1"/>
    <col min="15631" max="15631" width="8.10869565217391" style="1" customWidth="1"/>
    <col min="15632" max="15632" width="1.44202898550725" style="1" customWidth="1"/>
    <col min="15633" max="15633" width="10.8840579710145" style="1" customWidth="1"/>
    <col min="15634" max="15634" width="21.8840579710145" style="1" customWidth="1"/>
    <col min="15635" max="15635" width="11.3333333333333" style="1" customWidth="1"/>
    <col min="15636" max="15636" width="14.5579710144928" style="1" customWidth="1"/>
    <col min="15637" max="15637" width="9" style="1" hidden="1" customWidth="1"/>
    <col min="15638" max="15638" width="1.55797101449275" style="1" customWidth="1"/>
    <col min="15639" max="15639" width="17.4420289855072" style="1" customWidth="1"/>
    <col min="15640" max="15640" width="21.8840579710145" style="1" customWidth="1"/>
    <col min="15641" max="15641" width="12.4420289855072" style="1" customWidth="1"/>
    <col min="15642" max="15642" width="10.5579710144928" style="1" customWidth="1"/>
    <col min="15643" max="15643" width="17.5579710144928" style="1" customWidth="1"/>
    <col min="15644" max="15644" width="12.3333333333333" style="1" customWidth="1"/>
    <col min="15645" max="15645" width="10" style="1" customWidth="1"/>
    <col min="15646" max="15646" width="11.4420289855072" style="1" customWidth="1"/>
    <col min="15647" max="15648" width="8.44202898550725" style="1" customWidth="1"/>
    <col min="15649" max="15649" width="9" style="1" customWidth="1"/>
    <col min="15650" max="15650" width="15.6666666666667" style="1" customWidth="1"/>
    <col min="15651" max="15651" width="25.1086956521739" style="1" customWidth="1"/>
    <col min="15652" max="15652" width="26" style="1" customWidth="1"/>
    <col min="15653" max="15653" width="10.6666666666667" style="1" customWidth="1"/>
    <col min="15654" max="15656" width="8.10869565217391" style="1" customWidth="1"/>
    <col min="15657" max="15657" width="9.33333333333333" style="1" customWidth="1"/>
    <col min="15658" max="15658" width="20.1086956521739" style="1" customWidth="1"/>
    <col min="15659" max="15659" width="23.4420289855072" style="1" customWidth="1"/>
    <col min="15660" max="15660" width="26.6666666666667" style="1" customWidth="1"/>
    <col min="15661" max="15661" width="9" style="1" customWidth="1"/>
    <col min="15662" max="15662" width="9.33333333333333" style="1" customWidth="1"/>
    <col min="15663" max="15663" width="26.6666666666667" style="1" customWidth="1"/>
    <col min="15664" max="15689" width="9.10869565217391" style="1" customWidth="1"/>
    <col min="15690" max="15872" width="8.88405797101449" style="1"/>
    <col min="15873" max="15873" width="10.4420289855072" style="1" customWidth="1"/>
    <col min="15874" max="15874" width="21.4420289855072" style="1" customWidth="1"/>
    <col min="15875" max="15875" width="17.6666666666667" style="1" customWidth="1"/>
    <col min="15876" max="15876" width="11.5579710144928" style="1" customWidth="1"/>
    <col min="15877" max="15877" width="8.88405797101449" style="1"/>
    <col min="15878" max="15878" width="8.55797101449275" style="1" customWidth="1"/>
    <col min="15879" max="15879" width="10.3333333333333" style="1" customWidth="1"/>
    <col min="15880" max="15880" width="9" style="1" customWidth="1"/>
    <col min="15881" max="15881" width="20.1086956521739" style="1" customWidth="1"/>
    <col min="15882" max="15882" width="9.44202898550725" style="1" customWidth="1"/>
    <col min="15883" max="15883" width="12.3333333333333" style="1" customWidth="1"/>
    <col min="15884" max="15884" width="10.3333333333333" style="1" customWidth="1"/>
    <col min="15885" max="15885" width="21.8840579710145" style="1" customWidth="1"/>
    <col min="15886" max="15886" width="9.33333333333333" style="1" customWidth="1"/>
    <col min="15887" max="15887" width="8.10869565217391" style="1" customWidth="1"/>
    <col min="15888" max="15888" width="1.44202898550725" style="1" customWidth="1"/>
    <col min="15889" max="15889" width="10.8840579710145" style="1" customWidth="1"/>
    <col min="15890" max="15890" width="21.8840579710145" style="1" customWidth="1"/>
    <col min="15891" max="15891" width="11.3333333333333" style="1" customWidth="1"/>
    <col min="15892" max="15892" width="14.5579710144928" style="1" customWidth="1"/>
    <col min="15893" max="15893" width="9" style="1" hidden="1" customWidth="1"/>
    <col min="15894" max="15894" width="1.55797101449275" style="1" customWidth="1"/>
    <col min="15895" max="15895" width="17.4420289855072" style="1" customWidth="1"/>
    <col min="15896" max="15896" width="21.8840579710145" style="1" customWidth="1"/>
    <col min="15897" max="15897" width="12.4420289855072" style="1" customWidth="1"/>
    <col min="15898" max="15898" width="10.5579710144928" style="1" customWidth="1"/>
    <col min="15899" max="15899" width="17.5579710144928" style="1" customWidth="1"/>
    <col min="15900" max="15900" width="12.3333333333333" style="1" customWidth="1"/>
    <col min="15901" max="15901" width="10" style="1" customWidth="1"/>
    <col min="15902" max="15902" width="11.4420289855072" style="1" customWidth="1"/>
    <col min="15903" max="15904" width="8.44202898550725" style="1" customWidth="1"/>
    <col min="15905" max="15905" width="9" style="1" customWidth="1"/>
    <col min="15906" max="15906" width="15.6666666666667" style="1" customWidth="1"/>
    <col min="15907" max="15907" width="25.1086956521739" style="1" customWidth="1"/>
    <col min="15908" max="15908" width="26" style="1" customWidth="1"/>
    <col min="15909" max="15909" width="10.6666666666667" style="1" customWidth="1"/>
    <col min="15910" max="15912" width="8.10869565217391" style="1" customWidth="1"/>
    <col min="15913" max="15913" width="9.33333333333333" style="1" customWidth="1"/>
    <col min="15914" max="15914" width="20.1086956521739" style="1" customWidth="1"/>
    <col min="15915" max="15915" width="23.4420289855072" style="1" customWidth="1"/>
    <col min="15916" max="15916" width="26.6666666666667" style="1" customWidth="1"/>
    <col min="15917" max="15917" width="9" style="1" customWidth="1"/>
    <col min="15918" max="15918" width="9.33333333333333" style="1" customWidth="1"/>
    <col min="15919" max="15919" width="26.6666666666667" style="1" customWidth="1"/>
    <col min="15920" max="15945" width="9.10869565217391" style="1" customWidth="1"/>
    <col min="15946" max="16128" width="8.88405797101449" style="1"/>
    <col min="16129" max="16129" width="10.4420289855072" style="1" customWidth="1"/>
    <col min="16130" max="16130" width="21.4420289855072" style="1" customWidth="1"/>
    <col min="16131" max="16131" width="17.6666666666667" style="1" customWidth="1"/>
    <col min="16132" max="16132" width="11.5579710144928" style="1" customWidth="1"/>
    <col min="16133" max="16133" width="8.88405797101449" style="1"/>
    <col min="16134" max="16134" width="8.55797101449275" style="1" customWidth="1"/>
    <col min="16135" max="16135" width="10.3333333333333" style="1" customWidth="1"/>
    <col min="16136" max="16136" width="9" style="1" customWidth="1"/>
    <col min="16137" max="16137" width="20.1086956521739" style="1" customWidth="1"/>
    <col min="16138" max="16138" width="9.44202898550725" style="1" customWidth="1"/>
    <col min="16139" max="16139" width="12.3333333333333" style="1" customWidth="1"/>
    <col min="16140" max="16140" width="10.3333333333333" style="1" customWidth="1"/>
    <col min="16141" max="16141" width="21.8840579710145" style="1" customWidth="1"/>
    <col min="16142" max="16142" width="9.33333333333333" style="1" customWidth="1"/>
    <col min="16143" max="16143" width="8.10869565217391" style="1" customWidth="1"/>
    <col min="16144" max="16144" width="1.44202898550725" style="1" customWidth="1"/>
    <col min="16145" max="16145" width="10.8840579710145" style="1" customWidth="1"/>
    <col min="16146" max="16146" width="21.8840579710145" style="1" customWidth="1"/>
    <col min="16147" max="16147" width="11.3333333333333" style="1" customWidth="1"/>
    <col min="16148" max="16148" width="14.5579710144928" style="1" customWidth="1"/>
    <col min="16149" max="16149" width="9" style="1" hidden="1" customWidth="1"/>
    <col min="16150" max="16150" width="1.55797101449275" style="1" customWidth="1"/>
    <col min="16151" max="16151" width="17.4420289855072" style="1" customWidth="1"/>
    <col min="16152" max="16152" width="21.8840579710145" style="1" customWidth="1"/>
    <col min="16153" max="16153" width="12.4420289855072" style="1" customWidth="1"/>
    <col min="16154" max="16154" width="10.5579710144928" style="1" customWidth="1"/>
    <col min="16155" max="16155" width="17.5579710144928" style="1" customWidth="1"/>
    <col min="16156" max="16156" width="12.3333333333333" style="1" customWidth="1"/>
    <col min="16157" max="16157" width="10" style="1" customWidth="1"/>
    <col min="16158" max="16158" width="11.4420289855072" style="1" customWidth="1"/>
    <col min="16159" max="16160" width="8.44202898550725" style="1" customWidth="1"/>
    <col min="16161" max="16161" width="9" style="1" customWidth="1"/>
    <col min="16162" max="16162" width="15.6666666666667" style="1" customWidth="1"/>
    <col min="16163" max="16163" width="25.1086956521739" style="1" customWidth="1"/>
    <col min="16164" max="16164" width="26" style="1" customWidth="1"/>
    <col min="16165" max="16165" width="10.6666666666667" style="1" customWidth="1"/>
    <col min="16166" max="16168" width="8.10869565217391" style="1" customWidth="1"/>
    <col min="16169" max="16169" width="9.33333333333333" style="1" customWidth="1"/>
    <col min="16170" max="16170" width="20.1086956521739" style="1" customWidth="1"/>
    <col min="16171" max="16171" width="23.4420289855072" style="1" customWidth="1"/>
    <col min="16172" max="16172" width="26.6666666666667" style="1" customWidth="1"/>
    <col min="16173" max="16173" width="9" style="1" customWidth="1"/>
    <col min="16174" max="16174" width="9.33333333333333" style="1" customWidth="1"/>
    <col min="16175" max="16175" width="26.6666666666667" style="1" customWidth="1"/>
    <col min="16176" max="16201" width="9.10869565217391" style="1" customWidth="1"/>
    <col min="16202" max="16384" width="8.88405797101449" style="1"/>
  </cols>
  <sheetData>
    <row r="1" spans="1:24">
      <c r="A1" s="238" t="s">
        <v>2885</v>
      </c>
      <c r="B1" s="238"/>
      <c r="C1" s="238"/>
      <c r="D1" s="238"/>
      <c r="E1" s="238"/>
      <c r="G1" s="244" t="s">
        <v>2886</v>
      </c>
      <c r="H1" s="244"/>
      <c r="I1" s="244"/>
      <c r="J1" s="244"/>
      <c r="L1" s="250" t="s">
        <v>2887</v>
      </c>
      <c r="M1" s="250"/>
      <c r="N1" s="250"/>
      <c r="O1" s="250"/>
      <c r="Q1" s="244" t="s">
        <v>2888</v>
      </c>
      <c r="R1" s="244"/>
      <c r="S1" s="244"/>
      <c r="T1" s="244"/>
      <c r="U1" s="244"/>
      <c r="V1" s="263"/>
      <c r="W1" s="264"/>
      <c r="X1" s="264"/>
    </row>
    <row r="2" s="78" customFormat="1" ht="43.5" customHeight="1" spans="1:73">
      <c r="A2" s="239" t="s">
        <v>2889</v>
      </c>
      <c r="B2" s="239" t="s">
        <v>1985</v>
      </c>
      <c r="C2" s="239" t="s">
        <v>2890</v>
      </c>
      <c r="D2" s="239" t="s">
        <v>2891</v>
      </c>
      <c r="E2" s="239" t="s">
        <v>2892</v>
      </c>
      <c r="F2" s="229"/>
      <c r="G2" s="239" t="s">
        <v>2893</v>
      </c>
      <c r="H2" s="239" t="s">
        <v>2894</v>
      </c>
      <c r="I2" s="239" t="s">
        <v>2895</v>
      </c>
      <c r="J2" s="239" t="s">
        <v>2896</v>
      </c>
      <c r="K2" s="1"/>
      <c r="L2" s="239" t="s">
        <v>2893</v>
      </c>
      <c r="M2" s="253" t="s">
        <v>2897</v>
      </c>
      <c r="N2" s="239" t="s">
        <v>2898</v>
      </c>
      <c r="O2" s="239" t="s">
        <v>2899</v>
      </c>
      <c r="P2" s="1"/>
      <c r="Q2" s="239" t="s">
        <v>2893</v>
      </c>
      <c r="R2" s="253" t="s">
        <v>2897</v>
      </c>
      <c r="S2" s="239" t="s">
        <v>2900</v>
      </c>
      <c r="T2" s="239" t="s">
        <v>2898</v>
      </c>
      <c r="U2" s="265" t="s">
        <v>2897</v>
      </c>
      <c r="V2" s="266"/>
      <c r="W2" s="267" t="s">
        <v>1864</v>
      </c>
      <c r="X2" s="267" t="s">
        <v>2893</v>
      </c>
      <c r="Y2" s="267" t="s">
        <v>2898</v>
      </c>
      <c r="Z2" s="292" t="s">
        <v>2901</v>
      </c>
      <c r="AA2" s="292" t="s">
        <v>2902</v>
      </c>
      <c r="AB2" s="292" t="s">
        <v>2903</v>
      </c>
      <c r="AC2" s="292" t="s">
        <v>2904</v>
      </c>
      <c r="AD2" s="292" t="s">
        <v>2905</v>
      </c>
      <c r="AE2" s="292" t="s">
        <v>2906</v>
      </c>
      <c r="AF2" s="292" t="s">
        <v>2907</v>
      </c>
      <c r="AG2" s="292" t="s">
        <v>2908</v>
      </c>
      <c r="AH2" s="292" t="s">
        <v>2909</v>
      </c>
      <c r="AI2" s="292" t="s">
        <v>2910</v>
      </c>
      <c r="AJ2" s="292" t="s">
        <v>2911</v>
      </c>
      <c r="AK2" s="292" t="s">
        <v>2912</v>
      </c>
      <c r="AL2" s="322" t="s">
        <v>2913</v>
      </c>
      <c r="AM2" s="322" t="s">
        <v>2914</v>
      </c>
      <c r="AN2" s="323" t="s">
        <v>2915</v>
      </c>
      <c r="AO2" s="292" t="s">
        <v>2916</v>
      </c>
      <c r="AP2" s="292" t="s">
        <v>2917</v>
      </c>
      <c r="AQ2" s="292" t="s">
        <v>2918</v>
      </c>
      <c r="AR2" s="327" t="s">
        <v>2919</v>
      </c>
      <c r="AS2" s="329"/>
      <c r="AT2" s="329"/>
      <c r="AU2" s="329"/>
      <c r="AV2" s="329"/>
      <c r="AW2" s="329"/>
      <c r="AX2" s="329"/>
      <c r="AY2" s="329"/>
      <c r="AZ2" s="329"/>
      <c r="BA2" s="329"/>
      <c r="BB2" s="329"/>
      <c r="BC2" s="329"/>
      <c r="BD2" s="329"/>
      <c r="BE2" s="329"/>
      <c r="BF2" s="329"/>
      <c r="BG2" s="329"/>
      <c r="BH2" s="329"/>
      <c r="BI2" s="329"/>
      <c r="BJ2" s="329"/>
      <c r="BK2" s="329"/>
      <c r="BL2" s="329"/>
      <c r="BM2" s="329"/>
      <c r="BN2" s="329"/>
      <c r="BO2" s="329"/>
      <c r="BP2" s="329"/>
      <c r="BQ2" s="329"/>
      <c r="BR2" s="329"/>
      <c r="BS2" s="329"/>
      <c r="BT2" s="329"/>
      <c r="BU2" s="329"/>
    </row>
    <row r="3" s="77" customFormat="1" ht="13.1" spans="1:73">
      <c r="A3" s="80" t="s">
        <v>73</v>
      </c>
      <c r="B3" s="80"/>
      <c r="C3" s="80" t="s">
        <v>73</v>
      </c>
      <c r="D3" s="80" t="s">
        <v>73</v>
      </c>
      <c r="E3" s="80" t="s">
        <v>507</v>
      </c>
      <c r="F3" s="245"/>
      <c r="G3" s="80" t="s">
        <v>73</v>
      </c>
      <c r="H3" s="80" t="s">
        <v>508</v>
      </c>
      <c r="I3" s="80" t="s">
        <v>509</v>
      </c>
      <c r="J3" s="80" t="s">
        <v>507</v>
      </c>
      <c r="K3" s="1"/>
      <c r="L3" s="251" t="s">
        <v>73</v>
      </c>
      <c r="M3" s="254"/>
      <c r="N3" s="80" t="s">
        <v>2920</v>
      </c>
      <c r="O3" s="80" t="s">
        <v>508</v>
      </c>
      <c r="P3" s="1"/>
      <c r="Q3" s="251" t="s">
        <v>73</v>
      </c>
      <c r="R3" s="80"/>
      <c r="S3" s="80" t="s">
        <v>73</v>
      </c>
      <c r="T3" s="80"/>
      <c r="U3" s="268"/>
      <c r="V3" s="269"/>
      <c r="W3" s="270"/>
      <c r="X3" s="271" t="s">
        <v>73</v>
      </c>
      <c r="Y3" s="293" t="s">
        <v>2920</v>
      </c>
      <c r="Z3" s="294" t="s">
        <v>508</v>
      </c>
      <c r="AA3" s="271" t="s">
        <v>652</v>
      </c>
      <c r="AB3" s="294" t="s">
        <v>508</v>
      </c>
      <c r="AC3" s="271" t="s">
        <v>507</v>
      </c>
      <c r="AD3" s="271" t="s">
        <v>2921</v>
      </c>
      <c r="AE3" s="271" t="s">
        <v>653</v>
      </c>
      <c r="AF3" s="271"/>
      <c r="AG3" s="271" t="s">
        <v>653</v>
      </c>
      <c r="AH3" s="271" t="s">
        <v>653</v>
      </c>
      <c r="AI3" s="271" t="s">
        <v>507</v>
      </c>
      <c r="AJ3" s="271" t="s">
        <v>507</v>
      </c>
      <c r="AK3" s="271" t="s">
        <v>507</v>
      </c>
      <c r="AL3" s="271" t="s">
        <v>2921</v>
      </c>
      <c r="AM3" s="271" t="s">
        <v>653</v>
      </c>
      <c r="AN3" s="271"/>
      <c r="AO3" s="271" t="s">
        <v>653</v>
      </c>
      <c r="AP3" s="271" t="s">
        <v>653</v>
      </c>
      <c r="AQ3" s="271" t="s">
        <v>507</v>
      </c>
      <c r="AR3" s="328" t="s">
        <v>507</v>
      </c>
      <c r="AS3" s="290"/>
      <c r="AT3" s="290"/>
      <c r="AU3" s="290"/>
      <c r="AV3" s="290"/>
      <c r="AW3" s="290"/>
      <c r="AX3" s="290"/>
      <c r="AY3" s="290"/>
      <c r="AZ3" s="290"/>
      <c r="BA3" s="290"/>
      <c r="BB3" s="290"/>
      <c r="BC3" s="290"/>
      <c r="BD3" s="290"/>
      <c r="BE3" s="290"/>
      <c r="BF3" s="290"/>
      <c r="BG3" s="290"/>
      <c r="BH3" s="290"/>
      <c r="BI3" s="290"/>
      <c r="BJ3" s="290"/>
      <c r="BK3" s="290"/>
      <c r="BL3" s="290"/>
      <c r="BM3" s="290"/>
      <c r="BN3" s="290"/>
      <c r="BO3" s="290"/>
      <c r="BP3" s="290"/>
      <c r="BQ3" s="290"/>
      <c r="BR3" s="290"/>
      <c r="BS3" s="290"/>
      <c r="BT3" s="290"/>
      <c r="BU3" s="290"/>
    </row>
    <row r="4" s="78" customFormat="1" spans="1:73">
      <c r="A4" s="240" t="s">
        <v>2922</v>
      </c>
      <c r="B4" s="240"/>
      <c r="C4" s="240"/>
      <c r="D4" s="240"/>
      <c r="E4" s="240"/>
      <c r="F4" s="229"/>
      <c r="G4" s="246" t="s">
        <v>2923</v>
      </c>
      <c r="H4" s="247"/>
      <c r="I4" s="247"/>
      <c r="J4" s="252"/>
      <c r="K4" s="1"/>
      <c r="L4" s="81" t="s">
        <v>2924</v>
      </c>
      <c r="M4" s="82"/>
      <c r="N4" s="82"/>
      <c r="O4" s="93"/>
      <c r="P4" s="1"/>
      <c r="Q4" s="247" t="s">
        <v>2925</v>
      </c>
      <c r="R4" s="247"/>
      <c r="S4" s="247"/>
      <c r="T4" s="247"/>
      <c r="U4" s="247"/>
      <c r="V4" s="272"/>
      <c r="W4" s="273"/>
      <c r="X4" s="273" t="s">
        <v>2926</v>
      </c>
      <c r="Y4" s="270"/>
      <c r="Z4" s="270"/>
      <c r="AA4" s="270"/>
      <c r="AB4" s="270"/>
      <c r="AC4" s="270"/>
      <c r="AD4" s="270"/>
      <c r="AE4" s="270"/>
      <c r="AF4" s="270"/>
      <c r="AG4" s="270"/>
      <c r="AH4" s="270"/>
      <c r="AI4" s="270"/>
      <c r="AJ4" s="270"/>
      <c r="AK4" s="270"/>
      <c r="AL4" s="270"/>
      <c r="AM4" s="270"/>
      <c r="AN4" s="270"/>
      <c r="AO4" s="270"/>
      <c r="AP4" s="270"/>
      <c r="AQ4" s="270"/>
      <c r="AR4" s="293"/>
      <c r="AS4" s="290"/>
      <c r="AT4" s="290"/>
      <c r="AU4" s="290"/>
      <c r="AV4" s="290"/>
      <c r="AW4" s="290"/>
      <c r="AX4" s="290"/>
      <c r="AY4" s="290"/>
      <c r="AZ4" s="290"/>
      <c r="BA4" s="290"/>
      <c r="BB4" s="290"/>
      <c r="BC4" s="290"/>
      <c r="BD4" s="290"/>
      <c r="BE4" s="290"/>
      <c r="BF4" s="290"/>
      <c r="BG4" s="290"/>
      <c r="BH4" s="290"/>
      <c r="BI4" s="290"/>
      <c r="BJ4" s="290"/>
      <c r="BK4" s="290"/>
      <c r="BL4" s="290"/>
      <c r="BM4" s="329"/>
      <c r="BN4" s="329"/>
      <c r="BO4" s="329"/>
      <c r="BP4" s="329"/>
      <c r="BQ4" s="329"/>
      <c r="BR4" s="329"/>
      <c r="BS4" s="329"/>
      <c r="BT4" s="329"/>
      <c r="BU4" s="329"/>
    </row>
    <row r="5" s="229" customFormat="1" spans="1:73">
      <c r="A5" s="1392" t="s">
        <v>203</v>
      </c>
      <c r="B5" s="1392" t="s">
        <v>204</v>
      </c>
      <c r="C5" s="242" t="s">
        <v>205</v>
      </c>
      <c r="D5" s="1392" t="s">
        <v>2927</v>
      </c>
      <c r="E5" s="248" t="s">
        <v>521</v>
      </c>
      <c r="G5" s="1392" t="s">
        <v>237</v>
      </c>
      <c r="H5" s="1392" t="s">
        <v>2087</v>
      </c>
      <c r="I5" s="1392" t="s">
        <v>2928</v>
      </c>
      <c r="J5" s="1392" t="s">
        <v>539</v>
      </c>
      <c r="K5" s="1"/>
      <c r="L5" s="1392" t="s">
        <v>237</v>
      </c>
      <c r="M5" s="255" t="s">
        <v>2929</v>
      </c>
      <c r="N5" s="1392" t="s">
        <v>2930</v>
      </c>
      <c r="O5" s="1392" t="s">
        <v>596</v>
      </c>
      <c r="P5" s="1"/>
      <c r="Q5" s="259" t="s">
        <v>237</v>
      </c>
      <c r="R5" s="255" t="s">
        <v>2929</v>
      </c>
      <c r="S5" s="260" t="str">
        <f>CONCATENATE("CN",T5)</f>
        <v>CNZ1</v>
      </c>
      <c r="T5" s="241" t="s">
        <v>2930</v>
      </c>
      <c r="U5" s="274" t="s">
        <v>287</v>
      </c>
      <c r="V5" s="275"/>
      <c r="W5" s="276" t="s">
        <v>2931</v>
      </c>
      <c r="X5" s="277" t="s">
        <v>2929</v>
      </c>
      <c r="Y5" s="277" t="s">
        <v>2087</v>
      </c>
      <c r="Z5" s="277" t="s">
        <v>596</v>
      </c>
      <c r="AA5" s="277" t="s">
        <v>2932</v>
      </c>
      <c r="AB5" s="277" t="s">
        <v>596</v>
      </c>
      <c r="AC5" s="277" t="s">
        <v>2933</v>
      </c>
      <c r="AD5" s="305">
        <v>0.08</v>
      </c>
      <c r="AE5" s="277"/>
      <c r="AF5" s="306" t="s">
        <v>2934</v>
      </c>
      <c r="AG5" s="315">
        <v>4279</v>
      </c>
      <c r="AH5" s="315">
        <v>21396</v>
      </c>
      <c r="AI5" s="277"/>
      <c r="AJ5" s="277" t="s">
        <v>2935</v>
      </c>
      <c r="AK5" s="277" t="s">
        <v>2933</v>
      </c>
      <c r="AL5" s="305">
        <v>0.2</v>
      </c>
      <c r="AM5" s="277"/>
      <c r="AN5" s="306" t="s">
        <v>2934</v>
      </c>
      <c r="AO5" s="315">
        <v>4279</v>
      </c>
      <c r="AP5" s="315">
        <v>21396</v>
      </c>
      <c r="AQ5" s="277"/>
      <c r="AR5" s="277" t="s">
        <v>2935</v>
      </c>
      <c r="AS5" s="290"/>
      <c r="AT5" s="290"/>
      <c r="AU5" s="290"/>
      <c r="AV5" s="290"/>
      <c r="AW5" s="290"/>
      <c r="AX5" s="290"/>
      <c r="AY5" s="290"/>
      <c r="AZ5" s="290"/>
      <c r="BA5" s="290"/>
      <c r="BB5" s="290"/>
      <c r="BC5" s="290"/>
      <c r="BD5" s="290"/>
      <c r="BE5" s="290"/>
      <c r="BF5" s="290"/>
      <c r="BG5" s="290"/>
      <c r="BH5" s="290"/>
      <c r="BI5" s="290"/>
      <c r="BJ5" s="290"/>
      <c r="BK5" s="290"/>
      <c r="BL5" s="290"/>
      <c r="BM5" s="231"/>
      <c r="BN5" s="231"/>
      <c r="BO5" s="231"/>
      <c r="BP5" s="231"/>
      <c r="BQ5" s="231"/>
      <c r="BR5" s="231"/>
      <c r="BS5" s="231"/>
      <c r="BT5" s="231"/>
      <c r="BU5" s="231"/>
    </row>
    <row r="6" s="78" customFormat="1" spans="1:73">
      <c r="A6" s="1392" t="s">
        <v>203</v>
      </c>
      <c r="B6" s="1392" t="s">
        <v>204</v>
      </c>
      <c r="C6" s="242" t="s">
        <v>209</v>
      </c>
      <c r="D6" s="1392" t="s">
        <v>2927</v>
      </c>
      <c r="E6" s="248" t="s">
        <v>521</v>
      </c>
      <c r="F6" s="229"/>
      <c r="G6" s="1392" t="s">
        <v>205</v>
      </c>
      <c r="H6" s="1392" t="s">
        <v>2087</v>
      </c>
      <c r="I6" s="1392" t="s">
        <v>2928</v>
      </c>
      <c r="J6" s="1392" t="s">
        <v>539</v>
      </c>
      <c r="K6" s="1"/>
      <c r="L6" s="1392" t="s">
        <v>205</v>
      </c>
      <c r="M6" s="256" t="s">
        <v>2936</v>
      </c>
      <c r="N6" s="1392" t="s">
        <v>2930</v>
      </c>
      <c r="O6" s="1392" t="s">
        <v>596</v>
      </c>
      <c r="P6" s="1"/>
      <c r="Q6" s="261" t="s">
        <v>205</v>
      </c>
      <c r="R6" s="256" t="s">
        <v>2936</v>
      </c>
      <c r="S6" s="260" t="str">
        <f t="shared" ref="S6:S69" si="0">CONCATENATE("CN",T6)</f>
        <v>CNZ1</v>
      </c>
      <c r="T6" s="241" t="s">
        <v>2930</v>
      </c>
      <c r="U6" s="278"/>
      <c r="V6" s="279"/>
      <c r="W6" s="276" t="s">
        <v>2931</v>
      </c>
      <c r="X6" s="277" t="s">
        <v>2929</v>
      </c>
      <c r="Y6" s="277" t="s">
        <v>2087</v>
      </c>
      <c r="Z6" s="277" t="s">
        <v>596</v>
      </c>
      <c r="AA6" s="277" t="s">
        <v>2937</v>
      </c>
      <c r="AB6" s="277" t="s">
        <v>596</v>
      </c>
      <c r="AC6" s="277" t="s">
        <v>2933</v>
      </c>
      <c r="AD6" s="305">
        <v>0.08</v>
      </c>
      <c r="AE6" s="277"/>
      <c r="AF6" s="306" t="s">
        <v>2934</v>
      </c>
      <c r="AG6" s="315">
        <v>4279</v>
      </c>
      <c r="AH6" s="315">
        <v>21396</v>
      </c>
      <c r="AI6" s="277"/>
      <c r="AJ6" s="277" t="s">
        <v>2935</v>
      </c>
      <c r="AK6" s="277" t="s">
        <v>2933</v>
      </c>
      <c r="AL6" s="305">
        <v>0.2</v>
      </c>
      <c r="AM6" s="277"/>
      <c r="AN6" s="306" t="s">
        <v>2934</v>
      </c>
      <c r="AO6" s="315">
        <v>4279</v>
      </c>
      <c r="AP6" s="315">
        <v>21396</v>
      </c>
      <c r="AQ6" s="277"/>
      <c r="AR6" s="277" t="s">
        <v>2935</v>
      </c>
      <c r="AS6" s="290"/>
      <c r="AT6" s="290"/>
      <c r="AU6" s="290"/>
      <c r="AV6" s="290"/>
      <c r="AW6" s="290"/>
      <c r="AX6" s="290"/>
      <c r="AY6" s="290"/>
      <c r="AZ6" s="290"/>
      <c r="BA6" s="290"/>
      <c r="BB6" s="290"/>
      <c r="BC6" s="290"/>
      <c r="BD6" s="290"/>
      <c r="BE6" s="290"/>
      <c r="BF6" s="290"/>
      <c r="BG6" s="290"/>
      <c r="BH6" s="290"/>
      <c r="BI6" s="290"/>
      <c r="BJ6" s="290"/>
      <c r="BK6" s="290"/>
      <c r="BL6" s="290"/>
      <c r="BM6" s="329"/>
      <c r="BN6" s="329"/>
      <c r="BO6" s="329"/>
      <c r="BP6" s="329"/>
      <c r="BQ6" s="329"/>
      <c r="BR6" s="329"/>
      <c r="BS6" s="329"/>
      <c r="BT6" s="329"/>
      <c r="BU6" s="329"/>
    </row>
    <row r="7" s="78" customFormat="1" spans="1:73">
      <c r="A7" s="1392" t="s">
        <v>203</v>
      </c>
      <c r="B7" s="1392" t="s">
        <v>204</v>
      </c>
      <c r="C7" s="242" t="s">
        <v>213</v>
      </c>
      <c r="D7" s="1392" t="s">
        <v>2927</v>
      </c>
      <c r="E7" s="248" t="s">
        <v>521</v>
      </c>
      <c r="F7" s="229"/>
      <c r="G7" s="1392" t="s">
        <v>449</v>
      </c>
      <c r="H7" s="1392" t="s">
        <v>2087</v>
      </c>
      <c r="I7" s="1392" t="s">
        <v>2928</v>
      </c>
      <c r="J7" s="1392" t="s">
        <v>539</v>
      </c>
      <c r="K7" s="1"/>
      <c r="L7" s="1392" t="s">
        <v>449</v>
      </c>
      <c r="M7" s="256" t="s">
        <v>2938</v>
      </c>
      <c r="N7" s="1392" t="s">
        <v>2930</v>
      </c>
      <c r="O7" s="1392" t="s">
        <v>596</v>
      </c>
      <c r="P7" s="1"/>
      <c r="Q7" s="261" t="s">
        <v>449</v>
      </c>
      <c r="R7" s="256" t="s">
        <v>2938</v>
      </c>
      <c r="S7" s="260" t="str">
        <f t="shared" si="0"/>
        <v>CNZ1</v>
      </c>
      <c r="T7" s="241" t="s">
        <v>2930</v>
      </c>
      <c r="U7" s="278"/>
      <c r="V7" s="279"/>
      <c r="W7" s="276" t="s">
        <v>2931</v>
      </c>
      <c r="X7" s="277" t="s">
        <v>2929</v>
      </c>
      <c r="Y7" s="277" t="s">
        <v>2087</v>
      </c>
      <c r="Z7" s="277" t="s">
        <v>596</v>
      </c>
      <c r="AA7" s="277" t="s">
        <v>2939</v>
      </c>
      <c r="AB7" s="277" t="s">
        <v>596</v>
      </c>
      <c r="AC7" s="277" t="s">
        <v>2933</v>
      </c>
      <c r="AD7" s="305">
        <v>0.08</v>
      </c>
      <c r="AE7" s="277"/>
      <c r="AF7" s="306" t="s">
        <v>2934</v>
      </c>
      <c r="AG7" s="315">
        <v>4279</v>
      </c>
      <c r="AH7" s="315">
        <v>21396</v>
      </c>
      <c r="AI7" s="277"/>
      <c r="AJ7" s="277" t="s">
        <v>2935</v>
      </c>
      <c r="AK7" s="277" t="s">
        <v>2933</v>
      </c>
      <c r="AL7" s="305">
        <v>0.2</v>
      </c>
      <c r="AM7" s="277"/>
      <c r="AN7" s="306" t="s">
        <v>2934</v>
      </c>
      <c r="AO7" s="315">
        <v>4279</v>
      </c>
      <c r="AP7" s="315">
        <v>21396</v>
      </c>
      <c r="AQ7" s="277"/>
      <c r="AR7" s="277" t="s">
        <v>2935</v>
      </c>
      <c r="AS7" s="290"/>
      <c r="AT7" s="290"/>
      <c r="AU7" s="290"/>
      <c r="AV7" s="290"/>
      <c r="AW7" s="290"/>
      <c r="AX7" s="290"/>
      <c r="AY7" s="290"/>
      <c r="AZ7" s="290"/>
      <c r="BA7" s="290"/>
      <c r="BB7" s="290"/>
      <c r="BC7" s="290"/>
      <c r="BD7" s="290"/>
      <c r="BE7" s="290"/>
      <c r="BF7" s="290"/>
      <c r="BG7" s="290"/>
      <c r="BH7" s="290"/>
      <c r="BI7" s="290"/>
      <c r="BJ7" s="290"/>
      <c r="BK7" s="290"/>
      <c r="BL7" s="290"/>
      <c r="BM7" s="329"/>
      <c r="BN7" s="329"/>
      <c r="BO7" s="329"/>
      <c r="BP7" s="329"/>
      <c r="BQ7" s="329"/>
      <c r="BR7" s="329"/>
      <c r="BS7" s="329"/>
      <c r="BT7" s="329"/>
      <c r="BU7" s="329"/>
    </row>
    <row r="8" s="78" customFormat="1" spans="1:73">
      <c r="A8" s="1392" t="s">
        <v>203</v>
      </c>
      <c r="B8" s="1392" t="s">
        <v>204</v>
      </c>
      <c r="C8" s="242" t="s">
        <v>217</v>
      </c>
      <c r="D8" s="1392" t="s">
        <v>2927</v>
      </c>
      <c r="E8" s="248" t="s">
        <v>521</v>
      </c>
      <c r="F8" s="229"/>
      <c r="G8" s="1392" t="s">
        <v>2940</v>
      </c>
      <c r="H8" s="1392" t="s">
        <v>2087</v>
      </c>
      <c r="I8" s="1392" t="s">
        <v>2928</v>
      </c>
      <c r="J8" s="1392" t="s">
        <v>539</v>
      </c>
      <c r="K8" s="1"/>
      <c r="L8" s="1392" t="s">
        <v>2940</v>
      </c>
      <c r="M8" s="256" t="s">
        <v>2941</v>
      </c>
      <c r="N8" s="1392" t="s">
        <v>2930</v>
      </c>
      <c r="O8" s="1392" t="s">
        <v>596</v>
      </c>
      <c r="P8" s="1"/>
      <c r="Q8" s="261" t="s">
        <v>2940</v>
      </c>
      <c r="R8" s="256" t="s">
        <v>2941</v>
      </c>
      <c r="S8" s="260" t="str">
        <f t="shared" si="0"/>
        <v>CNZ1</v>
      </c>
      <c r="T8" s="241" t="s">
        <v>2930</v>
      </c>
      <c r="U8" s="278"/>
      <c r="V8" s="279"/>
      <c r="W8" s="276" t="s">
        <v>2931</v>
      </c>
      <c r="X8" s="277" t="s">
        <v>2929</v>
      </c>
      <c r="Y8" s="277" t="s">
        <v>2087</v>
      </c>
      <c r="Z8" s="277" t="s">
        <v>596</v>
      </c>
      <c r="AA8" s="277" t="s">
        <v>2942</v>
      </c>
      <c r="AB8" s="277" t="s">
        <v>596</v>
      </c>
      <c r="AC8" s="277" t="s">
        <v>2933</v>
      </c>
      <c r="AD8" s="305">
        <v>0.08</v>
      </c>
      <c r="AE8" s="277"/>
      <c r="AF8" s="306" t="s">
        <v>2934</v>
      </c>
      <c r="AG8" s="315">
        <v>4279</v>
      </c>
      <c r="AH8" s="315">
        <v>21396</v>
      </c>
      <c r="AI8" s="277"/>
      <c r="AJ8" s="277" t="s">
        <v>2935</v>
      </c>
      <c r="AK8" s="277" t="s">
        <v>2933</v>
      </c>
      <c r="AL8" s="305">
        <v>0.2</v>
      </c>
      <c r="AM8" s="277"/>
      <c r="AN8" s="306" t="s">
        <v>2934</v>
      </c>
      <c r="AO8" s="315">
        <v>4279</v>
      </c>
      <c r="AP8" s="315">
        <v>21396</v>
      </c>
      <c r="AQ8" s="277"/>
      <c r="AR8" s="277" t="s">
        <v>2935</v>
      </c>
      <c r="AS8" s="290"/>
      <c r="AT8" s="290"/>
      <c r="AU8" s="290"/>
      <c r="AV8" s="290"/>
      <c r="AW8" s="290"/>
      <c r="AX8" s="290"/>
      <c r="AY8" s="290"/>
      <c r="AZ8" s="290"/>
      <c r="BA8" s="290"/>
      <c r="BB8" s="290"/>
      <c r="BC8" s="290"/>
      <c r="BD8" s="290"/>
      <c r="BE8" s="290"/>
      <c r="BF8" s="290"/>
      <c r="BG8" s="290"/>
      <c r="BH8" s="290"/>
      <c r="BI8" s="290"/>
      <c r="BJ8" s="290"/>
      <c r="BK8" s="290"/>
      <c r="BL8" s="290"/>
      <c r="BM8" s="329"/>
      <c r="BN8" s="329"/>
      <c r="BO8" s="329"/>
      <c r="BP8" s="329"/>
      <c r="BQ8" s="329"/>
      <c r="BR8" s="329"/>
      <c r="BS8" s="329"/>
      <c r="BT8" s="329"/>
      <c r="BU8" s="329"/>
    </row>
    <row r="9" s="229" customFormat="1" spans="1:73">
      <c r="A9" s="1392" t="s">
        <v>203</v>
      </c>
      <c r="B9" s="1392" t="s">
        <v>204</v>
      </c>
      <c r="C9" s="242" t="s">
        <v>221</v>
      </c>
      <c r="D9" s="1392" t="s">
        <v>2927</v>
      </c>
      <c r="E9" s="248" t="s">
        <v>521</v>
      </c>
      <c r="G9" s="1392" t="s">
        <v>2943</v>
      </c>
      <c r="H9" s="1392" t="s">
        <v>2087</v>
      </c>
      <c r="I9" s="1392" t="s">
        <v>2928</v>
      </c>
      <c r="J9" s="1392" t="s">
        <v>539</v>
      </c>
      <c r="K9" s="1"/>
      <c r="L9" s="1392" t="s">
        <v>2943</v>
      </c>
      <c r="M9" s="255" t="s">
        <v>2944</v>
      </c>
      <c r="N9" s="1392" t="s">
        <v>2930</v>
      </c>
      <c r="O9" s="1392" t="s">
        <v>596</v>
      </c>
      <c r="P9" s="1"/>
      <c r="Q9" s="261" t="s">
        <v>2943</v>
      </c>
      <c r="R9" s="256" t="s">
        <v>2944</v>
      </c>
      <c r="S9" s="260" t="str">
        <f t="shared" si="0"/>
        <v>CNZ1</v>
      </c>
      <c r="T9" s="241" t="s">
        <v>2930</v>
      </c>
      <c r="U9" s="278"/>
      <c r="V9" s="279"/>
      <c r="W9" s="276" t="s">
        <v>2931</v>
      </c>
      <c r="X9" s="277" t="s">
        <v>2929</v>
      </c>
      <c r="Y9" s="277" t="s">
        <v>2087</v>
      </c>
      <c r="Z9" s="277" t="s">
        <v>596</v>
      </c>
      <c r="AA9" s="277" t="s">
        <v>2945</v>
      </c>
      <c r="AB9" s="277" t="s">
        <v>596</v>
      </c>
      <c r="AC9" s="277" t="s">
        <v>2933</v>
      </c>
      <c r="AD9" s="305">
        <v>0.08</v>
      </c>
      <c r="AE9" s="277"/>
      <c r="AF9" s="306" t="s">
        <v>2934</v>
      </c>
      <c r="AG9" s="315">
        <v>4279</v>
      </c>
      <c r="AH9" s="315">
        <v>21396</v>
      </c>
      <c r="AI9" s="277"/>
      <c r="AJ9" s="277" t="s">
        <v>2935</v>
      </c>
      <c r="AK9" s="277" t="s">
        <v>2933</v>
      </c>
      <c r="AL9" s="305">
        <v>0.2</v>
      </c>
      <c r="AM9" s="277"/>
      <c r="AN9" s="306" t="s">
        <v>2934</v>
      </c>
      <c r="AO9" s="315">
        <v>4279</v>
      </c>
      <c r="AP9" s="315">
        <v>21396</v>
      </c>
      <c r="AQ9" s="277"/>
      <c r="AR9" s="277" t="s">
        <v>2935</v>
      </c>
      <c r="AS9" s="290"/>
      <c r="AT9" s="290"/>
      <c r="AU9" s="290"/>
      <c r="AV9" s="290"/>
      <c r="AW9" s="290"/>
      <c r="AX9" s="290"/>
      <c r="AY9" s="290"/>
      <c r="AZ9" s="290"/>
      <c r="BA9" s="290"/>
      <c r="BB9" s="290"/>
      <c r="BC9" s="290"/>
      <c r="BD9" s="290"/>
      <c r="BE9" s="290"/>
      <c r="BF9" s="290"/>
      <c r="BG9" s="290"/>
      <c r="BH9" s="290"/>
      <c r="BI9" s="290"/>
      <c r="BJ9" s="290"/>
      <c r="BK9" s="290"/>
      <c r="BL9" s="290"/>
      <c r="BM9" s="231"/>
      <c r="BN9" s="231"/>
      <c r="BO9" s="231"/>
      <c r="BP9" s="231"/>
      <c r="BQ9" s="231"/>
      <c r="BR9" s="231"/>
      <c r="BS9" s="231"/>
      <c r="BT9" s="231"/>
      <c r="BU9" s="231"/>
    </row>
    <row r="10" s="229" customFormat="1" spans="1:73">
      <c r="A10" s="1392" t="s">
        <v>203</v>
      </c>
      <c r="B10" s="1392" t="s">
        <v>204</v>
      </c>
      <c r="C10" s="1393" t="s">
        <v>225</v>
      </c>
      <c r="D10" s="1392" t="s">
        <v>2927</v>
      </c>
      <c r="E10" s="248" t="s">
        <v>521</v>
      </c>
      <c r="F10" s="1"/>
      <c r="G10" s="1392" t="s">
        <v>237</v>
      </c>
      <c r="H10" s="1392" t="s">
        <v>2930</v>
      </c>
      <c r="I10" s="1392" t="s">
        <v>2946</v>
      </c>
      <c r="J10" s="1392" t="s">
        <v>539</v>
      </c>
      <c r="K10" s="1"/>
      <c r="L10" s="1392" t="s">
        <v>237</v>
      </c>
      <c r="M10" s="255" t="s">
        <v>2929</v>
      </c>
      <c r="N10" s="1392" t="s">
        <v>2087</v>
      </c>
      <c r="O10" s="1392" t="s">
        <v>596</v>
      </c>
      <c r="P10" s="1"/>
      <c r="Q10" s="259" t="s">
        <v>237</v>
      </c>
      <c r="R10" s="255" t="s">
        <v>2929</v>
      </c>
      <c r="S10" s="260" t="str">
        <f t="shared" si="0"/>
        <v>CNSH</v>
      </c>
      <c r="T10" s="241" t="s">
        <v>2087</v>
      </c>
      <c r="U10" s="274" t="s">
        <v>238</v>
      </c>
      <c r="V10" s="275"/>
      <c r="W10" s="276" t="s">
        <v>2931</v>
      </c>
      <c r="X10" s="277" t="s">
        <v>2929</v>
      </c>
      <c r="Y10" s="277" t="s">
        <v>2087</v>
      </c>
      <c r="Z10" s="277" t="s">
        <v>596</v>
      </c>
      <c r="AA10" s="277" t="s">
        <v>2947</v>
      </c>
      <c r="AB10" s="277" t="s">
        <v>596</v>
      </c>
      <c r="AC10" s="277" t="s">
        <v>2933</v>
      </c>
      <c r="AD10" s="305">
        <v>0.08</v>
      </c>
      <c r="AE10" s="277"/>
      <c r="AF10" s="306" t="s">
        <v>2934</v>
      </c>
      <c r="AG10" s="315">
        <v>4279</v>
      </c>
      <c r="AH10" s="315">
        <v>21396</v>
      </c>
      <c r="AI10" s="277"/>
      <c r="AJ10" s="277" t="s">
        <v>2935</v>
      </c>
      <c r="AK10" s="277" t="s">
        <v>2933</v>
      </c>
      <c r="AL10" s="305">
        <v>0.2</v>
      </c>
      <c r="AM10" s="277"/>
      <c r="AN10" s="306" t="s">
        <v>2934</v>
      </c>
      <c r="AO10" s="315">
        <v>4279</v>
      </c>
      <c r="AP10" s="315">
        <v>21396</v>
      </c>
      <c r="AQ10" s="277"/>
      <c r="AR10" s="277" t="s">
        <v>2935</v>
      </c>
      <c r="AS10" s="290"/>
      <c r="AT10" s="290"/>
      <c r="AU10" s="290"/>
      <c r="AV10" s="290"/>
      <c r="AW10" s="290"/>
      <c r="AX10" s="290"/>
      <c r="AY10" s="290"/>
      <c r="AZ10" s="290"/>
      <c r="BA10" s="290"/>
      <c r="BB10" s="290"/>
      <c r="BC10" s="290"/>
      <c r="BD10" s="290"/>
      <c r="BE10" s="290"/>
      <c r="BF10" s="290"/>
      <c r="BG10" s="290"/>
      <c r="BH10" s="290"/>
      <c r="BI10" s="290"/>
      <c r="BJ10" s="290"/>
      <c r="BK10" s="290"/>
      <c r="BL10" s="290"/>
      <c r="BM10" s="231"/>
      <c r="BN10" s="231"/>
      <c r="BO10" s="231"/>
      <c r="BP10" s="231"/>
      <c r="BQ10" s="231"/>
      <c r="BR10" s="231"/>
      <c r="BS10" s="231"/>
      <c r="BT10" s="231"/>
      <c r="BU10" s="231"/>
    </row>
    <row r="11" s="78" customFormat="1" spans="1:73">
      <c r="A11" s="1392" t="s">
        <v>203</v>
      </c>
      <c r="B11" s="1392" t="s">
        <v>204</v>
      </c>
      <c r="C11" s="1393" t="s">
        <v>229</v>
      </c>
      <c r="D11" s="1392" t="s">
        <v>2927</v>
      </c>
      <c r="E11" s="248" t="s">
        <v>521</v>
      </c>
      <c r="F11" s="1"/>
      <c r="G11" s="1392" t="s">
        <v>205</v>
      </c>
      <c r="H11" s="1392" t="s">
        <v>2930</v>
      </c>
      <c r="I11" s="1392" t="s">
        <v>2946</v>
      </c>
      <c r="J11" s="1392" t="s">
        <v>539</v>
      </c>
      <c r="K11" s="1"/>
      <c r="L11" s="1392" t="s">
        <v>205</v>
      </c>
      <c r="M11" s="256" t="s">
        <v>2936</v>
      </c>
      <c r="N11" s="1392" t="s">
        <v>2087</v>
      </c>
      <c r="O11" s="1392" t="s">
        <v>596</v>
      </c>
      <c r="P11" s="1"/>
      <c r="Q11" s="261" t="s">
        <v>205</v>
      </c>
      <c r="R11" s="256" t="s">
        <v>2936</v>
      </c>
      <c r="S11" s="260" t="str">
        <f t="shared" si="0"/>
        <v>CNSH</v>
      </c>
      <c r="T11" s="241" t="s">
        <v>2087</v>
      </c>
      <c r="U11" s="278"/>
      <c r="V11" s="279"/>
      <c r="W11" s="276" t="s">
        <v>2931</v>
      </c>
      <c r="X11" s="277" t="s">
        <v>2929</v>
      </c>
      <c r="Y11" s="277" t="s">
        <v>2087</v>
      </c>
      <c r="Z11" s="277" t="s">
        <v>596</v>
      </c>
      <c r="AA11" s="277" t="s">
        <v>2948</v>
      </c>
      <c r="AB11" s="277" t="s">
        <v>596</v>
      </c>
      <c r="AC11" s="277" t="s">
        <v>2933</v>
      </c>
      <c r="AD11" s="305">
        <v>0.08</v>
      </c>
      <c r="AE11" s="277"/>
      <c r="AF11" s="306" t="s">
        <v>2934</v>
      </c>
      <c r="AG11" s="315">
        <v>4279</v>
      </c>
      <c r="AH11" s="315">
        <v>21396</v>
      </c>
      <c r="AI11" s="277"/>
      <c r="AJ11" s="277" t="s">
        <v>2935</v>
      </c>
      <c r="AK11" s="277" t="s">
        <v>2933</v>
      </c>
      <c r="AL11" s="305">
        <v>0.2</v>
      </c>
      <c r="AM11" s="277"/>
      <c r="AN11" s="306" t="s">
        <v>2934</v>
      </c>
      <c r="AO11" s="315">
        <v>4279</v>
      </c>
      <c r="AP11" s="315">
        <v>21396</v>
      </c>
      <c r="AQ11" s="277"/>
      <c r="AR11" s="277" t="s">
        <v>2935</v>
      </c>
      <c r="AS11" s="290"/>
      <c r="AT11" s="290"/>
      <c r="AU11" s="290"/>
      <c r="AV11" s="290"/>
      <c r="AW11" s="290"/>
      <c r="AX11" s="290"/>
      <c r="AY11" s="290"/>
      <c r="AZ11" s="290"/>
      <c r="BA11" s="290"/>
      <c r="BB11" s="290"/>
      <c r="BC11" s="290"/>
      <c r="BD11" s="290"/>
      <c r="BE11" s="290"/>
      <c r="BF11" s="290"/>
      <c r="BG11" s="290"/>
      <c r="BH11" s="290"/>
      <c r="BI11" s="290"/>
      <c r="BJ11" s="290"/>
      <c r="BK11" s="290"/>
      <c r="BL11" s="290"/>
      <c r="BM11" s="329"/>
      <c r="BN11" s="329"/>
      <c r="BO11" s="329"/>
      <c r="BP11" s="329"/>
      <c r="BQ11" s="329"/>
      <c r="BR11" s="329"/>
      <c r="BS11" s="329"/>
      <c r="BT11" s="329"/>
      <c r="BU11" s="329"/>
    </row>
    <row r="12" s="78" customFormat="1" ht="15.45" customHeight="1" spans="1:73">
      <c r="A12" s="1392" t="s">
        <v>203</v>
      </c>
      <c r="B12" s="1392" t="s">
        <v>204</v>
      </c>
      <c r="C12" s="1393" t="s">
        <v>233</v>
      </c>
      <c r="D12" s="1392" t="s">
        <v>2927</v>
      </c>
      <c r="E12" s="248" t="s">
        <v>521</v>
      </c>
      <c r="F12" s="1"/>
      <c r="G12" s="1392" t="s">
        <v>449</v>
      </c>
      <c r="H12" s="1392" t="s">
        <v>2930</v>
      </c>
      <c r="I12" s="1392" t="s">
        <v>2946</v>
      </c>
      <c r="J12" s="1392" t="s">
        <v>539</v>
      </c>
      <c r="K12" s="1"/>
      <c r="L12" s="1392" t="s">
        <v>449</v>
      </c>
      <c r="M12" s="256" t="s">
        <v>2938</v>
      </c>
      <c r="N12" s="1392" t="s">
        <v>2087</v>
      </c>
      <c r="O12" s="1392" t="s">
        <v>596</v>
      </c>
      <c r="P12" s="1"/>
      <c r="Q12" s="261" t="s">
        <v>449</v>
      </c>
      <c r="R12" s="256" t="s">
        <v>2938</v>
      </c>
      <c r="S12" s="260" t="str">
        <f t="shared" si="0"/>
        <v>CNSH</v>
      </c>
      <c r="T12" s="241" t="s">
        <v>2087</v>
      </c>
      <c r="U12" s="278"/>
      <c r="V12" s="279"/>
      <c r="W12" s="280" t="s">
        <v>2931</v>
      </c>
      <c r="X12" s="281" t="s">
        <v>2936</v>
      </c>
      <c r="Y12" s="295" t="s">
        <v>2087</v>
      </c>
      <c r="Z12" s="296" t="s">
        <v>596</v>
      </c>
      <c r="AA12" s="297" t="s">
        <v>2932</v>
      </c>
      <c r="AB12" s="296" t="s">
        <v>596</v>
      </c>
      <c r="AC12" s="297" t="s">
        <v>2933</v>
      </c>
      <c r="AD12" s="307">
        <v>0.005</v>
      </c>
      <c r="AE12" s="297"/>
      <c r="AF12" s="297" t="s">
        <v>2934</v>
      </c>
      <c r="AG12" s="316">
        <v>4279</v>
      </c>
      <c r="AH12" s="316">
        <v>21396</v>
      </c>
      <c r="AI12" s="281"/>
      <c r="AJ12" s="281" t="s">
        <v>2935</v>
      </c>
      <c r="AK12" s="297" t="s">
        <v>2933</v>
      </c>
      <c r="AL12" s="324">
        <v>0.005</v>
      </c>
      <c r="AM12" s="297"/>
      <c r="AN12" s="297" t="s">
        <v>2934</v>
      </c>
      <c r="AO12" s="316">
        <v>4279</v>
      </c>
      <c r="AP12" s="316">
        <v>21396</v>
      </c>
      <c r="AQ12" s="281"/>
      <c r="AR12" s="281" t="s">
        <v>2935</v>
      </c>
      <c r="AS12" s="290"/>
      <c r="AT12" s="290"/>
      <c r="AU12" s="290"/>
      <c r="AV12" s="290"/>
      <c r="AW12" s="290"/>
      <c r="AX12" s="290"/>
      <c r="AY12" s="290"/>
      <c r="AZ12" s="290"/>
      <c r="BA12" s="290"/>
      <c r="BB12" s="290"/>
      <c r="BC12" s="290"/>
      <c r="BD12" s="290"/>
      <c r="BE12" s="290"/>
      <c r="BF12" s="290"/>
      <c r="BG12" s="290"/>
      <c r="BH12" s="290"/>
      <c r="BI12" s="290"/>
      <c r="BJ12" s="290"/>
      <c r="BK12" s="290"/>
      <c r="BL12" s="290"/>
      <c r="BM12" s="329"/>
      <c r="BN12" s="329"/>
      <c r="BO12" s="329"/>
      <c r="BP12" s="329"/>
      <c r="BQ12" s="329"/>
      <c r="BR12" s="329"/>
      <c r="BS12" s="329"/>
      <c r="BT12" s="329"/>
      <c r="BU12" s="329"/>
    </row>
    <row r="13" s="78" customFormat="1" spans="1:73">
      <c r="A13" s="1392" t="s">
        <v>203</v>
      </c>
      <c r="B13" s="1392" t="s">
        <v>204</v>
      </c>
      <c r="C13" s="1393" t="s">
        <v>237</v>
      </c>
      <c r="D13" s="1392" t="s">
        <v>2927</v>
      </c>
      <c r="E13" s="248" t="s">
        <v>521</v>
      </c>
      <c r="F13" s="1"/>
      <c r="G13" s="1392" t="s">
        <v>2940</v>
      </c>
      <c r="H13" s="1392" t="s">
        <v>2930</v>
      </c>
      <c r="I13" s="1392" t="s">
        <v>2946</v>
      </c>
      <c r="J13" s="1392" t="s">
        <v>539</v>
      </c>
      <c r="K13" s="1"/>
      <c r="L13" s="1392" t="s">
        <v>2940</v>
      </c>
      <c r="M13" s="256" t="s">
        <v>2941</v>
      </c>
      <c r="N13" s="1392" t="s">
        <v>2087</v>
      </c>
      <c r="O13" s="1392" t="s">
        <v>596</v>
      </c>
      <c r="P13" s="1"/>
      <c r="Q13" s="261" t="s">
        <v>2940</v>
      </c>
      <c r="R13" s="256" t="s">
        <v>2941</v>
      </c>
      <c r="S13" s="260" t="str">
        <f t="shared" si="0"/>
        <v>CNSH</v>
      </c>
      <c r="T13" s="241" t="s">
        <v>2087</v>
      </c>
      <c r="U13" s="278"/>
      <c r="V13" s="279"/>
      <c r="W13" s="280" t="s">
        <v>2931</v>
      </c>
      <c r="X13" s="281" t="s">
        <v>2936</v>
      </c>
      <c r="Y13" s="295" t="s">
        <v>2087</v>
      </c>
      <c r="Z13" s="296" t="s">
        <v>596</v>
      </c>
      <c r="AA13" s="297" t="s">
        <v>2937</v>
      </c>
      <c r="AB13" s="296" t="s">
        <v>596</v>
      </c>
      <c r="AC13" s="297" t="s">
        <v>2933</v>
      </c>
      <c r="AD13" s="307">
        <v>0.005</v>
      </c>
      <c r="AE13" s="297"/>
      <c r="AF13" s="297" t="s">
        <v>2934</v>
      </c>
      <c r="AG13" s="316">
        <v>4279</v>
      </c>
      <c r="AH13" s="316">
        <v>21396</v>
      </c>
      <c r="AI13" s="281"/>
      <c r="AJ13" s="281" t="s">
        <v>2935</v>
      </c>
      <c r="AK13" s="297" t="s">
        <v>2933</v>
      </c>
      <c r="AL13" s="324">
        <v>0.005</v>
      </c>
      <c r="AM13" s="297"/>
      <c r="AN13" s="297" t="s">
        <v>2934</v>
      </c>
      <c r="AO13" s="316">
        <v>4279</v>
      </c>
      <c r="AP13" s="316">
        <v>21396</v>
      </c>
      <c r="AQ13" s="281"/>
      <c r="AR13" s="281" t="s">
        <v>2935</v>
      </c>
      <c r="AS13" s="290"/>
      <c r="AT13" s="290"/>
      <c r="AU13" s="290"/>
      <c r="AV13" s="290"/>
      <c r="AW13" s="290"/>
      <c r="AX13" s="290"/>
      <c r="AY13" s="290"/>
      <c r="AZ13" s="290"/>
      <c r="BA13" s="290"/>
      <c r="BB13" s="290"/>
      <c r="BC13" s="290"/>
      <c r="BD13" s="290"/>
      <c r="BE13" s="290"/>
      <c r="BF13" s="290"/>
      <c r="BG13" s="290"/>
      <c r="BH13" s="290"/>
      <c r="BI13" s="290"/>
      <c r="BJ13" s="290"/>
      <c r="BK13" s="290"/>
      <c r="BL13" s="290"/>
      <c r="BM13" s="329"/>
      <c r="BN13" s="329"/>
      <c r="BO13" s="329"/>
      <c r="BP13" s="329"/>
      <c r="BQ13" s="329"/>
      <c r="BR13" s="329"/>
      <c r="BS13" s="329"/>
      <c r="BT13" s="329"/>
      <c r="BU13" s="329"/>
    </row>
    <row r="14" s="229" customFormat="1" spans="1:73">
      <c r="A14" s="1392" t="s">
        <v>203</v>
      </c>
      <c r="B14" s="1392" t="s">
        <v>204</v>
      </c>
      <c r="C14" s="1393" t="s">
        <v>241</v>
      </c>
      <c r="D14" s="1392" t="s">
        <v>2927</v>
      </c>
      <c r="E14" s="248" t="s">
        <v>521</v>
      </c>
      <c r="F14" s="1"/>
      <c r="G14" s="1392" t="s">
        <v>2943</v>
      </c>
      <c r="H14" s="1392" t="s">
        <v>2930</v>
      </c>
      <c r="I14" s="1392" t="s">
        <v>2946</v>
      </c>
      <c r="J14" s="1392" t="s">
        <v>539</v>
      </c>
      <c r="K14" s="1"/>
      <c r="L14" s="1392" t="s">
        <v>2943</v>
      </c>
      <c r="M14" s="255" t="s">
        <v>2944</v>
      </c>
      <c r="N14" s="1392" t="s">
        <v>2087</v>
      </c>
      <c r="O14" s="1392" t="s">
        <v>596</v>
      </c>
      <c r="P14" s="1"/>
      <c r="Q14" s="261" t="s">
        <v>2943</v>
      </c>
      <c r="R14" s="256" t="s">
        <v>2944</v>
      </c>
      <c r="S14" s="260" t="str">
        <f t="shared" si="0"/>
        <v>CNSH</v>
      </c>
      <c r="T14" s="241" t="s">
        <v>2087</v>
      </c>
      <c r="U14" s="278"/>
      <c r="V14" s="279"/>
      <c r="W14" s="280" t="s">
        <v>2931</v>
      </c>
      <c r="X14" s="281" t="s">
        <v>2936</v>
      </c>
      <c r="Y14" s="295" t="s">
        <v>2087</v>
      </c>
      <c r="Z14" s="296" t="s">
        <v>596</v>
      </c>
      <c r="AA14" s="297" t="s">
        <v>2939</v>
      </c>
      <c r="AB14" s="296" t="s">
        <v>596</v>
      </c>
      <c r="AC14" s="297" t="s">
        <v>2933</v>
      </c>
      <c r="AD14" s="307">
        <v>0.005</v>
      </c>
      <c r="AE14" s="297"/>
      <c r="AF14" s="297" t="s">
        <v>2934</v>
      </c>
      <c r="AG14" s="316">
        <v>4279</v>
      </c>
      <c r="AH14" s="316">
        <v>21396</v>
      </c>
      <c r="AI14" s="281"/>
      <c r="AJ14" s="281" t="s">
        <v>2935</v>
      </c>
      <c r="AK14" s="297" t="s">
        <v>2933</v>
      </c>
      <c r="AL14" s="324">
        <v>0.005</v>
      </c>
      <c r="AM14" s="297"/>
      <c r="AN14" s="297" t="s">
        <v>2934</v>
      </c>
      <c r="AO14" s="316">
        <v>4279</v>
      </c>
      <c r="AP14" s="316">
        <v>21396</v>
      </c>
      <c r="AQ14" s="281"/>
      <c r="AR14" s="281" t="s">
        <v>2935</v>
      </c>
      <c r="AS14" s="290"/>
      <c r="AT14" s="290"/>
      <c r="AU14" s="290"/>
      <c r="AV14" s="290"/>
      <c r="AW14" s="290"/>
      <c r="AX14" s="290"/>
      <c r="AY14" s="290"/>
      <c r="AZ14" s="290"/>
      <c r="BA14" s="290"/>
      <c r="BB14" s="290"/>
      <c r="BC14" s="290"/>
      <c r="BD14" s="290"/>
      <c r="BE14" s="290"/>
      <c r="BF14" s="290"/>
      <c r="BG14" s="290"/>
      <c r="BH14" s="290"/>
      <c r="BI14" s="290"/>
      <c r="BJ14" s="290"/>
      <c r="BK14" s="290"/>
      <c r="BL14" s="290"/>
      <c r="BM14" s="231"/>
      <c r="BN14" s="231"/>
      <c r="BO14" s="231"/>
      <c r="BP14" s="231"/>
      <c r="BQ14" s="231"/>
      <c r="BR14" s="231"/>
      <c r="BS14" s="231"/>
      <c r="BT14" s="231"/>
      <c r="BU14" s="231"/>
    </row>
    <row r="15" s="230" customFormat="1" spans="1:73">
      <c r="A15" s="1392" t="s">
        <v>203</v>
      </c>
      <c r="B15" s="1392" t="s">
        <v>204</v>
      </c>
      <c r="C15" s="1393" t="s">
        <v>245</v>
      </c>
      <c r="D15" s="1392" t="s">
        <v>2927</v>
      </c>
      <c r="E15" s="248" t="s">
        <v>521</v>
      </c>
      <c r="F15" s="1"/>
      <c r="G15" s="1394" t="s">
        <v>237</v>
      </c>
      <c r="H15" s="1394" t="s">
        <v>2310</v>
      </c>
      <c r="I15" s="1394" t="s">
        <v>412</v>
      </c>
      <c r="J15" s="1394" t="s">
        <v>539</v>
      </c>
      <c r="K15" s="1"/>
      <c r="L15" s="1394" t="s">
        <v>237</v>
      </c>
      <c r="M15" s="257" t="s">
        <v>2929</v>
      </c>
      <c r="N15" s="1394" t="s">
        <v>2310</v>
      </c>
      <c r="O15" s="1394" t="s">
        <v>596</v>
      </c>
      <c r="P15" s="258"/>
      <c r="Q15" s="262" t="s">
        <v>237</v>
      </c>
      <c r="R15" s="257" t="s">
        <v>2929</v>
      </c>
      <c r="S15" s="260" t="str">
        <f t="shared" si="0"/>
        <v>CNA0</v>
      </c>
      <c r="T15" s="249" t="s">
        <v>2310</v>
      </c>
      <c r="U15" s="274"/>
      <c r="V15" s="282"/>
      <c r="W15" s="280" t="s">
        <v>2931</v>
      </c>
      <c r="X15" s="281" t="s">
        <v>2936</v>
      </c>
      <c r="Y15" s="295" t="s">
        <v>2087</v>
      </c>
      <c r="Z15" s="296" t="s">
        <v>596</v>
      </c>
      <c r="AA15" s="297" t="s">
        <v>2942</v>
      </c>
      <c r="AB15" s="296" t="s">
        <v>596</v>
      </c>
      <c r="AC15" s="297" t="s">
        <v>2933</v>
      </c>
      <c r="AD15" s="307">
        <v>0.005</v>
      </c>
      <c r="AE15" s="297"/>
      <c r="AF15" s="297" t="s">
        <v>2934</v>
      </c>
      <c r="AG15" s="316">
        <v>4279</v>
      </c>
      <c r="AH15" s="316">
        <v>21396</v>
      </c>
      <c r="AI15" s="281"/>
      <c r="AJ15" s="281" t="s">
        <v>2935</v>
      </c>
      <c r="AK15" s="297" t="s">
        <v>2933</v>
      </c>
      <c r="AL15" s="324">
        <v>0.005</v>
      </c>
      <c r="AM15" s="297"/>
      <c r="AN15" s="297" t="s">
        <v>2934</v>
      </c>
      <c r="AO15" s="316">
        <v>4279</v>
      </c>
      <c r="AP15" s="316">
        <v>21396</v>
      </c>
      <c r="AQ15" s="281"/>
      <c r="AR15" s="281" t="s">
        <v>2935</v>
      </c>
      <c r="AS15" s="290"/>
      <c r="AT15" s="290"/>
      <c r="AU15" s="290"/>
      <c r="AV15" s="290"/>
      <c r="AW15" s="290"/>
      <c r="AX15" s="290"/>
      <c r="AY15" s="290"/>
      <c r="AZ15" s="290"/>
      <c r="BA15" s="290"/>
      <c r="BB15" s="290"/>
      <c r="BC15" s="290"/>
      <c r="BD15" s="290"/>
      <c r="BE15" s="290"/>
      <c r="BF15" s="290"/>
      <c r="BG15" s="290"/>
      <c r="BH15" s="290"/>
      <c r="BI15" s="290"/>
      <c r="BJ15" s="290"/>
      <c r="BK15" s="290"/>
      <c r="BL15" s="290"/>
      <c r="BM15" s="330"/>
      <c r="BN15" s="330"/>
      <c r="BO15" s="330"/>
      <c r="BP15" s="330"/>
      <c r="BQ15" s="330"/>
      <c r="BR15" s="330"/>
      <c r="BS15" s="330"/>
      <c r="BT15" s="330"/>
      <c r="BU15" s="330"/>
    </row>
    <row r="16" s="78" customFormat="1" spans="1:73">
      <c r="A16" s="1392" t="s">
        <v>203</v>
      </c>
      <c r="B16" s="1392" t="s">
        <v>204</v>
      </c>
      <c r="C16" s="1393" t="s">
        <v>249</v>
      </c>
      <c r="D16" s="1392" t="s">
        <v>2927</v>
      </c>
      <c r="E16" s="248" t="s">
        <v>521</v>
      </c>
      <c r="F16" s="1"/>
      <c r="G16" s="1394" t="s">
        <v>205</v>
      </c>
      <c r="H16" s="1394" t="s">
        <v>2310</v>
      </c>
      <c r="I16" s="1394" t="s">
        <v>412</v>
      </c>
      <c r="J16" s="1394" t="s">
        <v>539</v>
      </c>
      <c r="K16" s="1"/>
      <c r="L16" s="1394" t="s">
        <v>205</v>
      </c>
      <c r="M16" s="257" t="s">
        <v>2936</v>
      </c>
      <c r="N16" s="1394" t="s">
        <v>2310</v>
      </c>
      <c r="O16" s="1394" t="s">
        <v>596</v>
      </c>
      <c r="P16" s="258"/>
      <c r="Q16" s="262" t="s">
        <v>205</v>
      </c>
      <c r="R16" s="257" t="s">
        <v>2936</v>
      </c>
      <c r="S16" s="260" t="str">
        <f t="shared" si="0"/>
        <v>CNA0</v>
      </c>
      <c r="T16" s="249" t="s">
        <v>2310</v>
      </c>
      <c r="U16" s="278"/>
      <c r="V16" s="279"/>
      <c r="W16" s="280" t="s">
        <v>2931</v>
      </c>
      <c r="X16" s="281" t="s">
        <v>2936</v>
      </c>
      <c r="Y16" s="295" t="s">
        <v>2087</v>
      </c>
      <c r="Z16" s="296" t="s">
        <v>596</v>
      </c>
      <c r="AA16" s="297" t="s">
        <v>2945</v>
      </c>
      <c r="AB16" s="296" t="s">
        <v>596</v>
      </c>
      <c r="AC16" s="297" t="s">
        <v>2933</v>
      </c>
      <c r="AD16" s="307">
        <v>0.005</v>
      </c>
      <c r="AE16" s="297"/>
      <c r="AF16" s="297" t="s">
        <v>2934</v>
      </c>
      <c r="AG16" s="316">
        <v>4279</v>
      </c>
      <c r="AH16" s="316">
        <v>21396</v>
      </c>
      <c r="AI16" s="281"/>
      <c r="AJ16" s="281" t="s">
        <v>2935</v>
      </c>
      <c r="AK16" s="297" t="s">
        <v>2933</v>
      </c>
      <c r="AL16" s="324">
        <v>0.005</v>
      </c>
      <c r="AM16" s="297"/>
      <c r="AN16" s="297" t="s">
        <v>2934</v>
      </c>
      <c r="AO16" s="316">
        <v>4279</v>
      </c>
      <c r="AP16" s="316">
        <v>21396</v>
      </c>
      <c r="AQ16" s="281"/>
      <c r="AR16" s="281" t="s">
        <v>2935</v>
      </c>
      <c r="AS16" s="290"/>
      <c r="AT16" s="290"/>
      <c r="AU16" s="290"/>
      <c r="AV16" s="290"/>
      <c r="AW16" s="290"/>
      <c r="AX16" s="290"/>
      <c r="AY16" s="290"/>
      <c r="AZ16" s="290"/>
      <c r="BA16" s="290"/>
      <c r="BB16" s="290"/>
      <c r="BC16" s="290"/>
      <c r="BD16" s="290"/>
      <c r="BE16" s="290"/>
      <c r="BF16" s="290"/>
      <c r="BG16" s="290"/>
      <c r="BH16" s="290"/>
      <c r="BI16" s="290"/>
      <c r="BJ16" s="290"/>
      <c r="BK16" s="290"/>
      <c r="BL16" s="290"/>
      <c r="BM16" s="329"/>
      <c r="BN16" s="329"/>
      <c r="BO16" s="329"/>
      <c r="BP16" s="329"/>
      <c r="BQ16" s="329"/>
      <c r="BR16" s="329"/>
      <c r="BS16" s="329"/>
      <c r="BT16" s="329"/>
      <c r="BU16" s="329"/>
    </row>
    <row r="17" s="78" customFormat="1" spans="1:73">
      <c r="A17" s="1392" t="s">
        <v>203</v>
      </c>
      <c r="B17" s="1392" t="s">
        <v>204</v>
      </c>
      <c r="C17" s="1393" t="s">
        <v>253</v>
      </c>
      <c r="D17" s="1392" t="s">
        <v>2927</v>
      </c>
      <c r="E17" s="248" t="s">
        <v>521</v>
      </c>
      <c r="F17" s="1"/>
      <c r="G17" s="1394" t="s">
        <v>449</v>
      </c>
      <c r="H17" s="1394" t="s">
        <v>2310</v>
      </c>
      <c r="I17" s="1394" t="s">
        <v>412</v>
      </c>
      <c r="J17" s="1394" t="s">
        <v>539</v>
      </c>
      <c r="K17" s="1"/>
      <c r="L17" s="1394" t="s">
        <v>449</v>
      </c>
      <c r="M17" s="257" t="s">
        <v>2938</v>
      </c>
      <c r="N17" s="1394" t="s">
        <v>2310</v>
      </c>
      <c r="O17" s="1394" t="s">
        <v>596</v>
      </c>
      <c r="P17" s="258"/>
      <c r="Q17" s="262" t="s">
        <v>449</v>
      </c>
      <c r="R17" s="257" t="s">
        <v>2938</v>
      </c>
      <c r="S17" s="260" t="str">
        <f t="shared" si="0"/>
        <v>CNA0</v>
      </c>
      <c r="T17" s="249" t="s">
        <v>2310</v>
      </c>
      <c r="U17" s="278"/>
      <c r="V17" s="279"/>
      <c r="W17" s="280" t="s">
        <v>2931</v>
      </c>
      <c r="X17" s="281" t="s">
        <v>2936</v>
      </c>
      <c r="Y17" s="295" t="s">
        <v>2087</v>
      </c>
      <c r="Z17" s="296" t="s">
        <v>596</v>
      </c>
      <c r="AA17" s="297" t="s">
        <v>2947</v>
      </c>
      <c r="AB17" s="296" t="s">
        <v>596</v>
      </c>
      <c r="AC17" s="297" t="s">
        <v>2933</v>
      </c>
      <c r="AD17" s="307">
        <v>0.005</v>
      </c>
      <c r="AE17" s="297"/>
      <c r="AF17" s="297" t="s">
        <v>2934</v>
      </c>
      <c r="AG17" s="316">
        <v>4279</v>
      </c>
      <c r="AH17" s="316">
        <v>21396</v>
      </c>
      <c r="AI17" s="281"/>
      <c r="AJ17" s="281" t="s">
        <v>2935</v>
      </c>
      <c r="AK17" s="297" t="s">
        <v>2933</v>
      </c>
      <c r="AL17" s="324">
        <v>0.005</v>
      </c>
      <c r="AM17" s="297"/>
      <c r="AN17" s="297" t="s">
        <v>2934</v>
      </c>
      <c r="AO17" s="316">
        <v>4279</v>
      </c>
      <c r="AP17" s="316">
        <v>21396</v>
      </c>
      <c r="AQ17" s="281"/>
      <c r="AR17" s="281" t="s">
        <v>2935</v>
      </c>
      <c r="AS17" s="290"/>
      <c r="AT17" s="290"/>
      <c r="AU17" s="290"/>
      <c r="AV17" s="290"/>
      <c r="AW17" s="290"/>
      <c r="AX17" s="290"/>
      <c r="AY17" s="290"/>
      <c r="AZ17" s="290"/>
      <c r="BA17" s="290"/>
      <c r="BB17" s="290"/>
      <c r="BC17" s="290"/>
      <c r="BD17" s="290"/>
      <c r="BE17" s="290"/>
      <c r="BF17" s="290"/>
      <c r="BG17" s="290"/>
      <c r="BH17" s="290"/>
      <c r="BI17" s="290"/>
      <c r="BJ17" s="290"/>
      <c r="BK17" s="290"/>
      <c r="BL17" s="290"/>
      <c r="BM17" s="329"/>
      <c r="BN17" s="329"/>
      <c r="BO17" s="329"/>
      <c r="BP17" s="329"/>
      <c r="BQ17" s="329"/>
      <c r="BR17" s="329"/>
      <c r="BS17" s="329"/>
      <c r="BT17" s="329"/>
      <c r="BU17" s="329"/>
    </row>
    <row r="18" s="78" customFormat="1" spans="1:73">
      <c r="A18" s="1392" t="s">
        <v>203</v>
      </c>
      <c r="B18" s="1392" t="s">
        <v>204</v>
      </c>
      <c r="C18" s="1393" t="s">
        <v>257</v>
      </c>
      <c r="D18" s="1392" t="s">
        <v>2927</v>
      </c>
      <c r="E18" s="248" t="s">
        <v>521</v>
      </c>
      <c r="F18" s="1"/>
      <c r="G18" s="1394" t="s">
        <v>2940</v>
      </c>
      <c r="H18" s="1394" t="s">
        <v>2310</v>
      </c>
      <c r="I18" s="1394" t="s">
        <v>412</v>
      </c>
      <c r="J18" s="1394" t="s">
        <v>539</v>
      </c>
      <c r="K18" s="1"/>
      <c r="L18" s="1394" t="s">
        <v>2940</v>
      </c>
      <c r="M18" s="257" t="s">
        <v>2941</v>
      </c>
      <c r="N18" s="1394" t="s">
        <v>2310</v>
      </c>
      <c r="O18" s="1394" t="s">
        <v>596</v>
      </c>
      <c r="P18" s="258"/>
      <c r="Q18" s="262" t="s">
        <v>2940</v>
      </c>
      <c r="R18" s="257" t="s">
        <v>2941</v>
      </c>
      <c r="S18" s="260" t="str">
        <f t="shared" si="0"/>
        <v>CNA0</v>
      </c>
      <c r="T18" s="249" t="s">
        <v>2310</v>
      </c>
      <c r="U18" s="278"/>
      <c r="V18" s="279"/>
      <c r="W18" s="280" t="s">
        <v>2931</v>
      </c>
      <c r="X18" s="281" t="s">
        <v>2936</v>
      </c>
      <c r="Y18" s="295" t="s">
        <v>2087</v>
      </c>
      <c r="Z18" s="296" t="s">
        <v>596</v>
      </c>
      <c r="AA18" s="297" t="s">
        <v>2948</v>
      </c>
      <c r="AB18" s="296" t="s">
        <v>596</v>
      </c>
      <c r="AC18" s="297" t="s">
        <v>2933</v>
      </c>
      <c r="AD18" s="307">
        <v>0.005</v>
      </c>
      <c r="AE18" s="297"/>
      <c r="AF18" s="297" t="s">
        <v>2934</v>
      </c>
      <c r="AG18" s="316">
        <v>4279</v>
      </c>
      <c r="AH18" s="316">
        <v>21396</v>
      </c>
      <c r="AI18" s="281"/>
      <c r="AJ18" s="281" t="s">
        <v>2935</v>
      </c>
      <c r="AK18" s="297" t="s">
        <v>2933</v>
      </c>
      <c r="AL18" s="324">
        <v>0.005</v>
      </c>
      <c r="AM18" s="297"/>
      <c r="AN18" s="297" t="s">
        <v>2934</v>
      </c>
      <c r="AO18" s="316">
        <v>4279</v>
      </c>
      <c r="AP18" s="316">
        <v>21396</v>
      </c>
      <c r="AQ18" s="281"/>
      <c r="AR18" s="281" t="s">
        <v>2935</v>
      </c>
      <c r="AS18" s="290"/>
      <c r="AT18" s="290"/>
      <c r="AU18" s="290"/>
      <c r="AV18" s="290"/>
      <c r="AW18" s="290"/>
      <c r="AX18" s="290"/>
      <c r="AY18" s="290"/>
      <c r="AZ18" s="290"/>
      <c r="BA18" s="290"/>
      <c r="BB18" s="290"/>
      <c r="BC18" s="290"/>
      <c r="BD18" s="290"/>
      <c r="BE18" s="290"/>
      <c r="BF18" s="290"/>
      <c r="BG18" s="290"/>
      <c r="BH18" s="290"/>
      <c r="BI18" s="290"/>
      <c r="BJ18" s="290"/>
      <c r="BK18" s="290"/>
      <c r="BL18" s="290"/>
      <c r="BM18" s="329"/>
      <c r="BN18" s="329"/>
      <c r="BO18" s="329"/>
      <c r="BP18" s="329"/>
      <c r="BQ18" s="329"/>
      <c r="BR18" s="329"/>
      <c r="BS18" s="329"/>
      <c r="BT18" s="329"/>
      <c r="BU18" s="329"/>
    </row>
    <row r="19" s="229" customFormat="1" spans="1:73">
      <c r="A19" s="1392" t="s">
        <v>261</v>
      </c>
      <c r="B19" s="1392" t="s">
        <v>204</v>
      </c>
      <c r="C19" s="1393" t="s">
        <v>237</v>
      </c>
      <c r="D19" s="1392" t="s">
        <v>2927</v>
      </c>
      <c r="E19" s="248" t="s">
        <v>521</v>
      </c>
      <c r="F19" s="1"/>
      <c r="G19" s="1394" t="s">
        <v>2943</v>
      </c>
      <c r="H19" s="1394" t="s">
        <v>2310</v>
      </c>
      <c r="I19" s="1394" t="s">
        <v>412</v>
      </c>
      <c r="J19" s="1394" t="s">
        <v>539</v>
      </c>
      <c r="K19" s="1"/>
      <c r="L19" s="1394" t="s">
        <v>2943</v>
      </c>
      <c r="M19" s="257" t="s">
        <v>2944</v>
      </c>
      <c r="N19" s="1394" t="s">
        <v>2310</v>
      </c>
      <c r="O19" s="1394" t="s">
        <v>596</v>
      </c>
      <c r="P19" s="258"/>
      <c r="Q19" s="262" t="s">
        <v>2943</v>
      </c>
      <c r="R19" s="257" t="s">
        <v>2944</v>
      </c>
      <c r="S19" s="260" t="str">
        <f t="shared" si="0"/>
        <v>CNA0</v>
      </c>
      <c r="T19" s="249" t="s">
        <v>2310</v>
      </c>
      <c r="U19" s="278"/>
      <c r="V19" s="279"/>
      <c r="W19" s="283" t="s">
        <v>2931</v>
      </c>
      <c r="X19" s="284" t="s">
        <v>2938</v>
      </c>
      <c r="Y19" s="284" t="s">
        <v>2087</v>
      </c>
      <c r="Z19" s="298" t="s">
        <v>596</v>
      </c>
      <c r="AA19" s="299" t="s">
        <v>2932</v>
      </c>
      <c r="AB19" s="298" t="s">
        <v>596</v>
      </c>
      <c r="AC19" s="299" t="s">
        <v>2933</v>
      </c>
      <c r="AD19" s="308">
        <v>0.02</v>
      </c>
      <c r="AE19" s="299"/>
      <c r="AF19" s="299" t="s">
        <v>2934</v>
      </c>
      <c r="AG19" s="317">
        <v>4279</v>
      </c>
      <c r="AH19" s="317">
        <v>21396</v>
      </c>
      <c r="AI19" s="284"/>
      <c r="AJ19" s="284" t="s">
        <v>2935</v>
      </c>
      <c r="AK19" s="299" t="s">
        <v>2933</v>
      </c>
      <c r="AL19" s="308">
        <v>0.095</v>
      </c>
      <c r="AM19" s="299"/>
      <c r="AN19" s="299" t="s">
        <v>2934</v>
      </c>
      <c r="AO19" s="317">
        <v>4279</v>
      </c>
      <c r="AP19" s="317">
        <v>21396</v>
      </c>
      <c r="AQ19" s="284"/>
      <c r="AR19" s="284" t="s">
        <v>2935</v>
      </c>
      <c r="AS19" s="290"/>
      <c r="AT19" s="290"/>
      <c r="AU19" s="290"/>
      <c r="AV19" s="290"/>
      <c r="AW19" s="290"/>
      <c r="AX19" s="290"/>
      <c r="AY19" s="290"/>
      <c r="AZ19" s="290"/>
      <c r="BA19" s="290"/>
      <c r="BB19" s="290"/>
      <c r="BC19" s="290"/>
      <c r="BD19" s="290"/>
      <c r="BE19" s="290"/>
      <c r="BF19" s="290"/>
      <c r="BG19" s="290"/>
      <c r="BH19" s="290"/>
      <c r="BI19" s="290"/>
      <c r="BJ19" s="290"/>
      <c r="BK19" s="290"/>
      <c r="BL19" s="290"/>
      <c r="BM19" s="231"/>
      <c r="BN19" s="231"/>
      <c r="BO19" s="231"/>
      <c r="BP19" s="231"/>
      <c r="BQ19" s="231"/>
      <c r="BR19" s="231"/>
      <c r="BS19" s="231"/>
      <c r="BT19" s="231"/>
      <c r="BU19" s="231"/>
    </row>
    <row r="20" s="230" customFormat="1" spans="1:73">
      <c r="A20" s="1392" t="s">
        <v>264</v>
      </c>
      <c r="B20" s="1392" t="s">
        <v>204</v>
      </c>
      <c r="C20" s="1393" t="s">
        <v>237</v>
      </c>
      <c r="D20" s="1392" t="s">
        <v>2927</v>
      </c>
      <c r="E20" s="248" t="s">
        <v>521</v>
      </c>
      <c r="F20" s="1"/>
      <c r="G20" s="1394" t="s">
        <v>237</v>
      </c>
      <c r="H20" s="1394" t="s">
        <v>2312</v>
      </c>
      <c r="I20" s="1394" t="s">
        <v>332</v>
      </c>
      <c r="J20" s="1394" t="s">
        <v>539</v>
      </c>
      <c r="K20" s="1"/>
      <c r="L20" s="1394" t="s">
        <v>237</v>
      </c>
      <c r="M20" s="257" t="s">
        <v>2929</v>
      </c>
      <c r="N20" s="1394" t="s">
        <v>2312</v>
      </c>
      <c r="O20" s="1394" t="s">
        <v>596</v>
      </c>
      <c r="P20" s="258"/>
      <c r="Q20" s="262" t="s">
        <v>237</v>
      </c>
      <c r="R20" s="257" t="s">
        <v>2929</v>
      </c>
      <c r="S20" s="260" t="str">
        <f t="shared" si="0"/>
        <v>CNA1</v>
      </c>
      <c r="T20" s="1394" t="s">
        <v>2312</v>
      </c>
      <c r="U20" s="278"/>
      <c r="V20" s="282"/>
      <c r="W20" s="283" t="s">
        <v>2931</v>
      </c>
      <c r="X20" s="284" t="s">
        <v>2938</v>
      </c>
      <c r="Y20" s="284" t="s">
        <v>2087</v>
      </c>
      <c r="Z20" s="298" t="s">
        <v>596</v>
      </c>
      <c r="AA20" s="299" t="s">
        <v>2937</v>
      </c>
      <c r="AB20" s="298" t="s">
        <v>596</v>
      </c>
      <c r="AC20" s="299" t="s">
        <v>2933</v>
      </c>
      <c r="AD20" s="308">
        <v>0.02</v>
      </c>
      <c r="AE20" s="299"/>
      <c r="AF20" s="299" t="s">
        <v>2934</v>
      </c>
      <c r="AG20" s="317">
        <v>4279</v>
      </c>
      <c r="AH20" s="317">
        <v>21396</v>
      </c>
      <c r="AI20" s="284"/>
      <c r="AJ20" s="284" t="s">
        <v>2935</v>
      </c>
      <c r="AK20" s="299" t="s">
        <v>2933</v>
      </c>
      <c r="AL20" s="308">
        <v>0.095</v>
      </c>
      <c r="AM20" s="299"/>
      <c r="AN20" s="299" t="s">
        <v>2934</v>
      </c>
      <c r="AO20" s="317">
        <v>4279</v>
      </c>
      <c r="AP20" s="317">
        <v>21396</v>
      </c>
      <c r="AQ20" s="284"/>
      <c r="AR20" s="284" t="s">
        <v>2935</v>
      </c>
      <c r="AS20" s="290"/>
      <c r="AT20" s="290"/>
      <c r="AU20" s="290"/>
      <c r="AV20" s="290"/>
      <c r="AW20" s="290"/>
      <c r="AX20" s="290"/>
      <c r="AY20" s="290"/>
      <c r="AZ20" s="290"/>
      <c r="BA20" s="290"/>
      <c r="BB20" s="290"/>
      <c r="BC20" s="290"/>
      <c r="BD20" s="290"/>
      <c r="BE20" s="290"/>
      <c r="BF20" s="290"/>
      <c r="BG20" s="290"/>
      <c r="BH20" s="290"/>
      <c r="BI20" s="290"/>
      <c r="BJ20" s="290"/>
      <c r="BK20" s="290"/>
      <c r="BL20" s="290"/>
      <c r="BM20" s="330"/>
      <c r="BN20" s="330"/>
      <c r="BO20" s="330"/>
      <c r="BP20" s="330"/>
      <c r="BQ20" s="330"/>
      <c r="BR20" s="330"/>
      <c r="BS20" s="330"/>
      <c r="BT20" s="330"/>
      <c r="BU20" s="330"/>
    </row>
    <row r="21" s="78" customFormat="1" spans="1:73">
      <c r="A21" s="1392" t="s">
        <v>267</v>
      </c>
      <c r="B21" s="1392" t="s">
        <v>204</v>
      </c>
      <c r="C21" s="1393" t="s">
        <v>237</v>
      </c>
      <c r="D21" s="1392" t="s">
        <v>2927</v>
      </c>
      <c r="E21" s="248" t="s">
        <v>521</v>
      </c>
      <c r="F21" s="1"/>
      <c r="G21" s="1394" t="s">
        <v>205</v>
      </c>
      <c r="H21" s="1394" t="s">
        <v>2312</v>
      </c>
      <c r="I21" s="1394" t="s">
        <v>332</v>
      </c>
      <c r="J21" s="1394" t="s">
        <v>539</v>
      </c>
      <c r="K21" s="1"/>
      <c r="L21" s="1394" t="s">
        <v>205</v>
      </c>
      <c r="M21" s="257" t="s">
        <v>2936</v>
      </c>
      <c r="N21" s="1394" t="s">
        <v>2312</v>
      </c>
      <c r="O21" s="1394" t="s">
        <v>596</v>
      </c>
      <c r="P21" s="258"/>
      <c r="Q21" s="262" t="s">
        <v>205</v>
      </c>
      <c r="R21" s="257" t="s">
        <v>2936</v>
      </c>
      <c r="S21" s="260" t="str">
        <f t="shared" si="0"/>
        <v>CNA1</v>
      </c>
      <c r="T21" s="1394" t="s">
        <v>2312</v>
      </c>
      <c r="U21" s="278"/>
      <c r="V21" s="279"/>
      <c r="W21" s="283" t="s">
        <v>2931</v>
      </c>
      <c r="X21" s="284" t="s">
        <v>2938</v>
      </c>
      <c r="Y21" s="284" t="s">
        <v>2087</v>
      </c>
      <c r="Z21" s="298" t="s">
        <v>596</v>
      </c>
      <c r="AA21" s="299" t="s">
        <v>2939</v>
      </c>
      <c r="AB21" s="298" t="s">
        <v>596</v>
      </c>
      <c r="AC21" s="299" t="s">
        <v>2933</v>
      </c>
      <c r="AD21" s="308">
        <v>0.02</v>
      </c>
      <c r="AE21" s="299"/>
      <c r="AF21" s="299" t="s">
        <v>2934</v>
      </c>
      <c r="AG21" s="317">
        <v>4279</v>
      </c>
      <c r="AH21" s="317">
        <v>21396</v>
      </c>
      <c r="AI21" s="284"/>
      <c r="AJ21" s="284" t="s">
        <v>2935</v>
      </c>
      <c r="AK21" s="299" t="s">
        <v>2933</v>
      </c>
      <c r="AL21" s="308">
        <v>0.095</v>
      </c>
      <c r="AM21" s="299"/>
      <c r="AN21" s="299" t="s">
        <v>2934</v>
      </c>
      <c r="AO21" s="317">
        <v>4279</v>
      </c>
      <c r="AP21" s="317">
        <v>21396</v>
      </c>
      <c r="AQ21" s="284"/>
      <c r="AR21" s="284" t="s">
        <v>2935</v>
      </c>
      <c r="AS21" s="290"/>
      <c r="AT21" s="290"/>
      <c r="AU21" s="290"/>
      <c r="AV21" s="290"/>
      <c r="AW21" s="290"/>
      <c r="AX21" s="290"/>
      <c r="AY21" s="290"/>
      <c r="AZ21" s="290"/>
      <c r="BA21" s="290"/>
      <c r="BB21" s="290"/>
      <c r="BC21" s="290"/>
      <c r="BD21" s="290"/>
      <c r="BE21" s="290"/>
      <c r="BF21" s="290"/>
      <c r="BG21" s="290"/>
      <c r="BH21" s="290"/>
      <c r="BI21" s="290"/>
      <c r="BJ21" s="290"/>
      <c r="BK21" s="290"/>
      <c r="BL21" s="290"/>
      <c r="BM21" s="329"/>
      <c r="BN21" s="329"/>
      <c r="BO21" s="329"/>
      <c r="BP21" s="329"/>
      <c r="BQ21" s="329"/>
      <c r="BR21" s="329"/>
      <c r="BS21" s="329"/>
      <c r="BT21" s="329"/>
      <c r="BU21" s="329"/>
    </row>
    <row r="22" s="78" customFormat="1" customHeight="1" spans="1:73">
      <c r="A22" s="1392" t="s">
        <v>267</v>
      </c>
      <c r="B22" s="1392" t="s">
        <v>204</v>
      </c>
      <c r="C22" s="1393" t="s">
        <v>209</v>
      </c>
      <c r="D22" s="1392" t="s">
        <v>2927</v>
      </c>
      <c r="E22" s="248" t="s">
        <v>521</v>
      </c>
      <c r="F22" s="1"/>
      <c r="G22" s="1394" t="s">
        <v>449</v>
      </c>
      <c r="H22" s="1394" t="s">
        <v>2312</v>
      </c>
      <c r="I22" s="1394" t="s">
        <v>332</v>
      </c>
      <c r="J22" s="1394" t="s">
        <v>539</v>
      </c>
      <c r="K22" s="1"/>
      <c r="L22" s="1394" t="s">
        <v>449</v>
      </c>
      <c r="M22" s="257" t="s">
        <v>2938</v>
      </c>
      <c r="N22" s="1394" t="s">
        <v>2312</v>
      </c>
      <c r="O22" s="1394" t="s">
        <v>596</v>
      </c>
      <c r="P22" s="258"/>
      <c r="Q22" s="262" t="s">
        <v>449</v>
      </c>
      <c r="R22" s="257" t="s">
        <v>2938</v>
      </c>
      <c r="S22" s="260" t="str">
        <f t="shared" si="0"/>
        <v>CNA1</v>
      </c>
      <c r="T22" s="1394" t="s">
        <v>2312</v>
      </c>
      <c r="U22" s="278"/>
      <c r="V22" s="279"/>
      <c r="W22" s="283" t="s">
        <v>2931</v>
      </c>
      <c r="X22" s="284" t="s">
        <v>2938</v>
      </c>
      <c r="Y22" s="284" t="s">
        <v>2087</v>
      </c>
      <c r="Z22" s="298" t="s">
        <v>596</v>
      </c>
      <c r="AA22" s="299" t="s">
        <v>2942</v>
      </c>
      <c r="AB22" s="298" t="s">
        <v>596</v>
      </c>
      <c r="AC22" s="299" t="s">
        <v>2933</v>
      </c>
      <c r="AD22" s="308">
        <v>0.02</v>
      </c>
      <c r="AE22" s="299"/>
      <c r="AF22" s="299" t="s">
        <v>2934</v>
      </c>
      <c r="AG22" s="317">
        <v>4279</v>
      </c>
      <c r="AH22" s="317">
        <v>21396</v>
      </c>
      <c r="AI22" s="284"/>
      <c r="AJ22" s="284" t="s">
        <v>2935</v>
      </c>
      <c r="AK22" s="299" t="s">
        <v>2933</v>
      </c>
      <c r="AL22" s="308">
        <v>0.095</v>
      </c>
      <c r="AM22" s="299"/>
      <c r="AN22" s="299" t="s">
        <v>2934</v>
      </c>
      <c r="AO22" s="317">
        <v>4279</v>
      </c>
      <c r="AP22" s="317">
        <v>21396</v>
      </c>
      <c r="AQ22" s="284"/>
      <c r="AR22" s="284" t="s">
        <v>2935</v>
      </c>
      <c r="AS22" s="290"/>
      <c r="AT22" s="290"/>
      <c r="AU22" s="290"/>
      <c r="AV22" s="290"/>
      <c r="AW22" s="290"/>
      <c r="AX22" s="290"/>
      <c r="AY22" s="290"/>
      <c r="AZ22" s="290"/>
      <c r="BA22" s="290"/>
      <c r="BB22" s="290"/>
      <c r="BC22" s="290"/>
      <c r="BD22" s="290"/>
      <c r="BE22" s="290"/>
      <c r="BF22" s="290"/>
      <c r="BG22" s="290"/>
      <c r="BH22" s="290"/>
      <c r="BI22" s="290"/>
      <c r="BJ22" s="290"/>
      <c r="BK22" s="290"/>
      <c r="BL22" s="290"/>
      <c r="BM22" s="329"/>
      <c r="BN22" s="329"/>
      <c r="BO22" s="329"/>
      <c r="BP22" s="329"/>
      <c r="BQ22" s="329"/>
      <c r="BR22" s="329"/>
      <c r="BS22" s="329"/>
      <c r="BT22" s="329"/>
      <c r="BU22" s="329"/>
    </row>
    <row r="23" s="78" customFormat="1" ht="16.2" customHeight="1" spans="1:73">
      <c r="A23" s="1392" t="s">
        <v>267</v>
      </c>
      <c r="B23" s="1392" t="s">
        <v>204</v>
      </c>
      <c r="C23" s="1393" t="s">
        <v>272</v>
      </c>
      <c r="D23" s="1392" t="s">
        <v>2927</v>
      </c>
      <c r="E23" s="248" t="s">
        <v>521</v>
      </c>
      <c r="F23" s="1"/>
      <c r="G23" s="1394" t="s">
        <v>2940</v>
      </c>
      <c r="H23" s="1394" t="s">
        <v>2312</v>
      </c>
      <c r="I23" s="1394" t="s">
        <v>332</v>
      </c>
      <c r="J23" s="1394" t="s">
        <v>539</v>
      </c>
      <c r="K23" s="1"/>
      <c r="L23" s="1394" t="s">
        <v>2940</v>
      </c>
      <c r="M23" s="257" t="s">
        <v>2941</v>
      </c>
      <c r="N23" s="1394" t="s">
        <v>2312</v>
      </c>
      <c r="O23" s="1394" t="s">
        <v>596</v>
      </c>
      <c r="P23" s="258"/>
      <c r="Q23" s="262" t="s">
        <v>2940</v>
      </c>
      <c r="R23" s="257" t="s">
        <v>2941</v>
      </c>
      <c r="S23" s="260" t="str">
        <f t="shared" si="0"/>
        <v>CNA1</v>
      </c>
      <c r="T23" s="1394" t="s">
        <v>2312</v>
      </c>
      <c r="U23" s="278"/>
      <c r="V23" s="279"/>
      <c r="W23" s="283" t="s">
        <v>2931</v>
      </c>
      <c r="X23" s="284" t="s">
        <v>2938</v>
      </c>
      <c r="Y23" s="284" t="s">
        <v>2087</v>
      </c>
      <c r="Z23" s="298" t="s">
        <v>596</v>
      </c>
      <c r="AA23" s="299" t="s">
        <v>2945</v>
      </c>
      <c r="AB23" s="298" t="s">
        <v>596</v>
      </c>
      <c r="AC23" s="299" t="s">
        <v>2933</v>
      </c>
      <c r="AD23" s="308">
        <v>0.02</v>
      </c>
      <c r="AE23" s="299"/>
      <c r="AF23" s="299" t="s">
        <v>2934</v>
      </c>
      <c r="AG23" s="317">
        <v>4279</v>
      </c>
      <c r="AH23" s="317">
        <v>21396</v>
      </c>
      <c r="AI23" s="284"/>
      <c r="AJ23" s="284" t="s">
        <v>2935</v>
      </c>
      <c r="AK23" s="299" t="s">
        <v>2933</v>
      </c>
      <c r="AL23" s="308">
        <v>0.095</v>
      </c>
      <c r="AM23" s="299"/>
      <c r="AN23" s="299" t="s">
        <v>2934</v>
      </c>
      <c r="AO23" s="317">
        <v>4279</v>
      </c>
      <c r="AP23" s="317">
        <v>21396</v>
      </c>
      <c r="AQ23" s="284"/>
      <c r="AR23" s="284" t="s">
        <v>2935</v>
      </c>
      <c r="AS23" s="290"/>
      <c r="AT23" s="290"/>
      <c r="AU23" s="290"/>
      <c r="AV23" s="290"/>
      <c r="AW23" s="290"/>
      <c r="AX23" s="290"/>
      <c r="AY23" s="290"/>
      <c r="AZ23" s="290"/>
      <c r="BA23" s="290"/>
      <c r="BB23" s="290"/>
      <c r="BC23" s="290"/>
      <c r="BD23" s="290"/>
      <c r="BE23" s="290"/>
      <c r="BF23" s="290"/>
      <c r="BG23" s="290"/>
      <c r="BH23" s="290"/>
      <c r="BI23" s="290"/>
      <c r="BJ23" s="290"/>
      <c r="BK23" s="290"/>
      <c r="BL23" s="290"/>
      <c r="BM23" s="329"/>
      <c r="BN23" s="329"/>
      <c r="BO23" s="329"/>
      <c r="BP23" s="329"/>
      <c r="BQ23" s="329"/>
      <c r="BR23" s="329"/>
      <c r="BS23" s="329"/>
      <c r="BT23" s="329"/>
      <c r="BU23" s="329"/>
    </row>
    <row r="24" s="229" customFormat="1" spans="1:73">
      <c r="A24" s="1392" t="s">
        <v>276</v>
      </c>
      <c r="B24" s="1392" t="s">
        <v>204</v>
      </c>
      <c r="C24" s="1393" t="s">
        <v>277</v>
      </c>
      <c r="D24" s="1392" t="s">
        <v>2927</v>
      </c>
      <c r="E24" s="248" t="s">
        <v>521</v>
      </c>
      <c r="G24" s="1394" t="s">
        <v>2943</v>
      </c>
      <c r="H24" s="1394" t="s">
        <v>2312</v>
      </c>
      <c r="I24" s="1394" t="s">
        <v>332</v>
      </c>
      <c r="J24" s="1394" t="s">
        <v>539</v>
      </c>
      <c r="K24" s="1"/>
      <c r="L24" s="1394" t="s">
        <v>2943</v>
      </c>
      <c r="M24" s="257" t="s">
        <v>2944</v>
      </c>
      <c r="N24" s="1394" t="s">
        <v>2312</v>
      </c>
      <c r="O24" s="1394" t="s">
        <v>596</v>
      </c>
      <c r="P24" s="258"/>
      <c r="Q24" s="262" t="s">
        <v>2943</v>
      </c>
      <c r="R24" s="257" t="s">
        <v>2944</v>
      </c>
      <c r="S24" s="260" t="str">
        <f t="shared" si="0"/>
        <v>CNA1</v>
      </c>
      <c r="T24" s="1394" t="s">
        <v>2312</v>
      </c>
      <c r="U24" s="278"/>
      <c r="V24" s="279"/>
      <c r="W24" s="283" t="s">
        <v>2931</v>
      </c>
      <c r="X24" s="284" t="s">
        <v>2938</v>
      </c>
      <c r="Y24" s="284" t="s">
        <v>2087</v>
      </c>
      <c r="Z24" s="298" t="s">
        <v>596</v>
      </c>
      <c r="AA24" s="299" t="s">
        <v>2947</v>
      </c>
      <c r="AB24" s="298" t="s">
        <v>596</v>
      </c>
      <c r="AC24" s="299" t="s">
        <v>2933</v>
      </c>
      <c r="AD24" s="308">
        <v>0.02</v>
      </c>
      <c r="AE24" s="299"/>
      <c r="AF24" s="299" t="s">
        <v>2934</v>
      </c>
      <c r="AG24" s="317">
        <v>4279</v>
      </c>
      <c r="AH24" s="317">
        <v>21396</v>
      </c>
      <c r="AI24" s="284"/>
      <c r="AJ24" s="284" t="s">
        <v>2935</v>
      </c>
      <c r="AK24" s="299" t="s">
        <v>2933</v>
      </c>
      <c r="AL24" s="308">
        <v>0.095</v>
      </c>
      <c r="AM24" s="299"/>
      <c r="AN24" s="299" t="s">
        <v>2934</v>
      </c>
      <c r="AO24" s="317">
        <v>4279</v>
      </c>
      <c r="AP24" s="317">
        <v>21396</v>
      </c>
      <c r="AQ24" s="284"/>
      <c r="AR24" s="284" t="s">
        <v>2935</v>
      </c>
      <c r="AS24" s="290"/>
      <c r="AT24" s="290"/>
      <c r="AU24" s="290"/>
      <c r="AV24" s="290"/>
      <c r="AW24" s="290"/>
      <c r="AX24" s="290"/>
      <c r="AY24" s="290"/>
      <c r="AZ24" s="290"/>
      <c r="BA24" s="290"/>
      <c r="BB24" s="290"/>
      <c r="BC24" s="290"/>
      <c r="BD24" s="290"/>
      <c r="BE24" s="290"/>
      <c r="BF24" s="290"/>
      <c r="BG24" s="290"/>
      <c r="BH24" s="290"/>
      <c r="BI24" s="290"/>
      <c r="BJ24" s="290"/>
      <c r="BK24" s="290"/>
      <c r="BL24" s="290"/>
      <c r="BM24" s="231"/>
      <c r="BN24" s="231"/>
      <c r="BO24" s="231"/>
      <c r="BP24" s="231"/>
      <c r="BQ24" s="231"/>
      <c r="BR24" s="231"/>
      <c r="BS24" s="231"/>
      <c r="BT24" s="231"/>
      <c r="BU24" s="231"/>
    </row>
    <row r="25" s="230" customFormat="1" spans="1:73">
      <c r="A25" s="1392" t="s">
        <v>281</v>
      </c>
      <c r="B25" s="1392" t="s">
        <v>204</v>
      </c>
      <c r="C25" s="1393" t="s">
        <v>282</v>
      </c>
      <c r="D25" s="1392" t="s">
        <v>2927</v>
      </c>
      <c r="E25" s="248" t="s">
        <v>521</v>
      </c>
      <c r="F25" s="229"/>
      <c r="G25" s="1394" t="s">
        <v>237</v>
      </c>
      <c r="H25" s="1394" t="s">
        <v>2314</v>
      </c>
      <c r="I25" s="1394" t="s">
        <v>2368</v>
      </c>
      <c r="J25" s="1394" t="s">
        <v>539</v>
      </c>
      <c r="K25" s="1"/>
      <c r="L25" s="1394" t="s">
        <v>237</v>
      </c>
      <c r="M25" s="257" t="s">
        <v>2929</v>
      </c>
      <c r="N25" s="1394" t="s">
        <v>2314</v>
      </c>
      <c r="O25" s="1394" t="s">
        <v>596</v>
      </c>
      <c r="P25" s="258"/>
      <c r="Q25" s="262" t="s">
        <v>237</v>
      </c>
      <c r="R25" s="257" t="s">
        <v>2929</v>
      </c>
      <c r="S25" s="260" t="str">
        <f t="shared" si="0"/>
        <v>CNA2</v>
      </c>
      <c r="T25" s="1394" t="s">
        <v>2314</v>
      </c>
      <c r="U25" s="278"/>
      <c r="V25" s="282"/>
      <c r="W25" s="283" t="s">
        <v>2931</v>
      </c>
      <c r="X25" s="284" t="s">
        <v>2938</v>
      </c>
      <c r="Y25" s="284" t="s">
        <v>2087</v>
      </c>
      <c r="Z25" s="298" t="s">
        <v>596</v>
      </c>
      <c r="AA25" s="299" t="s">
        <v>2948</v>
      </c>
      <c r="AB25" s="298" t="s">
        <v>596</v>
      </c>
      <c r="AC25" s="299" t="s">
        <v>2933</v>
      </c>
      <c r="AD25" s="308">
        <v>0.02</v>
      </c>
      <c r="AE25" s="299"/>
      <c r="AF25" s="299" t="s">
        <v>2934</v>
      </c>
      <c r="AG25" s="317">
        <v>4279</v>
      </c>
      <c r="AH25" s="317">
        <v>21396</v>
      </c>
      <c r="AI25" s="284"/>
      <c r="AJ25" s="284" t="s">
        <v>2935</v>
      </c>
      <c r="AK25" s="299" t="s">
        <v>2933</v>
      </c>
      <c r="AL25" s="308">
        <v>0.095</v>
      </c>
      <c r="AM25" s="299"/>
      <c r="AN25" s="299" t="s">
        <v>2934</v>
      </c>
      <c r="AO25" s="317">
        <v>4279</v>
      </c>
      <c r="AP25" s="317">
        <v>21396</v>
      </c>
      <c r="AQ25" s="284"/>
      <c r="AR25" s="284" t="s">
        <v>2935</v>
      </c>
      <c r="AS25" s="290"/>
      <c r="AT25" s="290"/>
      <c r="AU25" s="290"/>
      <c r="AV25" s="290"/>
      <c r="AW25" s="290"/>
      <c r="AX25" s="290"/>
      <c r="AY25" s="290"/>
      <c r="AZ25" s="290"/>
      <c r="BA25" s="290"/>
      <c r="BB25" s="290"/>
      <c r="BC25" s="290"/>
      <c r="BD25" s="290"/>
      <c r="BE25" s="290"/>
      <c r="BF25" s="290"/>
      <c r="BG25" s="290"/>
      <c r="BH25" s="290"/>
      <c r="BI25" s="290"/>
      <c r="BJ25" s="290"/>
      <c r="BK25" s="290"/>
      <c r="BL25" s="290"/>
      <c r="BM25" s="330"/>
      <c r="BN25" s="330"/>
      <c r="BO25" s="330"/>
      <c r="BP25" s="330"/>
      <c r="BQ25" s="330"/>
      <c r="BR25" s="330"/>
      <c r="BS25" s="330"/>
      <c r="BT25" s="330"/>
      <c r="BU25" s="330"/>
    </row>
    <row r="26" s="78" customFormat="1" ht="13.2" customHeight="1" spans="1:73">
      <c r="A26" s="1392" t="s">
        <v>281</v>
      </c>
      <c r="B26" s="1392" t="s">
        <v>204</v>
      </c>
      <c r="C26" s="1393" t="s">
        <v>286</v>
      </c>
      <c r="D26" s="1392" t="s">
        <v>2927</v>
      </c>
      <c r="E26" s="248" t="s">
        <v>521</v>
      </c>
      <c r="F26" s="229"/>
      <c r="G26" s="1394" t="s">
        <v>205</v>
      </c>
      <c r="H26" s="1394" t="s">
        <v>2314</v>
      </c>
      <c r="I26" s="1394" t="s">
        <v>2368</v>
      </c>
      <c r="J26" s="1394" t="s">
        <v>539</v>
      </c>
      <c r="K26" s="1"/>
      <c r="L26" s="1394" t="s">
        <v>205</v>
      </c>
      <c r="M26" s="257" t="s">
        <v>2936</v>
      </c>
      <c r="N26" s="1394" t="s">
        <v>2314</v>
      </c>
      <c r="O26" s="1394" t="s">
        <v>596</v>
      </c>
      <c r="P26" s="258"/>
      <c r="Q26" s="262" t="s">
        <v>205</v>
      </c>
      <c r="R26" s="257" t="s">
        <v>2936</v>
      </c>
      <c r="S26" s="260" t="str">
        <f t="shared" si="0"/>
        <v>CNA2</v>
      </c>
      <c r="T26" s="1394" t="s">
        <v>2314</v>
      </c>
      <c r="U26" s="278"/>
      <c r="V26" s="279"/>
      <c r="W26" s="285" t="s">
        <v>2949</v>
      </c>
      <c r="X26" s="286" t="s">
        <v>2944</v>
      </c>
      <c r="Y26" s="300" t="s">
        <v>2087</v>
      </c>
      <c r="Z26" s="286" t="s">
        <v>596</v>
      </c>
      <c r="AA26" s="286" t="s">
        <v>2932</v>
      </c>
      <c r="AB26" s="286" t="s">
        <v>596</v>
      </c>
      <c r="AC26" s="286" t="s">
        <v>2933</v>
      </c>
      <c r="AD26" s="309">
        <v>0</v>
      </c>
      <c r="AE26" s="286"/>
      <c r="AF26" s="310" t="s">
        <v>2934</v>
      </c>
      <c r="AG26" s="318">
        <v>4279</v>
      </c>
      <c r="AH26" s="318">
        <v>21396</v>
      </c>
      <c r="AI26" s="286"/>
      <c r="AJ26" s="286" t="s">
        <v>2935</v>
      </c>
      <c r="AK26" s="286" t="s">
        <v>2933</v>
      </c>
      <c r="AL26" s="309">
        <v>0.01</v>
      </c>
      <c r="AM26" s="286"/>
      <c r="AN26" s="310" t="s">
        <v>2934</v>
      </c>
      <c r="AO26" s="318">
        <v>4279</v>
      </c>
      <c r="AP26" s="318">
        <v>21396</v>
      </c>
      <c r="AQ26" s="286"/>
      <c r="AR26" s="286" t="s">
        <v>2935</v>
      </c>
      <c r="AS26" s="290"/>
      <c r="AT26" s="290"/>
      <c r="AU26" s="290"/>
      <c r="AV26" s="290"/>
      <c r="AW26" s="290"/>
      <c r="AX26" s="290"/>
      <c r="AY26" s="290"/>
      <c r="AZ26" s="290"/>
      <c r="BA26" s="290"/>
      <c r="BB26" s="290"/>
      <c r="BC26" s="290"/>
      <c r="BD26" s="290"/>
      <c r="BE26" s="290"/>
      <c r="BF26" s="290"/>
      <c r="BG26" s="290"/>
      <c r="BH26" s="290"/>
      <c r="BI26" s="290"/>
      <c r="BJ26" s="290"/>
      <c r="BK26" s="290"/>
      <c r="BL26" s="290"/>
      <c r="BM26" s="329"/>
      <c r="BN26" s="329"/>
      <c r="BO26" s="329"/>
      <c r="BP26" s="329"/>
      <c r="BQ26" s="329"/>
      <c r="BR26" s="329"/>
      <c r="BS26" s="329"/>
      <c r="BT26" s="329"/>
      <c r="BU26" s="329"/>
    </row>
    <row r="27" s="78" customFormat="1" spans="1:73">
      <c r="A27" s="1392" t="s">
        <v>281</v>
      </c>
      <c r="B27" s="1392" t="s">
        <v>204</v>
      </c>
      <c r="C27" s="1393" t="s">
        <v>290</v>
      </c>
      <c r="D27" s="1392" t="s">
        <v>2927</v>
      </c>
      <c r="E27" s="248" t="s">
        <v>521</v>
      </c>
      <c r="F27" s="229"/>
      <c r="G27" s="1394" t="s">
        <v>449</v>
      </c>
      <c r="H27" s="1394" t="s">
        <v>2314</v>
      </c>
      <c r="I27" s="1394" t="s">
        <v>2368</v>
      </c>
      <c r="J27" s="1394" t="s">
        <v>539</v>
      </c>
      <c r="K27" s="1"/>
      <c r="L27" s="1394" t="s">
        <v>449</v>
      </c>
      <c r="M27" s="257" t="s">
        <v>2938</v>
      </c>
      <c r="N27" s="1394" t="s">
        <v>2314</v>
      </c>
      <c r="O27" s="1394" t="s">
        <v>596</v>
      </c>
      <c r="P27" s="258"/>
      <c r="Q27" s="262" t="s">
        <v>449</v>
      </c>
      <c r="R27" s="257" t="s">
        <v>2938</v>
      </c>
      <c r="S27" s="260" t="str">
        <f t="shared" si="0"/>
        <v>CNA2</v>
      </c>
      <c r="T27" s="1394" t="s">
        <v>2314</v>
      </c>
      <c r="U27" s="287"/>
      <c r="V27" s="279"/>
      <c r="W27" s="285" t="s">
        <v>2949</v>
      </c>
      <c r="X27" s="286" t="s">
        <v>2944</v>
      </c>
      <c r="Y27" s="300" t="s">
        <v>2087</v>
      </c>
      <c r="Z27" s="286" t="s">
        <v>596</v>
      </c>
      <c r="AA27" s="286" t="s">
        <v>2937</v>
      </c>
      <c r="AB27" s="286" t="s">
        <v>596</v>
      </c>
      <c r="AC27" s="286" t="s">
        <v>2933</v>
      </c>
      <c r="AD27" s="309">
        <v>0</v>
      </c>
      <c r="AE27" s="286"/>
      <c r="AF27" s="310" t="s">
        <v>2934</v>
      </c>
      <c r="AG27" s="318">
        <v>4279</v>
      </c>
      <c r="AH27" s="318">
        <v>21396</v>
      </c>
      <c r="AI27" s="286"/>
      <c r="AJ27" s="286" t="s">
        <v>2935</v>
      </c>
      <c r="AK27" s="286" t="s">
        <v>2933</v>
      </c>
      <c r="AL27" s="309">
        <v>0.01</v>
      </c>
      <c r="AM27" s="286"/>
      <c r="AN27" s="310" t="s">
        <v>2934</v>
      </c>
      <c r="AO27" s="318">
        <v>4279</v>
      </c>
      <c r="AP27" s="318">
        <v>21396</v>
      </c>
      <c r="AQ27" s="286"/>
      <c r="AR27" s="286" t="s">
        <v>2935</v>
      </c>
      <c r="AS27" s="290"/>
      <c r="AT27" s="290"/>
      <c r="AU27" s="290"/>
      <c r="AV27" s="290"/>
      <c r="AW27" s="290"/>
      <c r="AX27" s="290"/>
      <c r="AY27" s="290"/>
      <c r="AZ27" s="290"/>
      <c r="BA27" s="290"/>
      <c r="BB27" s="290"/>
      <c r="BC27" s="290"/>
      <c r="BD27" s="290"/>
      <c r="BE27" s="290"/>
      <c r="BF27" s="290"/>
      <c r="BG27" s="290"/>
      <c r="BH27" s="290"/>
      <c r="BI27" s="290"/>
      <c r="BJ27" s="290"/>
      <c r="BK27" s="290"/>
      <c r="BL27" s="290"/>
      <c r="BM27" s="329"/>
      <c r="BN27" s="329"/>
      <c r="BO27" s="329"/>
      <c r="BP27" s="329"/>
      <c r="BQ27" s="329"/>
      <c r="BR27" s="329"/>
      <c r="BS27" s="329"/>
      <c r="BT27" s="329"/>
      <c r="BU27" s="329"/>
    </row>
    <row r="28" s="78" customFormat="1" spans="1:73">
      <c r="A28" s="1392" t="s">
        <v>297</v>
      </c>
      <c r="B28" s="1392" t="s">
        <v>204</v>
      </c>
      <c r="C28" s="1393" t="s">
        <v>221</v>
      </c>
      <c r="D28" s="1392" t="s">
        <v>2927</v>
      </c>
      <c r="E28" s="248" t="s">
        <v>521</v>
      </c>
      <c r="F28" s="229"/>
      <c r="G28" s="1394" t="s">
        <v>2940</v>
      </c>
      <c r="H28" s="1394" t="s">
        <v>2314</v>
      </c>
      <c r="I28" s="1394" t="s">
        <v>2368</v>
      </c>
      <c r="J28" s="1394" t="s">
        <v>539</v>
      </c>
      <c r="K28" s="1"/>
      <c r="L28" s="1394" t="s">
        <v>2940</v>
      </c>
      <c r="M28" s="257" t="s">
        <v>2941</v>
      </c>
      <c r="N28" s="1394" t="s">
        <v>2314</v>
      </c>
      <c r="O28" s="1394" t="s">
        <v>596</v>
      </c>
      <c r="P28" s="258"/>
      <c r="Q28" s="262" t="s">
        <v>2940</v>
      </c>
      <c r="R28" s="257" t="s">
        <v>2941</v>
      </c>
      <c r="S28" s="260" t="str">
        <f t="shared" si="0"/>
        <v>CNA2</v>
      </c>
      <c r="T28" s="1394" t="s">
        <v>2314</v>
      </c>
      <c r="U28" s="287"/>
      <c r="V28" s="279"/>
      <c r="W28" s="285" t="s">
        <v>2949</v>
      </c>
      <c r="X28" s="286" t="s">
        <v>2944</v>
      </c>
      <c r="Y28" s="300" t="s">
        <v>2087</v>
      </c>
      <c r="Z28" s="286" t="s">
        <v>596</v>
      </c>
      <c r="AA28" s="286" t="s">
        <v>2939</v>
      </c>
      <c r="AB28" s="286" t="s">
        <v>596</v>
      </c>
      <c r="AC28" s="286" t="s">
        <v>2933</v>
      </c>
      <c r="AD28" s="309">
        <v>0</v>
      </c>
      <c r="AE28" s="286"/>
      <c r="AF28" s="310" t="s">
        <v>2934</v>
      </c>
      <c r="AG28" s="318">
        <v>4279</v>
      </c>
      <c r="AH28" s="318">
        <v>21396</v>
      </c>
      <c r="AI28" s="286"/>
      <c r="AJ28" s="286" t="s">
        <v>2935</v>
      </c>
      <c r="AK28" s="286" t="s">
        <v>2933</v>
      </c>
      <c r="AL28" s="309">
        <v>0.01</v>
      </c>
      <c r="AM28" s="286"/>
      <c r="AN28" s="310" t="s">
        <v>2934</v>
      </c>
      <c r="AO28" s="318">
        <v>4279</v>
      </c>
      <c r="AP28" s="318">
        <v>21396</v>
      </c>
      <c r="AQ28" s="286"/>
      <c r="AR28" s="286" t="s">
        <v>2935</v>
      </c>
      <c r="AS28" s="290"/>
      <c r="AT28" s="290"/>
      <c r="AU28" s="290"/>
      <c r="AV28" s="290"/>
      <c r="AW28" s="290"/>
      <c r="AX28" s="290"/>
      <c r="AY28" s="290"/>
      <c r="AZ28" s="290"/>
      <c r="BA28" s="290"/>
      <c r="BB28" s="290"/>
      <c r="BC28" s="290"/>
      <c r="BD28" s="290"/>
      <c r="BE28" s="290"/>
      <c r="BF28" s="290"/>
      <c r="BG28" s="290"/>
      <c r="BH28" s="290"/>
      <c r="BI28" s="290"/>
      <c r="BJ28" s="290"/>
      <c r="BK28" s="290"/>
      <c r="BL28" s="290"/>
      <c r="BM28" s="329"/>
      <c r="BN28" s="329"/>
      <c r="BO28" s="329"/>
      <c r="BP28" s="329"/>
      <c r="BQ28" s="329"/>
      <c r="BR28" s="329"/>
      <c r="BS28" s="329"/>
      <c r="BT28" s="329"/>
      <c r="BU28" s="329"/>
    </row>
    <row r="29" s="229" customFormat="1" spans="1:73">
      <c r="A29" s="1392" t="s">
        <v>302</v>
      </c>
      <c r="B29" s="1392" t="s">
        <v>204</v>
      </c>
      <c r="C29" s="1393" t="s">
        <v>303</v>
      </c>
      <c r="D29" s="1392" t="s">
        <v>2927</v>
      </c>
      <c r="E29" s="248" t="s">
        <v>521</v>
      </c>
      <c r="G29" s="1394" t="s">
        <v>2943</v>
      </c>
      <c r="H29" s="1394" t="s">
        <v>2314</v>
      </c>
      <c r="I29" s="1394" t="s">
        <v>2368</v>
      </c>
      <c r="J29" s="1394" t="s">
        <v>539</v>
      </c>
      <c r="K29" s="1"/>
      <c r="L29" s="1394" t="s">
        <v>2943</v>
      </c>
      <c r="M29" s="257" t="s">
        <v>2944</v>
      </c>
      <c r="N29" s="1394" t="s">
        <v>2314</v>
      </c>
      <c r="O29" s="1394" t="s">
        <v>596</v>
      </c>
      <c r="P29" s="258"/>
      <c r="Q29" s="262" t="s">
        <v>2943</v>
      </c>
      <c r="R29" s="257" t="s">
        <v>2944</v>
      </c>
      <c r="S29" s="260" t="str">
        <f t="shared" si="0"/>
        <v>CNA2</v>
      </c>
      <c r="T29" s="1394" t="s">
        <v>2314</v>
      </c>
      <c r="U29" s="287"/>
      <c r="V29" s="279"/>
      <c r="W29" s="285" t="s">
        <v>2949</v>
      </c>
      <c r="X29" s="286" t="s">
        <v>2944</v>
      </c>
      <c r="Y29" s="300" t="s">
        <v>2087</v>
      </c>
      <c r="Z29" s="286" t="s">
        <v>596</v>
      </c>
      <c r="AA29" s="286" t="s">
        <v>2942</v>
      </c>
      <c r="AB29" s="286" t="s">
        <v>596</v>
      </c>
      <c r="AC29" s="286" t="s">
        <v>2933</v>
      </c>
      <c r="AD29" s="309">
        <v>0</v>
      </c>
      <c r="AE29" s="286"/>
      <c r="AF29" s="310" t="s">
        <v>2934</v>
      </c>
      <c r="AG29" s="318">
        <v>4279</v>
      </c>
      <c r="AH29" s="318">
        <v>21396</v>
      </c>
      <c r="AI29" s="286"/>
      <c r="AJ29" s="286" t="s">
        <v>2935</v>
      </c>
      <c r="AK29" s="286" t="s">
        <v>2933</v>
      </c>
      <c r="AL29" s="309">
        <v>0.01</v>
      </c>
      <c r="AM29" s="286"/>
      <c r="AN29" s="310" t="s">
        <v>2934</v>
      </c>
      <c r="AO29" s="318">
        <v>4279</v>
      </c>
      <c r="AP29" s="318">
        <v>21396</v>
      </c>
      <c r="AQ29" s="286"/>
      <c r="AR29" s="286" t="s">
        <v>2935</v>
      </c>
      <c r="AS29" s="290"/>
      <c r="AT29" s="290"/>
      <c r="AU29" s="290"/>
      <c r="AV29" s="290"/>
      <c r="AW29" s="290"/>
      <c r="AX29" s="290"/>
      <c r="AY29" s="290"/>
      <c r="AZ29" s="290"/>
      <c r="BA29" s="290"/>
      <c r="BB29" s="290"/>
      <c r="BC29" s="290"/>
      <c r="BD29" s="290"/>
      <c r="BE29" s="290"/>
      <c r="BF29" s="290"/>
      <c r="BG29" s="290"/>
      <c r="BH29" s="290"/>
      <c r="BI29" s="290"/>
      <c r="BJ29" s="290"/>
      <c r="BK29" s="290"/>
      <c r="BL29" s="290"/>
      <c r="BM29" s="231"/>
      <c r="BN29" s="231"/>
      <c r="BO29" s="231"/>
      <c r="BP29" s="231"/>
      <c r="BQ29" s="231"/>
      <c r="BR29" s="231"/>
      <c r="BS29" s="231"/>
      <c r="BT29" s="231"/>
      <c r="BU29" s="231"/>
    </row>
    <row r="30" s="230" customFormat="1" spans="1:73">
      <c r="A30" s="1392" t="s">
        <v>307</v>
      </c>
      <c r="B30" s="1392" t="s">
        <v>570</v>
      </c>
      <c r="C30" s="1393" t="s">
        <v>303</v>
      </c>
      <c r="D30" s="1392" t="s">
        <v>2927</v>
      </c>
      <c r="E30" s="248" t="s">
        <v>521</v>
      </c>
      <c r="F30" s="229"/>
      <c r="G30" s="1394" t="s">
        <v>237</v>
      </c>
      <c r="H30" s="1394" t="s">
        <v>2316</v>
      </c>
      <c r="I30" s="1394" t="s">
        <v>400</v>
      </c>
      <c r="J30" s="1394" t="s">
        <v>539</v>
      </c>
      <c r="K30" s="1"/>
      <c r="L30" s="1394" t="s">
        <v>237</v>
      </c>
      <c r="M30" s="257" t="s">
        <v>2929</v>
      </c>
      <c r="N30" s="1394" t="s">
        <v>2316</v>
      </c>
      <c r="O30" s="1394" t="s">
        <v>596</v>
      </c>
      <c r="P30" s="258"/>
      <c r="Q30" s="262" t="s">
        <v>237</v>
      </c>
      <c r="R30" s="257" t="s">
        <v>2929</v>
      </c>
      <c r="S30" s="260" t="str">
        <f t="shared" si="0"/>
        <v>CNA3</v>
      </c>
      <c r="T30" s="1394" t="s">
        <v>2316</v>
      </c>
      <c r="U30" s="287"/>
      <c r="V30" s="282"/>
      <c r="W30" s="285" t="s">
        <v>2949</v>
      </c>
      <c r="X30" s="286" t="s">
        <v>2944</v>
      </c>
      <c r="Y30" s="300" t="s">
        <v>2087</v>
      </c>
      <c r="Z30" s="286" t="s">
        <v>596</v>
      </c>
      <c r="AA30" s="286" t="s">
        <v>2945</v>
      </c>
      <c r="AB30" s="286" t="s">
        <v>596</v>
      </c>
      <c r="AC30" s="286" t="s">
        <v>2933</v>
      </c>
      <c r="AD30" s="309">
        <v>0</v>
      </c>
      <c r="AE30" s="286"/>
      <c r="AF30" s="310" t="s">
        <v>2934</v>
      </c>
      <c r="AG30" s="318">
        <v>4279</v>
      </c>
      <c r="AH30" s="318">
        <v>21396</v>
      </c>
      <c r="AI30" s="286"/>
      <c r="AJ30" s="286" t="s">
        <v>2935</v>
      </c>
      <c r="AK30" s="286" t="s">
        <v>2933</v>
      </c>
      <c r="AL30" s="309">
        <v>0.01</v>
      </c>
      <c r="AM30" s="286"/>
      <c r="AN30" s="310" t="s">
        <v>2934</v>
      </c>
      <c r="AO30" s="318">
        <v>4279</v>
      </c>
      <c r="AP30" s="318">
        <v>21396</v>
      </c>
      <c r="AQ30" s="286"/>
      <c r="AR30" s="286" t="s">
        <v>2935</v>
      </c>
      <c r="AS30" s="290"/>
      <c r="AT30" s="290"/>
      <c r="AU30" s="290"/>
      <c r="AV30" s="290"/>
      <c r="AW30" s="290"/>
      <c r="AX30" s="290"/>
      <c r="AY30" s="290"/>
      <c r="AZ30" s="290"/>
      <c r="BA30" s="290"/>
      <c r="BB30" s="290"/>
      <c r="BC30" s="290"/>
      <c r="BD30" s="290"/>
      <c r="BE30" s="290"/>
      <c r="BF30" s="290"/>
      <c r="BG30" s="290"/>
      <c r="BH30" s="290"/>
      <c r="BI30" s="290"/>
      <c r="BJ30" s="290"/>
      <c r="BK30" s="290"/>
      <c r="BL30" s="290"/>
      <c r="BM30" s="330"/>
      <c r="BN30" s="330"/>
      <c r="BO30" s="330"/>
      <c r="BP30" s="330"/>
      <c r="BQ30" s="330"/>
      <c r="BR30" s="330"/>
      <c r="BS30" s="330"/>
      <c r="BT30" s="330"/>
      <c r="BU30" s="330"/>
    </row>
    <row r="31" s="78" customFormat="1" spans="1:73">
      <c r="A31" s="1392" t="s">
        <v>307</v>
      </c>
      <c r="B31" s="1392" t="s">
        <v>570</v>
      </c>
      <c r="C31" s="1393" t="s">
        <v>237</v>
      </c>
      <c r="D31" s="1392" t="s">
        <v>2927</v>
      </c>
      <c r="E31" s="248" t="s">
        <v>521</v>
      </c>
      <c r="F31" s="229"/>
      <c r="G31" s="1394" t="s">
        <v>205</v>
      </c>
      <c r="H31" s="1394" t="s">
        <v>2316</v>
      </c>
      <c r="I31" s="1394" t="s">
        <v>400</v>
      </c>
      <c r="J31" s="1394" t="s">
        <v>539</v>
      </c>
      <c r="K31" s="1"/>
      <c r="L31" s="1394" t="s">
        <v>205</v>
      </c>
      <c r="M31" s="257" t="s">
        <v>2936</v>
      </c>
      <c r="N31" s="1394" t="s">
        <v>2316</v>
      </c>
      <c r="O31" s="1394" t="s">
        <v>596</v>
      </c>
      <c r="P31" s="258"/>
      <c r="Q31" s="262" t="s">
        <v>205</v>
      </c>
      <c r="R31" s="257" t="s">
        <v>2936</v>
      </c>
      <c r="S31" s="260" t="str">
        <f t="shared" si="0"/>
        <v>CNA3</v>
      </c>
      <c r="T31" s="1394" t="s">
        <v>2316</v>
      </c>
      <c r="U31" s="287"/>
      <c r="V31" s="279"/>
      <c r="W31" s="285" t="s">
        <v>2949</v>
      </c>
      <c r="X31" s="286" t="s">
        <v>2944</v>
      </c>
      <c r="Y31" s="300" t="s">
        <v>2087</v>
      </c>
      <c r="Z31" s="286" t="s">
        <v>596</v>
      </c>
      <c r="AA31" s="286" t="s">
        <v>2947</v>
      </c>
      <c r="AB31" s="286" t="s">
        <v>596</v>
      </c>
      <c r="AC31" s="286" t="s">
        <v>2933</v>
      </c>
      <c r="AD31" s="309">
        <v>0</v>
      </c>
      <c r="AE31" s="286"/>
      <c r="AF31" s="310" t="s">
        <v>2934</v>
      </c>
      <c r="AG31" s="318">
        <v>4279</v>
      </c>
      <c r="AH31" s="318">
        <v>21396</v>
      </c>
      <c r="AI31" s="286"/>
      <c r="AJ31" s="286" t="s">
        <v>2935</v>
      </c>
      <c r="AK31" s="286" t="s">
        <v>2933</v>
      </c>
      <c r="AL31" s="309">
        <v>0.01</v>
      </c>
      <c r="AM31" s="286"/>
      <c r="AN31" s="310" t="s">
        <v>2934</v>
      </c>
      <c r="AO31" s="318">
        <v>4279</v>
      </c>
      <c r="AP31" s="318">
        <v>21396</v>
      </c>
      <c r="AQ31" s="286"/>
      <c r="AR31" s="286" t="s">
        <v>2935</v>
      </c>
      <c r="AS31" s="290"/>
      <c r="AT31" s="290"/>
      <c r="AU31" s="290"/>
      <c r="AV31" s="290"/>
      <c r="AW31" s="290"/>
      <c r="AX31" s="290"/>
      <c r="AY31" s="290"/>
      <c r="AZ31" s="290"/>
      <c r="BA31" s="290"/>
      <c r="BB31" s="290"/>
      <c r="BC31" s="290"/>
      <c r="BD31" s="290"/>
      <c r="BE31" s="290"/>
      <c r="BF31" s="290"/>
      <c r="BG31" s="290"/>
      <c r="BH31" s="290"/>
      <c r="BI31" s="290"/>
      <c r="BJ31" s="290"/>
      <c r="BK31" s="290"/>
      <c r="BL31" s="290"/>
      <c r="BM31" s="329"/>
      <c r="BN31" s="329"/>
      <c r="BO31" s="329"/>
      <c r="BP31" s="329"/>
      <c r="BQ31" s="329"/>
      <c r="BR31" s="329"/>
      <c r="BS31" s="329"/>
      <c r="BT31" s="329"/>
      <c r="BU31" s="329"/>
    </row>
    <row r="32" s="78" customFormat="1" spans="1:73">
      <c r="A32" s="1392" t="s">
        <v>314</v>
      </c>
      <c r="B32" s="1392" t="s">
        <v>204</v>
      </c>
      <c r="C32" s="1393" t="s">
        <v>315</v>
      </c>
      <c r="D32" s="1392" t="s">
        <v>2927</v>
      </c>
      <c r="E32" s="248" t="s">
        <v>521</v>
      </c>
      <c r="F32" s="229"/>
      <c r="G32" s="1394" t="s">
        <v>449</v>
      </c>
      <c r="H32" s="1394" t="s">
        <v>2316</v>
      </c>
      <c r="I32" s="1394" t="s">
        <v>400</v>
      </c>
      <c r="J32" s="1394" t="s">
        <v>539</v>
      </c>
      <c r="K32" s="1"/>
      <c r="L32" s="1394" t="s">
        <v>449</v>
      </c>
      <c r="M32" s="257" t="s">
        <v>2938</v>
      </c>
      <c r="N32" s="1394" t="s">
        <v>2316</v>
      </c>
      <c r="O32" s="1394" t="s">
        <v>596</v>
      </c>
      <c r="P32" s="258"/>
      <c r="Q32" s="262" t="s">
        <v>449</v>
      </c>
      <c r="R32" s="257" t="s">
        <v>2938</v>
      </c>
      <c r="S32" s="260" t="str">
        <f t="shared" si="0"/>
        <v>CNA3</v>
      </c>
      <c r="T32" s="1394" t="s">
        <v>2316</v>
      </c>
      <c r="U32" s="287"/>
      <c r="V32" s="279"/>
      <c r="W32" s="285" t="s">
        <v>2949</v>
      </c>
      <c r="X32" s="286" t="s">
        <v>2944</v>
      </c>
      <c r="Y32" s="300" t="s">
        <v>2087</v>
      </c>
      <c r="Z32" s="286" t="s">
        <v>596</v>
      </c>
      <c r="AA32" s="286" t="s">
        <v>2948</v>
      </c>
      <c r="AB32" s="286" t="s">
        <v>596</v>
      </c>
      <c r="AC32" s="286" t="s">
        <v>2933</v>
      </c>
      <c r="AD32" s="309">
        <v>0</v>
      </c>
      <c r="AE32" s="286"/>
      <c r="AF32" s="310" t="s">
        <v>2934</v>
      </c>
      <c r="AG32" s="318">
        <v>4279</v>
      </c>
      <c r="AH32" s="318">
        <v>21396</v>
      </c>
      <c r="AI32" s="286"/>
      <c r="AJ32" s="286" t="s">
        <v>2935</v>
      </c>
      <c r="AK32" s="286" t="s">
        <v>2933</v>
      </c>
      <c r="AL32" s="309">
        <v>0.01</v>
      </c>
      <c r="AM32" s="286"/>
      <c r="AN32" s="310" t="s">
        <v>2934</v>
      </c>
      <c r="AO32" s="318">
        <v>4279</v>
      </c>
      <c r="AP32" s="318">
        <v>21396</v>
      </c>
      <c r="AQ32" s="286"/>
      <c r="AR32" s="286" t="s">
        <v>2935</v>
      </c>
      <c r="AS32" s="290"/>
      <c r="AT32" s="290"/>
      <c r="AU32" s="290"/>
      <c r="AV32" s="290"/>
      <c r="AW32" s="290"/>
      <c r="AX32" s="290"/>
      <c r="AY32" s="290"/>
      <c r="AZ32" s="290"/>
      <c r="BA32" s="290"/>
      <c r="BB32" s="290"/>
      <c r="BC32" s="290"/>
      <c r="BD32" s="290"/>
      <c r="BE32" s="290"/>
      <c r="BF32" s="290"/>
      <c r="BG32" s="290"/>
      <c r="BH32" s="290"/>
      <c r="BI32" s="290"/>
      <c r="BJ32" s="290"/>
      <c r="BK32" s="290"/>
      <c r="BL32" s="290"/>
      <c r="BM32" s="329"/>
      <c r="BN32" s="329"/>
      <c r="BO32" s="329"/>
      <c r="BP32" s="329"/>
      <c r="BQ32" s="329"/>
      <c r="BR32" s="329"/>
      <c r="BS32" s="329"/>
      <c r="BT32" s="329"/>
      <c r="BU32" s="329"/>
    </row>
    <row r="33" s="78" customFormat="1" spans="1:73">
      <c r="A33" s="1392" t="s">
        <v>314</v>
      </c>
      <c r="B33" s="1392" t="s">
        <v>204</v>
      </c>
      <c r="C33" s="1393" t="s">
        <v>319</v>
      </c>
      <c r="D33" s="1392" t="s">
        <v>2927</v>
      </c>
      <c r="E33" s="248" t="s">
        <v>521</v>
      </c>
      <c r="F33" s="229"/>
      <c r="G33" s="1394" t="s">
        <v>2940</v>
      </c>
      <c r="H33" s="1394" t="s">
        <v>2316</v>
      </c>
      <c r="I33" s="1394" t="s">
        <v>400</v>
      </c>
      <c r="J33" s="1394" t="s">
        <v>539</v>
      </c>
      <c r="K33" s="1"/>
      <c r="L33" s="1394" t="s">
        <v>2940</v>
      </c>
      <c r="M33" s="257" t="s">
        <v>2941</v>
      </c>
      <c r="N33" s="1394" t="s">
        <v>2316</v>
      </c>
      <c r="O33" s="1394" t="s">
        <v>596</v>
      </c>
      <c r="P33" s="258"/>
      <c r="Q33" s="262" t="s">
        <v>2940</v>
      </c>
      <c r="R33" s="257" t="s">
        <v>2941</v>
      </c>
      <c r="S33" s="260" t="str">
        <f t="shared" si="0"/>
        <v>CNA3</v>
      </c>
      <c r="T33" s="1394" t="s">
        <v>2316</v>
      </c>
      <c r="U33" s="287"/>
      <c r="V33" s="279"/>
      <c r="W33" s="288" t="s">
        <v>2931</v>
      </c>
      <c r="X33" s="289" t="s">
        <v>2941</v>
      </c>
      <c r="Y33" s="301" t="s">
        <v>2087</v>
      </c>
      <c r="Z33" s="302" t="s">
        <v>596</v>
      </c>
      <c r="AA33" s="303" t="s">
        <v>2932</v>
      </c>
      <c r="AB33" s="302" t="s">
        <v>2950</v>
      </c>
      <c r="AC33" s="303" t="s">
        <v>2933</v>
      </c>
      <c r="AD33" s="311">
        <v>0</v>
      </c>
      <c r="AE33" s="303"/>
      <c r="AF33" s="303" t="s">
        <v>2934</v>
      </c>
      <c r="AG33" s="319">
        <v>4279</v>
      </c>
      <c r="AH33" s="319">
        <v>21396</v>
      </c>
      <c r="AI33" s="289"/>
      <c r="AJ33" s="289" t="s">
        <v>2935</v>
      </c>
      <c r="AK33" s="303" t="s">
        <v>2933</v>
      </c>
      <c r="AL33" s="325">
        <v>0.0016</v>
      </c>
      <c r="AM33" s="303"/>
      <c r="AN33" s="303" t="s">
        <v>2934</v>
      </c>
      <c r="AO33" s="319">
        <v>4279</v>
      </c>
      <c r="AP33" s="319">
        <v>21396</v>
      </c>
      <c r="AQ33" s="289"/>
      <c r="AR33" s="289" t="s">
        <v>2935</v>
      </c>
      <c r="AS33" s="290"/>
      <c r="AT33" s="290"/>
      <c r="AU33" s="290"/>
      <c r="AV33" s="290"/>
      <c r="AW33" s="290"/>
      <c r="AX33" s="290"/>
      <c r="AY33" s="290"/>
      <c r="AZ33" s="290"/>
      <c r="BA33" s="290"/>
      <c r="BB33" s="290"/>
      <c r="BC33" s="290"/>
      <c r="BD33" s="290"/>
      <c r="BE33" s="290"/>
      <c r="BF33" s="290"/>
      <c r="BG33" s="290"/>
      <c r="BH33" s="290"/>
      <c r="BI33" s="290"/>
      <c r="BJ33" s="290"/>
      <c r="BK33" s="290"/>
      <c r="BL33" s="290"/>
      <c r="BM33" s="329"/>
      <c r="BN33" s="329"/>
      <c r="BO33" s="329"/>
      <c r="BP33" s="329"/>
      <c r="BQ33" s="329"/>
      <c r="BR33" s="329"/>
      <c r="BS33" s="329"/>
      <c r="BT33" s="329"/>
      <c r="BU33" s="329"/>
    </row>
    <row r="34" s="78" customFormat="1" spans="1:73">
      <c r="A34" s="1392" t="s">
        <v>323</v>
      </c>
      <c r="B34" s="1392" t="s">
        <v>204</v>
      </c>
      <c r="C34" s="1393" t="s">
        <v>237</v>
      </c>
      <c r="D34" s="1392" t="s">
        <v>2927</v>
      </c>
      <c r="E34" s="248" t="s">
        <v>521</v>
      </c>
      <c r="F34" s="229"/>
      <c r="G34" s="1394" t="s">
        <v>2943</v>
      </c>
      <c r="H34" s="1394" t="s">
        <v>2316</v>
      </c>
      <c r="I34" s="1394" t="s">
        <v>400</v>
      </c>
      <c r="J34" s="1394" t="s">
        <v>539</v>
      </c>
      <c r="K34" s="1"/>
      <c r="L34" s="1394" t="s">
        <v>2943</v>
      </c>
      <c r="M34" s="257" t="s">
        <v>2944</v>
      </c>
      <c r="N34" s="1394" t="s">
        <v>2316</v>
      </c>
      <c r="O34" s="1394" t="s">
        <v>596</v>
      </c>
      <c r="P34" s="258"/>
      <c r="Q34" s="262" t="s">
        <v>2943</v>
      </c>
      <c r="R34" s="257" t="s">
        <v>2944</v>
      </c>
      <c r="S34" s="260" t="str">
        <f t="shared" si="0"/>
        <v>CNA3</v>
      </c>
      <c r="T34" s="1394" t="s">
        <v>2316</v>
      </c>
      <c r="U34" s="287"/>
      <c r="V34" s="279"/>
      <c r="W34" s="288" t="s">
        <v>2931</v>
      </c>
      <c r="X34" s="289" t="s">
        <v>2941</v>
      </c>
      <c r="Y34" s="301" t="s">
        <v>2087</v>
      </c>
      <c r="Z34" s="302" t="s">
        <v>596</v>
      </c>
      <c r="AA34" s="303" t="s">
        <v>2937</v>
      </c>
      <c r="AB34" s="302" t="s">
        <v>2950</v>
      </c>
      <c r="AC34" s="303" t="s">
        <v>2933</v>
      </c>
      <c r="AD34" s="311">
        <v>0</v>
      </c>
      <c r="AE34" s="303"/>
      <c r="AF34" s="303" t="s">
        <v>2934</v>
      </c>
      <c r="AG34" s="319">
        <v>4279</v>
      </c>
      <c r="AH34" s="319">
        <v>21396</v>
      </c>
      <c r="AI34" s="289"/>
      <c r="AJ34" s="289" t="s">
        <v>2935</v>
      </c>
      <c r="AK34" s="303" t="s">
        <v>2933</v>
      </c>
      <c r="AL34" s="325">
        <v>0.0016</v>
      </c>
      <c r="AM34" s="303"/>
      <c r="AN34" s="303" t="s">
        <v>2934</v>
      </c>
      <c r="AO34" s="319">
        <v>4279</v>
      </c>
      <c r="AP34" s="319">
        <v>21396</v>
      </c>
      <c r="AQ34" s="289"/>
      <c r="AR34" s="289" t="s">
        <v>2935</v>
      </c>
      <c r="AS34" s="290"/>
      <c r="AT34" s="290"/>
      <c r="AU34" s="290"/>
      <c r="AV34" s="290"/>
      <c r="AW34" s="290"/>
      <c r="AX34" s="290"/>
      <c r="AY34" s="290"/>
      <c r="AZ34" s="290"/>
      <c r="BA34" s="290"/>
      <c r="BB34" s="290"/>
      <c r="BC34" s="290"/>
      <c r="BD34" s="290"/>
      <c r="BE34" s="290"/>
      <c r="BF34" s="290"/>
      <c r="BG34" s="290"/>
      <c r="BH34" s="290"/>
      <c r="BI34" s="290"/>
      <c r="BJ34" s="290"/>
      <c r="BK34" s="290"/>
      <c r="BL34" s="290"/>
      <c r="BM34" s="329"/>
      <c r="BN34" s="329"/>
      <c r="BO34" s="329"/>
      <c r="BP34" s="329"/>
      <c r="BQ34" s="329"/>
      <c r="BR34" s="329"/>
      <c r="BS34" s="329"/>
      <c r="BT34" s="329"/>
      <c r="BU34" s="329"/>
    </row>
    <row r="35" s="78" customFormat="1" spans="1:73">
      <c r="A35" s="1395" t="s">
        <v>330</v>
      </c>
      <c r="B35" s="1392" t="s">
        <v>204</v>
      </c>
      <c r="C35" s="1393" t="s">
        <v>237</v>
      </c>
      <c r="D35" s="1392" t="s">
        <v>2927</v>
      </c>
      <c r="E35" s="248" t="s">
        <v>521</v>
      </c>
      <c r="F35" s="229"/>
      <c r="G35" s="1394" t="s">
        <v>237</v>
      </c>
      <c r="H35" s="1394" t="s">
        <v>2317</v>
      </c>
      <c r="I35" s="1394" t="s">
        <v>404</v>
      </c>
      <c r="J35" s="1394" t="s">
        <v>539</v>
      </c>
      <c r="K35" s="1"/>
      <c r="L35" s="1394" t="s">
        <v>237</v>
      </c>
      <c r="M35" s="257" t="s">
        <v>2929</v>
      </c>
      <c r="N35" s="1394" t="s">
        <v>2317</v>
      </c>
      <c r="O35" s="1394" t="s">
        <v>596</v>
      </c>
      <c r="P35" s="258"/>
      <c r="Q35" s="262" t="s">
        <v>237</v>
      </c>
      <c r="R35" s="257" t="s">
        <v>2929</v>
      </c>
      <c r="S35" s="260" t="str">
        <f t="shared" si="0"/>
        <v>CNA4</v>
      </c>
      <c r="T35" s="1394" t="s">
        <v>2317</v>
      </c>
      <c r="U35" s="287"/>
      <c r="V35" s="279"/>
      <c r="W35" s="288" t="s">
        <v>2931</v>
      </c>
      <c r="X35" s="289" t="s">
        <v>2941</v>
      </c>
      <c r="Y35" s="301" t="s">
        <v>2087</v>
      </c>
      <c r="Z35" s="302" t="s">
        <v>596</v>
      </c>
      <c r="AA35" s="303" t="s">
        <v>2939</v>
      </c>
      <c r="AB35" s="302" t="s">
        <v>2950</v>
      </c>
      <c r="AC35" s="303" t="s">
        <v>2933</v>
      </c>
      <c r="AD35" s="311">
        <v>0</v>
      </c>
      <c r="AE35" s="303"/>
      <c r="AF35" s="303" t="s">
        <v>2934</v>
      </c>
      <c r="AG35" s="319">
        <v>4279</v>
      </c>
      <c r="AH35" s="319">
        <v>21396</v>
      </c>
      <c r="AI35" s="289"/>
      <c r="AJ35" s="289" t="s">
        <v>2935</v>
      </c>
      <c r="AK35" s="303" t="s">
        <v>2933</v>
      </c>
      <c r="AL35" s="325">
        <v>0.0036</v>
      </c>
      <c r="AM35" s="303"/>
      <c r="AN35" s="303" t="s">
        <v>2934</v>
      </c>
      <c r="AO35" s="319">
        <v>4279</v>
      </c>
      <c r="AP35" s="319">
        <v>21396</v>
      </c>
      <c r="AQ35" s="289"/>
      <c r="AR35" s="289" t="s">
        <v>2935</v>
      </c>
      <c r="AS35" s="290"/>
      <c r="AT35" s="290"/>
      <c r="AU35" s="290"/>
      <c r="AV35" s="290"/>
      <c r="AW35" s="290"/>
      <c r="AX35" s="290"/>
      <c r="AY35" s="290"/>
      <c r="AZ35" s="290"/>
      <c r="BA35" s="290"/>
      <c r="BB35" s="290"/>
      <c r="BC35" s="290"/>
      <c r="BD35" s="290"/>
      <c r="BE35" s="290"/>
      <c r="BF35" s="290"/>
      <c r="BG35" s="290"/>
      <c r="BH35" s="290"/>
      <c r="BI35" s="290"/>
      <c r="BJ35" s="290"/>
      <c r="BK35" s="290"/>
      <c r="BL35" s="290"/>
      <c r="BM35" s="329"/>
      <c r="BN35" s="329"/>
      <c r="BO35" s="329"/>
      <c r="BP35" s="329"/>
      <c r="BQ35" s="329"/>
      <c r="BR35" s="329"/>
      <c r="BS35" s="329"/>
      <c r="BT35" s="329"/>
      <c r="BU35" s="329"/>
    </row>
    <row r="36" s="78" customFormat="1" spans="1:73">
      <c r="A36" s="1395" t="s">
        <v>330</v>
      </c>
      <c r="B36" s="1392" t="s">
        <v>204</v>
      </c>
      <c r="C36" s="1393" t="s">
        <v>205</v>
      </c>
      <c r="D36" s="1392" t="s">
        <v>2927</v>
      </c>
      <c r="E36" s="248" t="s">
        <v>521</v>
      </c>
      <c r="F36" s="229"/>
      <c r="G36" s="1394" t="s">
        <v>205</v>
      </c>
      <c r="H36" s="1394" t="s">
        <v>2317</v>
      </c>
      <c r="I36" s="1394" t="s">
        <v>404</v>
      </c>
      <c r="J36" s="1394" t="s">
        <v>539</v>
      </c>
      <c r="K36" s="1"/>
      <c r="L36" s="1394" t="s">
        <v>205</v>
      </c>
      <c r="M36" s="257" t="s">
        <v>2936</v>
      </c>
      <c r="N36" s="1394" t="s">
        <v>2317</v>
      </c>
      <c r="O36" s="1394" t="s">
        <v>596</v>
      </c>
      <c r="P36" s="258"/>
      <c r="Q36" s="262" t="s">
        <v>205</v>
      </c>
      <c r="R36" s="257" t="s">
        <v>2936</v>
      </c>
      <c r="S36" s="260" t="str">
        <f t="shared" si="0"/>
        <v>CNA4</v>
      </c>
      <c r="T36" s="1394" t="s">
        <v>2317</v>
      </c>
      <c r="U36" s="287"/>
      <c r="V36" s="279"/>
      <c r="W36" s="288" t="s">
        <v>2931</v>
      </c>
      <c r="X36" s="289" t="s">
        <v>2941</v>
      </c>
      <c r="Y36" s="301" t="s">
        <v>2087</v>
      </c>
      <c r="Z36" s="302" t="s">
        <v>596</v>
      </c>
      <c r="AA36" s="303" t="s">
        <v>2942</v>
      </c>
      <c r="AB36" s="302" t="s">
        <v>2950</v>
      </c>
      <c r="AC36" s="303" t="s">
        <v>2933</v>
      </c>
      <c r="AD36" s="311">
        <v>0</v>
      </c>
      <c r="AE36" s="303"/>
      <c r="AF36" s="303" t="s">
        <v>2934</v>
      </c>
      <c r="AG36" s="319">
        <v>4279</v>
      </c>
      <c r="AH36" s="319">
        <v>21396</v>
      </c>
      <c r="AI36" s="289"/>
      <c r="AJ36" s="289" t="s">
        <v>2935</v>
      </c>
      <c r="AK36" s="303" t="s">
        <v>2933</v>
      </c>
      <c r="AL36" s="325">
        <v>0.0036</v>
      </c>
      <c r="AM36" s="303"/>
      <c r="AN36" s="303" t="s">
        <v>2934</v>
      </c>
      <c r="AO36" s="319">
        <v>4279</v>
      </c>
      <c r="AP36" s="319">
        <v>21396</v>
      </c>
      <c r="AQ36" s="289"/>
      <c r="AR36" s="289" t="s">
        <v>2935</v>
      </c>
      <c r="AS36" s="290"/>
      <c r="AT36" s="290"/>
      <c r="AU36" s="290"/>
      <c r="AV36" s="290"/>
      <c r="AW36" s="290"/>
      <c r="AX36" s="290"/>
      <c r="AY36" s="290"/>
      <c r="AZ36" s="290"/>
      <c r="BA36" s="290"/>
      <c r="BB36" s="290"/>
      <c r="BC36" s="290"/>
      <c r="BD36" s="290"/>
      <c r="BE36" s="290"/>
      <c r="BF36" s="290"/>
      <c r="BG36" s="290"/>
      <c r="BH36" s="290"/>
      <c r="BI36" s="290"/>
      <c r="BJ36" s="290"/>
      <c r="BK36" s="290"/>
      <c r="BL36" s="290"/>
      <c r="BM36" s="329"/>
      <c r="BN36" s="329"/>
      <c r="BO36" s="329"/>
      <c r="BP36" s="329"/>
      <c r="BQ36" s="329"/>
      <c r="BR36" s="329"/>
      <c r="BS36" s="329"/>
      <c r="BT36" s="329"/>
      <c r="BU36" s="329"/>
    </row>
    <row r="37" s="78" customFormat="1" spans="1:75">
      <c r="A37" s="1392" t="s">
        <v>330</v>
      </c>
      <c r="B37" s="1392" t="s">
        <v>204</v>
      </c>
      <c r="C37" s="1393" t="s">
        <v>335</v>
      </c>
      <c r="D37" s="1392" t="s">
        <v>2927</v>
      </c>
      <c r="E37" s="248" t="s">
        <v>521</v>
      </c>
      <c r="F37" s="229"/>
      <c r="G37" s="1394" t="s">
        <v>449</v>
      </c>
      <c r="H37" s="1394" t="s">
        <v>2317</v>
      </c>
      <c r="I37" s="1394" t="s">
        <v>404</v>
      </c>
      <c r="J37" s="1394" t="s">
        <v>539</v>
      </c>
      <c r="K37" s="1"/>
      <c r="L37" s="1394" t="s">
        <v>449</v>
      </c>
      <c r="M37" s="257" t="s">
        <v>2938</v>
      </c>
      <c r="N37" s="1394" t="s">
        <v>2317</v>
      </c>
      <c r="O37" s="1394" t="s">
        <v>596</v>
      </c>
      <c r="P37" s="258"/>
      <c r="Q37" s="262" t="s">
        <v>449</v>
      </c>
      <c r="R37" s="257" t="s">
        <v>2938</v>
      </c>
      <c r="S37" s="260" t="str">
        <f t="shared" si="0"/>
        <v>CNA4</v>
      </c>
      <c r="T37" s="1394" t="s">
        <v>2317</v>
      </c>
      <c r="U37" s="287"/>
      <c r="V37" s="279"/>
      <c r="W37" s="288" t="s">
        <v>2931</v>
      </c>
      <c r="X37" s="289" t="s">
        <v>2941</v>
      </c>
      <c r="Y37" s="301" t="s">
        <v>2087</v>
      </c>
      <c r="Z37" s="302" t="s">
        <v>596</v>
      </c>
      <c r="AA37" s="303" t="s">
        <v>2945</v>
      </c>
      <c r="AB37" s="302" t="s">
        <v>2950</v>
      </c>
      <c r="AC37" s="303" t="s">
        <v>2933</v>
      </c>
      <c r="AD37" s="311">
        <v>0</v>
      </c>
      <c r="AE37" s="303"/>
      <c r="AF37" s="303" t="s">
        <v>2934</v>
      </c>
      <c r="AG37" s="319">
        <v>4279</v>
      </c>
      <c r="AH37" s="319">
        <v>21396</v>
      </c>
      <c r="AI37" s="289"/>
      <c r="AJ37" s="289" t="s">
        <v>2935</v>
      </c>
      <c r="AK37" s="303" t="s">
        <v>2933</v>
      </c>
      <c r="AL37" s="325">
        <v>0.0052</v>
      </c>
      <c r="AM37" s="303"/>
      <c r="AN37" s="303" t="s">
        <v>2934</v>
      </c>
      <c r="AO37" s="319">
        <v>4279</v>
      </c>
      <c r="AP37" s="319">
        <v>21396</v>
      </c>
      <c r="AQ37" s="289"/>
      <c r="AR37" s="289" t="s">
        <v>2935</v>
      </c>
      <c r="AS37" s="290"/>
      <c r="AT37" s="290"/>
      <c r="AU37" s="290"/>
      <c r="AV37" s="290"/>
      <c r="AW37" s="290"/>
      <c r="AX37" s="290"/>
      <c r="AY37" s="290"/>
      <c r="AZ37" s="290"/>
      <c r="BA37" s="290"/>
      <c r="BB37" s="290"/>
      <c r="BC37" s="290"/>
      <c r="BD37" s="290"/>
      <c r="BE37" s="290"/>
      <c r="BF37" s="290"/>
      <c r="BG37" s="290"/>
      <c r="BH37" s="290"/>
      <c r="BI37" s="290"/>
      <c r="BJ37" s="290"/>
      <c r="BK37" s="290"/>
      <c r="BL37" s="290"/>
      <c r="BM37" s="237"/>
      <c r="BN37" s="237"/>
      <c r="BO37" s="237"/>
      <c r="BP37" s="237"/>
      <c r="BQ37" s="237"/>
      <c r="BR37" s="237"/>
      <c r="BS37" s="237"/>
      <c r="BT37" s="237"/>
      <c r="BU37" s="237"/>
      <c r="BV37" s="1"/>
      <c r="BW37" s="1"/>
    </row>
    <row r="38" s="229" customFormat="1" spans="1:75">
      <c r="A38" s="1392" t="s">
        <v>330</v>
      </c>
      <c r="B38" s="1392" t="s">
        <v>204</v>
      </c>
      <c r="C38" s="1393" t="s">
        <v>339</v>
      </c>
      <c r="D38" s="1392" t="s">
        <v>2927</v>
      </c>
      <c r="E38" s="248" t="s">
        <v>521</v>
      </c>
      <c r="G38" s="1394" t="s">
        <v>2940</v>
      </c>
      <c r="H38" s="1394" t="s">
        <v>2317</v>
      </c>
      <c r="I38" s="1394" t="s">
        <v>404</v>
      </c>
      <c r="J38" s="1394" t="s">
        <v>539</v>
      </c>
      <c r="K38" s="1"/>
      <c r="L38" s="1394" t="s">
        <v>2940</v>
      </c>
      <c r="M38" s="257" t="s">
        <v>2941</v>
      </c>
      <c r="N38" s="1394" t="s">
        <v>2317</v>
      </c>
      <c r="O38" s="1394" t="s">
        <v>596</v>
      </c>
      <c r="P38" s="258"/>
      <c r="Q38" s="262" t="s">
        <v>2940</v>
      </c>
      <c r="R38" s="257" t="s">
        <v>2941</v>
      </c>
      <c r="S38" s="260" t="str">
        <f t="shared" si="0"/>
        <v>CNA4</v>
      </c>
      <c r="T38" s="1394" t="s">
        <v>2317</v>
      </c>
      <c r="U38" s="290"/>
      <c r="V38" s="279"/>
      <c r="W38" s="288" t="s">
        <v>2931</v>
      </c>
      <c r="X38" s="289" t="s">
        <v>2941</v>
      </c>
      <c r="Y38" s="301" t="s">
        <v>2087</v>
      </c>
      <c r="Z38" s="302" t="s">
        <v>596</v>
      </c>
      <c r="AA38" s="303" t="s">
        <v>2947</v>
      </c>
      <c r="AB38" s="302" t="s">
        <v>2950</v>
      </c>
      <c r="AC38" s="303" t="s">
        <v>2933</v>
      </c>
      <c r="AD38" s="311">
        <v>0</v>
      </c>
      <c r="AE38" s="303"/>
      <c r="AF38" s="303" t="s">
        <v>2934</v>
      </c>
      <c r="AG38" s="319">
        <v>4279</v>
      </c>
      <c r="AH38" s="319">
        <v>21396</v>
      </c>
      <c r="AI38" s="289"/>
      <c r="AJ38" s="289" t="s">
        <v>2935</v>
      </c>
      <c r="AK38" s="303" t="s">
        <v>2933</v>
      </c>
      <c r="AL38" s="325">
        <v>0.0028</v>
      </c>
      <c r="AM38" s="303"/>
      <c r="AN38" s="303" t="s">
        <v>2934</v>
      </c>
      <c r="AO38" s="319">
        <v>4279</v>
      </c>
      <c r="AP38" s="319">
        <v>21396</v>
      </c>
      <c r="AQ38" s="289"/>
      <c r="AR38" s="289" t="s">
        <v>2935</v>
      </c>
      <c r="AS38" s="290"/>
      <c r="AT38" s="290"/>
      <c r="AU38" s="290"/>
      <c r="AV38" s="290"/>
      <c r="AW38" s="290"/>
      <c r="AX38" s="290"/>
      <c r="AY38" s="290"/>
      <c r="AZ38" s="290"/>
      <c r="BA38" s="290"/>
      <c r="BB38" s="290"/>
      <c r="BC38" s="290"/>
      <c r="BD38" s="290"/>
      <c r="BE38" s="290"/>
      <c r="BF38" s="290"/>
      <c r="BG38" s="290"/>
      <c r="BH38" s="290"/>
      <c r="BI38" s="290"/>
      <c r="BJ38" s="290"/>
      <c r="BK38" s="290"/>
      <c r="BL38" s="290"/>
      <c r="BM38" s="237"/>
      <c r="BN38" s="237"/>
      <c r="BO38" s="237"/>
      <c r="BP38" s="237"/>
      <c r="BQ38" s="237"/>
      <c r="BR38" s="237"/>
      <c r="BS38" s="237"/>
      <c r="BT38" s="237"/>
      <c r="BU38" s="237"/>
      <c r="BV38" s="1"/>
      <c r="BW38" s="1"/>
    </row>
    <row r="39" s="230" customFormat="1" spans="1:75">
      <c r="A39" s="1392" t="s">
        <v>330</v>
      </c>
      <c r="B39" s="1392" t="s">
        <v>204</v>
      </c>
      <c r="C39" s="1393" t="s">
        <v>319</v>
      </c>
      <c r="D39" s="1392" t="s">
        <v>2927</v>
      </c>
      <c r="E39" s="248" t="s">
        <v>521</v>
      </c>
      <c r="F39" s="229"/>
      <c r="G39" s="1394" t="s">
        <v>2943</v>
      </c>
      <c r="H39" s="1394" t="s">
        <v>2317</v>
      </c>
      <c r="I39" s="1394" t="s">
        <v>404</v>
      </c>
      <c r="J39" s="1394" t="s">
        <v>539</v>
      </c>
      <c r="K39" s="1"/>
      <c r="L39" s="1394" t="s">
        <v>2943</v>
      </c>
      <c r="M39" s="257" t="s">
        <v>2944</v>
      </c>
      <c r="N39" s="1394" t="s">
        <v>2317</v>
      </c>
      <c r="O39" s="1394" t="s">
        <v>596</v>
      </c>
      <c r="P39" s="258"/>
      <c r="Q39" s="262" t="s">
        <v>2943</v>
      </c>
      <c r="R39" s="257" t="s">
        <v>2944</v>
      </c>
      <c r="S39" s="260" t="str">
        <f t="shared" si="0"/>
        <v>CNA4</v>
      </c>
      <c r="T39" s="1394" t="s">
        <v>2317</v>
      </c>
      <c r="U39" s="290"/>
      <c r="V39" s="282"/>
      <c r="W39" s="288" t="s">
        <v>2931</v>
      </c>
      <c r="X39" s="289" t="s">
        <v>2941</v>
      </c>
      <c r="Y39" s="301" t="s">
        <v>2087</v>
      </c>
      <c r="Z39" s="302" t="s">
        <v>596</v>
      </c>
      <c r="AA39" s="303" t="s">
        <v>2948</v>
      </c>
      <c r="AB39" s="302" t="s">
        <v>2950</v>
      </c>
      <c r="AC39" s="303" t="s">
        <v>2933</v>
      </c>
      <c r="AD39" s="311">
        <v>0</v>
      </c>
      <c r="AE39" s="303"/>
      <c r="AF39" s="303" t="s">
        <v>2934</v>
      </c>
      <c r="AG39" s="319">
        <v>4279</v>
      </c>
      <c r="AH39" s="319">
        <v>21396</v>
      </c>
      <c r="AI39" s="289"/>
      <c r="AJ39" s="289" t="s">
        <v>2935</v>
      </c>
      <c r="AK39" s="303" t="s">
        <v>2933</v>
      </c>
      <c r="AL39" s="325">
        <v>0.0036</v>
      </c>
      <c r="AM39" s="303"/>
      <c r="AN39" s="303" t="s">
        <v>2934</v>
      </c>
      <c r="AO39" s="319">
        <v>4279</v>
      </c>
      <c r="AP39" s="319">
        <v>21396</v>
      </c>
      <c r="AQ39" s="289"/>
      <c r="AR39" s="289" t="s">
        <v>2935</v>
      </c>
      <c r="AS39" s="290"/>
      <c r="AT39" s="290"/>
      <c r="AU39" s="290"/>
      <c r="AV39" s="290"/>
      <c r="AW39" s="290"/>
      <c r="AX39" s="290"/>
      <c r="AY39" s="290"/>
      <c r="AZ39" s="290"/>
      <c r="BA39" s="290"/>
      <c r="BB39" s="290"/>
      <c r="BC39" s="290"/>
      <c r="BD39" s="290"/>
      <c r="BE39" s="290"/>
      <c r="BF39" s="290"/>
      <c r="BG39" s="290"/>
      <c r="BH39" s="290"/>
      <c r="BI39" s="290"/>
      <c r="BJ39" s="290"/>
      <c r="BK39" s="290"/>
      <c r="BL39" s="290"/>
      <c r="BM39" s="237"/>
      <c r="BN39" s="237"/>
      <c r="BO39" s="237"/>
      <c r="BP39" s="237"/>
      <c r="BQ39" s="237"/>
      <c r="BR39" s="237"/>
      <c r="BS39" s="237"/>
      <c r="BT39" s="237"/>
      <c r="BU39" s="237"/>
      <c r="BV39" s="1"/>
      <c r="BW39" s="1"/>
    </row>
    <row r="40" s="78" customFormat="1" spans="1:75">
      <c r="A40" s="1392" t="s">
        <v>330</v>
      </c>
      <c r="B40" s="1392" t="s">
        <v>204</v>
      </c>
      <c r="C40" s="1393" t="s">
        <v>221</v>
      </c>
      <c r="D40" s="1392" t="s">
        <v>2927</v>
      </c>
      <c r="E40" s="248" t="s">
        <v>521</v>
      </c>
      <c r="F40" s="229"/>
      <c r="G40" s="1394" t="s">
        <v>237</v>
      </c>
      <c r="H40" s="1394" t="s">
        <v>2319</v>
      </c>
      <c r="I40" s="1394" t="s">
        <v>2340</v>
      </c>
      <c r="J40" s="1394" t="s">
        <v>539</v>
      </c>
      <c r="K40" s="1"/>
      <c r="L40" s="1394" t="s">
        <v>237</v>
      </c>
      <c r="M40" s="257" t="s">
        <v>2929</v>
      </c>
      <c r="N40" s="1394" t="s">
        <v>2319</v>
      </c>
      <c r="O40" s="1394" t="s">
        <v>596</v>
      </c>
      <c r="P40" s="258"/>
      <c r="Q40" s="262" t="s">
        <v>237</v>
      </c>
      <c r="R40" s="257" t="s">
        <v>2929</v>
      </c>
      <c r="S40" s="260" t="str">
        <f t="shared" si="0"/>
        <v>CNA5</v>
      </c>
      <c r="T40" s="1394" t="s">
        <v>2319</v>
      </c>
      <c r="U40" s="290"/>
      <c r="V40" s="279"/>
      <c r="W40" s="291" t="s">
        <v>2931</v>
      </c>
      <c r="X40" s="257" t="s">
        <v>2929</v>
      </c>
      <c r="Y40" s="257" t="s">
        <v>2951</v>
      </c>
      <c r="Z40" s="257" t="s">
        <v>596</v>
      </c>
      <c r="AA40" s="257" t="s">
        <v>2952</v>
      </c>
      <c r="AB40" s="257" t="s">
        <v>596</v>
      </c>
      <c r="AC40" s="257" t="s">
        <v>2933</v>
      </c>
      <c r="AD40" s="312">
        <v>0</v>
      </c>
      <c r="AE40" s="257"/>
      <c r="AF40" s="313" t="s">
        <v>2934</v>
      </c>
      <c r="AG40" s="320">
        <v>4279</v>
      </c>
      <c r="AH40" s="320">
        <v>21396</v>
      </c>
      <c r="AI40" s="257" t="s">
        <v>2953</v>
      </c>
      <c r="AJ40" s="257" t="s">
        <v>2953</v>
      </c>
      <c r="AK40" s="257" t="s">
        <v>2933</v>
      </c>
      <c r="AL40" s="312">
        <v>0</v>
      </c>
      <c r="AM40" s="257"/>
      <c r="AN40" s="313" t="s">
        <v>2934</v>
      </c>
      <c r="AO40" s="320">
        <v>4279</v>
      </c>
      <c r="AP40" s="320">
        <v>21396</v>
      </c>
      <c r="AQ40" s="257" t="s">
        <v>2953</v>
      </c>
      <c r="AR40" s="257" t="s">
        <v>2953</v>
      </c>
      <c r="AS40" s="290"/>
      <c r="AT40" s="290"/>
      <c r="AU40" s="290"/>
      <c r="AV40" s="290"/>
      <c r="AW40" s="290"/>
      <c r="AX40" s="290"/>
      <c r="AY40" s="290"/>
      <c r="AZ40" s="290"/>
      <c r="BA40" s="290"/>
      <c r="BB40" s="290"/>
      <c r="BC40" s="290"/>
      <c r="BD40" s="290"/>
      <c r="BE40" s="290"/>
      <c r="BF40" s="290"/>
      <c r="BG40" s="290"/>
      <c r="BH40" s="290"/>
      <c r="BI40" s="290"/>
      <c r="BJ40" s="290"/>
      <c r="BK40" s="290"/>
      <c r="BL40" s="290"/>
      <c r="BM40" s="237"/>
      <c r="BN40" s="237"/>
      <c r="BO40" s="237"/>
      <c r="BP40" s="237"/>
      <c r="BQ40" s="237"/>
      <c r="BR40" s="237"/>
      <c r="BS40" s="237"/>
      <c r="BT40" s="237"/>
      <c r="BU40" s="237"/>
      <c r="BV40" s="1"/>
      <c r="BW40" s="1"/>
    </row>
    <row r="41" s="78" customFormat="1" spans="1:75">
      <c r="A41" s="1392" t="s">
        <v>330</v>
      </c>
      <c r="B41" s="1392" t="s">
        <v>204</v>
      </c>
      <c r="C41" s="1393" t="s">
        <v>347</v>
      </c>
      <c r="D41" s="1392" t="s">
        <v>2927</v>
      </c>
      <c r="E41" s="248" t="s">
        <v>521</v>
      </c>
      <c r="F41" s="229"/>
      <c r="G41" s="1394" t="s">
        <v>205</v>
      </c>
      <c r="H41" s="1394" t="s">
        <v>2319</v>
      </c>
      <c r="I41" s="1394" t="s">
        <v>2340</v>
      </c>
      <c r="J41" s="1394" t="s">
        <v>539</v>
      </c>
      <c r="K41" s="1"/>
      <c r="L41" s="1394" t="s">
        <v>205</v>
      </c>
      <c r="M41" s="257" t="s">
        <v>2936</v>
      </c>
      <c r="N41" s="1394" t="s">
        <v>2319</v>
      </c>
      <c r="O41" s="1394" t="s">
        <v>596</v>
      </c>
      <c r="P41" s="258"/>
      <c r="Q41" s="262" t="s">
        <v>205</v>
      </c>
      <c r="R41" s="257" t="s">
        <v>2936</v>
      </c>
      <c r="S41" s="260" t="str">
        <f t="shared" si="0"/>
        <v>CNA5</v>
      </c>
      <c r="T41" s="1394" t="s">
        <v>2319</v>
      </c>
      <c r="U41" s="290"/>
      <c r="V41" s="279"/>
      <c r="W41" s="291" t="s">
        <v>2931</v>
      </c>
      <c r="X41" s="257" t="s">
        <v>2936</v>
      </c>
      <c r="Y41" s="257" t="s">
        <v>2951</v>
      </c>
      <c r="Z41" s="304" t="s">
        <v>596</v>
      </c>
      <c r="AA41" s="257" t="s">
        <v>2952</v>
      </c>
      <c r="AB41" s="304" t="s">
        <v>596</v>
      </c>
      <c r="AC41" s="313" t="s">
        <v>2933</v>
      </c>
      <c r="AD41" s="312">
        <v>0</v>
      </c>
      <c r="AE41" s="313"/>
      <c r="AF41" s="313" t="s">
        <v>2934</v>
      </c>
      <c r="AG41" s="320">
        <v>4279</v>
      </c>
      <c r="AH41" s="320">
        <v>21396</v>
      </c>
      <c r="AI41" s="257" t="s">
        <v>2953</v>
      </c>
      <c r="AJ41" s="257" t="s">
        <v>2953</v>
      </c>
      <c r="AK41" s="313" t="s">
        <v>2933</v>
      </c>
      <c r="AL41" s="312">
        <v>0</v>
      </c>
      <c r="AM41" s="313"/>
      <c r="AN41" s="313" t="s">
        <v>2934</v>
      </c>
      <c r="AO41" s="320">
        <v>4279</v>
      </c>
      <c r="AP41" s="320">
        <v>21396</v>
      </c>
      <c r="AQ41" s="257" t="s">
        <v>2953</v>
      </c>
      <c r="AR41" s="257" t="s">
        <v>2953</v>
      </c>
      <c r="AS41" s="290"/>
      <c r="AT41" s="290"/>
      <c r="AU41" s="290"/>
      <c r="AV41" s="290"/>
      <c r="AW41" s="290"/>
      <c r="AX41" s="290"/>
      <c r="AY41" s="290"/>
      <c r="AZ41" s="290"/>
      <c r="BA41" s="290"/>
      <c r="BB41" s="290"/>
      <c r="BC41" s="290"/>
      <c r="BD41" s="290"/>
      <c r="BE41" s="290"/>
      <c r="BF41" s="290"/>
      <c r="BG41" s="290"/>
      <c r="BH41" s="290"/>
      <c r="BI41" s="290"/>
      <c r="BJ41" s="290"/>
      <c r="BK41" s="290"/>
      <c r="BL41" s="290"/>
      <c r="BM41" s="237"/>
      <c r="BN41" s="237"/>
      <c r="BO41" s="237"/>
      <c r="BP41" s="237"/>
      <c r="BQ41" s="237"/>
      <c r="BR41" s="237"/>
      <c r="BS41" s="237"/>
      <c r="BT41" s="237"/>
      <c r="BU41" s="237"/>
      <c r="BV41" s="1"/>
      <c r="BW41" s="1"/>
    </row>
    <row r="42" s="78" customFormat="1" spans="1:75">
      <c r="A42" s="1392" t="s">
        <v>330</v>
      </c>
      <c r="B42" s="1392" t="s">
        <v>204</v>
      </c>
      <c r="C42" s="1393" t="s">
        <v>249</v>
      </c>
      <c r="D42" s="1392" t="s">
        <v>2927</v>
      </c>
      <c r="E42" s="248" t="s">
        <v>521</v>
      </c>
      <c r="F42" s="229"/>
      <c r="G42" s="1394" t="s">
        <v>449</v>
      </c>
      <c r="H42" s="1394" t="s">
        <v>2319</v>
      </c>
      <c r="I42" s="1394" t="s">
        <v>2340</v>
      </c>
      <c r="J42" s="1394" t="s">
        <v>539</v>
      </c>
      <c r="K42" s="1"/>
      <c r="L42" s="1394" t="s">
        <v>449</v>
      </c>
      <c r="M42" s="257" t="s">
        <v>2938</v>
      </c>
      <c r="N42" s="1394" t="s">
        <v>2319</v>
      </c>
      <c r="O42" s="1394" t="s">
        <v>596</v>
      </c>
      <c r="P42" s="258"/>
      <c r="Q42" s="262" t="s">
        <v>449</v>
      </c>
      <c r="R42" s="257" t="s">
        <v>2938</v>
      </c>
      <c r="S42" s="260" t="str">
        <f t="shared" si="0"/>
        <v>CNA5</v>
      </c>
      <c r="T42" s="1394" t="s">
        <v>2319</v>
      </c>
      <c r="U42" s="290"/>
      <c r="V42" s="279"/>
      <c r="W42" s="291" t="s">
        <v>2931</v>
      </c>
      <c r="X42" s="257" t="s">
        <v>2938</v>
      </c>
      <c r="Y42" s="257" t="s">
        <v>2951</v>
      </c>
      <c r="Z42" s="304" t="s">
        <v>596</v>
      </c>
      <c r="AA42" s="257" t="s">
        <v>2952</v>
      </c>
      <c r="AB42" s="304" t="s">
        <v>596</v>
      </c>
      <c r="AC42" s="313" t="s">
        <v>2933</v>
      </c>
      <c r="AD42" s="312">
        <v>0</v>
      </c>
      <c r="AE42" s="313"/>
      <c r="AF42" s="313" t="s">
        <v>2934</v>
      </c>
      <c r="AG42" s="320">
        <v>4279</v>
      </c>
      <c r="AH42" s="320">
        <v>21396</v>
      </c>
      <c r="AI42" s="257" t="s">
        <v>2953</v>
      </c>
      <c r="AJ42" s="257" t="s">
        <v>2953</v>
      </c>
      <c r="AK42" s="313" t="s">
        <v>2933</v>
      </c>
      <c r="AL42" s="312">
        <v>0</v>
      </c>
      <c r="AM42" s="313"/>
      <c r="AN42" s="313" t="s">
        <v>2934</v>
      </c>
      <c r="AO42" s="320">
        <v>4279</v>
      </c>
      <c r="AP42" s="320">
        <v>21396</v>
      </c>
      <c r="AQ42" s="257" t="s">
        <v>2953</v>
      </c>
      <c r="AR42" s="257" t="s">
        <v>2953</v>
      </c>
      <c r="AS42" s="290"/>
      <c r="AT42" s="290"/>
      <c r="AU42" s="290"/>
      <c r="AV42" s="290"/>
      <c r="AW42" s="290"/>
      <c r="AX42" s="290"/>
      <c r="AY42" s="290"/>
      <c r="AZ42" s="290"/>
      <c r="BA42" s="290"/>
      <c r="BB42" s="290"/>
      <c r="BC42" s="290"/>
      <c r="BD42" s="290"/>
      <c r="BE42" s="290"/>
      <c r="BF42" s="290"/>
      <c r="BG42" s="290"/>
      <c r="BH42" s="290"/>
      <c r="BI42" s="290"/>
      <c r="BJ42" s="290"/>
      <c r="BK42" s="290"/>
      <c r="BL42" s="290"/>
      <c r="BM42" s="237"/>
      <c r="BN42" s="237"/>
      <c r="BO42" s="237"/>
      <c r="BP42" s="237"/>
      <c r="BQ42" s="237"/>
      <c r="BR42" s="237"/>
      <c r="BS42" s="237"/>
      <c r="BT42" s="237"/>
      <c r="BU42" s="237"/>
      <c r="BV42" s="1"/>
      <c r="BW42" s="1"/>
    </row>
    <row r="43" s="229" customFormat="1" spans="1:75">
      <c r="A43" s="1392" t="s">
        <v>330</v>
      </c>
      <c r="B43" s="1392" t="s">
        <v>204</v>
      </c>
      <c r="C43" s="1393" t="s">
        <v>354</v>
      </c>
      <c r="D43" s="1392" t="s">
        <v>2927</v>
      </c>
      <c r="E43" s="248" t="s">
        <v>521</v>
      </c>
      <c r="G43" s="1394" t="s">
        <v>2940</v>
      </c>
      <c r="H43" s="1394" t="s">
        <v>2319</v>
      </c>
      <c r="I43" s="1394" t="s">
        <v>2340</v>
      </c>
      <c r="J43" s="1394" t="s">
        <v>539</v>
      </c>
      <c r="K43" s="1"/>
      <c r="L43" s="1394" t="s">
        <v>2940</v>
      </c>
      <c r="M43" s="257" t="s">
        <v>2941</v>
      </c>
      <c r="N43" s="1394" t="s">
        <v>2319</v>
      </c>
      <c r="O43" s="1394" t="s">
        <v>596</v>
      </c>
      <c r="P43" s="258"/>
      <c r="Q43" s="262" t="s">
        <v>2940</v>
      </c>
      <c r="R43" s="257" t="s">
        <v>2941</v>
      </c>
      <c r="S43" s="260" t="str">
        <f t="shared" si="0"/>
        <v>CNA5</v>
      </c>
      <c r="T43" s="1394" t="s">
        <v>2319</v>
      </c>
      <c r="U43" s="290"/>
      <c r="V43" s="279"/>
      <c r="W43" s="291" t="s">
        <v>2949</v>
      </c>
      <c r="X43" s="257" t="s">
        <v>2944</v>
      </c>
      <c r="Y43" s="257" t="s">
        <v>2951</v>
      </c>
      <c r="Z43" s="257" t="s">
        <v>596</v>
      </c>
      <c r="AA43" s="257" t="s">
        <v>2952</v>
      </c>
      <c r="AB43" s="257" t="s">
        <v>596</v>
      </c>
      <c r="AC43" s="257" t="s">
        <v>2933</v>
      </c>
      <c r="AD43" s="312">
        <v>0</v>
      </c>
      <c r="AE43" s="257"/>
      <c r="AF43" s="313" t="s">
        <v>2934</v>
      </c>
      <c r="AG43" s="321">
        <v>4279</v>
      </c>
      <c r="AH43" s="321">
        <v>21396</v>
      </c>
      <c r="AI43" s="257" t="s">
        <v>2953</v>
      </c>
      <c r="AJ43" s="257" t="s">
        <v>2953</v>
      </c>
      <c r="AK43" s="257" t="s">
        <v>2933</v>
      </c>
      <c r="AL43" s="312">
        <v>0</v>
      </c>
      <c r="AM43" s="257"/>
      <c r="AN43" s="313" t="s">
        <v>2934</v>
      </c>
      <c r="AO43" s="321">
        <v>4279</v>
      </c>
      <c r="AP43" s="321">
        <v>21396</v>
      </c>
      <c r="AQ43" s="257" t="s">
        <v>2953</v>
      </c>
      <c r="AR43" s="257" t="s">
        <v>2953</v>
      </c>
      <c r="AS43" s="290"/>
      <c r="AT43" s="290"/>
      <c r="AU43" s="290"/>
      <c r="AV43" s="290"/>
      <c r="AW43" s="290"/>
      <c r="AX43" s="290"/>
      <c r="AY43" s="290"/>
      <c r="AZ43" s="290"/>
      <c r="BA43" s="290"/>
      <c r="BB43" s="290"/>
      <c r="BC43" s="290"/>
      <c r="BD43" s="290"/>
      <c r="BE43" s="290"/>
      <c r="BF43" s="290"/>
      <c r="BG43" s="290"/>
      <c r="BH43" s="290"/>
      <c r="BI43" s="290"/>
      <c r="BJ43" s="290"/>
      <c r="BK43" s="290"/>
      <c r="BL43" s="290"/>
      <c r="BM43" s="237"/>
      <c r="BN43" s="237"/>
      <c r="BO43" s="237"/>
      <c r="BP43" s="237"/>
      <c r="BQ43" s="237"/>
      <c r="BR43" s="237"/>
      <c r="BS43" s="237"/>
      <c r="BT43" s="237"/>
      <c r="BU43" s="237"/>
      <c r="BV43" s="1"/>
      <c r="BW43" s="1"/>
    </row>
    <row r="44" s="230" customFormat="1" spans="1:75">
      <c r="A44" s="1392" t="s">
        <v>330</v>
      </c>
      <c r="B44" s="1392" t="s">
        <v>204</v>
      </c>
      <c r="C44" s="1393" t="s">
        <v>209</v>
      </c>
      <c r="D44" s="1392" t="s">
        <v>2927</v>
      </c>
      <c r="E44" s="248" t="s">
        <v>521</v>
      </c>
      <c r="F44" s="229"/>
      <c r="G44" s="1394" t="s">
        <v>2943</v>
      </c>
      <c r="H44" s="1394" t="s">
        <v>2319</v>
      </c>
      <c r="I44" s="1394" t="s">
        <v>2340</v>
      </c>
      <c r="J44" s="1394" t="s">
        <v>539</v>
      </c>
      <c r="K44" s="1"/>
      <c r="L44" s="1394" t="s">
        <v>2943</v>
      </c>
      <c r="M44" s="257" t="s">
        <v>2944</v>
      </c>
      <c r="N44" s="1394" t="s">
        <v>2319</v>
      </c>
      <c r="O44" s="1394" t="s">
        <v>596</v>
      </c>
      <c r="P44" s="258"/>
      <c r="Q44" s="262" t="s">
        <v>2943</v>
      </c>
      <c r="R44" s="257" t="s">
        <v>2944</v>
      </c>
      <c r="S44" s="260" t="str">
        <f t="shared" si="0"/>
        <v>CNA5</v>
      </c>
      <c r="T44" s="1394" t="s">
        <v>2319</v>
      </c>
      <c r="U44" s="290"/>
      <c r="V44" s="282"/>
      <c r="W44" s="291" t="s">
        <v>2931</v>
      </c>
      <c r="X44" s="257" t="s">
        <v>2941</v>
      </c>
      <c r="Y44" s="257" t="s">
        <v>2951</v>
      </c>
      <c r="Z44" s="304" t="s">
        <v>596</v>
      </c>
      <c r="AA44" s="257" t="s">
        <v>2952</v>
      </c>
      <c r="AB44" s="304" t="s">
        <v>2950</v>
      </c>
      <c r="AC44" s="313" t="s">
        <v>2933</v>
      </c>
      <c r="AD44" s="314">
        <v>0</v>
      </c>
      <c r="AE44" s="313"/>
      <c r="AF44" s="313" t="s">
        <v>2934</v>
      </c>
      <c r="AG44" s="320">
        <v>4279</v>
      </c>
      <c r="AH44" s="320">
        <v>21396</v>
      </c>
      <c r="AI44" s="257" t="s">
        <v>2953</v>
      </c>
      <c r="AJ44" s="257" t="s">
        <v>2953</v>
      </c>
      <c r="AK44" s="313" t="s">
        <v>2933</v>
      </c>
      <c r="AL44" s="326">
        <v>0</v>
      </c>
      <c r="AM44" s="313"/>
      <c r="AN44" s="313" t="s">
        <v>2934</v>
      </c>
      <c r="AO44" s="320">
        <v>4279</v>
      </c>
      <c r="AP44" s="320">
        <v>21396</v>
      </c>
      <c r="AQ44" s="257" t="s">
        <v>2953</v>
      </c>
      <c r="AR44" s="257" t="s">
        <v>2953</v>
      </c>
      <c r="AS44" s="290"/>
      <c r="AT44" s="290"/>
      <c r="AU44" s="290"/>
      <c r="AV44" s="290"/>
      <c r="AW44" s="290"/>
      <c r="AX44" s="290"/>
      <c r="AY44" s="290"/>
      <c r="AZ44" s="290"/>
      <c r="BA44" s="290"/>
      <c r="BB44" s="290"/>
      <c r="BC44" s="290"/>
      <c r="BD44" s="290"/>
      <c r="BE44" s="290"/>
      <c r="BF44" s="290"/>
      <c r="BG44" s="290"/>
      <c r="BH44" s="290"/>
      <c r="BI44" s="290"/>
      <c r="BJ44" s="290"/>
      <c r="BK44" s="290"/>
      <c r="BL44" s="290"/>
      <c r="BM44" s="237"/>
      <c r="BN44" s="237"/>
      <c r="BO44" s="237"/>
      <c r="BP44" s="237"/>
      <c r="BQ44" s="237"/>
      <c r="BR44" s="237"/>
      <c r="BS44" s="237"/>
      <c r="BT44" s="237"/>
      <c r="BU44" s="237"/>
      <c r="BV44" s="1"/>
      <c r="BW44" s="1"/>
    </row>
    <row r="45" s="78" customFormat="1" spans="1:75">
      <c r="A45" s="1392" t="s">
        <v>330</v>
      </c>
      <c r="B45" s="1392" t="s">
        <v>204</v>
      </c>
      <c r="C45" s="1393" t="s">
        <v>361</v>
      </c>
      <c r="D45" s="1392" t="s">
        <v>2927</v>
      </c>
      <c r="E45" s="248" t="s">
        <v>521</v>
      </c>
      <c r="F45" s="229"/>
      <c r="G45" s="1394" t="s">
        <v>237</v>
      </c>
      <c r="H45" s="1394" t="s">
        <v>2321</v>
      </c>
      <c r="I45" s="1394" t="s">
        <v>358</v>
      </c>
      <c r="J45" s="1394" t="s">
        <v>539</v>
      </c>
      <c r="K45" s="1"/>
      <c r="L45" s="1394" t="s">
        <v>237</v>
      </c>
      <c r="M45" s="257" t="s">
        <v>2929</v>
      </c>
      <c r="N45" s="1394" t="s">
        <v>2321</v>
      </c>
      <c r="O45" s="1394" t="s">
        <v>596</v>
      </c>
      <c r="P45" s="258"/>
      <c r="Q45" s="262" t="s">
        <v>237</v>
      </c>
      <c r="R45" s="257" t="s">
        <v>2929</v>
      </c>
      <c r="S45" s="260" t="str">
        <f t="shared" si="0"/>
        <v>CNA6</v>
      </c>
      <c r="T45" s="1394" t="s">
        <v>2321</v>
      </c>
      <c r="U45" s="290"/>
      <c r="V45" s="279"/>
      <c r="W45" s="291" t="s">
        <v>2931</v>
      </c>
      <c r="X45" s="257" t="s">
        <v>2929</v>
      </c>
      <c r="Y45" s="257" t="s">
        <v>2954</v>
      </c>
      <c r="Z45" s="257" t="s">
        <v>596</v>
      </c>
      <c r="AA45" s="257" t="s">
        <v>2952</v>
      </c>
      <c r="AB45" s="257" t="s">
        <v>596</v>
      </c>
      <c r="AC45" s="257" t="s">
        <v>2933</v>
      </c>
      <c r="AD45" s="312">
        <v>0</v>
      </c>
      <c r="AE45" s="257"/>
      <c r="AF45" s="313" t="s">
        <v>2934</v>
      </c>
      <c r="AG45" s="320">
        <v>4279</v>
      </c>
      <c r="AH45" s="320">
        <v>21396</v>
      </c>
      <c r="AI45" s="257" t="s">
        <v>2953</v>
      </c>
      <c r="AJ45" s="257" t="s">
        <v>2953</v>
      </c>
      <c r="AK45" s="257" t="s">
        <v>2933</v>
      </c>
      <c r="AL45" s="312">
        <v>0</v>
      </c>
      <c r="AM45" s="257"/>
      <c r="AN45" s="313" t="s">
        <v>2934</v>
      </c>
      <c r="AO45" s="320">
        <v>4279</v>
      </c>
      <c r="AP45" s="320">
        <v>21396</v>
      </c>
      <c r="AQ45" s="257" t="s">
        <v>2953</v>
      </c>
      <c r="AR45" s="257" t="s">
        <v>2953</v>
      </c>
      <c r="AS45" s="290"/>
      <c r="AT45" s="290"/>
      <c r="AU45" s="290"/>
      <c r="AV45" s="290"/>
      <c r="AW45" s="290"/>
      <c r="AX45" s="290"/>
      <c r="AY45" s="290"/>
      <c r="AZ45" s="290"/>
      <c r="BA45" s="290"/>
      <c r="BB45" s="290"/>
      <c r="BC45" s="290"/>
      <c r="BD45" s="290"/>
      <c r="BE45" s="290"/>
      <c r="BF45" s="290"/>
      <c r="BG45" s="290"/>
      <c r="BH45" s="290"/>
      <c r="BI45" s="290"/>
      <c r="BJ45" s="290"/>
      <c r="BK45" s="290"/>
      <c r="BL45" s="290"/>
      <c r="BM45" s="237"/>
      <c r="BN45" s="237"/>
      <c r="BO45" s="237"/>
      <c r="BP45" s="237"/>
      <c r="BQ45" s="237"/>
      <c r="BR45" s="237"/>
      <c r="BS45" s="237"/>
      <c r="BT45" s="237"/>
      <c r="BU45" s="237"/>
      <c r="BV45" s="1"/>
      <c r="BW45" s="1"/>
    </row>
    <row r="46" s="78" customFormat="1" spans="1:75">
      <c r="A46" s="1392" t="s">
        <v>330</v>
      </c>
      <c r="B46" s="1392" t="s">
        <v>204</v>
      </c>
      <c r="C46" s="1393" t="s">
        <v>365</v>
      </c>
      <c r="D46" s="1392" t="s">
        <v>2927</v>
      </c>
      <c r="E46" s="248" t="s">
        <v>521</v>
      </c>
      <c r="F46" s="229"/>
      <c r="G46" s="1394" t="s">
        <v>205</v>
      </c>
      <c r="H46" s="1394" t="s">
        <v>2321</v>
      </c>
      <c r="I46" s="1394" t="s">
        <v>358</v>
      </c>
      <c r="J46" s="1394" t="s">
        <v>539</v>
      </c>
      <c r="K46" s="1"/>
      <c r="L46" s="1394" t="s">
        <v>205</v>
      </c>
      <c r="M46" s="257" t="s">
        <v>2936</v>
      </c>
      <c r="N46" s="1394" t="s">
        <v>2321</v>
      </c>
      <c r="O46" s="1394" t="s">
        <v>596</v>
      </c>
      <c r="P46" s="258"/>
      <c r="Q46" s="262" t="s">
        <v>205</v>
      </c>
      <c r="R46" s="257" t="s">
        <v>2936</v>
      </c>
      <c r="S46" s="260" t="str">
        <f t="shared" si="0"/>
        <v>CNA6</v>
      </c>
      <c r="T46" s="1394" t="s">
        <v>2321</v>
      </c>
      <c r="U46" s="290"/>
      <c r="V46" s="279"/>
      <c r="W46" s="291" t="s">
        <v>2931</v>
      </c>
      <c r="X46" s="257" t="s">
        <v>2936</v>
      </c>
      <c r="Y46" s="257" t="s">
        <v>2954</v>
      </c>
      <c r="Z46" s="304" t="s">
        <v>596</v>
      </c>
      <c r="AA46" s="257" t="s">
        <v>2952</v>
      </c>
      <c r="AB46" s="304" t="s">
        <v>596</v>
      </c>
      <c r="AC46" s="313" t="s">
        <v>2933</v>
      </c>
      <c r="AD46" s="312">
        <v>0</v>
      </c>
      <c r="AE46" s="313"/>
      <c r="AF46" s="313" t="s">
        <v>2934</v>
      </c>
      <c r="AG46" s="320">
        <v>4279</v>
      </c>
      <c r="AH46" s="320">
        <v>21396</v>
      </c>
      <c r="AI46" s="257" t="s">
        <v>2953</v>
      </c>
      <c r="AJ46" s="257" t="s">
        <v>2953</v>
      </c>
      <c r="AK46" s="313" t="s">
        <v>2933</v>
      </c>
      <c r="AL46" s="312">
        <v>0</v>
      </c>
      <c r="AM46" s="313"/>
      <c r="AN46" s="313" t="s">
        <v>2934</v>
      </c>
      <c r="AO46" s="320">
        <v>4279</v>
      </c>
      <c r="AP46" s="320">
        <v>21396</v>
      </c>
      <c r="AQ46" s="257" t="s">
        <v>2953</v>
      </c>
      <c r="AR46" s="257" t="s">
        <v>2953</v>
      </c>
      <c r="AS46" s="290"/>
      <c r="AT46" s="290"/>
      <c r="AU46" s="290"/>
      <c r="AV46" s="290"/>
      <c r="AW46" s="290"/>
      <c r="AX46" s="290"/>
      <c r="AY46" s="290"/>
      <c r="AZ46" s="290"/>
      <c r="BA46" s="290"/>
      <c r="BB46" s="290"/>
      <c r="BC46" s="290"/>
      <c r="BD46" s="290"/>
      <c r="BE46" s="290"/>
      <c r="BF46" s="290"/>
      <c r="BG46" s="290"/>
      <c r="BH46" s="290"/>
      <c r="BI46" s="290"/>
      <c r="BJ46" s="290"/>
      <c r="BK46" s="290"/>
      <c r="BL46" s="290"/>
      <c r="BM46" s="237"/>
      <c r="BN46" s="237"/>
      <c r="BO46" s="237"/>
      <c r="BP46" s="237"/>
      <c r="BQ46" s="237"/>
      <c r="BR46" s="237"/>
      <c r="BS46" s="237"/>
      <c r="BT46" s="237"/>
      <c r="BU46" s="237"/>
      <c r="BV46" s="1"/>
      <c r="BW46" s="1"/>
    </row>
    <row r="47" s="78" customFormat="1" spans="1:75">
      <c r="A47" s="1392" t="s">
        <v>330</v>
      </c>
      <c r="B47" s="1392" t="s">
        <v>204</v>
      </c>
      <c r="C47" s="1393" t="s">
        <v>369</v>
      </c>
      <c r="D47" s="1392" t="s">
        <v>2927</v>
      </c>
      <c r="E47" s="248" t="s">
        <v>521</v>
      </c>
      <c r="F47" s="229"/>
      <c r="G47" s="1394" t="s">
        <v>449</v>
      </c>
      <c r="H47" s="1394" t="s">
        <v>2321</v>
      </c>
      <c r="I47" s="1394" t="s">
        <v>358</v>
      </c>
      <c r="J47" s="1394" t="s">
        <v>539</v>
      </c>
      <c r="K47" s="1"/>
      <c r="L47" s="1394" t="s">
        <v>449</v>
      </c>
      <c r="M47" s="257" t="s">
        <v>2938</v>
      </c>
      <c r="N47" s="1394" t="s">
        <v>2321</v>
      </c>
      <c r="O47" s="1394" t="s">
        <v>596</v>
      </c>
      <c r="P47" s="258"/>
      <c r="Q47" s="262" t="s">
        <v>449</v>
      </c>
      <c r="R47" s="257" t="s">
        <v>2938</v>
      </c>
      <c r="S47" s="260" t="str">
        <f t="shared" si="0"/>
        <v>CNA6</v>
      </c>
      <c r="T47" s="1394" t="s">
        <v>2321</v>
      </c>
      <c r="U47" s="290"/>
      <c r="V47" s="279"/>
      <c r="W47" s="291" t="s">
        <v>2931</v>
      </c>
      <c r="X47" s="257" t="s">
        <v>2938</v>
      </c>
      <c r="Y47" s="257" t="s">
        <v>2954</v>
      </c>
      <c r="Z47" s="304" t="s">
        <v>596</v>
      </c>
      <c r="AA47" s="257" t="s">
        <v>2952</v>
      </c>
      <c r="AB47" s="304" t="s">
        <v>596</v>
      </c>
      <c r="AC47" s="313" t="s">
        <v>2933</v>
      </c>
      <c r="AD47" s="312">
        <v>0</v>
      </c>
      <c r="AE47" s="313"/>
      <c r="AF47" s="313" t="s">
        <v>2934</v>
      </c>
      <c r="AG47" s="320">
        <v>4279</v>
      </c>
      <c r="AH47" s="320">
        <v>21396</v>
      </c>
      <c r="AI47" s="257" t="s">
        <v>2953</v>
      </c>
      <c r="AJ47" s="257" t="s">
        <v>2953</v>
      </c>
      <c r="AK47" s="313" t="s">
        <v>2933</v>
      </c>
      <c r="AL47" s="312">
        <v>0</v>
      </c>
      <c r="AM47" s="313"/>
      <c r="AN47" s="313" t="s">
        <v>2934</v>
      </c>
      <c r="AO47" s="320">
        <v>4279</v>
      </c>
      <c r="AP47" s="320">
        <v>21396</v>
      </c>
      <c r="AQ47" s="257" t="s">
        <v>2953</v>
      </c>
      <c r="AR47" s="257" t="s">
        <v>2953</v>
      </c>
      <c r="AS47" s="290"/>
      <c r="AT47" s="290"/>
      <c r="AU47" s="290"/>
      <c r="AV47" s="290"/>
      <c r="AW47" s="290"/>
      <c r="AX47" s="290"/>
      <c r="AY47" s="290"/>
      <c r="AZ47" s="290"/>
      <c r="BA47" s="290"/>
      <c r="BB47" s="290"/>
      <c r="BC47" s="290"/>
      <c r="BD47" s="290"/>
      <c r="BE47" s="290"/>
      <c r="BF47" s="290"/>
      <c r="BG47" s="290"/>
      <c r="BH47" s="290"/>
      <c r="BI47" s="290"/>
      <c r="BJ47" s="290"/>
      <c r="BK47" s="290"/>
      <c r="BL47" s="290"/>
      <c r="BM47" s="237"/>
      <c r="BN47" s="237"/>
      <c r="BO47" s="237"/>
      <c r="BP47" s="237"/>
      <c r="BQ47" s="237"/>
      <c r="BR47" s="237"/>
      <c r="BS47" s="237"/>
      <c r="BT47" s="237"/>
      <c r="BU47" s="237"/>
      <c r="BV47" s="1"/>
      <c r="BW47" s="1"/>
    </row>
    <row r="48" s="78" customFormat="1" spans="1:75">
      <c r="A48" s="1392" t="s">
        <v>330</v>
      </c>
      <c r="B48" s="1392" t="s">
        <v>204</v>
      </c>
      <c r="C48" s="1392" t="s">
        <v>373</v>
      </c>
      <c r="D48" s="1392" t="s">
        <v>2927</v>
      </c>
      <c r="E48" s="241"/>
      <c r="F48" s="229"/>
      <c r="G48" s="1394" t="s">
        <v>2940</v>
      </c>
      <c r="H48" s="1394" t="s">
        <v>2321</v>
      </c>
      <c r="I48" s="1394" t="s">
        <v>358</v>
      </c>
      <c r="J48" s="1394" t="s">
        <v>539</v>
      </c>
      <c r="K48" s="1"/>
      <c r="L48" s="1394" t="s">
        <v>2940</v>
      </c>
      <c r="M48" s="257" t="s">
        <v>2941</v>
      </c>
      <c r="N48" s="1394" t="s">
        <v>2321</v>
      </c>
      <c r="O48" s="1394" t="s">
        <v>596</v>
      </c>
      <c r="P48" s="258"/>
      <c r="Q48" s="262" t="s">
        <v>2940</v>
      </c>
      <c r="R48" s="257" t="s">
        <v>2941</v>
      </c>
      <c r="S48" s="260" t="str">
        <f t="shared" si="0"/>
        <v>CNA6</v>
      </c>
      <c r="T48" s="1394" t="s">
        <v>2321</v>
      </c>
      <c r="U48" s="290"/>
      <c r="V48" s="279"/>
      <c r="W48" s="291" t="s">
        <v>2949</v>
      </c>
      <c r="X48" s="257" t="s">
        <v>2944</v>
      </c>
      <c r="Y48" s="257" t="s">
        <v>2954</v>
      </c>
      <c r="Z48" s="257" t="s">
        <v>596</v>
      </c>
      <c r="AA48" s="257" t="s">
        <v>2952</v>
      </c>
      <c r="AB48" s="257" t="s">
        <v>596</v>
      </c>
      <c r="AC48" s="257" t="s">
        <v>2933</v>
      </c>
      <c r="AD48" s="312">
        <v>0</v>
      </c>
      <c r="AE48" s="257"/>
      <c r="AF48" s="313" t="s">
        <v>2934</v>
      </c>
      <c r="AG48" s="321">
        <v>4279</v>
      </c>
      <c r="AH48" s="321">
        <v>21396</v>
      </c>
      <c r="AI48" s="257" t="s">
        <v>2953</v>
      </c>
      <c r="AJ48" s="257" t="s">
        <v>2953</v>
      </c>
      <c r="AK48" s="257" t="s">
        <v>2933</v>
      </c>
      <c r="AL48" s="312">
        <v>0</v>
      </c>
      <c r="AM48" s="257"/>
      <c r="AN48" s="313" t="s">
        <v>2934</v>
      </c>
      <c r="AO48" s="321">
        <v>4279</v>
      </c>
      <c r="AP48" s="321">
        <v>21396</v>
      </c>
      <c r="AQ48" s="257" t="s">
        <v>2953</v>
      </c>
      <c r="AR48" s="257" t="s">
        <v>2953</v>
      </c>
      <c r="AS48" s="290"/>
      <c r="AT48" s="290"/>
      <c r="AU48" s="290"/>
      <c r="AV48" s="290"/>
      <c r="AW48" s="290"/>
      <c r="AX48" s="290"/>
      <c r="AY48" s="290"/>
      <c r="AZ48" s="290"/>
      <c r="BA48" s="290"/>
      <c r="BB48" s="290"/>
      <c r="BC48" s="290"/>
      <c r="BD48" s="290"/>
      <c r="BE48" s="290"/>
      <c r="BF48" s="290"/>
      <c r="BG48" s="290"/>
      <c r="BH48" s="290"/>
      <c r="BI48" s="290"/>
      <c r="BJ48" s="290"/>
      <c r="BK48" s="290"/>
      <c r="BL48" s="290"/>
      <c r="BM48" s="237"/>
      <c r="BN48" s="237"/>
      <c r="BO48" s="237"/>
      <c r="BP48" s="237"/>
      <c r="BQ48" s="237"/>
      <c r="BR48" s="237"/>
      <c r="BS48" s="237"/>
      <c r="BT48" s="237"/>
      <c r="BU48" s="237"/>
      <c r="BV48" s="1"/>
      <c r="BW48" s="1"/>
    </row>
    <row r="49" s="230" customFormat="1" spans="1:75">
      <c r="A49" s="1392" t="s">
        <v>330</v>
      </c>
      <c r="B49" s="1392" t="s">
        <v>204</v>
      </c>
      <c r="C49" s="1392" t="s">
        <v>377</v>
      </c>
      <c r="D49" s="1392" t="s">
        <v>2927</v>
      </c>
      <c r="E49" s="241"/>
      <c r="F49" s="229"/>
      <c r="G49" s="1394" t="s">
        <v>2943</v>
      </c>
      <c r="H49" s="1394" t="s">
        <v>2321</v>
      </c>
      <c r="I49" s="1394" t="s">
        <v>358</v>
      </c>
      <c r="J49" s="1394" t="s">
        <v>539</v>
      </c>
      <c r="K49" s="1"/>
      <c r="L49" s="1394" t="s">
        <v>2943</v>
      </c>
      <c r="M49" s="257" t="s">
        <v>2944</v>
      </c>
      <c r="N49" s="1394" t="s">
        <v>2321</v>
      </c>
      <c r="O49" s="1394" t="s">
        <v>596</v>
      </c>
      <c r="P49" s="258"/>
      <c r="Q49" s="262" t="s">
        <v>2943</v>
      </c>
      <c r="R49" s="257" t="s">
        <v>2944</v>
      </c>
      <c r="S49" s="260" t="str">
        <f t="shared" si="0"/>
        <v>CNA6</v>
      </c>
      <c r="T49" s="1394" t="s">
        <v>2321</v>
      </c>
      <c r="U49" s="290"/>
      <c r="V49" s="282"/>
      <c r="W49" s="291" t="s">
        <v>2931</v>
      </c>
      <c r="X49" s="257" t="s">
        <v>2941</v>
      </c>
      <c r="Y49" s="257" t="s">
        <v>2954</v>
      </c>
      <c r="Z49" s="304" t="s">
        <v>596</v>
      </c>
      <c r="AA49" s="257" t="s">
        <v>2952</v>
      </c>
      <c r="AB49" s="304" t="s">
        <v>2950</v>
      </c>
      <c r="AC49" s="313" t="s">
        <v>2933</v>
      </c>
      <c r="AD49" s="314">
        <v>0</v>
      </c>
      <c r="AE49" s="313"/>
      <c r="AF49" s="313" t="s">
        <v>2934</v>
      </c>
      <c r="AG49" s="320">
        <v>4279</v>
      </c>
      <c r="AH49" s="320">
        <v>21396</v>
      </c>
      <c r="AI49" s="257" t="s">
        <v>2953</v>
      </c>
      <c r="AJ49" s="257" t="s">
        <v>2953</v>
      </c>
      <c r="AK49" s="313" t="s">
        <v>2933</v>
      </c>
      <c r="AL49" s="326">
        <v>0</v>
      </c>
      <c r="AM49" s="313"/>
      <c r="AN49" s="313" t="s">
        <v>2934</v>
      </c>
      <c r="AO49" s="320">
        <v>4279</v>
      </c>
      <c r="AP49" s="320">
        <v>21396</v>
      </c>
      <c r="AQ49" s="257" t="s">
        <v>2953</v>
      </c>
      <c r="AR49" s="257" t="s">
        <v>2953</v>
      </c>
      <c r="AS49" s="290"/>
      <c r="AT49" s="290"/>
      <c r="AU49" s="290"/>
      <c r="AV49" s="290"/>
      <c r="AW49" s="290"/>
      <c r="AX49" s="290"/>
      <c r="AY49" s="290"/>
      <c r="AZ49" s="290"/>
      <c r="BA49" s="290"/>
      <c r="BB49" s="290"/>
      <c r="BC49" s="290"/>
      <c r="BD49" s="290"/>
      <c r="BE49" s="290"/>
      <c r="BF49" s="290"/>
      <c r="BG49" s="290"/>
      <c r="BH49" s="290"/>
      <c r="BI49" s="290"/>
      <c r="BJ49" s="290"/>
      <c r="BK49" s="290"/>
      <c r="BL49" s="290"/>
      <c r="BM49" s="237"/>
      <c r="BN49" s="237"/>
      <c r="BO49" s="237"/>
      <c r="BP49" s="237"/>
      <c r="BQ49" s="237"/>
      <c r="BR49" s="237"/>
      <c r="BS49" s="237"/>
      <c r="BT49" s="237"/>
      <c r="BU49" s="237"/>
      <c r="BV49" s="1"/>
      <c r="BW49" s="1"/>
    </row>
    <row r="50" s="78" customFormat="1" spans="1:75">
      <c r="A50" s="1392" t="s">
        <v>330</v>
      </c>
      <c r="B50" s="1392" t="s">
        <v>204</v>
      </c>
      <c r="C50" s="1392" t="s">
        <v>381</v>
      </c>
      <c r="D50" s="1392" t="s">
        <v>2927</v>
      </c>
      <c r="E50" s="241"/>
      <c r="F50" s="229"/>
      <c r="G50" s="1394" t="s">
        <v>237</v>
      </c>
      <c r="H50" s="1394" t="s">
        <v>2323</v>
      </c>
      <c r="I50" s="1394" t="s">
        <v>273</v>
      </c>
      <c r="J50" s="1394" t="s">
        <v>539</v>
      </c>
      <c r="K50" s="1"/>
      <c r="L50" s="1394" t="s">
        <v>237</v>
      </c>
      <c r="M50" s="257" t="s">
        <v>2929</v>
      </c>
      <c r="N50" s="1394" t="s">
        <v>2323</v>
      </c>
      <c r="O50" s="1394" t="s">
        <v>596</v>
      </c>
      <c r="P50" s="258"/>
      <c r="Q50" s="262" t="s">
        <v>237</v>
      </c>
      <c r="R50" s="257" t="s">
        <v>2929</v>
      </c>
      <c r="S50" s="260" t="str">
        <f t="shared" si="0"/>
        <v>CNA7</v>
      </c>
      <c r="T50" s="1394" t="s">
        <v>2323</v>
      </c>
      <c r="U50" s="290"/>
      <c r="V50" s="279"/>
      <c r="W50" s="291" t="s">
        <v>2931</v>
      </c>
      <c r="X50" s="257" t="s">
        <v>2929</v>
      </c>
      <c r="Y50" s="257" t="s">
        <v>2955</v>
      </c>
      <c r="Z50" s="257" t="s">
        <v>596</v>
      </c>
      <c r="AA50" s="257" t="s">
        <v>2952</v>
      </c>
      <c r="AB50" s="257" t="s">
        <v>596</v>
      </c>
      <c r="AC50" s="257" t="s">
        <v>2933</v>
      </c>
      <c r="AD50" s="312">
        <v>0</v>
      </c>
      <c r="AE50" s="257"/>
      <c r="AF50" s="313" t="s">
        <v>2934</v>
      </c>
      <c r="AG50" s="320">
        <v>4279</v>
      </c>
      <c r="AH50" s="320">
        <v>21396</v>
      </c>
      <c r="AI50" s="257" t="s">
        <v>2953</v>
      </c>
      <c r="AJ50" s="257" t="s">
        <v>2953</v>
      </c>
      <c r="AK50" s="257" t="s">
        <v>2933</v>
      </c>
      <c r="AL50" s="312">
        <v>0</v>
      </c>
      <c r="AM50" s="257"/>
      <c r="AN50" s="313" t="s">
        <v>2934</v>
      </c>
      <c r="AO50" s="320">
        <v>4279</v>
      </c>
      <c r="AP50" s="320">
        <v>21396</v>
      </c>
      <c r="AQ50" s="257" t="s">
        <v>2953</v>
      </c>
      <c r="AR50" s="257" t="s">
        <v>2953</v>
      </c>
      <c r="AS50" s="290"/>
      <c r="AT50" s="290"/>
      <c r="AU50" s="290"/>
      <c r="AV50" s="290"/>
      <c r="AW50" s="290"/>
      <c r="AX50" s="290"/>
      <c r="AY50" s="290"/>
      <c r="AZ50" s="290"/>
      <c r="BA50" s="290"/>
      <c r="BB50" s="290"/>
      <c r="BC50" s="290"/>
      <c r="BD50" s="290"/>
      <c r="BE50" s="290"/>
      <c r="BF50" s="290"/>
      <c r="BG50" s="290"/>
      <c r="BH50" s="290"/>
      <c r="BI50" s="290"/>
      <c r="BJ50" s="290"/>
      <c r="BK50" s="290"/>
      <c r="BL50" s="290"/>
      <c r="BM50" s="237"/>
      <c r="BN50" s="237"/>
      <c r="BO50" s="237"/>
      <c r="BP50" s="237"/>
      <c r="BQ50" s="237"/>
      <c r="BR50" s="237"/>
      <c r="BS50" s="237"/>
      <c r="BT50" s="237"/>
      <c r="BU50" s="237"/>
      <c r="BV50" s="1"/>
      <c r="BW50" s="1"/>
    </row>
    <row r="51" s="78" customFormat="1" spans="1:75">
      <c r="A51" s="1392" t="s">
        <v>330</v>
      </c>
      <c r="B51" s="1392" t="s">
        <v>204</v>
      </c>
      <c r="C51" s="1392" t="s">
        <v>385</v>
      </c>
      <c r="D51" s="1392" t="s">
        <v>2927</v>
      </c>
      <c r="E51" s="241"/>
      <c r="F51" s="229"/>
      <c r="G51" s="1394" t="s">
        <v>205</v>
      </c>
      <c r="H51" s="1394" t="s">
        <v>2323</v>
      </c>
      <c r="I51" s="1394" t="s">
        <v>273</v>
      </c>
      <c r="J51" s="1394" t="s">
        <v>539</v>
      </c>
      <c r="K51" s="1"/>
      <c r="L51" s="1394" t="s">
        <v>205</v>
      </c>
      <c r="M51" s="257" t="s">
        <v>2936</v>
      </c>
      <c r="N51" s="1394" t="s">
        <v>2323</v>
      </c>
      <c r="O51" s="1394" t="s">
        <v>596</v>
      </c>
      <c r="P51" s="258"/>
      <c r="Q51" s="262" t="s">
        <v>205</v>
      </c>
      <c r="R51" s="257" t="s">
        <v>2936</v>
      </c>
      <c r="S51" s="260" t="str">
        <f t="shared" si="0"/>
        <v>CNA7</v>
      </c>
      <c r="T51" s="1394" t="s">
        <v>2323</v>
      </c>
      <c r="U51" s="290"/>
      <c r="V51" s="279"/>
      <c r="W51" s="291" t="s">
        <v>2931</v>
      </c>
      <c r="X51" s="257" t="s">
        <v>2936</v>
      </c>
      <c r="Y51" s="257" t="s">
        <v>2955</v>
      </c>
      <c r="Z51" s="304" t="s">
        <v>596</v>
      </c>
      <c r="AA51" s="257" t="s">
        <v>2952</v>
      </c>
      <c r="AB51" s="304" t="s">
        <v>596</v>
      </c>
      <c r="AC51" s="313" t="s">
        <v>2933</v>
      </c>
      <c r="AD51" s="312">
        <v>0</v>
      </c>
      <c r="AE51" s="313"/>
      <c r="AF51" s="313" t="s">
        <v>2934</v>
      </c>
      <c r="AG51" s="320">
        <v>4279</v>
      </c>
      <c r="AH51" s="320">
        <v>21396</v>
      </c>
      <c r="AI51" s="257" t="s">
        <v>2953</v>
      </c>
      <c r="AJ51" s="257" t="s">
        <v>2953</v>
      </c>
      <c r="AK51" s="313" t="s">
        <v>2933</v>
      </c>
      <c r="AL51" s="312">
        <v>0</v>
      </c>
      <c r="AM51" s="313"/>
      <c r="AN51" s="313" t="s">
        <v>2934</v>
      </c>
      <c r="AO51" s="320">
        <v>4279</v>
      </c>
      <c r="AP51" s="320">
        <v>21396</v>
      </c>
      <c r="AQ51" s="257" t="s">
        <v>2953</v>
      </c>
      <c r="AR51" s="257" t="s">
        <v>2953</v>
      </c>
      <c r="AS51" s="290"/>
      <c r="AT51" s="290"/>
      <c r="AU51" s="290"/>
      <c r="AV51" s="290"/>
      <c r="AW51" s="290"/>
      <c r="AX51" s="290"/>
      <c r="AY51" s="290"/>
      <c r="AZ51" s="290"/>
      <c r="BA51" s="290"/>
      <c r="BB51" s="290"/>
      <c r="BC51" s="290"/>
      <c r="BD51" s="290"/>
      <c r="BE51" s="290"/>
      <c r="BF51" s="290"/>
      <c r="BG51" s="290"/>
      <c r="BH51" s="290"/>
      <c r="BI51" s="290"/>
      <c r="BJ51" s="290"/>
      <c r="BK51" s="290"/>
      <c r="BL51" s="290"/>
      <c r="BM51" s="237"/>
      <c r="BN51" s="237"/>
      <c r="BO51" s="237"/>
      <c r="BP51" s="237"/>
      <c r="BQ51" s="237"/>
      <c r="BR51" s="237"/>
      <c r="BS51" s="237"/>
      <c r="BT51" s="237"/>
      <c r="BU51" s="237"/>
      <c r="BV51" s="1"/>
      <c r="BW51" s="1"/>
    </row>
    <row r="52" s="78" customFormat="1" ht="13.5" customHeight="1" spans="1:75">
      <c r="A52" s="1392" t="s">
        <v>330</v>
      </c>
      <c r="B52" s="1392" t="s">
        <v>204</v>
      </c>
      <c r="C52" s="1392" t="s">
        <v>389</v>
      </c>
      <c r="D52" s="1392" t="s">
        <v>2927</v>
      </c>
      <c r="E52" s="241"/>
      <c r="F52" s="229"/>
      <c r="G52" s="1394" t="s">
        <v>449</v>
      </c>
      <c r="H52" s="1394" t="s">
        <v>2323</v>
      </c>
      <c r="I52" s="1394" t="s">
        <v>273</v>
      </c>
      <c r="J52" s="1394" t="s">
        <v>539</v>
      </c>
      <c r="K52" s="1"/>
      <c r="L52" s="1394" t="s">
        <v>449</v>
      </c>
      <c r="M52" s="257" t="s">
        <v>2938</v>
      </c>
      <c r="N52" s="1394" t="s">
        <v>2323</v>
      </c>
      <c r="O52" s="1394" t="s">
        <v>596</v>
      </c>
      <c r="P52" s="258"/>
      <c r="Q52" s="262" t="s">
        <v>449</v>
      </c>
      <c r="R52" s="257" t="s">
        <v>2938</v>
      </c>
      <c r="S52" s="260" t="str">
        <f t="shared" si="0"/>
        <v>CNA7</v>
      </c>
      <c r="T52" s="1394" t="s">
        <v>2323</v>
      </c>
      <c r="U52" s="290"/>
      <c r="V52" s="279"/>
      <c r="W52" s="291" t="s">
        <v>2931</v>
      </c>
      <c r="X52" s="257" t="s">
        <v>2938</v>
      </c>
      <c r="Y52" s="257" t="s">
        <v>2955</v>
      </c>
      <c r="Z52" s="304" t="s">
        <v>596</v>
      </c>
      <c r="AA52" s="257" t="s">
        <v>2952</v>
      </c>
      <c r="AB52" s="304" t="s">
        <v>596</v>
      </c>
      <c r="AC52" s="313" t="s">
        <v>2933</v>
      </c>
      <c r="AD52" s="312">
        <v>0</v>
      </c>
      <c r="AE52" s="313"/>
      <c r="AF52" s="313" t="s">
        <v>2934</v>
      </c>
      <c r="AG52" s="320">
        <v>4279</v>
      </c>
      <c r="AH52" s="320">
        <v>21396</v>
      </c>
      <c r="AI52" s="257" t="s">
        <v>2953</v>
      </c>
      <c r="AJ52" s="257" t="s">
        <v>2953</v>
      </c>
      <c r="AK52" s="313" t="s">
        <v>2933</v>
      </c>
      <c r="AL52" s="312">
        <v>0</v>
      </c>
      <c r="AM52" s="313"/>
      <c r="AN52" s="313" t="s">
        <v>2934</v>
      </c>
      <c r="AO52" s="320">
        <v>4279</v>
      </c>
      <c r="AP52" s="320">
        <v>21396</v>
      </c>
      <c r="AQ52" s="257" t="s">
        <v>2953</v>
      </c>
      <c r="AR52" s="257" t="s">
        <v>2953</v>
      </c>
      <c r="AS52" s="290"/>
      <c r="AT52" s="290"/>
      <c r="AU52" s="290"/>
      <c r="AV52" s="290"/>
      <c r="AW52" s="290"/>
      <c r="AX52" s="290"/>
      <c r="AY52" s="290"/>
      <c r="AZ52" s="290"/>
      <c r="BA52" s="290"/>
      <c r="BB52" s="290"/>
      <c r="BC52" s="290"/>
      <c r="BD52" s="290"/>
      <c r="BE52" s="290"/>
      <c r="BF52" s="290"/>
      <c r="BG52" s="290"/>
      <c r="BH52" s="290"/>
      <c r="BI52" s="290"/>
      <c r="BJ52" s="290"/>
      <c r="BK52" s="290"/>
      <c r="BL52" s="290"/>
      <c r="BM52" s="237"/>
      <c r="BN52" s="237"/>
      <c r="BO52" s="237"/>
      <c r="BP52" s="237"/>
      <c r="BQ52" s="237"/>
      <c r="BR52" s="237"/>
      <c r="BS52" s="237"/>
      <c r="BT52" s="237"/>
      <c r="BU52" s="237"/>
      <c r="BV52" s="1"/>
      <c r="BW52" s="1"/>
    </row>
    <row r="53" s="229" customFormat="1" spans="1:75">
      <c r="A53" s="1392" t="s">
        <v>330</v>
      </c>
      <c r="B53" s="1392" t="s">
        <v>204</v>
      </c>
      <c r="C53" s="1392" t="s">
        <v>393</v>
      </c>
      <c r="D53" s="1392" t="s">
        <v>2927</v>
      </c>
      <c r="E53" s="241"/>
      <c r="G53" s="1394" t="s">
        <v>2940</v>
      </c>
      <c r="H53" s="1394" t="s">
        <v>2323</v>
      </c>
      <c r="I53" s="1394" t="s">
        <v>273</v>
      </c>
      <c r="J53" s="1394" t="s">
        <v>539</v>
      </c>
      <c r="K53" s="1"/>
      <c r="L53" s="1394" t="s">
        <v>2940</v>
      </c>
      <c r="M53" s="257" t="s">
        <v>2941</v>
      </c>
      <c r="N53" s="1394" t="s">
        <v>2323</v>
      </c>
      <c r="O53" s="1394" t="s">
        <v>596</v>
      </c>
      <c r="P53" s="258"/>
      <c r="Q53" s="262" t="s">
        <v>2940</v>
      </c>
      <c r="R53" s="257" t="s">
        <v>2941</v>
      </c>
      <c r="S53" s="260" t="str">
        <f t="shared" si="0"/>
        <v>CNA7</v>
      </c>
      <c r="T53" s="1394" t="s">
        <v>2323</v>
      </c>
      <c r="U53" s="290"/>
      <c r="V53" s="279"/>
      <c r="W53" s="291" t="s">
        <v>2949</v>
      </c>
      <c r="X53" s="257" t="s">
        <v>2944</v>
      </c>
      <c r="Y53" s="257" t="s">
        <v>2955</v>
      </c>
      <c r="Z53" s="257" t="s">
        <v>596</v>
      </c>
      <c r="AA53" s="257" t="s">
        <v>2952</v>
      </c>
      <c r="AB53" s="257" t="s">
        <v>596</v>
      </c>
      <c r="AC53" s="257" t="s">
        <v>2933</v>
      </c>
      <c r="AD53" s="312">
        <v>0</v>
      </c>
      <c r="AE53" s="257"/>
      <c r="AF53" s="313" t="s">
        <v>2934</v>
      </c>
      <c r="AG53" s="321">
        <v>4279</v>
      </c>
      <c r="AH53" s="321">
        <v>21396</v>
      </c>
      <c r="AI53" s="257" t="s">
        <v>2953</v>
      </c>
      <c r="AJ53" s="257" t="s">
        <v>2953</v>
      </c>
      <c r="AK53" s="257" t="s">
        <v>2933</v>
      </c>
      <c r="AL53" s="312">
        <v>0</v>
      </c>
      <c r="AM53" s="257"/>
      <c r="AN53" s="313" t="s">
        <v>2934</v>
      </c>
      <c r="AO53" s="321">
        <v>4279</v>
      </c>
      <c r="AP53" s="321">
        <v>21396</v>
      </c>
      <c r="AQ53" s="257" t="s">
        <v>2953</v>
      </c>
      <c r="AR53" s="257" t="s">
        <v>2953</v>
      </c>
      <c r="AS53" s="290"/>
      <c r="AT53" s="290"/>
      <c r="AU53" s="290"/>
      <c r="AV53" s="290"/>
      <c r="AW53" s="290"/>
      <c r="AX53" s="290"/>
      <c r="AY53" s="290"/>
      <c r="AZ53" s="290"/>
      <c r="BA53" s="290"/>
      <c r="BB53" s="290"/>
      <c r="BC53" s="290"/>
      <c r="BD53" s="290"/>
      <c r="BE53" s="290"/>
      <c r="BF53" s="290"/>
      <c r="BG53" s="290"/>
      <c r="BH53" s="290"/>
      <c r="BI53" s="290"/>
      <c r="BJ53" s="290"/>
      <c r="BK53" s="290"/>
      <c r="BL53" s="290"/>
      <c r="BM53" s="237"/>
      <c r="BN53" s="237"/>
      <c r="BO53" s="237"/>
      <c r="BP53" s="237"/>
      <c r="BQ53" s="237"/>
      <c r="BR53" s="237"/>
      <c r="BS53" s="237"/>
      <c r="BT53" s="237"/>
      <c r="BU53" s="237"/>
      <c r="BV53" s="1"/>
      <c r="BW53" s="1"/>
    </row>
    <row r="54" s="230" customFormat="1" spans="1:75">
      <c r="A54" s="1392" t="s">
        <v>330</v>
      </c>
      <c r="B54" s="1392" t="s">
        <v>204</v>
      </c>
      <c r="C54" s="1392" t="s">
        <v>272</v>
      </c>
      <c r="D54" s="1392" t="s">
        <v>2927</v>
      </c>
      <c r="E54" s="241"/>
      <c r="F54" s="229"/>
      <c r="G54" s="1394" t="s">
        <v>2943</v>
      </c>
      <c r="H54" s="1394" t="s">
        <v>2323</v>
      </c>
      <c r="I54" s="1394" t="s">
        <v>273</v>
      </c>
      <c r="J54" s="1394" t="s">
        <v>539</v>
      </c>
      <c r="K54" s="1"/>
      <c r="L54" s="1394" t="s">
        <v>2943</v>
      </c>
      <c r="M54" s="257" t="s">
        <v>2944</v>
      </c>
      <c r="N54" s="1394" t="s">
        <v>2323</v>
      </c>
      <c r="O54" s="1394" t="s">
        <v>596</v>
      </c>
      <c r="P54" s="258"/>
      <c r="Q54" s="262" t="s">
        <v>2943</v>
      </c>
      <c r="R54" s="257" t="s">
        <v>2944</v>
      </c>
      <c r="S54" s="260" t="str">
        <f t="shared" si="0"/>
        <v>CNA7</v>
      </c>
      <c r="T54" s="1394" t="s">
        <v>2323</v>
      </c>
      <c r="U54" s="290"/>
      <c r="V54" s="282"/>
      <c r="W54" s="291" t="s">
        <v>2931</v>
      </c>
      <c r="X54" s="257" t="s">
        <v>2941</v>
      </c>
      <c r="Y54" s="257" t="s">
        <v>2955</v>
      </c>
      <c r="Z54" s="304" t="s">
        <v>596</v>
      </c>
      <c r="AA54" s="257" t="s">
        <v>2952</v>
      </c>
      <c r="AB54" s="304" t="s">
        <v>2950</v>
      </c>
      <c r="AC54" s="313" t="s">
        <v>2933</v>
      </c>
      <c r="AD54" s="314">
        <v>0</v>
      </c>
      <c r="AE54" s="313"/>
      <c r="AF54" s="313" t="s">
        <v>2934</v>
      </c>
      <c r="AG54" s="320">
        <v>4279</v>
      </c>
      <c r="AH54" s="320">
        <v>21396</v>
      </c>
      <c r="AI54" s="257" t="s">
        <v>2953</v>
      </c>
      <c r="AJ54" s="257" t="s">
        <v>2953</v>
      </c>
      <c r="AK54" s="313" t="s">
        <v>2933</v>
      </c>
      <c r="AL54" s="326">
        <v>0</v>
      </c>
      <c r="AM54" s="313"/>
      <c r="AN54" s="313" t="s">
        <v>2934</v>
      </c>
      <c r="AO54" s="320">
        <v>4279</v>
      </c>
      <c r="AP54" s="320">
        <v>21396</v>
      </c>
      <c r="AQ54" s="257" t="s">
        <v>2953</v>
      </c>
      <c r="AR54" s="257" t="s">
        <v>2953</v>
      </c>
      <c r="AS54" s="290"/>
      <c r="AT54" s="290"/>
      <c r="AU54" s="290"/>
      <c r="AV54" s="290"/>
      <c r="AW54" s="290"/>
      <c r="AX54" s="290"/>
      <c r="AY54" s="290"/>
      <c r="AZ54" s="290"/>
      <c r="BA54" s="290"/>
      <c r="BB54" s="290"/>
      <c r="BC54" s="290"/>
      <c r="BD54" s="290"/>
      <c r="BE54" s="290"/>
      <c r="BF54" s="290"/>
      <c r="BG54" s="290"/>
      <c r="BH54" s="290"/>
      <c r="BI54" s="290"/>
      <c r="BJ54" s="290"/>
      <c r="BK54" s="290"/>
      <c r="BL54" s="290"/>
      <c r="BM54" s="237"/>
      <c r="BN54" s="237"/>
      <c r="BO54" s="237"/>
      <c r="BP54" s="237"/>
      <c r="BQ54" s="237"/>
      <c r="BR54" s="237"/>
      <c r="BS54" s="237"/>
      <c r="BT54" s="237"/>
      <c r="BU54" s="237"/>
      <c r="BV54" s="1"/>
      <c r="BW54" s="1"/>
    </row>
    <row r="55" s="78" customFormat="1" spans="1:75">
      <c r="A55" s="1392" t="s">
        <v>330</v>
      </c>
      <c r="B55" s="1392" t="s">
        <v>204</v>
      </c>
      <c r="C55" s="1392" t="s">
        <v>399</v>
      </c>
      <c r="D55" s="1392" t="s">
        <v>2927</v>
      </c>
      <c r="E55" s="241"/>
      <c r="F55" s="229"/>
      <c r="G55" s="1394" t="s">
        <v>237</v>
      </c>
      <c r="H55" s="1394" t="s">
        <v>2325</v>
      </c>
      <c r="I55" s="1394" t="s">
        <v>348</v>
      </c>
      <c r="J55" s="1394" t="s">
        <v>539</v>
      </c>
      <c r="K55" s="1"/>
      <c r="L55" s="1394" t="s">
        <v>237</v>
      </c>
      <c r="M55" s="257" t="s">
        <v>2929</v>
      </c>
      <c r="N55" s="1394" t="s">
        <v>2325</v>
      </c>
      <c r="O55" s="1394" t="s">
        <v>596</v>
      </c>
      <c r="P55" s="258"/>
      <c r="Q55" s="262" t="s">
        <v>237</v>
      </c>
      <c r="R55" s="257" t="s">
        <v>2929</v>
      </c>
      <c r="S55" s="260" t="str">
        <f t="shared" si="0"/>
        <v>CNA8</v>
      </c>
      <c r="T55" s="1394" t="s">
        <v>2325</v>
      </c>
      <c r="U55" s="290"/>
      <c r="V55" s="279"/>
      <c r="W55" s="291" t="s">
        <v>2931</v>
      </c>
      <c r="X55" s="257" t="s">
        <v>2929</v>
      </c>
      <c r="Y55" s="257" t="s">
        <v>2956</v>
      </c>
      <c r="Z55" s="257" t="s">
        <v>596</v>
      </c>
      <c r="AA55" s="257" t="s">
        <v>2952</v>
      </c>
      <c r="AB55" s="257" t="s">
        <v>596</v>
      </c>
      <c r="AC55" s="257" t="s">
        <v>2933</v>
      </c>
      <c r="AD55" s="312">
        <v>0</v>
      </c>
      <c r="AE55" s="257"/>
      <c r="AF55" s="313" t="s">
        <v>2934</v>
      </c>
      <c r="AG55" s="320">
        <v>4279</v>
      </c>
      <c r="AH55" s="320">
        <v>21396</v>
      </c>
      <c r="AI55" s="257" t="s">
        <v>2953</v>
      </c>
      <c r="AJ55" s="257" t="s">
        <v>2953</v>
      </c>
      <c r="AK55" s="257" t="s">
        <v>2933</v>
      </c>
      <c r="AL55" s="312">
        <v>0</v>
      </c>
      <c r="AM55" s="257"/>
      <c r="AN55" s="313" t="s">
        <v>2934</v>
      </c>
      <c r="AO55" s="320">
        <v>4279</v>
      </c>
      <c r="AP55" s="320">
        <v>21396</v>
      </c>
      <c r="AQ55" s="257" t="s">
        <v>2953</v>
      </c>
      <c r="AR55" s="257" t="s">
        <v>2953</v>
      </c>
      <c r="AS55" s="290"/>
      <c r="AT55" s="290"/>
      <c r="AU55" s="290"/>
      <c r="AV55" s="290"/>
      <c r="AW55" s="290"/>
      <c r="AX55" s="290"/>
      <c r="AY55" s="290"/>
      <c r="AZ55" s="290"/>
      <c r="BA55" s="290"/>
      <c r="BB55" s="290"/>
      <c r="BC55" s="290"/>
      <c r="BD55" s="290"/>
      <c r="BE55" s="290"/>
      <c r="BF55" s="290"/>
      <c r="BG55" s="290"/>
      <c r="BH55" s="290"/>
      <c r="BI55" s="290"/>
      <c r="BJ55" s="290"/>
      <c r="BK55" s="290"/>
      <c r="BL55" s="290"/>
      <c r="BM55" s="237"/>
      <c r="BN55" s="237"/>
      <c r="BO55" s="237"/>
      <c r="BP55" s="237"/>
      <c r="BQ55" s="237"/>
      <c r="BR55" s="237"/>
      <c r="BS55" s="237"/>
      <c r="BT55" s="237"/>
      <c r="BU55" s="237"/>
      <c r="BV55" s="1"/>
      <c r="BW55" s="1"/>
    </row>
    <row r="56" s="78" customFormat="1" spans="1:75">
      <c r="A56" s="1392" t="s">
        <v>330</v>
      </c>
      <c r="B56" s="1392" t="s">
        <v>204</v>
      </c>
      <c r="C56" s="1392" t="s">
        <v>403</v>
      </c>
      <c r="D56" s="1392" t="s">
        <v>2927</v>
      </c>
      <c r="E56" s="241"/>
      <c r="F56" s="229"/>
      <c r="G56" s="1394" t="s">
        <v>205</v>
      </c>
      <c r="H56" s="1394" t="s">
        <v>2325</v>
      </c>
      <c r="I56" s="1394" t="s">
        <v>348</v>
      </c>
      <c r="J56" s="1394" t="s">
        <v>539</v>
      </c>
      <c r="K56" s="1"/>
      <c r="L56" s="1394" t="s">
        <v>205</v>
      </c>
      <c r="M56" s="257" t="s">
        <v>2936</v>
      </c>
      <c r="N56" s="1394" t="s">
        <v>2325</v>
      </c>
      <c r="O56" s="1394" t="s">
        <v>596</v>
      </c>
      <c r="P56" s="258"/>
      <c r="Q56" s="262" t="s">
        <v>205</v>
      </c>
      <c r="R56" s="257" t="s">
        <v>2936</v>
      </c>
      <c r="S56" s="260" t="str">
        <f t="shared" si="0"/>
        <v>CNA8</v>
      </c>
      <c r="T56" s="1394" t="s">
        <v>2325</v>
      </c>
      <c r="U56" s="290"/>
      <c r="V56" s="279"/>
      <c r="W56" s="291" t="s">
        <v>2931</v>
      </c>
      <c r="X56" s="257" t="s">
        <v>2936</v>
      </c>
      <c r="Y56" s="257" t="s">
        <v>2956</v>
      </c>
      <c r="Z56" s="304" t="s">
        <v>596</v>
      </c>
      <c r="AA56" s="257" t="s">
        <v>2952</v>
      </c>
      <c r="AB56" s="304" t="s">
        <v>596</v>
      </c>
      <c r="AC56" s="313" t="s">
        <v>2933</v>
      </c>
      <c r="AD56" s="312">
        <v>0</v>
      </c>
      <c r="AE56" s="313"/>
      <c r="AF56" s="313" t="s">
        <v>2934</v>
      </c>
      <c r="AG56" s="320">
        <v>4279</v>
      </c>
      <c r="AH56" s="320">
        <v>21396</v>
      </c>
      <c r="AI56" s="257" t="s">
        <v>2953</v>
      </c>
      <c r="AJ56" s="257" t="s">
        <v>2953</v>
      </c>
      <c r="AK56" s="313" t="s">
        <v>2933</v>
      </c>
      <c r="AL56" s="312">
        <v>0</v>
      </c>
      <c r="AM56" s="313"/>
      <c r="AN56" s="313" t="s">
        <v>2934</v>
      </c>
      <c r="AO56" s="320">
        <v>4279</v>
      </c>
      <c r="AP56" s="320">
        <v>21396</v>
      </c>
      <c r="AQ56" s="257" t="s">
        <v>2953</v>
      </c>
      <c r="AR56" s="257" t="s">
        <v>2953</v>
      </c>
      <c r="AS56" s="290"/>
      <c r="AT56" s="290"/>
      <c r="AU56" s="290"/>
      <c r="AV56" s="290"/>
      <c r="AW56" s="290"/>
      <c r="AX56" s="290"/>
      <c r="AY56" s="290"/>
      <c r="AZ56" s="290"/>
      <c r="BA56" s="290"/>
      <c r="BB56" s="290"/>
      <c r="BC56" s="290"/>
      <c r="BD56" s="290"/>
      <c r="BE56" s="290"/>
      <c r="BF56" s="290"/>
      <c r="BG56" s="290"/>
      <c r="BH56" s="290"/>
      <c r="BI56" s="290"/>
      <c r="BJ56" s="290"/>
      <c r="BK56" s="290"/>
      <c r="BL56" s="290"/>
      <c r="BM56" s="237"/>
      <c r="BN56" s="237"/>
      <c r="BO56" s="237"/>
      <c r="BP56" s="237"/>
      <c r="BQ56" s="237"/>
      <c r="BR56" s="237"/>
      <c r="BS56" s="237"/>
      <c r="BT56" s="237"/>
      <c r="BU56" s="237"/>
      <c r="BV56" s="1"/>
      <c r="BW56" s="1"/>
    </row>
    <row r="57" s="78" customFormat="1" spans="1:75">
      <c r="A57" s="1392" t="s">
        <v>330</v>
      </c>
      <c r="B57" s="1392" t="s">
        <v>204</v>
      </c>
      <c r="C57" s="1392" t="s">
        <v>407</v>
      </c>
      <c r="D57" s="1392" t="s">
        <v>2927</v>
      </c>
      <c r="E57" s="241"/>
      <c r="F57" s="229"/>
      <c r="G57" s="1394" t="s">
        <v>449</v>
      </c>
      <c r="H57" s="1394" t="s">
        <v>2325</v>
      </c>
      <c r="I57" s="1394" t="s">
        <v>348</v>
      </c>
      <c r="J57" s="1394" t="s">
        <v>539</v>
      </c>
      <c r="K57" s="1"/>
      <c r="L57" s="1394" t="s">
        <v>449</v>
      </c>
      <c r="M57" s="257" t="s">
        <v>2938</v>
      </c>
      <c r="N57" s="1394" t="s">
        <v>2325</v>
      </c>
      <c r="O57" s="1394" t="s">
        <v>596</v>
      </c>
      <c r="P57" s="258"/>
      <c r="Q57" s="262" t="s">
        <v>449</v>
      </c>
      <c r="R57" s="257" t="s">
        <v>2938</v>
      </c>
      <c r="S57" s="260" t="str">
        <f t="shared" si="0"/>
        <v>CNA8</v>
      </c>
      <c r="T57" s="1394" t="s">
        <v>2325</v>
      </c>
      <c r="U57" s="290"/>
      <c r="V57" s="279"/>
      <c r="W57" s="291" t="s">
        <v>2931</v>
      </c>
      <c r="X57" s="257" t="s">
        <v>2938</v>
      </c>
      <c r="Y57" s="257" t="s">
        <v>2956</v>
      </c>
      <c r="Z57" s="304" t="s">
        <v>596</v>
      </c>
      <c r="AA57" s="257" t="s">
        <v>2952</v>
      </c>
      <c r="AB57" s="304" t="s">
        <v>596</v>
      </c>
      <c r="AC57" s="313" t="s">
        <v>2933</v>
      </c>
      <c r="AD57" s="312">
        <v>0</v>
      </c>
      <c r="AE57" s="313"/>
      <c r="AF57" s="313" t="s">
        <v>2934</v>
      </c>
      <c r="AG57" s="320">
        <v>4279</v>
      </c>
      <c r="AH57" s="320">
        <v>21396</v>
      </c>
      <c r="AI57" s="257" t="s">
        <v>2953</v>
      </c>
      <c r="AJ57" s="257" t="s">
        <v>2953</v>
      </c>
      <c r="AK57" s="313" t="s">
        <v>2933</v>
      </c>
      <c r="AL57" s="312">
        <v>0</v>
      </c>
      <c r="AM57" s="313"/>
      <c r="AN57" s="313" t="s">
        <v>2934</v>
      </c>
      <c r="AO57" s="320">
        <v>4279</v>
      </c>
      <c r="AP57" s="320">
        <v>21396</v>
      </c>
      <c r="AQ57" s="257" t="s">
        <v>2953</v>
      </c>
      <c r="AR57" s="257" t="s">
        <v>2953</v>
      </c>
      <c r="AS57" s="290"/>
      <c r="AT57" s="290"/>
      <c r="AU57" s="290"/>
      <c r="AV57" s="290"/>
      <c r="AW57" s="290"/>
      <c r="AX57" s="290"/>
      <c r="AY57" s="290"/>
      <c r="AZ57" s="290"/>
      <c r="BA57" s="290"/>
      <c r="BB57" s="290"/>
      <c r="BC57" s="290"/>
      <c r="BD57" s="290"/>
      <c r="BE57" s="290"/>
      <c r="BF57" s="290"/>
      <c r="BG57" s="290"/>
      <c r="BH57" s="290"/>
      <c r="BI57" s="290"/>
      <c r="BJ57" s="290"/>
      <c r="BK57" s="290"/>
      <c r="BL57" s="290"/>
      <c r="BM57" s="237"/>
      <c r="BN57" s="237"/>
      <c r="BO57" s="237"/>
      <c r="BP57" s="237"/>
      <c r="BQ57" s="237"/>
      <c r="BR57" s="237"/>
      <c r="BS57" s="237"/>
      <c r="BT57" s="237"/>
      <c r="BU57" s="237"/>
      <c r="BV57" s="1"/>
      <c r="BW57" s="1"/>
    </row>
    <row r="58" s="229" customFormat="1" spans="1:75">
      <c r="A58" s="1392" t="s">
        <v>330</v>
      </c>
      <c r="B58" s="1392" t="s">
        <v>204</v>
      </c>
      <c r="C58" s="1392" t="s">
        <v>411</v>
      </c>
      <c r="D58" s="1392" t="s">
        <v>2927</v>
      </c>
      <c r="E58" s="241"/>
      <c r="G58" s="1394" t="s">
        <v>2940</v>
      </c>
      <c r="H58" s="1394" t="s">
        <v>2325</v>
      </c>
      <c r="I58" s="1394" t="s">
        <v>348</v>
      </c>
      <c r="J58" s="1394" t="s">
        <v>539</v>
      </c>
      <c r="K58" s="1"/>
      <c r="L58" s="1394" t="s">
        <v>2940</v>
      </c>
      <c r="M58" s="257" t="s">
        <v>2941</v>
      </c>
      <c r="N58" s="1394" t="s">
        <v>2325</v>
      </c>
      <c r="O58" s="1394" t="s">
        <v>596</v>
      </c>
      <c r="P58" s="258"/>
      <c r="Q58" s="262" t="s">
        <v>2940</v>
      </c>
      <c r="R58" s="257" t="s">
        <v>2941</v>
      </c>
      <c r="S58" s="260" t="str">
        <f t="shared" si="0"/>
        <v>CNA8</v>
      </c>
      <c r="T58" s="1394" t="s">
        <v>2325</v>
      </c>
      <c r="U58" s="290"/>
      <c r="V58" s="279"/>
      <c r="W58" s="291" t="s">
        <v>2949</v>
      </c>
      <c r="X58" s="257" t="s">
        <v>2944</v>
      </c>
      <c r="Y58" s="257" t="s">
        <v>2956</v>
      </c>
      <c r="Z58" s="257" t="s">
        <v>596</v>
      </c>
      <c r="AA58" s="257" t="s">
        <v>2952</v>
      </c>
      <c r="AB58" s="257" t="s">
        <v>596</v>
      </c>
      <c r="AC58" s="257" t="s">
        <v>2933</v>
      </c>
      <c r="AD58" s="312">
        <v>0</v>
      </c>
      <c r="AE58" s="257"/>
      <c r="AF58" s="313" t="s">
        <v>2934</v>
      </c>
      <c r="AG58" s="321">
        <v>4279</v>
      </c>
      <c r="AH58" s="321">
        <v>21396</v>
      </c>
      <c r="AI58" s="257" t="s">
        <v>2953</v>
      </c>
      <c r="AJ58" s="257" t="s">
        <v>2953</v>
      </c>
      <c r="AK58" s="257" t="s">
        <v>2933</v>
      </c>
      <c r="AL58" s="312">
        <v>0</v>
      </c>
      <c r="AM58" s="257"/>
      <c r="AN58" s="313" t="s">
        <v>2934</v>
      </c>
      <c r="AO58" s="321">
        <v>4279</v>
      </c>
      <c r="AP58" s="321">
        <v>21396</v>
      </c>
      <c r="AQ58" s="257" t="s">
        <v>2953</v>
      </c>
      <c r="AR58" s="257" t="s">
        <v>2953</v>
      </c>
      <c r="AS58" s="290"/>
      <c r="AT58" s="290"/>
      <c r="AU58" s="290"/>
      <c r="AV58" s="290"/>
      <c r="AW58" s="290"/>
      <c r="AX58" s="290"/>
      <c r="AY58" s="290"/>
      <c r="AZ58" s="290"/>
      <c r="BA58" s="290"/>
      <c r="BB58" s="290"/>
      <c r="BC58" s="290"/>
      <c r="BD58" s="290"/>
      <c r="BE58" s="290"/>
      <c r="BF58" s="290"/>
      <c r="BG58" s="290"/>
      <c r="BH58" s="290"/>
      <c r="BI58" s="290"/>
      <c r="BJ58" s="290"/>
      <c r="BK58" s="290"/>
      <c r="BL58" s="290"/>
      <c r="BM58" s="237"/>
      <c r="BN58" s="237"/>
      <c r="BO58" s="237"/>
      <c r="BP58" s="237"/>
      <c r="BQ58" s="237"/>
      <c r="BR58" s="237"/>
      <c r="BS58" s="237"/>
      <c r="BT58" s="237"/>
      <c r="BU58" s="237"/>
      <c r="BV58" s="1"/>
      <c r="BW58" s="1"/>
    </row>
    <row r="59" s="230" customFormat="1" spans="1:75">
      <c r="A59" s="1392" t="s">
        <v>330</v>
      </c>
      <c r="B59" s="1392" t="s">
        <v>204</v>
      </c>
      <c r="C59" s="1392" t="s">
        <v>415</v>
      </c>
      <c r="D59" s="1392" t="s">
        <v>2927</v>
      </c>
      <c r="E59" s="241"/>
      <c r="F59" s="229"/>
      <c r="G59" s="1394" t="s">
        <v>2943</v>
      </c>
      <c r="H59" s="1394" t="s">
        <v>2325</v>
      </c>
      <c r="I59" s="1394" t="s">
        <v>348</v>
      </c>
      <c r="J59" s="1394" t="s">
        <v>539</v>
      </c>
      <c r="K59" s="1"/>
      <c r="L59" s="1394" t="s">
        <v>2943</v>
      </c>
      <c r="M59" s="257" t="s">
        <v>2944</v>
      </c>
      <c r="N59" s="1394" t="s">
        <v>2325</v>
      </c>
      <c r="O59" s="1394" t="s">
        <v>596</v>
      </c>
      <c r="P59" s="258"/>
      <c r="Q59" s="262" t="s">
        <v>2943</v>
      </c>
      <c r="R59" s="257" t="s">
        <v>2944</v>
      </c>
      <c r="S59" s="260" t="str">
        <f t="shared" si="0"/>
        <v>CNA8</v>
      </c>
      <c r="T59" s="1394" t="s">
        <v>2325</v>
      </c>
      <c r="U59" s="290"/>
      <c r="V59" s="282"/>
      <c r="W59" s="291" t="s">
        <v>2931</v>
      </c>
      <c r="X59" s="257" t="s">
        <v>2941</v>
      </c>
      <c r="Y59" s="257" t="s">
        <v>2956</v>
      </c>
      <c r="Z59" s="304" t="s">
        <v>596</v>
      </c>
      <c r="AA59" s="257" t="s">
        <v>2952</v>
      </c>
      <c r="AB59" s="304" t="s">
        <v>2950</v>
      </c>
      <c r="AC59" s="313" t="s">
        <v>2933</v>
      </c>
      <c r="AD59" s="314">
        <v>0</v>
      </c>
      <c r="AE59" s="313"/>
      <c r="AF59" s="313" t="s">
        <v>2934</v>
      </c>
      <c r="AG59" s="320">
        <v>4279</v>
      </c>
      <c r="AH59" s="320">
        <v>21396</v>
      </c>
      <c r="AI59" s="257" t="s">
        <v>2953</v>
      </c>
      <c r="AJ59" s="257" t="s">
        <v>2953</v>
      </c>
      <c r="AK59" s="313" t="s">
        <v>2933</v>
      </c>
      <c r="AL59" s="326">
        <v>0</v>
      </c>
      <c r="AM59" s="313"/>
      <c r="AN59" s="313" t="s">
        <v>2934</v>
      </c>
      <c r="AO59" s="320">
        <v>4279</v>
      </c>
      <c r="AP59" s="320">
        <v>21396</v>
      </c>
      <c r="AQ59" s="257" t="s">
        <v>2953</v>
      </c>
      <c r="AR59" s="257" t="s">
        <v>2953</v>
      </c>
      <c r="AS59" s="290"/>
      <c r="AT59" s="290"/>
      <c r="AU59" s="290"/>
      <c r="AV59" s="290"/>
      <c r="AW59" s="290"/>
      <c r="AX59" s="290"/>
      <c r="AY59" s="290"/>
      <c r="AZ59" s="290"/>
      <c r="BA59" s="290"/>
      <c r="BB59" s="290"/>
      <c r="BC59" s="290"/>
      <c r="BD59" s="290"/>
      <c r="BE59" s="290"/>
      <c r="BF59" s="290"/>
      <c r="BG59" s="290"/>
      <c r="BH59" s="290"/>
      <c r="BI59" s="290"/>
      <c r="BJ59" s="290"/>
      <c r="BK59" s="290"/>
      <c r="BL59" s="290"/>
      <c r="BM59" s="237"/>
      <c r="BN59" s="237"/>
      <c r="BO59" s="237"/>
      <c r="BP59" s="237"/>
      <c r="BQ59" s="237"/>
      <c r="BR59" s="237"/>
      <c r="BS59" s="237"/>
      <c r="BT59" s="237"/>
      <c r="BU59" s="237"/>
      <c r="BV59" s="1"/>
      <c r="BW59" s="1"/>
    </row>
    <row r="60" s="78" customFormat="1" spans="1:75">
      <c r="A60" s="1392" t="s">
        <v>419</v>
      </c>
      <c r="B60" s="1392" t="s">
        <v>204</v>
      </c>
      <c r="C60" s="1392" t="s">
        <v>420</v>
      </c>
      <c r="D60" s="1392" t="s">
        <v>2927</v>
      </c>
      <c r="E60" s="241"/>
      <c r="F60" s="229"/>
      <c r="G60" s="1394" t="s">
        <v>237</v>
      </c>
      <c r="H60" s="1394" t="s">
        <v>2327</v>
      </c>
      <c r="I60" s="1394" t="s">
        <v>291</v>
      </c>
      <c r="J60" s="1394" t="s">
        <v>539</v>
      </c>
      <c r="K60" s="1"/>
      <c r="L60" s="1394" t="s">
        <v>237</v>
      </c>
      <c r="M60" s="257" t="s">
        <v>2929</v>
      </c>
      <c r="N60" s="1394" t="s">
        <v>2327</v>
      </c>
      <c r="O60" s="1394" t="s">
        <v>596</v>
      </c>
      <c r="P60" s="258"/>
      <c r="Q60" s="262" t="s">
        <v>237</v>
      </c>
      <c r="R60" s="257" t="s">
        <v>2929</v>
      </c>
      <c r="S60" s="260" t="str">
        <f t="shared" si="0"/>
        <v>CNA9</v>
      </c>
      <c r="T60" s="1394" t="s">
        <v>2327</v>
      </c>
      <c r="U60" s="1"/>
      <c r="V60" s="279"/>
      <c r="W60" s="291" t="s">
        <v>2931</v>
      </c>
      <c r="X60" s="257" t="s">
        <v>2929</v>
      </c>
      <c r="Y60" s="257" t="s">
        <v>2957</v>
      </c>
      <c r="Z60" s="257" t="s">
        <v>596</v>
      </c>
      <c r="AA60" s="257" t="s">
        <v>2952</v>
      </c>
      <c r="AB60" s="257" t="s">
        <v>596</v>
      </c>
      <c r="AC60" s="257" t="s">
        <v>2933</v>
      </c>
      <c r="AD60" s="312">
        <v>0</v>
      </c>
      <c r="AE60" s="257"/>
      <c r="AF60" s="313" t="s">
        <v>2934</v>
      </c>
      <c r="AG60" s="320">
        <v>4279</v>
      </c>
      <c r="AH60" s="320">
        <v>21396</v>
      </c>
      <c r="AI60" s="257" t="s">
        <v>2953</v>
      </c>
      <c r="AJ60" s="257" t="s">
        <v>2953</v>
      </c>
      <c r="AK60" s="257" t="s">
        <v>2933</v>
      </c>
      <c r="AL60" s="312">
        <v>0</v>
      </c>
      <c r="AM60" s="257"/>
      <c r="AN60" s="313" t="s">
        <v>2934</v>
      </c>
      <c r="AO60" s="320">
        <v>4279</v>
      </c>
      <c r="AP60" s="320">
        <v>21396</v>
      </c>
      <c r="AQ60" s="257" t="s">
        <v>2953</v>
      </c>
      <c r="AR60" s="257" t="s">
        <v>2953</v>
      </c>
      <c r="AS60" s="290"/>
      <c r="AT60" s="290"/>
      <c r="AU60" s="290"/>
      <c r="AV60" s="290"/>
      <c r="AW60" s="290"/>
      <c r="AX60" s="290"/>
      <c r="AY60" s="290"/>
      <c r="AZ60" s="290"/>
      <c r="BA60" s="290"/>
      <c r="BB60" s="290"/>
      <c r="BC60" s="290"/>
      <c r="BD60" s="290"/>
      <c r="BE60" s="290"/>
      <c r="BF60" s="290"/>
      <c r="BG60" s="290"/>
      <c r="BH60" s="290"/>
      <c r="BI60" s="290"/>
      <c r="BJ60" s="290"/>
      <c r="BK60" s="290"/>
      <c r="BL60" s="290"/>
      <c r="BM60" s="237"/>
      <c r="BN60" s="237"/>
      <c r="BO60" s="237"/>
      <c r="BP60" s="237"/>
      <c r="BQ60" s="237"/>
      <c r="BR60" s="237"/>
      <c r="BS60" s="237"/>
      <c r="BT60" s="237"/>
      <c r="BU60" s="237"/>
      <c r="BV60" s="1"/>
      <c r="BW60" s="1"/>
    </row>
    <row r="61" s="78" customFormat="1" spans="1:75">
      <c r="A61" s="1392" t="s">
        <v>423</v>
      </c>
      <c r="B61" s="1392" t="s">
        <v>424</v>
      </c>
      <c r="C61" s="1392" t="s">
        <v>369</v>
      </c>
      <c r="D61" s="1392" t="s">
        <v>2927</v>
      </c>
      <c r="E61" s="241"/>
      <c r="F61" s="229"/>
      <c r="G61" s="1394" t="s">
        <v>205</v>
      </c>
      <c r="H61" s="1394" t="s">
        <v>2327</v>
      </c>
      <c r="I61" s="1394" t="s">
        <v>291</v>
      </c>
      <c r="J61" s="1394" t="s">
        <v>539</v>
      </c>
      <c r="K61" s="1"/>
      <c r="L61" s="1394" t="s">
        <v>205</v>
      </c>
      <c r="M61" s="257" t="s">
        <v>2936</v>
      </c>
      <c r="N61" s="1394" t="s">
        <v>2327</v>
      </c>
      <c r="O61" s="1394" t="s">
        <v>596</v>
      </c>
      <c r="P61" s="258"/>
      <c r="Q61" s="262" t="s">
        <v>205</v>
      </c>
      <c r="R61" s="257" t="s">
        <v>2936</v>
      </c>
      <c r="S61" s="260" t="str">
        <f t="shared" si="0"/>
        <v>CNA9</v>
      </c>
      <c r="T61" s="1394" t="s">
        <v>2327</v>
      </c>
      <c r="U61" s="1"/>
      <c r="V61" s="279"/>
      <c r="W61" s="291" t="s">
        <v>2931</v>
      </c>
      <c r="X61" s="257" t="s">
        <v>2936</v>
      </c>
      <c r="Y61" s="257" t="s">
        <v>2957</v>
      </c>
      <c r="Z61" s="304" t="s">
        <v>596</v>
      </c>
      <c r="AA61" s="257" t="s">
        <v>2952</v>
      </c>
      <c r="AB61" s="304" t="s">
        <v>596</v>
      </c>
      <c r="AC61" s="313" t="s">
        <v>2933</v>
      </c>
      <c r="AD61" s="312">
        <v>0</v>
      </c>
      <c r="AE61" s="313"/>
      <c r="AF61" s="313" t="s">
        <v>2934</v>
      </c>
      <c r="AG61" s="320">
        <v>4279</v>
      </c>
      <c r="AH61" s="320">
        <v>21396</v>
      </c>
      <c r="AI61" s="257" t="s">
        <v>2953</v>
      </c>
      <c r="AJ61" s="257" t="s">
        <v>2953</v>
      </c>
      <c r="AK61" s="313" t="s">
        <v>2933</v>
      </c>
      <c r="AL61" s="312">
        <v>0</v>
      </c>
      <c r="AM61" s="313"/>
      <c r="AN61" s="313" t="s">
        <v>2934</v>
      </c>
      <c r="AO61" s="320">
        <v>4279</v>
      </c>
      <c r="AP61" s="320">
        <v>21396</v>
      </c>
      <c r="AQ61" s="257" t="s">
        <v>2953</v>
      </c>
      <c r="AR61" s="257" t="s">
        <v>2953</v>
      </c>
      <c r="AS61" s="290"/>
      <c r="AT61" s="290"/>
      <c r="AU61" s="290"/>
      <c r="AV61" s="290"/>
      <c r="AW61" s="290"/>
      <c r="AX61" s="290"/>
      <c r="AY61" s="290"/>
      <c r="AZ61" s="290"/>
      <c r="BA61" s="290"/>
      <c r="BB61" s="290"/>
      <c r="BC61" s="290"/>
      <c r="BD61" s="290"/>
      <c r="BE61" s="290"/>
      <c r="BF61" s="290"/>
      <c r="BG61" s="290"/>
      <c r="BH61" s="290"/>
      <c r="BI61" s="290"/>
      <c r="BJ61" s="290"/>
      <c r="BK61" s="290"/>
      <c r="BL61" s="290"/>
      <c r="BM61" s="237"/>
      <c r="BN61" s="237"/>
      <c r="BO61" s="237"/>
      <c r="BP61" s="237"/>
      <c r="BQ61" s="237"/>
      <c r="BR61" s="237"/>
      <c r="BS61" s="237"/>
      <c r="BT61" s="237"/>
      <c r="BU61" s="237"/>
      <c r="BV61" s="1"/>
      <c r="BW61" s="1"/>
    </row>
    <row r="62" s="78" customFormat="1" spans="1:75">
      <c r="A62" s="1392" t="s">
        <v>427</v>
      </c>
      <c r="B62" s="1392" t="s">
        <v>428</v>
      </c>
      <c r="C62" s="1392" t="s">
        <v>277</v>
      </c>
      <c r="D62" s="1392" t="s">
        <v>2927</v>
      </c>
      <c r="E62" s="241"/>
      <c r="F62" s="229"/>
      <c r="G62" s="1394" t="s">
        <v>449</v>
      </c>
      <c r="H62" s="1394" t="s">
        <v>2327</v>
      </c>
      <c r="I62" s="1394" t="s">
        <v>291</v>
      </c>
      <c r="J62" s="1394" t="s">
        <v>539</v>
      </c>
      <c r="K62" s="1"/>
      <c r="L62" s="1394" t="s">
        <v>449</v>
      </c>
      <c r="M62" s="257" t="s">
        <v>2938</v>
      </c>
      <c r="N62" s="1394" t="s">
        <v>2327</v>
      </c>
      <c r="O62" s="1394" t="s">
        <v>596</v>
      </c>
      <c r="P62" s="258"/>
      <c r="Q62" s="262" t="s">
        <v>449</v>
      </c>
      <c r="R62" s="257" t="s">
        <v>2938</v>
      </c>
      <c r="S62" s="260" t="str">
        <f t="shared" si="0"/>
        <v>CNA9</v>
      </c>
      <c r="T62" s="1394" t="s">
        <v>2327</v>
      </c>
      <c r="U62" s="1"/>
      <c r="V62" s="279"/>
      <c r="W62" s="291" t="s">
        <v>2931</v>
      </c>
      <c r="X62" s="257" t="s">
        <v>2938</v>
      </c>
      <c r="Y62" s="257" t="s">
        <v>2957</v>
      </c>
      <c r="Z62" s="304" t="s">
        <v>596</v>
      </c>
      <c r="AA62" s="257" t="s">
        <v>2952</v>
      </c>
      <c r="AB62" s="304" t="s">
        <v>596</v>
      </c>
      <c r="AC62" s="313" t="s">
        <v>2933</v>
      </c>
      <c r="AD62" s="312">
        <v>0</v>
      </c>
      <c r="AE62" s="313"/>
      <c r="AF62" s="313" t="s">
        <v>2934</v>
      </c>
      <c r="AG62" s="320">
        <v>4279</v>
      </c>
      <c r="AH62" s="320">
        <v>21396</v>
      </c>
      <c r="AI62" s="257" t="s">
        <v>2953</v>
      </c>
      <c r="AJ62" s="257" t="s">
        <v>2953</v>
      </c>
      <c r="AK62" s="313" t="s">
        <v>2933</v>
      </c>
      <c r="AL62" s="312">
        <v>0</v>
      </c>
      <c r="AM62" s="313"/>
      <c r="AN62" s="313" t="s">
        <v>2934</v>
      </c>
      <c r="AO62" s="320">
        <v>4279</v>
      </c>
      <c r="AP62" s="320">
        <v>21396</v>
      </c>
      <c r="AQ62" s="257" t="s">
        <v>2953</v>
      </c>
      <c r="AR62" s="257" t="s">
        <v>2953</v>
      </c>
      <c r="AS62" s="290"/>
      <c r="AT62" s="290"/>
      <c r="AU62" s="290"/>
      <c r="AV62" s="290"/>
      <c r="AW62" s="290"/>
      <c r="AX62" s="290"/>
      <c r="AY62" s="290"/>
      <c r="AZ62" s="290"/>
      <c r="BA62" s="290"/>
      <c r="BB62" s="290"/>
      <c r="BC62" s="290"/>
      <c r="BD62" s="290"/>
      <c r="BE62" s="290"/>
      <c r="BF62" s="290"/>
      <c r="BG62" s="290"/>
      <c r="BH62" s="290"/>
      <c r="BI62" s="290"/>
      <c r="BJ62" s="290"/>
      <c r="BK62" s="290"/>
      <c r="BL62" s="290"/>
      <c r="BM62" s="237"/>
      <c r="BN62" s="237"/>
      <c r="BO62" s="237"/>
      <c r="BP62" s="237"/>
      <c r="BQ62" s="237"/>
      <c r="BR62" s="237"/>
      <c r="BS62" s="237"/>
      <c r="BT62" s="237"/>
      <c r="BU62" s="237"/>
      <c r="BV62" s="1"/>
      <c r="BW62" s="1"/>
    </row>
    <row r="63" s="229" customFormat="1" spans="1:75">
      <c r="A63" s="1392" t="s">
        <v>432</v>
      </c>
      <c r="B63" s="1392" t="s">
        <v>428</v>
      </c>
      <c r="C63" s="1392" t="s">
        <v>277</v>
      </c>
      <c r="D63" s="1392" t="s">
        <v>2927</v>
      </c>
      <c r="E63" s="241"/>
      <c r="G63" s="1394" t="s">
        <v>2940</v>
      </c>
      <c r="H63" s="1394" t="s">
        <v>2327</v>
      </c>
      <c r="I63" s="1394" t="s">
        <v>291</v>
      </c>
      <c r="J63" s="1394" t="s">
        <v>539</v>
      </c>
      <c r="K63" s="1"/>
      <c r="L63" s="1394" t="s">
        <v>2940</v>
      </c>
      <c r="M63" s="257" t="s">
        <v>2941</v>
      </c>
      <c r="N63" s="1394" t="s">
        <v>2327</v>
      </c>
      <c r="O63" s="1394" t="s">
        <v>596</v>
      </c>
      <c r="P63" s="258"/>
      <c r="Q63" s="262" t="s">
        <v>2940</v>
      </c>
      <c r="R63" s="257" t="s">
        <v>2941</v>
      </c>
      <c r="S63" s="260" t="str">
        <f t="shared" si="0"/>
        <v>CNA9</v>
      </c>
      <c r="T63" s="1394" t="s">
        <v>2327</v>
      </c>
      <c r="U63" s="1"/>
      <c r="V63" s="279"/>
      <c r="W63" s="291" t="s">
        <v>2949</v>
      </c>
      <c r="X63" s="257" t="s">
        <v>2944</v>
      </c>
      <c r="Y63" s="257" t="s">
        <v>2957</v>
      </c>
      <c r="Z63" s="257" t="s">
        <v>596</v>
      </c>
      <c r="AA63" s="257" t="s">
        <v>2952</v>
      </c>
      <c r="AB63" s="257" t="s">
        <v>596</v>
      </c>
      <c r="AC63" s="257" t="s">
        <v>2933</v>
      </c>
      <c r="AD63" s="312">
        <v>0</v>
      </c>
      <c r="AE63" s="257"/>
      <c r="AF63" s="313" t="s">
        <v>2934</v>
      </c>
      <c r="AG63" s="321">
        <v>4279</v>
      </c>
      <c r="AH63" s="321">
        <v>21396</v>
      </c>
      <c r="AI63" s="257" t="s">
        <v>2953</v>
      </c>
      <c r="AJ63" s="257" t="s">
        <v>2953</v>
      </c>
      <c r="AK63" s="257" t="s">
        <v>2933</v>
      </c>
      <c r="AL63" s="312">
        <v>0</v>
      </c>
      <c r="AM63" s="257"/>
      <c r="AN63" s="313" t="s">
        <v>2934</v>
      </c>
      <c r="AO63" s="321">
        <v>4279</v>
      </c>
      <c r="AP63" s="321">
        <v>21396</v>
      </c>
      <c r="AQ63" s="257" t="s">
        <v>2953</v>
      </c>
      <c r="AR63" s="257" t="s">
        <v>2953</v>
      </c>
      <c r="AS63" s="290"/>
      <c r="AT63" s="290"/>
      <c r="AU63" s="290"/>
      <c r="AV63" s="290"/>
      <c r="AW63" s="290"/>
      <c r="AX63" s="290"/>
      <c r="AY63" s="290"/>
      <c r="AZ63" s="290"/>
      <c r="BA63" s="290"/>
      <c r="BB63" s="290"/>
      <c r="BC63" s="290"/>
      <c r="BD63" s="290"/>
      <c r="BE63" s="290"/>
      <c r="BF63" s="290"/>
      <c r="BG63" s="290"/>
      <c r="BH63" s="290"/>
      <c r="BI63" s="290"/>
      <c r="BJ63" s="290"/>
      <c r="BK63" s="290"/>
      <c r="BL63" s="290"/>
      <c r="BM63" s="237"/>
      <c r="BN63" s="237"/>
      <c r="BO63" s="237"/>
      <c r="BP63" s="237"/>
      <c r="BQ63" s="237"/>
      <c r="BR63" s="237"/>
      <c r="BS63" s="237"/>
      <c r="BT63" s="237"/>
      <c r="BU63" s="237"/>
      <c r="BV63" s="1"/>
      <c r="BW63" s="1"/>
    </row>
    <row r="64" s="230" customFormat="1" spans="1:75">
      <c r="A64" s="1392" t="s">
        <v>435</v>
      </c>
      <c r="B64" s="1392" t="s">
        <v>204</v>
      </c>
      <c r="C64" s="1392" t="s">
        <v>237</v>
      </c>
      <c r="D64" s="1392" t="s">
        <v>2927</v>
      </c>
      <c r="E64" s="241"/>
      <c r="F64" s="229"/>
      <c r="G64" s="1394" t="s">
        <v>2943</v>
      </c>
      <c r="H64" s="1394" t="s">
        <v>2327</v>
      </c>
      <c r="I64" s="1394" t="s">
        <v>291</v>
      </c>
      <c r="J64" s="1394" t="s">
        <v>539</v>
      </c>
      <c r="K64" s="1"/>
      <c r="L64" s="1394" t="s">
        <v>2943</v>
      </c>
      <c r="M64" s="257" t="s">
        <v>2944</v>
      </c>
      <c r="N64" s="1394" t="s">
        <v>2327</v>
      </c>
      <c r="O64" s="1394" t="s">
        <v>596</v>
      </c>
      <c r="P64" s="258"/>
      <c r="Q64" s="262" t="s">
        <v>2943</v>
      </c>
      <c r="R64" s="257" t="s">
        <v>2944</v>
      </c>
      <c r="S64" s="260" t="str">
        <f t="shared" si="0"/>
        <v>CNA9</v>
      </c>
      <c r="T64" s="1394" t="s">
        <v>2327</v>
      </c>
      <c r="U64" s="1"/>
      <c r="V64" s="282"/>
      <c r="W64" s="291" t="s">
        <v>2931</v>
      </c>
      <c r="X64" s="257" t="s">
        <v>2941</v>
      </c>
      <c r="Y64" s="257" t="s">
        <v>2957</v>
      </c>
      <c r="Z64" s="304" t="s">
        <v>596</v>
      </c>
      <c r="AA64" s="257" t="s">
        <v>2952</v>
      </c>
      <c r="AB64" s="304" t="s">
        <v>2950</v>
      </c>
      <c r="AC64" s="313" t="s">
        <v>2933</v>
      </c>
      <c r="AD64" s="314">
        <v>0</v>
      </c>
      <c r="AE64" s="313"/>
      <c r="AF64" s="313" t="s">
        <v>2934</v>
      </c>
      <c r="AG64" s="320">
        <v>4279</v>
      </c>
      <c r="AH64" s="320">
        <v>21396</v>
      </c>
      <c r="AI64" s="257" t="s">
        <v>2953</v>
      </c>
      <c r="AJ64" s="257" t="s">
        <v>2953</v>
      </c>
      <c r="AK64" s="313" t="s">
        <v>2933</v>
      </c>
      <c r="AL64" s="326">
        <v>0</v>
      </c>
      <c r="AM64" s="313"/>
      <c r="AN64" s="313" t="s">
        <v>2934</v>
      </c>
      <c r="AO64" s="320">
        <v>4279</v>
      </c>
      <c r="AP64" s="320">
        <v>21396</v>
      </c>
      <c r="AQ64" s="257" t="s">
        <v>2953</v>
      </c>
      <c r="AR64" s="257" t="s">
        <v>2953</v>
      </c>
      <c r="AS64" s="290"/>
      <c r="AT64" s="290"/>
      <c r="AU64" s="290"/>
      <c r="AV64" s="290"/>
      <c r="AW64" s="290"/>
      <c r="AX64" s="290"/>
      <c r="AY64" s="290"/>
      <c r="AZ64" s="290"/>
      <c r="BA64" s="290"/>
      <c r="BB64" s="290"/>
      <c r="BC64" s="290"/>
      <c r="BD64" s="290"/>
      <c r="BE64" s="290"/>
      <c r="BF64" s="290"/>
      <c r="BG64" s="290"/>
      <c r="BH64" s="290"/>
      <c r="BI64" s="290"/>
      <c r="BJ64" s="290"/>
      <c r="BK64" s="290"/>
      <c r="BL64" s="290"/>
      <c r="BM64" s="237"/>
      <c r="BN64" s="237"/>
      <c r="BO64" s="237"/>
      <c r="BP64" s="237"/>
      <c r="BQ64" s="237"/>
      <c r="BR64" s="237"/>
      <c r="BS64" s="237"/>
      <c r="BT64" s="237"/>
      <c r="BU64" s="237"/>
      <c r="BV64" s="1"/>
      <c r="BW64" s="1"/>
    </row>
    <row r="65" spans="1:64">
      <c r="A65" s="1392" t="s">
        <v>438</v>
      </c>
      <c r="B65" s="1392" t="s">
        <v>439</v>
      </c>
      <c r="C65" s="1392" t="s">
        <v>237</v>
      </c>
      <c r="D65" s="1392" t="s">
        <v>2927</v>
      </c>
      <c r="E65" s="241"/>
      <c r="F65" s="229"/>
      <c r="G65" s="1394" t="s">
        <v>237</v>
      </c>
      <c r="H65" s="1394" t="s">
        <v>2377</v>
      </c>
      <c r="I65" s="1394" t="s">
        <v>2462</v>
      </c>
      <c r="J65" s="1394" t="s">
        <v>539</v>
      </c>
      <c r="L65" s="1394" t="s">
        <v>237</v>
      </c>
      <c r="M65" s="257" t="s">
        <v>2929</v>
      </c>
      <c r="N65" s="1394" t="s">
        <v>2377</v>
      </c>
      <c r="O65" s="1394" t="s">
        <v>596</v>
      </c>
      <c r="P65" s="258"/>
      <c r="Q65" s="262" t="s">
        <v>237</v>
      </c>
      <c r="R65" s="257" t="s">
        <v>2929</v>
      </c>
      <c r="S65" s="260" t="str">
        <f t="shared" si="0"/>
        <v>CNB0</v>
      </c>
      <c r="T65" s="1394" t="s">
        <v>2377</v>
      </c>
      <c r="V65" s="279"/>
      <c r="W65" s="291" t="s">
        <v>2931</v>
      </c>
      <c r="X65" s="257" t="s">
        <v>2929</v>
      </c>
      <c r="Y65" s="257" t="s">
        <v>2958</v>
      </c>
      <c r="Z65" s="257" t="s">
        <v>596</v>
      </c>
      <c r="AA65" s="257" t="s">
        <v>2952</v>
      </c>
      <c r="AB65" s="257" t="s">
        <v>596</v>
      </c>
      <c r="AC65" s="257" t="s">
        <v>2933</v>
      </c>
      <c r="AD65" s="312">
        <v>0</v>
      </c>
      <c r="AE65" s="257"/>
      <c r="AF65" s="313" t="s">
        <v>2934</v>
      </c>
      <c r="AG65" s="320">
        <v>4279</v>
      </c>
      <c r="AH65" s="320">
        <v>21396</v>
      </c>
      <c r="AI65" s="257" t="s">
        <v>2953</v>
      </c>
      <c r="AJ65" s="257" t="s">
        <v>2953</v>
      </c>
      <c r="AK65" s="257" t="s">
        <v>2933</v>
      </c>
      <c r="AL65" s="312">
        <v>0</v>
      </c>
      <c r="AM65" s="257"/>
      <c r="AN65" s="313" t="s">
        <v>2934</v>
      </c>
      <c r="AO65" s="320">
        <v>4279</v>
      </c>
      <c r="AP65" s="320">
        <v>21396</v>
      </c>
      <c r="AQ65" s="257" t="s">
        <v>2953</v>
      </c>
      <c r="AR65" s="257" t="s">
        <v>2953</v>
      </c>
      <c r="AS65" s="290"/>
      <c r="AT65" s="290"/>
      <c r="AU65" s="290"/>
      <c r="AV65" s="290"/>
      <c r="AW65" s="290"/>
      <c r="AX65" s="290"/>
      <c r="AY65" s="290"/>
      <c r="AZ65" s="290"/>
      <c r="BA65" s="290"/>
      <c r="BB65" s="290"/>
      <c r="BC65" s="290"/>
      <c r="BD65" s="290"/>
      <c r="BE65" s="290"/>
      <c r="BF65" s="290"/>
      <c r="BG65" s="290"/>
      <c r="BH65" s="290"/>
      <c r="BI65" s="290"/>
      <c r="BJ65" s="290"/>
      <c r="BK65" s="290"/>
      <c r="BL65" s="290"/>
    </row>
    <row r="66" spans="1:64">
      <c r="A66" s="1392" t="s">
        <v>442</v>
      </c>
      <c r="B66" s="1392" t="s">
        <v>204</v>
      </c>
      <c r="C66" s="1392" t="s">
        <v>237</v>
      </c>
      <c r="D66" s="1392" t="s">
        <v>2927</v>
      </c>
      <c r="E66" s="241"/>
      <c r="F66" s="229"/>
      <c r="G66" s="1394" t="s">
        <v>205</v>
      </c>
      <c r="H66" s="1394" t="s">
        <v>2377</v>
      </c>
      <c r="I66" s="1394" t="s">
        <v>2462</v>
      </c>
      <c r="J66" s="1394" t="s">
        <v>539</v>
      </c>
      <c r="L66" s="1394" t="s">
        <v>205</v>
      </c>
      <c r="M66" s="257" t="s">
        <v>2936</v>
      </c>
      <c r="N66" s="1394" t="s">
        <v>2377</v>
      </c>
      <c r="O66" s="1394" t="s">
        <v>596</v>
      </c>
      <c r="P66" s="258"/>
      <c r="Q66" s="262" t="s">
        <v>205</v>
      </c>
      <c r="R66" s="257" t="s">
        <v>2936</v>
      </c>
      <c r="S66" s="260" t="str">
        <f t="shared" si="0"/>
        <v>CNB0</v>
      </c>
      <c r="T66" s="1394" t="s">
        <v>2377</v>
      </c>
      <c r="V66" s="279"/>
      <c r="W66" s="291" t="s">
        <v>2931</v>
      </c>
      <c r="X66" s="257" t="s">
        <v>2936</v>
      </c>
      <c r="Y66" s="257" t="s">
        <v>2958</v>
      </c>
      <c r="Z66" s="304" t="s">
        <v>596</v>
      </c>
      <c r="AA66" s="257" t="s">
        <v>2952</v>
      </c>
      <c r="AB66" s="304" t="s">
        <v>596</v>
      </c>
      <c r="AC66" s="313" t="s">
        <v>2933</v>
      </c>
      <c r="AD66" s="312">
        <v>0</v>
      </c>
      <c r="AE66" s="313"/>
      <c r="AF66" s="313" t="s">
        <v>2934</v>
      </c>
      <c r="AG66" s="320">
        <v>4279</v>
      </c>
      <c r="AH66" s="320">
        <v>21396</v>
      </c>
      <c r="AI66" s="257" t="s">
        <v>2953</v>
      </c>
      <c r="AJ66" s="257" t="s">
        <v>2953</v>
      </c>
      <c r="AK66" s="313" t="s">
        <v>2933</v>
      </c>
      <c r="AL66" s="312">
        <v>0</v>
      </c>
      <c r="AM66" s="313"/>
      <c r="AN66" s="313" t="s">
        <v>2934</v>
      </c>
      <c r="AO66" s="320">
        <v>4279</v>
      </c>
      <c r="AP66" s="320">
        <v>21396</v>
      </c>
      <c r="AQ66" s="257" t="s">
        <v>2953</v>
      </c>
      <c r="AR66" s="257" t="s">
        <v>2953</v>
      </c>
      <c r="AS66" s="290"/>
      <c r="AT66" s="290"/>
      <c r="AU66" s="290"/>
      <c r="AV66" s="290"/>
      <c r="AW66" s="290"/>
      <c r="AX66" s="290"/>
      <c r="AY66" s="290"/>
      <c r="AZ66" s="290"/>
      <c r="BA66" s="290"/>
      <c r="BB66" s="290"/>
      <c r="BC66" s="290"/>
      <c r="BD66" s="290"/>
      <c r="BE66" s="290"/>
      <c r="BF66" s="290"/>
      <c r="BG66" s="290"/>
      <c r="BH66" s="290"/>
      <c r="BI66" s="290"/>
      <c r="BJ66" s="290"/>
      <c r="BK66" s="290"/>
      <c r="BL66" s="290"/>
    </row>
    <row r="67" spans="1:64">
      <c r="A67" s="1392" t="s">
        <v>445</v>
      </c>
      <c r="B67" s="1392" t="s">
        <v>439</v>
      </c>
      <c r="C67" s="1392" t="s">
        <v>237</v>
      </c>
      <c r="D67" s="1392" t="s">
        <v>2927</v>
      </c>
      <c r="E67" s="241"/>
      <c r="F67" s="229"/>
      <c r="G67" s="1394" t="s">
        <v>449</v>
      </c>
      <c r="H67" s="1394" t="s">
        <v>2377</v>
      </c>
      <c r="I67" s="1394" t="s">
        <v>2462</v>
      </c>
      <c r="J67" s="1394" t="s">
        <v>539</v>
      </c>
      <c r="L67" s="1394" t="s">
        <v>449</v>
      </c>
      <c r="M67" s="257" t="s">
        <v>2938</v>
      </c>
      <c r="N67" s="1394" t="s">
        <v>2377</v>
      </c>
      <c r="O67" s="1394" t="s">
        <v>596</v>
      </c>
      <c r="P67" s="258"/>
      <c r="Q67" s="262" t="s">
        <v>449</v>
      </c>
      <c r="R67" s="257" t="s">
        <v>2938</v>
      </c>
      <c r="S67" s="260" t="str">
        <f t="shared" si="0"/>
        <v>CNB0</v>
      </c>
      <c r="T67" s="1394" t="s">
        <v>2377</v>
      </c>
      <c r="V67" s="279"/>
      <c r="W67" s="291" t="s">
        <v>2931</v>
      </c>
      <c r="X67" s="257" t="s">
        <v>2938</v>
      </c>
      <c r="Y67" s="257" t="s">
        <v>2958</v>
      </c>
      <c r="Z67" s="304" t="s">
        <v>596</v>
      </c>
      <c r="AA67" s="257" t="s">
        <v>2952</v>
      </c>
      <c r="AB67" s="304" t="s">
        <v>596</v>
      </c>
      <c r="AC67" s="313" t="s">
        <v>2933</v>
      </c>
      <c r="AD67" s="312">
        <v>0</v>
      </c>
      <c r="AE67" s="313"/>
      <c r="AF67" s="313" t="s">
        <v>2934</v>
      </c>
      <c r="AG67" s="320">
        <v>4279</v>
      </c>
      <c r="AH67" s="320">
        <v>21396</v>
      </c>
      <c r="AI67" s="257" t="s">
        <v>2953</v>
      </c>
      <c r="AJ67" s="257" t="s">
        <v>2953</v>
      </c>
      <c r="AK67" s="313" t="s">
        <v>2933</v>
      </c>
      <c r="AL67" s="312">
        <v>0</v>
      </c>
      <c r="AM67" s="313"/>
      <c r="AN67" s="313" t="s">
        <v>2934</v>
      </c>
      <c r="AO67" s="320">
        <v>4279</v>
      </c>
      <c r="AP67" s="320">
        <v>21396</v>
      </c>
      <c r="AQ67" s="257" t="s">
        <v>2953</v>
      </c>
      <c r="AR67" s="257" t="s">
        <v>2953</v>
      </c>
      <c r="AS67" s="290"/>
      <c r="AT67" s="290"/>
      <c r="AU67" s="290"/>
      <c r="AV67" s="290"/>
      <c r="AW67" s="290"/>
      <c r="AX67" s="290"/>
      <c r="AY67" s="290"/>
      <c r="AZ67" s="290"/>
      <c r="BA67" s="290"/>
      <c r="BB67" s="290"/>
      <c r="BC67" s="290"/>
      <c r="BD67" s="290"/>
      <c r="BE67" s="290"/>
      <c r="BF67" s="290"/>
      <c r="BG67" s="290"/>
      <c r="BH67" s="290"/>
      <c r="BI67" s="290"/>
      <c r="BJ67" s="290"/>
      <c r="BK67" s="290"/>
      <c r="BL67" s="290"/>
    </row>
    <row r="68" spans="1:64">
      <c r="A68" s="1392" t="s">
        <v>448</v>
      </c>
      <c r="B68" s="1392" t="s">
        <v>204</v>
      </c>
      <c r="C68" s="1392" t="s">
        <v>449</v>
      </c>
      <c r="D68" s="1392" t="s">
        <v>2927</v>
      </c>
      <c r="E68" s="241"/>
      <c r="F68" s="229"/>
      <c r="G68" s="1394" t="s">
        <v>2940</v>
      </c>
      <c r="H68" s="1394" t="s">
        <v>2377</v>
      </c>
      <c r="I68" s="1394" t="s">
        <v>2462</v>
      </c>
      <c r="J68" s="1394" t="s">
        <v>539</v>
      </c>
      <c r="L68" s="1394" t="s">
        <v>2940</v>
      </c>
      <c r="M68" s="257" t="s">
        <v>2941</v>
      </c>
      <c r="N68" s="1394" t="s">
        <v>2377</v>
      </c>
      <c r="O68" s="1394" t="s">
        <v>596</v>
      </c>
      <c r="P68" s="258"/>
      <c r="Q68" s="262" t="s">
        <v>2940</v>
      </c>
      <c r="R68" s="257" t="s">
        <v>2941</v>
      </c>
      <c r="S68" s="260" t="str">
        <f t="shared" si="0"/>
        <v>CNB0</v>
      </c>
      <c r="T68" s="1394" t="s">
        <v>2377</v>
      </c>
      <c r="V68" s="279"/>
      <c r="W68" s="291" t="s">
        <v>2949</v>
      </c>
      <c r="X68" s="257" t="s">
        <v>2944</v>
      </c>
      <c r="Y68" s="257" t="s">
        <v>2958</v>
      </c>
      <c r="Z68" s="257" t="s">
        <v>596</v>
      </c>
      <c r="AA68" s="257" t="s">
        <v>2952</v>
      </c>
      <c r="AB68" s="257" t="s">
        <v>596</v>
      </c>
      <c r="AC68" s="257" t="s">
        <v>2933</v>
      </c>
      <c r="AD68" s="312">
        <v>0</v>
      </c>
      <c r="AE68" s="257"/>
      <c r="AF68" s="313" t="s">
        <v>2934</v>
      </c>
      <c r="AG68" s="321">
        <v>4279</v>
      </c>
      <c r="AH68" s="321">
        <v>21396</v>
      </c>
      <c r="AI68" s="257" t="s">
        <v>2953</v>
      </c>
      <c r="AJ68" s="257" t="s">
        <v>2953</v>
      </c>
      <c r="AK68" s="257" t="s">
        <v>2933</v>
      </c>
      <c r="AL68" s="312">
        <v>0</v>
      </c>
      <c r="AM68" s="257"/>
      <c r="AN68" s="313" t="s">
        <v>2934</v>
      </c>
      <c r="AO68" s="321">
        <v>4279</v>
      </c>
      <c r="AP68" s="321">
        <v>21396</v>
      </c>
      <c r="AQ68" s="257" t="s">
        <v>2953</v>
      </c>
      <c r="AR68" s="257" t="s">
        <v>2953</v>
      </c>
      <c r="AS68" s="290"/>
      <c r="AT68" s="290"/>
      <c r="AU68" s="290"/>
      <c r="AV68" s="290"/>
      <c r="AW68" s="290"/>
      <c r="AX68" s="290"/>
      <c r="AY68" s="290"/>
      <c r="AZ68" s="290"/>
      <c r="BA68" s="290"/>
      <c r="BB68" s="290"/>
      <c r="BC68" s="290"/>
      <c r="BD68" s="290"/>
      <c r="BE68" s="290"/>
      <c r="BF68" s="290"/>
      <c r="BG68" s="290"/>
      <c r="BH68" s="290"/>
      <c r="BI68" s="290"/>
      <c r="BJ68" s="290"/>
      <c r="BK68" s="290"/>
      <c r="BL68" s="290"/>
    </row>
    <row r="69" s="230" customFormat="1" spans="1:75">
      <c r="A69" s="1392" t="s">
        <v>453</v>
      </c>
      <c r="B69" s="1392" t="s">
        <v>454</v>
      </c>
      <c r="C69" s="1392" t="s">
        <v>449</v>
      </c>
      <c r="D69" s="1392" t="s">
        <v>2927</v>
      </c>
      <c r="E69" s="241"/>
      <c r="F69" s="229"/>
      <c r="G69" s="1394" t="s">
        <v>2943</v>
      </c>
      <c r="H69" s="1394" t="s">
        <v>2377</v>
      </c>
      <c r="I69" s="1394" t="s">
        <v>2462</v>
      </c>
      <c r="J69" s="1394" t="s">
        <v>539</v>
      </c>
      <c r="K69" s="1"/>
      <c r="L69" s="1394" t="s">
        <v>2943</v>
      </c>
      <c r="M69" s="257" t="s">
        <v>2944</v>
      </c>
      <c r="N69" s="1394" t="s">
        <v>2377</v>
      </c>
      <c r="O69" s="1394" t="s">
        <v>596</v>
      </c>
      <c r="P69" s="258"/>
      <c r="Q69" s="262" t="s">
        <v>2943</v>
      </c>
      <c r="R69" s="257" t="s">
        <v>2944</v>
      </c>
      <c r="S69" s="260" t="str">
        <f t="shared" si="0"/>
        <v>CNB0</v>
      </c>
      <c r="T69" s="1394" t="s">
        <v>2377</v>
      </c>
      <c r="U69" s="1"/>
      <c r="V69" s="282"/>
      <c r="W69" s="291" t="s">
        <v>2931</v>
      </c>
      <c r="X69" s="257" t="s">
        <v>2941</v>
      </c>
      <c r="Y69" s="257" t="s">
        <v>2958</v>
      </c>
      <c r="Z69" s="304" t="s">
        <v>596</v>
      </c>
      <c r="AA69" s="257" t="s">
        <v>2952</v>
      </c>
      <c r="AB69" s="304" t="s">
        <v>2950</v>
      </c>
      <c r="AC69" s="313" t="s">
        <v>2933</v>
      </c>
      <c r="AD69" s="314">
        <v>0</v>
      </c>
      <c r="AE69" s="313"/>
      <c r="AF69" s="313" t="s">
        <v>2934</v>
      </c>
      <c r="AG69" s="320">
        <v>4279</v>
      </c>
      <c r="AH69" s="320">
        <v>21396</v>
      </c>
      <c r="AI69" s="257" t="s">
        <v>2953</v>
      </c>
      <c r="AJ69" s="257" t="s">
        <v>2953</v>
      </c>
      <c r="AK69" s="313" t="s">
        <v>2933</v>
      </c>
      <c r="AL69" s="326">
        <v>0</v>
      </c>
      <c r="AM69" s="313"/>
      <c r="AN69" s="313" t="s">
        <v>2934</v>
      </c>
      <c r="AO69" s="320">
        <v>4279</v>
      </c>
      <c r="AP69" s="320">
        <v>21396</v>
      </c>
      <c r="AQ69" s="257" t="s">
        <v>2953</v>
      </c>
      <c r="AR69" s="257" t="s">
        <v>2953</v>
      </c>
      <c r="AS69" s="290"/>
      <c r="AT69" s="290"/>
      <c r="AU69" s="290"/>
      <c r="AV69" s="290"/>
      <c r="AW69" s="290"/>
      <c r="AX69" s="290"/>
      <c r="AY69" s="290"/>
      <c r="AZ69" s="290"/>
      <c r="BA69" s="290"/>
      <c r="BB69" s="290"/>
      <c r="BC69" s="290"/>
      <c r="BD69" s="290"/>
      <c r="BE69" s="290"/>
      <c r="BF69" s="290"/>
      <c r="BG69" s="290"/>
      <c r="BH69" s="290"/>
      <c r="BI69" s="290"/>
      <c r="BJ69" s="290"/>
      <c r="BK69" s="290"/>
      <c r="BL69" s="290"/>
      <c r="BM69" s="237"/>
      <c r="BN69" s="237"/>
      <c r="BO69" s="237"/>
      <c r="BP69" s="237"/>
      <c r="BQ69" s="237"/>
      <c r="BR69" s="237"/>
      <c r="BS69" s="237"/>
      <c r="BT69" s="237"/>
      <c r="BU69" s="237"/>
      <c r="BV69" s="1"/>
      <c r="BW69" s="1"/>
    </row>
    <row r="70" s="78" customFormat="1" spans="1:75">
      <c r="A70" s="1392" t="s">
        <v>457</v>
      </c>
      <c r="B70" s="1392" t="s">
        <v>204</v>
      </c>
      <c r="C70" s="1392" t="s">
        <v>237</v>
      </c>
      <c r="D70" s="1392" t="s">
        <v>2927</v>
      </c>
      <c r="E70" s="241"/>
      <c r="F70" s="229"/>
      <c r="G70" s="1394" t="s">
        <v>237</v>
      </c>
      <c r="H70" s="1394" t="s">
        <v>2117</v>
      </c>
      <c r="I70" s="1394" t="s">
        <v>386</v>
      </c>
      <c r="J70" s="1394" t="s">
        <v>539</v>
      </c>
      <c r="K70" s="1"/>
      <c r="L70" s="1394" t="s">
        <v>237</v>
      </c>
      <c r="M70" s="257" t="s">
        <v>2929</v>
      </c>
      <c r="N70" s="1394" t="s">
        <v>2117</v>
      </c>
      <c r="O70" s="1394" t="s">
        <v>596</v>
      </c>
      <c r="P70" s="258"/>
      <c r="Q70" s="262" t="s">
        <v>237</v>
      </c>
      <c r="R70" s="257" t="s">
        <v>2929</v>
      </c>
      <c r="S70" s="260" t="str">
        <f t="shared" ref="S70:S133" si="1">CONCATENATE("CN",T70)</f>
        <v>CNB1</v>
      </c>
      <c r="T70" s="1394" t="s">
        <v>2117</v>
      </c>
      <c r="U70" s="1"/>
      <c r="V70" s="279"/>
      <c r="W70" s="291" t="s">
        <v>2931</v>
      </c>
      <c r="X70" s="257" t="s">
        <v>2929</v>
      </c>
      <c r="Y70" s="257" t="s">
        <v>2959</v>
      </c>
      <c r="Z70" s="257" t="s">
        <v>596</v>
      </c>
      <c r="AA70" s="257" t="s">
        <v>2952</v>
      </c>
      <c r="AB70" s="257" t="s">
        <v>596</v>
      </c>
      <c r="AC70" s="257" t="s">
        <v>2933</v>
      </c>
      <c r="AD70" s="312">
        <v>0</v>
      </c>
      <c r="AE70" s="257"/>
      <c r="AF70" s="313" t="s">
        <v>2934</v>
      </c>
      <c r="AG70" s="320">
        <v>4279</v>
      </c>
      <c r="AH70" s="320">
        <v>21396</v>
      </c>
      <c r="AI70" s="257" t="s">
        <v>2953</v>
      </c>
      <c r="AJ70" s="257" t="s">
        <v>2953</v>
      </c>
      <c r="AK70" s="257" t="s">
        <v>2933</v>
      </c>
      <c r="AL70" s="312">
        <v>0</v>
      </c>
      <c r="AM70" s="257"/>
      <c r="AN70" s="313" t="s">
        <v>2934</v>
      </c>
      <c r="AO70" s="320">
        <v>4279</v>
      </c>
      <c r="AP70" s="320">
        <v>21396</v>
      </c>
      <c r="AQ70" s="257" t="s">
        <v>2953</v>
      </c>
      <c r="AR70" s="257" t="s">
        <v>2953</v>
      </c>
      <c r="AS70" s="290"/>
      <c r="AT70" s="290"/>
      <c r="AU70" s="290"/>
      <c r="AV70" s="290"/>
      <c r="AW70" s="290"/>
      <c r="AX70" s="290"/>
      <c r="AY70" s="290"/>
      <c r="AZ70" s="290"/>
      <c r="BA70" s="290"/>
      <c r="BB70" s="290"/>
      <c r="BC70" s="290"/>
      <c r="BD70" s="290"/>
      <c r="BE70" s="290"/>
      <c r="BF70" s="290"/>
      <c r="BG70" s="290"/>
      <c r="BH70" s="290"/>
      <c r="BI70" s="290"/>
      <c r="BJ70" s="290"/>
      <c r="BK70" s="290"/>
      <c r="BL70" s="290"/>
      <c r="BM70" s="237"/>
      <c r="BN70" s="237"/>
      <c r="BO70" s="237"/>
      <c r="BP70" s="237"/>
      <c r="BQ70" s="237"/>
      <c r="BR70" s="237"/>
      <c r="BS70" s="237"/>
      <c r="BT70" s="237"/>
      <c r="BU70" s="237"/>
      <c r="BV70" s="1"/>
      <c r="BW70" s="1"/>
    </row>
    <row r="71" s="78" customFormat="1" spans="1:75">
      <c r="A71" s="1392" t="s">
        <v>323</v>
      </c>
      <c r="B71" s="1392" t="s">
        <v>204</v>
      </c>
      <c r="C71" s="1392" t="s">
        <v>237</v>
      </c>
      <c r="D71" s="1392" t="s">
        <v>2927</v>
      </c>
      <c r="E71" s="241"/>
      <c r="F71" s="229"/>
      <c r="G71" s="1394" t="s">
        <v>205</v>
      </c>
      <c r="H71" s="1394" t="s">
        <v>2117</v>
      </c>
      <c r="I71" s="1394" t="s">
        <v>386</v>
      </c>
      <c r="J71" s="1394" t="s">
        <v>539</v>
      </c>
      <c r="K71" s="1"/>
      <c r="L71" s="1394" t="s">
        <v>205</v>
      </c>
      <c r="M71" s="257" t="s">
        <v>2936</v>
      </c>
      <c r="N71" s="1394" t="s">
        <v>2117</v>
      </c>
      <c r="O71" s="1394" t="s">
        <v>596</v>
      </c>
      <c r="P71" s="258"/>
      <c r="Q71" s="262" t="s">
        <v>205</v>
      </c>
      <c r="R71" s="257" t="s">
        <v>2936</v>
      </c>
      <c r="S71" s="260" t="str">
        <f t="shared" si="1"/>
        <v>CNB1</v>
      </c>
      <c r="T71" s="1394" t="s">
        <v>2117</v>
      </c>
      <c r="U71" s="1"/>
      <c r="V71" s="279"/>
      <c r="W71" s="291" t="s">
        <v>2931</v>
      </c>
      <c r="X71" s="257" t="s">
        <v>2936</v>
      </c>
      <c r="Y71" s="257" t="s">
        <v>2959</v>
      </c>
      <c r="Z71" s="304" t="s">
        <v>596</v>
      </c>
      <c r="AA71" s="257" t="s">
        <v>2952</v>
      </c>
      <c r="AB71" s="304" t="s">
        <v>596</v>
      </c>
      <c r="AC71" s="313" t="s">
        <v>2933</v>
      </c>
      <c r="AD71" s="312">
        <v>0</v>
      </c>
      <c r="AE71" s="313"/>
      <c r="AF71" s="313" t="s">
        <v>2934</v>
      </c>
      <c r="AG71" s="320">
        <v>4279</v>
      </c>
      <c r="AH71" s="320">
        <v>21396</v>
      </c>
      <c r="AI71" s="257" t="s">
        <v>2953</v>
      </c>
      <c r="AJ71" s="257" t="s">
        <v>2953</v>
      </c>
      <c r="AK71" s="313" t="s">
        <v>2933</v>
      </c>
      <c r="AL71" s="312">
        <v>0</v>
      </c>
      <c r="AM71" s="313"/>
      <c r="AN71" s="313" t="s">
        <v>2934</v>
      </c>
      <c r="AO71" s="320">
        <v>4279</v>
      </c>
      <c r="AP71" s="320">
        <v>21396</v>
      </c>
      <c r="AQ71" s="257" t="s">
        <v>2953</v>
      </c>
      <c r="AR71" s="257" t="s">
        <v>2953</v>
      </c>
      <c r="AS71" s="290"/>
      <c r="AT71" s="290"/>
      <c r="AU71" s="290"/>
      <c r="AV71" s="290"/>
      <c r="AW71" s="290"/>
      <c r="AX71" s="290"/>
      <c r="AY71" s="290"/>
      <c r="AZ71" s="290"/>
      <c r="BA71" s="290"/>
      <c r="BB71" s="290"/>
      <c r="BC71" s="290"/>
      <c r="BD71" s="290"/>
      <c r="BE71" s="290"/>
      <c r="BF71" s="290"/>
      <c r="BG71" s="290"/>
      <c r="BH71" s="290"/>
      <c r="BI71" s="290"/>
      <c r="BJ71" s="290"/>
      <c r="BK71" s="290"/>
      <c r="BL71" s="290"/>
      <c r="BM71" s="237"/>
      <c r="BN71" s="237"/>
      <c r="BO71" s="237"/>
      <c r="BP71" s="237"/>
      <c r="BQ71" s="237"/>
      <c r="BR71" s="237"/>
      <c r="BS71" s="237"/>
      <c r="BT71" s="237"/>
      <c r="BU71" s="237"/>
      <c r="BV71" s="1"/>
      <c r="BW71" s="1"/>
    </row>
    <row r="72" s="78" customFormat="1" spans="1:75">
      <c r="A72" s="1392" t="s">
        <v>323</v>
      </c>
      <c r="B72" s="1392" t="s">
        <v>204</v>
      </c>
      <c r="C72" s="1392" t="s">
        <v>326</v>
      </c>
      <c r="D72" s="1392" t="s">
        <v>2927</v>
      </c>
      <c r="E72" s="241"/>
      <c r="F72" s="229"/>
      <c r="G72" s="1394" t="s">
        <v>449</v>
      </c>
      <c r="H72" s="1394" t="s">
        <v>2117</v>
      </c>
      <c r="I72" s="1394" t="s">
        <v>386</v>
      </c>
      <c r="J72" s="1394" t="s">
        <v>539</v>
      </c>
      <c r="K72" s="1"/>
      <c r="L72" s="1394" t="s">
        <v>449</v>
      </c>
      <c r="M72" s="257" t="s">
        <v>2938</v>
      </c>
      <c r="N72" s="1394" t="s">
        <v>2117</v>
      </c>
      <c r="O72" s="1394" t="s">
        <v>596</v>
      </c>
      <c r="P72" s="258"/>
      <c r="Q72" s="262" t="s">
        <v>449</v>
      </c>
      <c r="R72" s="257" t="s">
        <v>2938</v>
      </c>
      <c r="S72" s="260" t="str">
        <f t="shared" si="1"/>
        <v>CNB1</v>
      </c>
      <c r="T72" s="1394" t="s">
        <v>2117</v>
      </c>
      <c r="U72" s="1"/>
      <c r="V72" s="279"/>
      <c r="W72" s="291" t="s">
        <v>2931</v>
      </c>
      <c r="X72" s="257" t="s">
        <v>2938</v>
      </c>
      <c r="Y72" s="257" t="s">
        <v>2959</v>
      </c>
      <c r="Z72" s="304" t="s">
        <v>596</v>
      </c>
      <c r="AA72" s="257" t="s">
        <v>2952</v>
      </c>
      <c r="AB72" s="304" t="s">
        <v>596</v>
      </c>
      <c r="AC72" s="313" t="s">
        <v>2933</v>
      </c>
      <c r="AD72" s="312">
        <v>0</v>
      </c>
      <c r="AE72" s="313"/>
      <c r="AF72" s="313" t="s">
        <v>2934</v>
      </c>
      <c r="AG72" s="320">
        <v>4279</v>
      </c>
      <c r="AH72" s="320">
        <v>21396</v>
      </c>
      <c r="AI72" s="257" t="s">
        <v>2953</v>
      </c>
      <c r="AJ72" s="257" t="s">
        <v>2953</v>
      </c>
      <c r="AK72" s="313" t="s">
        <v>2933</v>
      </c>
      <c r="AL72" s="312">
        <v>0</v>
      </c>
      <c r="AM72" s="313"/>
      <c r="AN72" s="313" t="s">
        <v>2934</v>
      </c>
      <c r="AO72" s="320">
        <v>4279</v>
      </c>
      <c r="AP72" s="320">
        <v>21396</v>
      </c>
      <c r="AQ72" s="257" t="s">
        <v>2953</v>
      </c>
      <c r="AR72" s="257" t="s">
        <v>2953</v>
      </c>
      <c r="AS72" s="290"/>
      <c r="AT72" s="290"/>
      <c r="AU72" s="290"/>
      <c r="AV72" s="290"/>
      <c r="AW72" s="290"/>
      <c r="AX72" s="290"/>
      <c r="AY72" s="290"/>
      <c r="AZ72" s="290"/>
      <c r="BA72" s="290"/>
      <c r="BB72" s="290"/>
      <c r="BC72" s="290"/>
      <c r="BD72" s="290"/>
      <c r="BE72" s="290"/>
      <c r="BF72" s="290"/>
      <c r="BG72" s="290"/>
      <c r="BH72" s="290"/>
      <c r="BI72" s="290"/>
      <c r="BJ72" s="290"/>
      <c r="BK72" s="290"/>
      <c r="BL72" s="290"/>
      <c r="BM72" s="237"/>
      <c r="BN72" s="237"/>
      <c r="BO72" s="237"/>
      <c r="BP72" s="237"/>
      <c r="BQ72" s="237"/>
      <c r="BR72" s="237"/>
      <c r="BS72" s="237"/>
      <c r="BT72" s="237"/>
      <c r="BU72" s="237"/>
      <c r="BV72" s="1"/>
      <c r="BW72" s="1"/>
    </row>
    <row r="73" s="229" customFormat="1" spans="1:75">
      <c r="A73" s="1"/>
      <c r="B73" s="1"/>
      <c r="C73" s="1"/>
      <c r="D73" s="1"/>
      <c r="E73" s="1"/>
      <c r="G73" s="1394" t="s">
        <v>2940</v>
      </c>
      <c r="H73" s="1394" t="s">
        <v>2117</v>
      </c>
      <c r="I73" s="1394" t="s">
        <v>386</v>
      </c>
      <c r="J73" s="1394" t="s">
        <v>539</v>
      </c>
      <c r="K73" s="1"/>
      <c r="L73" s="1394" t="s">
        <v>2940</v>
      </c>
      <c r="M73" s="257" t="s">
        <v>2941</v>
      </c>
      <c r="N73" s="1394" t="s">
        <v>2117</v>
      </c>
      <c r="O73" s="1394" t="s">
        <v>596</v>
      </c>
      <c r="P73" s="258"/>
      <c r="Q73" s="262" t="s">
        <v>2940</v>
      </c>
      <c r="R73" s="257" t="s">
        <v>2941</v>
      </c>
      <c r="S73" s="260" t="str">
        <f t="shared" si="1"/>
        <v>CNB1</v>
      </c>
      <c r="T73" s="1394" t="s">
        <v>2117</v>
      </c>
      <c r="U73" s="1"/>
      <c r="V73" s="279"/>
      <c r="W73" s="291" t="s">
        <v>2949</v>
      </c>
      <c r="X73" s="257" t="s">
        <v>2944</v>
      </c>
      <c r="Y73" s="257" t="s">
        <v>2959</v>
      </c>
      <c r="Z73" s="257" t="s">
        <v>596</v>
      </c>
      <c r="AA73" s="257" t="s">
        <v>2952</v>
      </c>
      <c r="AB73" s="257" t="s">
        <v>596</v>
      </c>
      <c r="AC73" s="257" t="s">
        <v>2933</v>
      </c>
      <c r="AD73" s="312">
        <v>0</v>
      </c>
      <c r="AE73" s="257"/>
      <c r="AF73" s="313" t="s">
        <v>2934</v>
      </c>
      <c r="AG73" s="321">
        <v>4279</v>
      </c>
      <c r="AH73" s="321">
        <v>21396</v>
      </c>
      <c r="AI73" s="257" t="s">
        <v>2953</v>
      </c>
      <c r="AJ73" s="257" t="s">
        <v>2953</v>
      </c>
      <c r="AK73" s="257" t="s">
        <v>2933</v>
      </c>
      <c r="AL73" s="312">
        <v>0</v>
      </c>
      <c r="AM73" s="257"/>
      <c r="AN73" s="313" t="s">
        <v>2934</v>
      </c>
      <c r="AO73" s="321">
        <v>4279</v>
      </c>
      <c r="AP73" s="321">
        <v>21396</v>
      </c>
      <c r="AQ73" s="257" t="s">
        <v>2953</v>
      </c>
      <c r="AR73" s="257" t="s">
        <v>2953</v>
      </c>
      <c r="AS73" s="290"/>
      <c r="AT73" s="290"/>
      <c r="AU73" s="290"/>
      <c r="AV73" s="290"/>
      <c r="AW73" s="290"/>
      <c r="AX73" s="290"/>
      <c r="AY73" s="290"/>
      <c r="AZ73" s="290"/>
      <c r="BA73" s="290"/>
      <c r="BB73" s="290"/>
      <c r="BC73" s="290"/>
      <c r="BD73" s="290"/>
      <c r="BE73" s="290"/>
      <c r="BF73" s="290"/>
      <c r="BG73" s="290"/>
      <c r="BH73" s="290"/>
      <c r="BI73" s="290"/>
      <c r="BJ73" s="290"/>
      <c r="BK73" s="290"/>
      <c r="BL73" s="290"/>
      <c r="BM73" s="237"/>
      <c r="BN73" s="237"/>
      <c r="BO73" s="237"/>
      <c r="BP73" s="237"/>
      <c r="BQ73" s="237"/>
      <c r="BR73" s="237"/>
      <c r="BS73" s="237"/>
      <c r="BT73" s="237"/>
      <c r="BU73" s="237"/>
      <c r="BV73" s="1"/>
      <c r="BW73" s="1"/>
    </row>
    <row r="74" s="230" customFormat="1" spans="1:75">
      <c r="A74" s="1"/>
      <c r="B74" s="1"/>
      <c r="C74" s="1"/>
      <c r="D74" s="1"/>
      <c r="E74" s="1"/>
      <c r="F74" s="229"/>
      <c r="G74" s="1394" t="s">
        <v>2943</v>
      </c>
      <c r="H74" s="1394" t="s">
        <v>2117</v>
      </c>
      <c r="I74" s="1394" t="s">
        <v>386</v>
      </c>
      <c r="J74" s="1394" t="s">
        <v>539</v>
      </c>
      <c r="K74" s="1"/>
      <c r="L74" s="1394" t="s">
        <v>2943</v>
      </c>
      <c r="M74" s="257" t="s">
        <v>2944</v>
      </c>
      <c r="N74" s="1394" t="s">
        <v>2117</v>
      </c>
      <c r="O74" s="1394" t="s">
        <v>596</v>
      </c>
      <c r="P74" s="258"/>
      <c r="Q74" s="262" t="s">
        <v>2943</v>
      </c>
      <c r="R74" s="257" t="s">
        <v>2944</v>
      </c>
      <c r="S74" s="260" t="str">
        <f t="shared" si="1"/>
        <v>CNB1</v>
      </c>
      <c r="T74" s="1394" t="s">
        <v>2117</v>
      </c>
      <c r="U74" s="1"/>
      <c r="V74" s="282"/>
      <c r="W74" s="291" t="s">
        <v>2931</v>
      </c>
      <c r="X74" s="257" t="s">
        <v>2941</v>
      </c>
      <c r="Y74" s="257" t="s">
        <v>2959</v>
      </c>
      <c r="Z74" s="304" t="s">
        <v>596</v>
      </c>
      <c r="AA74" s="257" t="s">
        <v>2952</v>
      </c>
      <c r="AB74" s="304" t="s">
        <v>2950</v>
      </c>
      <c r="AC74" s="313" t="s">
        <v>2933</v>
      </c>
      <c r="AD74" s="314">
        <v>0</v>
      </c>
      <c r="AE74" s="313"/>
      <c r="AF74" s="313" t="s">
        <v>2934</v>
      </c>
      <c r="AG74" s="320">
        <v>4279</v>
      </c>
      <c r="AH74" s="320">
        <v>21396</v>
      </c>
      <c r="AI74" s="257" t="s">
        <v>2953</v>
      </c>
      <c r="AJ74" s="257" t="s">
        <v>2953</v>
      </c>
      <c r="AK74" s="313" t="s">
        <v>2933</v>
      </c>
      <c r="AL74" s="326">
        <v>0</v>
      </c>
      <c r="AM74" s="313"/>
      <c r="AN74" s="313" t="s">
        <v>2934</v>
      </c>
      <c r="AO74" s="320">
        <v>4279</v>
      </c>
      <c r="AP74" s="320">
        <v>21396</v>
      </c>
      <c r="AQ74" s="257" t="s">
        <v>2953</v>
      </c>
      <c r="AR74" s="257" t="s">
        <v>2953</v>
      </c>
      <c r="AS74" s="290"/>
      <c r="AT74" s="290"/>
      <c r="AU74" s="290"/>
      <c r="AV74" s="290"/>
      <c r="AW74" s="290"/>
      <c r="AX74" s="290"/>
      <c r="AY74" s="290"/>
      <c r="AZ74" s="290"/>
      <c r="BA74" s="290"/>
      <c r="BB74" s="290"/>
      <c r="BC74" s="290"/>
      <c r="BD74" s="290"/>
      <c r="BE74" s="290"/>
      <c r="BF74" s="290"/>
      <c r="BG74" s="290"/>
      <c r="BH74" s="290"/>
      <c r="BI74" s="290"/>
      <c r="BJ74" s="290"/>
      <c r="BK74" s="290"/>
      <c r="BL74" s="290"/>
      <c r="BM74" s="237"/>
      <c r="BN74" s="237"/>
      <c r="BO74" s="237"/>
      <c r="BP74" s="237"/>
      <c r="BQ74" s="237"/>
      <c r="BR74" s="237"/>
      <c r="BS74" s="237"/>
      <c r="BT74" s="237"/>
      <c r="BU74" s="237"/>
      <c r="BV74" s="1"/>
      <c r="BW74" s="1"/>
    </row>
    <row r="75" s="78" customFormat="1" spans="1:75">
      <c r="A75" s="1"/>
      <c r="B75" s="1"/>
      <c r="C75" s="1"/>
      <c r="D75" s="1"/>
      <c r="E75" s="1"/>
      <c r="F75" s="229"/>
      <c r="G75" s="1394" t="s">
        <v>237</v>
      </c>
      <c r="H75" s="1394" t="s">
        <v>2380</v>
      </c>
      <c r="I75" s="1394" t="s">
        <v>287</v>
      </c>
      <c r="J75" s="1394" t="s">
        <v>539</v>
      </c>
      <c r="K75" s="1"/>
      <c r="L75" s="1394" t="s">
        <v>237</v>
      </c>
      <c r="M75" s="257" t="s">
        <v>2929</v>
      </c>
      <c r="N75" s="1394" t="s">
        <v>2380</v>
      </c>
      <c r="O75" s="1394" t="s">
        <v>596</v>
      </c>
      <c r="P75" s="258"/>
      <c r="Q75" s="262" t="s">
        <v>237</v>
      </c>
      <c r="R75" s="257" t="s">
        <v>2929</v>
      </c>
      <c r="S75" s="260" t="str">
        <f t="shared" si="1"/>
        <v>CNB2</v>
      </c>
      <c r="T75" s="1394" t="s">
        <v>2380</v>
      </c>
      <c r="U75" s="1"/>
      <c r="V75" s="279"/>
      <c r="W75" s="291" t="s">
        <v>2931</v>
      </c>
      <c r="X75" s="257" t="s">
        <v>2929</v>
      </c>
      <c r="Y75" s="257" t="s">
        <v>2960</v>
      </c>
      <c r="Z75" s="257" t="s">
        <v>596</v>
      </c>
      <c r="AA75" s="257" t="s">
        <v>2952</v>
      </c>
      <c r="AB75" s="257" t="s">
        <v>596</v>
      </c>
      <c r="AC75" s="257" t="s">
        <v>2933</v>
      </c>
      <c r="AD75" s="312">
        <v>0</v>
      </c>
      <c r="AE75" s="257"/>
      <c r="AF75" s="313" t="s">
        <v>2934</v>
      </c>
      <c r="AG75" s="320">
        <v>4279</v>
      </c>
      <c r="AH75" s="320">
        <v>21396</v>
      </c>
      <c r="AI75" s="257" t="s">
        <v>2953</v>
      </c>
      <c r="AJ75" s="257" t="s">
        <v>2953</v>
      </c>
      <c r="AK75" s="257" t="s">
        <v>2933</v>
      </c>
      <c r="AL75" s="312">
        <v>0</v>
      </c>
      <c r="AM75" s="257"/>
      <c r="AN75" s="313" t="s">
        <v>2934</v>
      </c>
      <c r="AO75" s="320">
        <v>4279</v>
      </c>
      <c r="AP75" s="320">
        <v>21396</v>
      </c>
      <c r="AQ75" s="257" t="s">
        <v>2953</v>
      </c>
      <c r="AR75" s="257" t="s">
        <v>2953</v>
      </c>
      <c r="AS75" s="290"/>
      <c r="AT75" s="290"/>
      <c r="AU75" s="290"/>
      <c r="AV75" s="290"/>
      <c r="AW75" s="290"/>
      <c r="AX75" s="290"/>
      <c r="AY75" s="290"/>
      <c r="AZ75" s="290"/>
      <c r="BA75" s="290"/>
      <c r="BB75" s="290"/>
      <c r="BC75" s="290"/>
      <c r="BD75" s="290"/>
      <c r="BE75" s="290"/>
      <c r="BF75" s="290"/>
      <c r="BG75" s="290"/>
      <c r="BH75" s="290"/>
      <c r="BI75" s="290"/>
      <c r="BJ75" s="290"/>
      <c r="BK75" s="290"/>
      <c r="BL75" s="290"/>
      <c r="BM75" s="237"/>
      <c r="BN75" s="237"/>
      <c r="BO75" s="237"/>
      <c r="BP75" s="237"/>
      <c r="BQ75" s="237"/>
      <c r="BR75" s="237"/>
      <c r="BS75" s="237"/>
      <c r="BT75" s="237"/>
      <c r="BU75" s="237"/>
      <c r="BV75" s="1"/>
      <c r="BW75" s="1"/>
    </row>
    <row r="76" s="78" customFormat="1" spans="1:75">
      <c r="A76" s="1"/>
      <c r="B76" s="1"/>
      <c r="C76" s="1"/>
      <c r="D76" s="1"/>
      <c r="E76" s="1"/>
      <c r="F76" s="229"/>
      <c r="G76" s="1394" t="s">
        <v>205</v>
      </c>
      <c r="H76" s="1394" t="s">
        <v>2380</v>
      </c>
      <c r="I76" s="1394" t="s">
        <v>287</v>
      </c>
      <c r="J76" s="1394" t="s">
        <v>539</v>
      </c>
      <c r="K76" s="1"/>
      <c r="L76" s="1394" t="s">
        <v>205</v>
      </c>
      <c r="M76" s="257" t="s">
        <v>2936</v>
      </c>
      <c r="N76" s="1394" t="s">
        <v>2380</v>
      </c>
      <c r="O76" s="1394" t="s">
        <v>596</v>
      </c>
      <c r="P76" s="258"/>
      <c r="Q76" s="262" t="s">
        <v>205</v>
      </c>
      <c r="R76" s="257" t="s">
        <v>2936</v>
      </c>
      <c r="S76" s="260" t="str">
        <f t="shared" si="1"/>
        <v>CNB2</v>
      </c>
      <c r="T76" s="1394" t="s">
        <v>2380</v>
      </c>
      <c r="U76" s="1"/>
      <c r="V76" s="279"/>
      <c r="W76" s="291" t="s">
        <v>2931</v>
      </c>
      <c r="X76" s="257" t="s">
        <v>2936</v>
      </c>
      <c r="Y76" s="257" t="s">
        <v>2960</v>
      </c>
      <c r="Z76" s="304" t="s">
        <v>596</v>
      </c>
      <c r="AA76" s="257" t="s">
        <v>2952</v>
      </c>
      <c r="AB76" s="304" t="s">
        <v>596</v>
      </c>
      <c r="AC76" s="313" t="s">
        <v>2933</v>
      </c>
      <c r="AD76" s="312">
        <v>0</v>
      </c>
      <c r="AE76" s="313"/>
      <c r="AF76" s="313" t="s">
        <v>2934</v>
      </c>
      <c r="AG76" s="320">
        <v>4279</v>
      </c>
      <c r="AH76" s="320">
        <v>21396</v>
      </c>
      <c r="AI76" s="257" t="s">
        <v>2953</v>
      </c>
      <c r="AJ76" s="257" t="s">
        <v>2953</v>
      </c>
      <c r="AK76" s="313" t="s">
        <v>2933</v>
      </c>
      <c r="AL76" s="312">
        <v>0</v>
      </c>
      <c r="AM76" s="313"/>
      <c r="AN76" s="313" t="s">
        <v>2934</v>
      </c>
      <c r="AO76" s="320">
        <v>4279</v>
      </c>
      <c r="AP76" s="320">
        <v>21396</v>
      </c>
      <c r="AQ76" s="257" t="s">
        <v>2953</v>
      </c>
      <c r="AR76" s="257" t="s">
        <v>2953</v>
      </c>
      <c r="AS76" s="290"/>
      <c r="AT76" s="290"/>
      <c r="AU76" s="290"/>
      <c r="AV76" s="290"/>
      <c r="AW76" s="290"/>
      <c r="AX76" s="290"/>
      <c r="AY76" s="290"/>
      <c r="AZ76" s="290"/>
      <c r="BA76" s="290"/>
      <c r="BB76" s="290"/>
      <c r="BC76" s="290"/>
      <c r="BD76" s="290"/>
      <c r="BE76" s="290"/>
      <c r="BF76" s="290"/>
      <c r="BG76" s="290"/>
      <c r="BH76" s="290"/>
      <c r="BI76" s="290"/>
      <c r="BJ76" s="290"/>
      <c r="BK76" s="290"/>
      <c r="BL76" s="290"/>
      <c r="BM76" s="237"/>
      <c r="BN76" s="237"/>
      <c r="BO76" s="237"/>
      <c r="BP76" s="237"/>
      <c r="BQ76" s="237"/>
      <c r="BR76" s="237"/>
      <c r="BS76" s="237"/>
      <c r="BT76" s="237"/>
      <c r="BU76" s="237"/>
      <c r="BV76" s="1"/>
      <c r="BW76" s="1"/>
    </row>
    <row r="77" s="78" customFormat="1" spans="1:75">
      <c r="A77" s="1"/>
      <c r="B77" s="1"/>
      <c r="C77" s="1"/>
      <c r="D77" s="1"/>
      <c r="E77" s="1"/>
      <c r="F77" s="229"/>
      <c r="G77" s="1394" t="s">
        <v>449</v>
      </c>
      <c r="H77" s="1394" t="s">
        <v>2380</v>
      </c>
      <c r="I77" s="1394" t="s">
        <v>287</v>
      </c>
      <c r="J77" s="1394" t="s">
        <v>539</v>
      </c>
      <c r="K77" s="1"/>
      <c r="L77" s="1394" t="s">
        <v>449</v>
      </c>
      <c r="M77" s="257" t="s">
        <v>2938</v>
      </c>
      <c r="N77" s="1394" t="s">
        <v>2380</v>
      </c>
      <c r="O77" s="1394" t="s">
        <v>596</v>
      </c>
      <c r="P77" s="258"/>
      <c r="Q77" s="262" t="s">
        <v>449</v>
      </c>
      <c r="R77" s="257" t="s">
        <v>2938</v>
      </c>
      <c r="S77" s="260" t="str">
        <f t="shared" si="1"/>
        <v>CNB2</v>
      </c>
      <c r="T77" s="1394" t="s">
        <v>2380</v>
      </c>
      <c r="U77" s="1"/>
      <c r="V77" s="279"/>
      <c r="W77" s="291" t="s">
        <v>2931</v>
      </c>
      <c r="X77" s="257" t="s">
        <v>2938</v>
      </c>
      <c r="Y77" s="257" t="s">
        <v>2960</v>
      </c>
      <c r="Z77" s="304" t="s">
        <v>596</v>
      </c>
      <c r="AA77" s="257" t="s">
        <v>2952</v>
      </c>
      <c r="AB77" s="304" t="s">
        <v>596</v>
      </c>
      <c r="AC77" s="313" t="s">
        <v>2933</v>
      </c>
      <c r="AD77" s="312">
        <v>0</v>
      </c>
      <c r="AE77" s="313"/>
      <c r="AF77" s="313" t="s">
        <v>2934</v>
      </c>
      <c r="AG77" s="320">
        <v>4279</v>
      </c>
      <c r="AH77" s="320">
        <v>21396</v>
      </c>
      <c r="AI77" s="257" t="s">
        <v>2953</v>
      </c>
      <c r="AJ77" s="257" t="s">
        <v>2953</v>
      </c>
      <c r="AK77" s="313" t="s">
        <v>2933</v>
      </c>
      <c r="AL77" s="312">
        <v>0</v>
      </c>
      <c r="AM77" s="313"/>
      <c r="AN77" s="313" t="s">
        <v>2934</v>
      </c>
      <c r="AO77" s="320">
        <v>4279</v>
      </c>
      <c r="AP77" s="320">
        <v>21396</v>
      </c>
      <c r="AQ77" s="257" t="s">
        <v>2953</v>
      </c>
      <c r="AR77" s="257" t="s">
        <v>2953</v>
      </c>
      <c r="AS77" s="290"/>
      <c r="AT77" s="290"/>
      <c r="AU77" s="290"/>
      <c r="AV77" s="290"/>
      <c r="AW77" s="290"/>
      <c r="AX77" s="290"/>
      <c r="AY77" s="290"/>
      <c r="AZ77" s="290"/>
      <c r="BA77" s="290"/>
      <c r="BB77" s="290"/>
      <c r="BC77" s="290"/>
      <c r="BD77" s="290"/>
      <c r="BE77" s="290"/>
      <c r="BF77" s="290"/>
      <c r="BG77" s="290"/>
      <c r="BH77" s="290"/>
      <c r="BI77" s="290"/>
      <c r="BJ77" s="290"/>
      <c r="BK77" s="290"/>
      <c r="BL77" s="290"/>
      <c r="BM77" s="237"/>
      <c r="BN77" s="237"/>
      <c r="BO77" s="237"/>
      <c r="BP77" s="237"/>
      <c r="BQ77" s="237"/>
      <c r="BR77" s="237"/>
      <c r="BS77" s="237"/>
      <c r="BT77" s="237"/>
      <c r="BU77" s="237"/>
      <c r="BV77" s="1"/>
      <c r="BW77" s="1"/>
    </row>
    <row r="78" s="229" customFormat="1" spans="1:75">
      <c r="A78" s="1"/>
      <c r="B78" s="1"/>
      <c r="C78" s="1"/>
      <c r="D78" s="1"/>
      <c r="E78" s="1"/>
      <c r="G78" s="1394" t="s">
        <v>2940</v>
      </c>
      <c r="H78" s="1394" t="s">
        <v>2380</v>
      </c>
      <c r="I78" s="1394" t="s">
        <v>287</v>
      </c>
      <c r="J78" s="1394" t="s">
        <v>539</v>
      </c>
      <c r="K78" s="1"/>
      <c r="L78" s="1394" t="s">
        <v>2940</v>
      </c>
      <c r="M78" s="257" t="s">
        <v>2941</v>
      </c>
      <c r="N78" s="1394" t="s">
        <v>2380</v>
      </c>
      <c r="O78" s="1394" t="s">
        <v>596</v>
      </c>
      <c r="P78" s="258"/>
      <c r="Q78" s="262" t="s">
        <v>2940</v>
      </c>
      <c r="R78" s="257" t="s">
        <v>2941</v>
      </c>
      <c r="S78" s="260" t="str">
        <f t="shared" si="1"/>
        <v>CNB2</v>
      </c>
      <c r="T78" s="1394" t="s">
        <v>2380</v>
      </c>
      <c r="U78" s="1"/>
      <c r="V78" s="279"/>
      <c r="W78" s="291" t="s">
        <v>2949</v>
      </c>
      <c r="X78" s="257" t="s">
        <v>2944</v>
      </c>
      <c r="Y78" s="257" t="s">
        <v>2960</v>
      </c>
      <c r="Z78" s="257" t="s">
        <v>596</v>
      </c>
      <c r="AA78" s="257" t="s">
        <v>2952</v>
      </c>
      <c r="AB78" s="257" t="s">
        <v>596</v>
      </c>
      <c r="AC78" s="257" t="s">
        <v>2933</v>
      </c>
      <c r="AD78" s="312">
        <v>0</v>
      </c>
      <c r="AE78" s="257"/>
      <c r="AF78" s="313" t="s">
        <v>2934</v>
      </c>
      <c r="AG78" s="321">
        <v>4279</v>
      </c>
      <c r="AH78" s="321">
        <v>21396</v>
      </c>
      <c r="AI78" s="257" t="s">
        <v>2953</v>
      </c>
      <c r="AJ78" s="257" t="s">
        <v>2953</v>
      </c>
      <c r="AK78" s="257" t="s">
        <v>2933</v>
      </c>
      <c r="AL78" s="312">
        <v>0</v>
      </c>
      <c r="AM78" s="257"/>
      <c r="AN78" s="313" t="s">
        <v>2934</v>
      </c>
      <c r="AO78" s="321">
        <v>4279</v>
      </c>
      <c r="AP78" s="321">
        <v>21396</v>
      </c>
      <c r="AQ78" s="257" t="s">
        <v>2953</v>
      </c>
      <c r="AR78" s="257" t="s">
        <v>2953</v>
      </c>
      <c r="AS78" s="290"/>
      <c r="AT78" s="290"/>
      <c r="AU78" s="290"/>
      <c r="AV78" s="290"/>
      <c r="AW78" s="290"/>
      <c r="AX78" s="290"/>
      <c r="AY78" s="290"/>
      <c r="AZ78" s="290"/>
      <c r="BA78" s="290"/>
      <c r="BB78" s="290"/>
      <c r="BC78" s="290"/>
      <c r="BD78" s="290"/>
      <c r="BE78" s="290"/>
      <c r="BF78" s="290"/>
      <c r="BG78" s="290"/>
      <c r="BH78" s="290"/>
      <c r="BI78" s="290"/>
      <c r="BJ78" s="290"/>
      <c r="BK78" s="290"/>
      <c r="BL78" s="290"/>
      <c r="BM78" s="237"/>
      <c r="BN78" s="237"/>
      <c r="BO78" s="237"/>
      <c r="BP78" s="237"/>
      <c r="BQ78" s="237"/>
      <c r="BR78" s="237"/>
      <c r="BS78" s="237"/>
      <c r="BT78" s="237"/>
      <c r="BU78" s="237"/>
      <c r="BV78" s="1"/>
      <c r="BW78" s="1"/>
    </row>
    <row r="79" s="230" customFormat="1" spans="1:75">
      <c r="A79" s="1"/>
      <c r="B79" s="1"/>
      <c r="C79" s="1"/>
      <c r="D79" s="1"/>
      <c r="E79" s="1"/>
      <c r="F79" s="229"/>
      <c r="G79" s="1394" t="s">
        <v>2943</v>
      </c>
      <c r="H79" s="1394" t="s">
        <v>2380</v>
      </c>
      <c r="I79" s="1394" t="s">
        <v>287</v>
      </c>
      <c r="J79" s="1394" t="s">
        <v>539</v>
      </c>
      <c r="K79" s="1"/>
      <c r="L79" s="1394" t="s">
        <v>2943</v>
      </c>
      <c r="M79" s="257" t="s">
        <v>2944</v>
      </c>
      <c r="N79" s="1394" t="s">
        <v>2380</v>
      </c>
      <c r="O79" s="1394" t="s">
        <v>596</v>
      </c>
      <c r="P79" s="258"/>
      <c r="Q79" s="262" t="s">
        <v>2943</v>
      </c>
      <c r="R79" s="257" t="s">
        <v>2944</v>
      </c>
      <c r="S79" s="260" t="str">
        <f t="shared" si="1"/>
        <v>CNB2</v>
      </c>
      <c r="T79" s="1394" t="s">
        <v>2380</v>
      </c>
      <c r="U79" s="1"/>
      <c r="V79" s="282"/>
      <c r="W79" s="291" t="s">
        <v>2931</v>
      </c>
      <c r="X79" s="257" t="s">
        <v>2941</v>
      </c>
      <c r="Y79" s="257" t="s">
        <v>2960</v>
      </c>
      <c r="Z79" s="304" t="s">
        <v>596</v>
      </c>
      <c r="AA79" s="257" t="s">
        <v>2952</v>
      </c>
      <c r="AB79" s="304" t="s">
        <v>2950</v>
      </c>
      <c r="AC79" s="313" t="s">
        <v>2933</v>
      </c>
      <c r="AD79" s="314">
        <v>0</v>
      </c>
      <c r="AE79" s="313"/>
      <c r="AF79" s="313" t="s">
        <v>2934</v>
      </c>
      <c r="AG79" s="320">
        <v>4279</v>
      </c>
      <c r="AH79" s="320">
        <v>21396</v>
      </c>
      <c r="AI79" s="257" t="s">
        <v>2953</v>
      </c>
      <c r="AJ79" s="257" t="s">
        <v>2953</v>
      </c>
      <c r="AK79" s="313" t="s">
        <v>2933</v>
      </c>
      <c r="AL79" s="326">
        <v>0</v>
      </c>
      <c r="AM79" s="313"/>
      <c r="AN79" s="313" t="s">
        <v>2934</v>
      </c>
      <c r="AO79" s="320">
        <v>4279</v>
      </c>
      <c r="AP79" s="320">
        <v>21396</v>
      </c>
      <c r="AQ79" s="257" t="s">
        <v>2953</v>
      </c>
      <c r="AR79" s="257" t="s">
        <v>2953</v>
      </c>
      <c r="AS79" s="290"/>
      <c r="AT79" s="290"/>
      <c r="AU79" s="290"/>
      <c r="AV79" s="290"/>
      <c r="AW79" s="290"/>
      <c r="AX79" s="290"/>
      <c r="AY79" s="290"/>
      <c r="AZ79" s="290"/>
      <c r="BA79" s="290"/>
      <c r="BB79" s="290"/>
      <c r="BC79" s="290"/>
      <c r="BD79" s="290"/>
      <c r="BE79" s="290"/>
      <c r="BF79" s="290"/>
      <c r="BG79" s="290"/>
      <c r="BH79" s="290"/>
      <c r="BI79" s="290"/>
      <c r="BJ79" s="290"/>
      <c r="BK79" s="290"/>
      <c r="BL79" s="290"/>
      <c r="BM79" s="237"/>
      <c r="BN79" s="237"/>
      <c r="BO79" s="237"/>
      <c r="BP79" s="237"/>
      <c r="BQ79" s="237"/>
      <c r="BR79" s="237"/>
      <c r="BS79" s="237"/>
      <c r="BT79" s="237"/>
      <c r="BU79" s="237"/>
      <c r="BV79" s="1"/>
      <c r="BW79" s="1"/>
    </row>
    <row r="80" s="78" customFormat="1" spans="1:75">
      <c r="A80" s="1"/>
      <c r="B80" s="1"/>
      <c r="C80" s="1"/>
      <c r="D80" s="1"/>
      <c r="E80" s="1"/>
      <c r="F80" s="229"/>
      <c r="G80" s="1394" t="s">
        <v>237</v>
      </c>
      <c r="H80" s="1394" t="s">
        <v>2382</v>
      </c>
      <c r="I80" s="1394" t="s">
        <v>214</v>
      </c>
      <c r="J80" s="1394" t="s">
        <v>539</v>
      </c>
      <c r="K80" s="1"/>
      <c r="L80" s="1394" t="s">
        <v>237</v>
      </c>
      <c r="M80" s="257" t="s">
        <v>2929</v>
      </c>
      <c r="N80" s="1394" t="s">
        <v>2382</v>
      </c>
      <c r="O80" s="1394" t="s">
        <v>596</v>
      </c>
      <c r="P80" s="258"/>
      <c r="Q80" s="262" t="s">
        <v>237</v>
      </c>
      <c r="R80" s="257" t="s">
        <v>2929</v>
      </c>
      <c r="S80" s="260" t="str">
        <f t="shared" si="1"/>
        <v>CNB3</v>
      </c>
      <c r="T80" s="1394" t="s">
        <v>2382</v>
      </c>
      <c r="U80" s="1"/>
      <c r="V80" s="279"/>
      <c r="W80" s="291" t="s">
        <v>2931</v>
      </c>
      <c r="X80" s="257" t="s">
        <v>2929</v>
      </c>
      <c r="Y80" s="257" t="s">
        <v>2961</v>
      </c>
      <c r="Z80" s="257" t="s">
        <v>596</v>
      </c>
      <c r="AA80" s="257" t="s">
        <v>2952</v>
      </c>
      <c r="AB80" s="257" t="s">
        <v>596</v>
      </c>
      <c r="AC80" s="257" t="s">
        <v>2933</v>
      </c>
      <c r="AD80" s="312">
        <v>0</v>
      </c>
      <c r="AE80" s="257"/>
      <c r="AF80" s="313" t="s">
        <v>2934</v>
      </c>
      <c r="AG80" s="320">
        <v>4279</v>
      </c>
      <c r="AH80" s="320">
        <v>21396</v>
      </c>
      <c r="AI80" s="257" t="s">
        <v>2953</v>
      </c>
      <c r="AJ80" s="257" t="s">
        <v>2953</v>
      </c>
      <c r="AK80" s="257" t="s">
        <v>2933</v>
      </c>
      <c r="AL80" s="312">
        <v>0</v>
      </c>
      <c r="AM80" s="257"/>
      <c r="AN80" s="313" t="s">
        <v>2934</v>
      </c>
      <c r="AO80" s="320">
        <v>4279</v>
      </c>
      <c r="AP80" s="320">
        <v>21396</v>
      </c>
      <c r="AQ80" s="257" t="s">
        <v>2953</v>
      </c>
      <c r="AR80" s="257" t="s">
        <v>2953</v>
      </c>
      <c r="AS80" s="290"/>
      <c r="AT80" s="290"/>
      <c r="AU80" s="290"/>
      <c r="AV80" s="290"/>
      <c r="AW80" s="290"/>
      <c r="AX80" s="290"/>
      <c r="AY80" s="290"/>
      <c r="AZ80" s="290"/>
      <c r="BA80" s="290"/>
      <c r="BB80" s="290"/>
      <c r="BC80" s="290"/>
      <c r="BD80" s="290"/>
      <c r="BE80" s="290"/>
      <c r="BF80" s="290"/>
      <c r="BG80" s="290"/>
      <c r="BH80" s="290"/>
      <c r="BI80" s="290"/>
      <c r="BJ80" s="290"/>
      <c r="BK80" s="290"/>
      <c r="BL80" s="290"/>
      <c r="BM80" s="237"/>
      <c r="BN80" s="237"/>
      <c r="BO80" s="237"/>
      <c r="BP80" s="237"/>
      <c r="BQ80" s="237"/>
      <c r="BR80" s="237"/>
      <c r="BS80" s="237"/>
      <c r="BT80" s="237"/>
      <c r="BU80" s="237"/>
      <c r="BV80" s="1"/>
      <c r="BW80" s="1"/>
    </row>
    <row r="81" s="78" customFormat="1" spans="1:75">
      <c r="A81" s="1"/>
      <c r="B81" s="1"/>
      <c r="C81" s="1"/>
      <c r="D81" s="1"/>
      <c r="E81" s="1"/>
      <c r="F81" s="229"/>
      <c r="G81" s="1394" t="s">
        <v>205</v>
      </c>
      <c r="H81" s="1394" t="s">
        <v>2382</v>
      </c>
      <c r="I81" s="1394" t="s">
        <v>214</v>
      </c>
      <c r="J81" s="1394" t="s">
        <v>539</v>
      </c>
      <c r="K81" s="1"/>
      <c r="L81" s="1394" t="s">
        <v>205</v>
      </c>
      <c r="M81" s="257" t="s">
        <v>2936</v>
      </c>
      <c r="N81" s="1394" t="s">
        <v>2382</v>
      </c>
      <c r="O81" s="1394" t="s">
        <v>596</v>
      </c>
      <c r="P81" s="258"/>
      <c r="Q81" s="262" t="s">
        <v>205</v>
      </c>
      <c r="R81" s="257" t="s">
        <v>2936</v>
      </c>
      <c r="S81" s="260" t="str">
        <f t="shared" si="1"/>
        <v>CNB3</v>
      </c>
      <c r="T81" s="1394" t="s">
        <v>2382</v>
      </c>
      <c r="U81" s="1"/>
      <c r="V81" s="279"/>
      <c r="W81" s="291" t="s">
        <v>2931</v>
      </c>
      <c r="X81" s="257" t="s">
        <v>2936</v>
      </c>
      <c r="Y81" s="257" t="s">
        <v>2961</v>
      </c>
      <c r="Z81" s="304" t="s">
        <v>596</v>
      </c>
      <c r="AA81" s="257" t="s">
        <v>2952</v>
      </c>
      <c r="AB81" s="304" t="s">
        <v>596</v>
      </c>
      <c r="AC81" s="313" t="s">
        <v>2933</v>
      </c>
      <c r="AD81" s="312">
        <v>0</v>
      </c>
      <c r="AE81" s="313"/>
      <c r="AF81" s="313" t="s">
        <v>2934</v>
      </c>
      <c r="AG81" s="320">
        <v>4279</v>
      </c>
      <c r="AH81" s="320">
        <v>21396</v>
      </c>
      <c r="AI81" s="257" t="s">
        <v>2953</v>
      </c>
      <c r="AJ81" s="257" t="s">
        <v>2953</v>
      </c>
      <c r="AK81" s="313" t="s">
        <v>2933</v>
      </c>
      <c r="AL81" s="312">
        <v>0</v>
      </c>
      <c r="AM81" s="313"/>
      <c r="AN81" s="313" t="s">
        <v>2934</v>
      </c>
      <c r="AO81" s="320">
        <v>4279</v>
      </c>
      <c r="AP81" s="320">
        <v>21396</v>
      </c>
      <c r="AQ81" s="257" t="s">
        <v>2953</v>
      </c>
      <c r="AR81" s="257" t="s">
        <v>2953</v>
      </c>
      <c r="AS81" s="290"/>
      <c r="AT81" s="290"/>
      <c r="AU81" s="290"/>
      <c r="AV81" s="290"/>
      <c r="AW81" s="290"/>
      <c r="AX81" s="290"/>
      <c r="AY81" s="290"/>
      <c r="AZ81" s="290"/>
      <c r="BA81" s="290"/>
      <c r="BB81" s="290"/>
      <c r="BC81" s="290"/>
      <c r="BD81" s="290"/>
      <c r="BE81" s="290"/>
      <c r="BF81" s="290"/>
      <c r="BG81" s="290"/>
      <c r="BH81" s="290"/>
      <c r="BI81" s="290"/>
      <c r="BJ81" s="290"/>
      <c r="BK81" s="290"/>
      <c r="BL81" s="290"/>
      <c r="BM81" s="237"/>
      <c r="BN81" s="237"/>
      <c r="BO81" s="237"/>
      <c r="BP81" s="237"/>
      <c r="BQ81" s="237"/>
      <c r="BR81" s="237"/>
      <c r="BS81" s="237"/>
      <c r="BT81" s="237"/>
      <c r="BU81" s="237"/>
      <c r="BV81" s="1"/>
      <c r="BW81" s="1"/>
    </row>
    <row r="82" s="78" customFormat="1" spans="1:75">
      <c r="A82" s="1"/>
      <c r="B82" s="1"/>
      <c r="C82" s="1"/>
      <c r="D82" s="1"/>
      <c r="E82" s="1"/>
      <c r="F82" s="229"/>
      <c r="G82" s="1394" t="s">
        <v>449</v>
      </c>
      <c r="H82" s="1394" t="s">
        <v>2382</v>
      </c>
      <c r="I82" s="1394" t="s">
        <v>214</v>
      </c>
      <c r="J82" s="1394" t="s">
        <v>539</v>
      </c>
      <c r="K82" s="1"/>
      <c r="L82" s="1394" t="s">
        <v>449</v>
      </c>
      <c r="M82" s="257" t="s">
        <v>2938</v>
      </c>
      <c r="N82" s="1394" t="s">
        <v>2382</v>
      </c>
      <c r="O82" s="1394" t="s">
        <v>596</v>
      </c>
      <c r="P82" s="258"/>
      <c r="Q82" s="262" t="s">
        <v>449</v>
      </c>
      <c r="R82" s="257" t="s">
        <v>2938</v>
      </c>
      <c r="S82" s="260" t="str">
        <f t="shared" si="1"/>
        <v>CNB3</v>
      </c>
      <c r="T82" s="1394" t="s">
        <v>2382</v>
      </c>
      <c r="U82" s="1"/>
      <c r="V82" s="279"/>
      <c r="W82" s="291" t="s">
        <v>2931</v>
      </c>
      <c r="X82" s="257" t="s">
        <v>2938</v>
      </c>
      <c r="Y82" s="257" t="s">
        <v>2961</v>
      </c>
      <c r="Z82" s="304" t="s">
        <v>596</v>
      </c>
      <c r="AA82" s="257" t="s">
        <v>2952</v>
      </c>
      <c r="AB82" s="304" t="s">
        <v>596</v>
      </c>
      <c r="AC82" s="313" t="s">
        <v>2933</v>
      </c>
      <c r="AD82" s="312">
        <v>0</v>
      </c>
      <c r="AE82" s="313"/>
      <c r="AF82" s="313" t="s">
        <v>2934</v>
      </c>
      <c r="AG82" s="320">
        <v>4279</v>
      </c>
      <c r="AH82" s="320">
        <v>21396</v>
      </c>
      <c r="AI82" s="257" t="s">
        <v>2953</v>
      </c>
      <c r="AJ82" s="257" t="s">
        <v>2953</v>
      </c>
      <c r="AK82" s="313" t="s">
        <v>2933</v>
      </c>
      <c r="AL82" s="312">
        <v>0</v>
      </c>
      <c r="AM82" s="313"/>
      <c r="AN82" s="313" t="s">
        <v>2934</v>
      </c>
      <c r="AO82" s="320">
        <v>4279</v>
      </c>
      <c r="AP82" s="320">
        <v>21396</v>
      </c>
      <c r="AQ82" s="257" t="s">
        <v>2953</v>
      </c>
      <c r="AR82" s="257" t="s">
        <v>2953</v>
      </c>
      <c r="AS82" s="290"/>
      <c r="AT82" s="290"/>
      <c r="AU82" s="290"/>
      <c r="AV82" s="290"/>
      <c r="AW82" s="290"/>
      <c r="AX82" s="290"/>
      <c r="AY82" s="290"/>
      <c r="AZ82" s="290"/>
      <c r="BA82" s="290"/>
      <c r="BB82" s="290"/>
      <c r="BC82" s="290"/>
      <c r="BD82" s="290"/>
      <c r="BE82" s="290"/>
      <c r="BF82" s="290"/>
      <c r="BG82" s="290"/>
      <c r="BH82" s="290"/>
      <c r="BI82" s="290"/>
      <c r="BJ82" s="290"/>
      <c r="BK82" s="290"/>
      <c r="BL82" s="290"/>
      <c r="BM82" s="237"/>
      <c r="BN82" s="237"/>
      <c r="BO82" s="237"/>
      <c r="BP82" s="237"/>
      <c r="BQ82" s="237"/>
      <c r="BR82" s="237"/>
      <c r="BS82" s="237"/>
      <c r="BT82" s="237"/>
      <c r="BU82" s="237"/>
      <c r="BV82" s="1"/>
      <c r="BW82" s="1"/>
    </row>
    <row r="83" s="229" customFormat="1" spans="1:75">
      <c r="A83" s="1"/>
      <c r="B83" s="1"/>
      <c r="C83" s="1"/>
      <c r="D83" s="1"/>
      <c r="E83" s="1"/>
      <c r="G83" s="1394" t="s">
        <v>2940</v>
      </c>
      <c r="H83" s="1394" t="s">
        <v>2382</v>
      </c>
      <c r="I83" s="1394" t="s">
        <v>214</v>
      </c>
      <c r="J83" s="1394" t="s">
        <v>539</v>
      </c>
      <c r="K83" s="1"/>
      <c r="L83" s="1394" t="s">
        <v>2940</v>
      </c>
      <c r="M83" s="257" t="s">
        <v>2941</v>
      </c>
      <c r="N83" s="1394" t="s">
        <v>2382</v>
      </c>
      <c r="O83" s="1394" t="s">
        <v>596</v>
      </c>
      <c r="P83" s="258"/>
      <c r="Q83" s="262" t="s">
        <v>2940</v>
      </c>
      <c r="R83" s="257" t="s">
        <v>2941</v>
      </c>
      <c r="S83" s="260" t="str">
        <f t="shared" si="1"/>
        <v>CNB3</v>
      </c>
      <c r="T83" s="1394" t="s">
        <v>2382</v>
      </c>
      <c r="U83" s="1"/>
      <c r="V83" s="279"/>
      <c r="W83" s="291" t="s">
        <v>2949</v>
      </c>
      <c r="X83" s="257" t="s">
        <v>2944</v>
      </c>
      <c r="Y83" s="257" t="s">
        <v>2961</v>
      </c>
      <c r="Z83" s="257" t="s">
        <v>596</v>
      </c>
      <c r="AA83" s="257" t="s">
        <v>2952</v>
      </c>
      <c r="AB83" s="257" t="s">
        <v>596</v>
      </c>
      <c r="AC83" s="257" t="s">
        <v>2933</v>
      </c>
      <c r="AD83" s="312">
        <v>0</v>
      </c>
      <c r="AE83" s="257"/>
      <c r="AF83" s="313" t="s">
        <v>2934</v>
      </c>
      <c r="AG83" s="321">
        <v>4279</v>
      </c>
      <c r="AH83" s="321">
        <v>21396</v>
      </c>
      <c r="AI83" s="257" t="s">
        <v>2953</v>
      </c>
      <c r="AJ83" s="257" t="s">
        <v>2953</v>
      </c>
      <c r="AK83" s="257" t="s">
        <v>2933</v>
      </c>
      <c r="AL83" s="312">
        <v>0</v>
      </c>
      <c r="AM83" s="257"/>
      <c r="AN83" s="313" t="s">
        <v>2934</v>
      </c>
      <c r="AO83" s="321">
        <v>4279</v>
      </c>
      <c r="AP83" s="321">
        <v>21396</v>
      </c>
      <c r="AQ83" s="257" t="s">
        <v>2953</v>
      </c>
      <c r="AR83" s="257" t="s">
        <v>2953</v>
      </c>
      <c r="AS83" s="290"/>
      <c r="AT83" s="290"/>
      <c r="AU83" s="290"/>
      <c r="AV83" s="290"/>
      <c r="AW83" s="290"/>
      <c r="AX83" s="290"/>
      <c r="AY83" s="290"/>
      <c r="AZ83" s="290"/>
      <c r="BA83" s="290"/>
      <c r="BB83" s="290"/>
      <c r="BC83" s="290"/>
      <c r="BD83" s="290"/>
      <c r="BE83" s="290"/>
      <c r="BF83" s="290"/>
      <c r="BG83" s="290"/>
      <c r="BH83" s="290"/>
      <c r="BI83" s="290"/>
      <c r="BJ83" s="290"/>
      <c r="BK83" s="290"/>
      <c r="BL83" s="290"/>
      <c r="BM83" s="237"/>
      <c r="BN83" s="237"/>
      <c r="BO83" s="237"/>
      <c r="BP83" s="237"/>
      <c r="BQ83" s="237"/>
      <c r="BR83" s="237"/>
      <c r="BS83" s="237"/>
      <c r="BT83" s="237"/>
      <c r="BU83" s="237"/>
      <c r="BV83" s="1"/>
      <c r="BW83" s="1"/>
    </row>
    <row r="84" s="230" customFormat="1" spans="1:75">
      <c r="A84" s="1"/>
      <c r="B84" s="1"/>
      <c r="C84" s="1"/>
      <c r="D84" s="1"/>
      <c r="E84" s="1"/>
      <c r="F84" s="229"/>
      <c r="G84" s="1394" t="s">
        <v>2943</v>
      </c>
      <c r="H84" s="1394" t="s">
        <v>2382</v>
      </c>
      <c r="I84" s="1394" t="s">
        <v>214</v>
      </c>
      <c r="J84" s="1394" t="s">
        <v>539</v>
      </c>
      <c r="K84" s="1"/>
      <c r="L84" s="1394" t="s">
        <v>2943</v>
      </c>
      <c r="M84" s="257" t="s">
        <v>2944</v>
      </c>
      <c r="N84" s="1394" t="s">
        <v>2382</v>
      </c>
      <c r="O84" s="1394" t="s">
        <v>596</v>
      </c>
      <c r="P84" s="258"/>
      <c r="Q84" s="262" t="s">
        <v>2943</v>
      </c>
      <c r="R84" s="257" t="s">
        <v>2944</v>
      </c>
      <c r="S84" s="260" t="str">
        <f t="shared" si="1"/>
        <v>CNB3</v>
      </c>
      <c r="T84" s="1394" t="s">
        <v>2382</v>
      </c>
      <c r="U84" s="1"/>
      <c r="V84" s="282"/>
      <c r="W84" s="291" t="s">
        <v>2931</v>
      </c>
      <c r="X84" s="257" t="s">
        <v>2941</v>
      </c>
      <c r="Y84" s="257" t="s">
        <v>2961</v>
      </c>
      <c r="Z84" s="304" t="s">
        <v>596</v>
      </c>
      <c r="AA84" s="257" t="s">
        <v>2952</v>
      </c>
      <c r="AB84" s="304" t="s">
        <v>2950</v>
      </c>
      <c r="AC84" s="313" t="s">
        <v>2933</v>
      </c>
      <c r="AD84" s="314">
        <v>0</v>
      </c>
      <c r="AE84" s="313"/>
      <c r="AF84" s="313" t="s">
        <v>2934</v>
      </c>
      <c r="AG84" s="320">
        <v>4279</v>
      </c>
      <c r="AH84" s="320">
        <v>21396</v>
      </c>
      <c r="AI84" s="257" t="s">
        <v>2953</v>
      </c>
      <c r="AJ84" s="257" t="s">
        <v>2953</v>
      </c>
      <c r="AK84" s="313" t="s">
        <v>2933</v>
      </c>
      <c r="AL84" s="326">
        <v>0</v>
      </c>
      <c r="AM84" s="313"/>
      <c r="AN84" s="313" t="s">
        <v>2934</v>
      </c>
      <c r="AO84" s="320">
        <v>4279</v>
      </c>
      <c r="AP84" s="320">
        <v>21396</v>
      </c>
      <c r="AQ84" s="257" t="s">
        <v>2953</v>
      </c>
      <c r="AR84" s="257" t="s">
        <v>2953</v>
      </c>
      <c r="AS84" s="290"/>
      <c r="AT84" s="290"/>
      <c r="AU84" s="290"/>
      <c r="AV84" s="290"/>
      <c r="AW84" s="290"/>
      <c r="AX84" s="290"/>
      <c r="AY84" s="290"/>
      <c r="AZ84" s="290"/>
      <c r="BA84" s="290"/>
      <c r="BB84" s="290"/>
      <c r="BC84" s="290"/>
      <c r="BD84" s="290"/>
      <c r="BE84" s="290"/>
      <c r="BF84" s="290"/>
      <c r="BG84" s="290"/>
      <c r="BH84" s="290"/>
      <c r="BI84" s="290"/>
      <c r="BJ84" s="290"/>
      <c r="BK84" s="290"/>
      <c r="BL84" s="290"/>
      <c r="BM84" s="237"/>
      <c r="BN84" s="237"/>
      <c r="BO84" s="237"/>
      <c r="BP84" s="237"/>
      <c r="BQ84" s="237"/>
      <c r="BR84" s="237"/>
      <c r="BS84" s="237"/>
      <c r="BT84" s="237"/>
      <c r="BU84" s="237"/>
      <c r="BV84" s="1"/>
      <c r="BW84" s="1"/>
    </row>
    <row r="85" s="78" customFormat="1" spans="1:75">
      <c r="A85" s="1"/>
      <c r="B85" s="1"/>
      <c r="C85" s="1"/>
      <c r="D85" s="1"/>
      <c r="E85" s="1"/>
      <c r="F85" s="229"/>
      <c r="G85" s="1394" t="s">
        <v>237</v>
      </c>
      <c r="H85" s="1394" t="s">
        <v>2384</v>
      </c>
      <c r="I85" s="1394" t="s">
        <v>370</v>
      </c>
      <c r="J85" s="1394" t="s">
        <v>539</v>
      </c>
      <c r="K85" s="1"/>
      <c r="L85" s="1394" t="s">
        <v>237</v>
      </c>
      <c r="M85" s="257" t="s">
        <v>2929</v>
      </c>
      <c r="N85" s="1394" t="s">
        <v>2384</v>
      </c>
      <c r="O85" s="1394" t="s">
        <v>596</v>
      </c>
      <c r="P85" s="258"/>
      <c r="Q85" s="262" t="s">
        <v>237</v>
      </c>
      <c r="R85" s="257" t="s">
        <v>2929</v>
      </c>
      <c r="S85" s="260" t="str">
        <f t="shared" si="1"/>
        <v>CNB4</v>
      </c>
      <c r="T85" s="1394" t="s">
        <v>2384</v>
      </c>
      <c r="U85" s="1"/>
      <c r="V85" s="279"/>
      <c r="W85" s="291" t="s">
        <v>2931</v>
      </c>
      <c r="X85" s="257" t="s">
        <v>2929</v>
      </c>
      <c r="Y85" s="257" t="s">
        <v>2962</v>
      </c>
      <c r="Z85" s="257" t="s">
        <v>596</v>
      </c>
      <c r="AA85" s="257" t="s">
        <v>2952</v>
      </c>
      <c r="AB85" s="257" t="s">
        <v>596</v>
      </c>
      <c r="AC85" s="257" t="s">
        <v>2933</v>
      </c>
      <c r="AD85" s="312">
        <v>0</v>
      </c>
      <c r="AE85" s="257"/>
      <c r="AF85" s="313" t="s">
        <v>2934</v>
      </c>
      <c r="AG85" s="320">
        <v>4279</v>
      </c>
      <c r="AH85" s="320">
        <v>21396</v>
      </c>
      <c r="AI85" s="257" t="s">
        <v>2953</v>
      </c>
      <c r="AJ85" s="257" t="s">
        <v>2953</v>
      </c>
      <c r="AK85" s="257" t="s">
        <v>2933</v>
      </c>
      <c r="AL85" s="312">
        <v>0</v>
      </c>
      <c r="AM85" s="257"/>
      <c r="AN85" s="313" t="s">
        <v>2934</v>
      </c>
      <c r="AO85" s="320">
        <v>4279</v>
      </c>
      <c r="AP85" s="320">
        <v>21396</v>
      </c>
      <c r="AQ85" s="257" t="s">
        <v>2953</v>
      </c>
      <c r="AR85" s="257" t="s">
        <v>2953</v>
      </c>
      <c r="AS85" s="290"/>
      <c r="AT85" s="290"/>
      <c r="AU85" s="290"/>
      <c r="AV85" s="290"/>
      <c r="AW85" s="290"/>
      <c r="AX85" s="290"/>
      <c r="AY85" s="290"/>
      <c r="AZ85" s="290"/>
      <c r="BA85" s="290"/>
      <c r="BB85" s="290"/>
      <c r="BC85" s="290"/>
      <c r="BD85" s="290"/>
      <c r="BE85" s="290"/>
      <c r="BF85" s="290"/>
      <c r="BG85" s="290"/>
      <c r="BH85" s="290"/>
      <c r="BI85" s="290"/>
      <c r="BJ85" s="290"/>
      <c r="BK85" s="290"/>
      <c r="BL85" s="290"/>
      <c r="BM85" s="237"/>
      <c r="BN85" s="237"/>
      <c r="BO85" s="237"/>
      <c r="BP85" s="237"/>
      <c r="BQ85" s="237"/>
      <c r="BR85" s="237"/>
      <c r="BS85" s="237"/>
      <c r="BT85" s="237"/>
      <c r="BU85" s="237"/>
      <c r="BV85" s="1"/>
      <c r="BW85" s="1"/>
    </row>
    <row r="86" s="78" customFormat="1" spans="1:75">
      <c r="A86" s="1"/>
      <c r="B86" s="1"/>
      <c r="C86" s="1"/>
      <c r="D86" s="1"/>
      <c r="E86" s="1"/>
      <c r="F86" s="229"/>
      <c r="G86" s="1394" t="s">
        <v>205</v>
      </c>
      <c r="H86" s="1394" t="s">
        <v>2384</v>
      </c>
      <c r="I86" s="1394" t="s">
        <v>370</v>
      </c>
      <c r="J86" s="1394" t="s">
        <v>539</v>
      </c>
      <c r="K86" s="1"/>
      <c r="L86" s="1394" t="s">
        <v>205</v>
      </c>
      <c r="M86" s="257" t="s">
        <v>2936</v>
      </c>
      <c r="N86" s="1394" t="s">
        <v>2384</v>
      </c>
      <c r="O86" s="1394" t="s">
        <v>596</v>
      </c>
      <c r="P86" s="258"/>
      <c r="Q86" s="262" t="s">
        <v>205</v>
      </c>
      <c r="R86" s="257" t="s">
        <v>2936</v>
      </c>
      <c r="S86" s="260" t="str">
        <f t="shared" si="1"/>
        <v>CNB4</v>
      </c>
      <c r="T86" s="1394" t="s">
        <v>2384</v>
      </c>
      <c r="U86" s="1"/>
      <c r="V86" s="279"/>
      <c r="W86" s="291" t="s">
        <v>2931</v>
      </c>
      <c r="X86" s="257" t="s">
        <v>2936</v>
      </c>
      <c r="Y86" s="257" t="s">
        <v>2962</v>
      </c>
      <c r="Z86" s="304" t="s">
        <v>596</v>
      </c>
      <c r="AA86" s="257" t="s">
        <v>2952</v>
      </c>
      <c r="AB86" s="304" t="s">
        <v>596</v>
      </c>
      <c r="AC86" s="313" t="s">
        <v>2933</v>
      </c>
      <c r="AD86" s="312">
        <v>0</v>
      </c>
      <c r="AE86" s="313"/>
      <c r="AF86" s="313" t="s">
        <v>2934</v>
      </c>
      <c r="AG86" s="320">
        <v>4279</v>
      </c>
      <c r="AH86" s="320">
        <v>21396</v>
      </c>
      <c r="AI86" s="257" t="s">
        <v>2953</v>
      </c>
      <c r="AJ86" s="257" t="s">
        <v>2953</v>
      </c>
      <c r="AK86" s="313" t="s">
        <v>2933</v>
      </c>
      <c r="AL86" s="312">
        <v>0</v>
      </c>
      <c r="AM86" s="313"/>
      <c r="AN86" s="313" t="s">
        <v>2934</v>
      </c>
      <c r="AO86" s="320">
        <v>4279</v>
      </c>
      <c r="AP86" s="320">
        <v>21396</v>
      </c>
      <c r="AQ86" s="257" t="s">
        <v>2953</v>
      </c>
      <c r="AR86" s="257" t="s">
        <v>2953</v>
      </c>
      <c r="AS86" s="290"/>
      <c r="AT86" s="290"/>
      <c r="AU86" s="290"/>
      <c r="AV86" s="290"/>
      <c r="AW86" s="290"/>
      <c r="AX86" s="290"/>
      <c r="AY86" s="290"/>
      <c r="AZ86" s="290"/>
      <c r="BA86" s="290"/>
      <c r="BB86" s="290"/>
      <c r="BC86" s="290"/>
      <c r="BD86" s="290"/>
      <c r="BE86" s="290"/>
      <c r="BF86" s="290"/>
      <c r="BG86" s="290"/>
      <c r="BH86" s="290"/>
      <c r="BI86" s="290"/>
      <c r="BJ86" s="290"/>
      <c r="BK86" s="290"/>
      <c r="BL86" s="290"/>
      <c r="BM86" s="237"/>
      <c r="BN86" s="237"/>
      <c r="BO86" s="237"/>
      <c r="BP86" s="237"/>
      <c r="BQ86" s="237"/>
      <c r="BR86" s="237"/>
      <c r="BS86" s="237"/>
      <c r="BT86" s="237"/>
      <c r="BU86" s="237"/>
      <c r="BV86" s="1"/>
      <c r="BW86" s="1"/>
    </row>
    <row r="87" s="78" customFormat="1" spans="1:75">
      <c r="A87" s="1"/>
      <c r="B87" s="1"/>
      <c r="C87" s="1"/>
      <c r="D87" s="1"/>
      <c r="E87" s="1"/>
      <c r="F87" s="229"/>
      <c r="G87" s="1394" t="s">
        <v>449</v>
      </c>
      <c r="H87" s="1394" t="s">
        <v>2384</v>
      </c>
      <c r="I87" s="1394" t="s">
        <v>370</v>
      </c>
      <c r="J87" s="1394" t="s">
        <v>539</v>
      </c>
      <c r="K87" s="1"/>
      <c r="L87" s="1394" t="s">
        <v>449</v>
      </c>
      <c r="M87" s="257" t="s">
        <v>2938</v>
      </c>
      <c r="N87" s="1394" t="s">
        <v>2384</v>
      </c>
      <c r="O87" s="1394" t="s">
        <v>596</v>
      </c>
      <c r="P87" s="258"/>
      <c r="Q87" s="262" t="s">
        <v>449</v>
      </c>
      <c r="R87" s="257" t="s">
        <v>2938</v>
      </c>
      <c r="S87" s="260" t="str">
        <f t="shared" si="1"/>
        <v>CNB4</v>
      </c>
      <c r="T87" s="1394" t="s">
        <v>2384</v>
      </c>
      <c r="U87" s="1"/>
      <c r="V87" s="279"/>
      <c r="W87" s="291" t="s">
        <v>2931</v>
      </c>
      <c r="X87" s="257" t="s">
        <v>2938</v>
      </c>
      <c r="Y87" s="257" t="s">
        <v>2962</v>
      </c>
      <c r="Z87" s="304" t="s">
        <v>596</v>
      </c>
      <c r="AA87" s="257" t="s">
        <v>2952</v>
      </c>
      <c r="AB87" s="304" t="s">
        <v>596</v>
      </c>
      <c r="AC87" s="313" t="s">
        <v>2933</v>
      </c>
      <c r="AD87" s="312">
        <v>0</v>
      </c>
      <c r="AE87" s="313"/>
      <c r="AF87" s="313" t="s">
        <v>2934</v>
      </c>
      <c r="AG87" s="320">
        <v>4279</v>
      </c>
      <c r="AH87" s="320">
        <v>21396</v>
      </c>
      <c r="AI87" s="257" t="s">
        <v>2953</v>
      </c>
      <c r="AJ87" s="257" t="s">
        <v>2953</v>
      </c>
      <c r="AK87" s="313" t="s">
        <v>2933</v>
      </c>
      <c r="AL87" s="312">
        <v>0</v>
      </c>
      <c r="AM87" s="313"/>
      <c r="AN87" s="313" t="s">
        <v>2934</v>
      </c>
      <c r="AO87" s="320">
        <v>4279</v>
      </c>
      <c r="AP87" s="320">
        <v>21396</v>
      </c>
      <c r="AQ87" s="257" t="s">
        <v>2953</v>
      </c>
      <c r="AR87" s="257" t="s">
        <v>2953</v>
      </c>
      <c r="AS87" s="290"/>
      <c r="AT87" s="290"/>
      <c r="AU87" s="290"/>
      <c r="AV87" s="290"/>
      <c r="AW87" s="290"/>
      <c r="AX87" s="290"/>
      <c r="AY87" s="290"/>
      <c r="AZ87" s="290"/>
      <c r="BA87" s="290"/>
      <c r="BB87" s="290"/>
      <c r="BC87" s="290"/>
      <c r="BD87" s="290"/>
      <c r="BE87" s="290"/>
      <c r="BF87" s="290"/>
      <c r="BG87" s="290"/>
      <c r="BH87" s="290"/>
      <c r="BI87" s="290"/>
      <c r="BJ87" s="290"/>
      <c r="BK87" s="290"/>
      <c r="BL87" s="290"/>
      <c r="BM87" s="237"/>
      <c r="BN87" s="237"/>
      <c r="BO87" s="237"/>
      <c r="BP87" s="237"/>
      <c r="BQ87" s="237"/>
      <c r="BR87" s="237"/>
      <c r="BS87" s="237"/>
      <c r="BT87" s="237"/>
      <c r="BU87" s="237"/>
      <c r="BV87" s="1"/>
      <c r="BW87" s="1"/>
    </row>
    <row r="88" s="229" customFormat="1" spans="1:75">
      <c r="A88" s="1"/>
      <c r="B88" s="1"/>
      <c r="C88" s="1"/>
      <c r="D88" s="1"/>
      <c r="E88" s="1"/>
      <c r="G88" s="1394" t="s">
        <v>2940</v>
      </c>
      <c r="H88" s="1394" t="s">
        <v>2384</v>
      </c>
      <c r="I88" s="1394" t="s">
        <v>370</v>
      </c>
      <c r="J88" s="1394" t="s">
        <v>539</v>
      </c>
      <c r="K88" s="1"/>
      <c r="L88" s="1394" t="s">
        <v>2940</v>
      </c>
      <c r="M88" s="257" t="s">
        <v>2941</v>
      </c>
      <c r="N88" s="1394" t="s">
        <v>2384</v>
      </c>
      <c r="O88" s="1394" t="s">
        <v>596</v>
      </c>
      <c r="P88" s="258"/>
      <c r="Q88" s="262" t="s">
        <v>2940</v>
      </c>
      <c r="R88" s="257" t="s">
        <v>2941</v>
      </c>
      <c r="S88" s="260" t="str">
        <f t="shared" si="1"/>
        <v>CNB4</v>
      </c>
      <c r="T88" s="1394" t="s">
        <v>2384</v>
      </c>
      <c r="U88" s="1"/>
      <c r="V88" s="279"/>
      <c r="W88" s="291" t="s">
        <v>2949</v>
      </c>
      <c r="X88" s="257" t="s">
        <v>2944</v>
      </c>
      <c r="Y88" s="257" t="s">
        <v>2962</v>
      </c>
      <c r="Z88" s="257" t="s">
        <v>596</v>
      </c>
      <c r="AA88" s="257" t="s">
        <v>2952</v>
      </c>
      <c r="AB88" s="257" t="s">
        <v>596</v>
      </c>
      <c r="AC88" s="257" t="s">
        <v>2933</v>
      </c>
      <c r="AD88" s="312">
        <v>0</v>
      </c>
      <c r="AE88" s="257"/>
      <c r="AF88" s="313" t="s">
        <v>2934</v>
      </c>
      <c r="AG88" s="321">
        <v>4279</v>
      </c>
      <c r="AH88" s="321">
        <v>21396</v>
      </c>
      <c r="AI88" s="257" t="s">
        <v>2953</v>
      </c>
      <c r="AJ88" s="257" t="s">
        <v>2953</v>
      </c>
      <c r="AK88" s="257" t="s">
        <v>2933</v>
      </c>
      <c r="AL88" s="312">
        <v>0</v>
      </c>
      <c r="AM88" s="257"/>
      <c r="AN88" s="313" t="s">
        <v>2934</v>
      </c>
      <c r="AO88" s="321">
        <v>4279</v>
      </c>
      <c r="AP88" s="321">
        <v>21396</v>
      </c>
      <c r="AQ88" s="257" t="s">
        <v>2953</v>
      </c>
      <c r="AR88" s="257" t="s">
        <v>2953</v>
      </c>
      <c r="AS88" s="290"/>
      <c r="AT88" s="290"/>
      <c r="AU88" s="290"/>
      <c r="AV88" s="290"/>
      <c r="AW88" s="290"/>
      <c r="AX88" s="290"/>
      <c r="AY88" s="290"/>
      <c r="AZ88" s="290"/>
      <c r="BA88" s="290"/>
      <c r="BB88" s="290"/>
      <c r="BC88" s="290"/>
      <c r="BD88" s="290"/>
      <c r="BE88" s="290"/>
      <c r="BF88" s="290"/>
      <c r="BG88" s="290"/>
      <c r="BH88" s="290"/>
      <c r="BI88" s="290"/>
      <c r="BJ88" s="290"/>
      <c r="BK88" s="290"/>
      <c r="BL88" s="290"/>
      <c r="BM88" s="237"/>
      <c r="BN88" s="237"/>
      <c r="BO88" s="237"/>
      <c r="BP88" s="237"/>
      <c r="BQ88" s="237"/>
      <c r="BR88" s="237"/>
      <c r="BS88" s="237"/>
      <c r="BT88" s="237"/>
      <c r="BU88" s="237"/>
      <c r="BV88" s="1"/>
      <c r="BW88" s="1"/>
    </row>
    <row r="89" s="230" customFormat="1" spans="1:75">
      <c r="A89" s="1"/>
      <c r="B89" s="1"/>
      <c r="C89" s="1"/>
      <c r="D89" s="1"/>
      <c r="E89" s="1"/>
      <c r="F89" s="229"/>
      <c r="G89" s="1394" t="s">
        <v>2943</v>
      </c>
      <c r="H89" s="1394" t="s">
        <v>2384</v>
      </c>
      <c r="I89" s="1394" t="s">
        <v>370</v>
      </c>
      <c r="J89" s="1394" t="s">
        <v>539</v>
      </c>
      <c r="K89" s="1"/>
      <c r="L89" s="1394" t="s">
        <v>2943</v>
      </c>
      <c r="M89" s="257" t="s">
        <v>2944</v>
      </c>
      <c r="N89" s="1394" t="s">
        <v>2384</v>
      </c>
      <c r="O89" s="1394" t="s">
        <v>596</v>
      </c>
      <c r="P89" s="258"/>
      <c r="Q89" s="262" t="s">
        <v>2943</v>
      </c>
      <c r="R89" s="257" t="s">
        <v>2944</v>
      </c>
      <c r="S89" s="260" t="str">
        <f t="shared" si="1"/>
        <v>CNB4</v>
      </c>
      <c r="T89" s="1394" t="s">
        <v>2384</v>
      </c>
      <c r="U89" s="1"/>
      <c r="V89" s="282"/>
      <c r="W89" s="291" t="s">
        <v>2931</v>
      </c>
      <c r="X89" s="257" t="s">
        <v>2941</v>
      </c>
      <c r="Y89" s="257" t="s">
        <v>2962</v>
      </c>
      <c r="Z89" s="304" t="s">
        <v>596</v>
      </c>
      <c r="AA89" s="257" t="s">
        <v>2952</v>
      </c>
      <c r="AB89" s="304" t="s">
        <v>2950</v>
      </c>
      <c r="AC89" s="313" t="s">
        <v>2933</v>
      </c>
      <c r="AD89" s="314">
        <v>0</v>
      </c>
      <c r="AE89" s="313"/>
      <c r="AF89" s="313" t="s">
        <v>2934</v>
      </c>
      <c r="AG89" s="320">
        <v>4279</v>
      </c>
      <c r="AH89" s="320">
        <v>21396</v>
      </c>
      <c r="AI89" s="257" t="s">
        <v>2953</v>
      </c>
      <c r="AJ89" s="257" t="s">
        <v>2953</v>
      </c>
      <c r="AK89" s="313" t="s">
        <v>2933</v>
      </c>
      <c r="AL89" s="326">
        <v>0</v>
      </c>
      <c r="AM89" s="313"/>
      <c r="AN89" s="313" t="s">
        <v>2934</v>
      </c>
      <c r="AO89" s="320">
        <v>4279</v>
      </c>
      <c r="AP89" s="320">
        <v>21396</v>
      </c>
      <c r="AQ89" s="257" t="s">
        <v>2953</v>
      </c>
      <c r="AR89" s="257" t="s">
        <v>2953</v>
      </c>
      <c r="AS89" s="290"/>
      <c r="AT89" s="290"/>
      <c r="AU89" s="290"/>
      <c r="AV89" s="290"/>
      <c r="AW89" s="290"/>
      <c r="AX89" s="290"/>
      <c r="AY89" s="290"/>
      <c r="AZ89" s="290"/>
      <c r="BA89" s="290"/>
      <c r="BB89" s="290"/>
      <c r="BC89" s="290"/>
      <c r="BD89" s="290"/>
      <c r="BE89" s="290"/>
      <c r="BF89" s="290"/>
      <c r="BG89" s="290"/>
      <c r="BH89" s="290"/>
      <c r="BI89" s="290"/>
      <c r="BJ89" s="290"/>
      <c r="BK89" s="290"/>
      <c r="BL89" s="290"/>
      <c r="BM89" s="237"/>
      <c r="BN89" s="237"/>
      <c r="BO89" s="237"/>
      <c r="BP89" s="237"/>
      <c r="BQ89" s="237"/>
      <c r="BR89" s="237"/>
      <c r="BS89" s="237"/>
      <c r="BT89" s="237"/>
      <c r="BU89" s="237"/>
      <c r="BV89" s="1"/>
      <c r="BW89" s="1"/>
    </row>
    <row r="90" s="78" customFormat="1" spans="1:75">
      <c r="A90" s="1"/>
      <c r="B90" s="1"/>
      <c r="C90" s="1"/>
      <c r="D90" s="1"/>
      <c r="E90" s="1"/>
      <c r="F90" s="1"/>
      <c r="G90" s="1394" t="s">
        <v>237</v>
      </c>
      <c r="H90" s="1394" t="s">
        <v>2118</v>
      </c>
      <c r="I90" s="1394" t="s">
        <v>2963</v>
      </c>
      <c r="J90" s="1394" t="s">
        <v>539</v>
      </c>
      <c r="K90" s="1"/>
      <c r="L90" s="1394" t="s">
        <v>237</v>
      </c>
      <c r="M90" s="257" t="s">
        <v>2929</v>
      </c>
      <c r="N90" s="1394" t="s">
        <v>2118</v>
      </c>
      <c r="O90" s="1394" t="s">
        <v>596</v>
      </c>
      <c r="P90" s="258"/>
      <c r="Q90" s="262" t="s">
        <v>237</v>
      </c>
      <c r="R90" s="257" t="s">
        <v>2929</v>
      </c>
      <c r="S90" s="260" t="str">
        <f t="shared" si="1"/>
        <v>CNB5</v>
      </c>
      <c r="T90" s="1394" t="s">
        <v>2118</v>
      </c>
      <c r="U90" s="1"/>
      <c r="V90" s="279"/>
      <c r="W90" s="291" t="s">
        <v>2931</v>
      </c>
      <c r="X90" s="257" t="s">
        <v>2929</v>
      </c>
      <c r="Y90" s="257" t="s">
        <v>2964</v>
      </c>
      <c r="Z90" s="257" t="s">
        <v>596</v>
      </c>
      <c r="AA90" s="257" t="s">
        <v>2952</v>
      </c>
      <c r="AB90" s="257" t="s">
        <v>596</v>
      </c>
      <c r="AC90" s="257" t="s">
        <v>2933</v>
      </c>
      <c r="AD90" s="312">
        <v>0</v>
      </c>
      <c r="AE90" s="257"/>
      <c r="AF90" s="313" t="s">
        <v>2934</v>
      </c>
      <c r="AG90" s="320">
        <v>4279</v>
      </c>
      <c r="AH90" s="320">
        <v>21396</v>
      </c>
      <c r="AI90" s="257" t="s">
        <v>2953</v>
      </c>
      <c r="AJ90" s="257" t="s">
        <v>2953</v>
      </c>
      <c r="AK90" s="257" t="s">
        <v>2933</v>
      </c>
      <c r="AL90" s="312">
        <v>0</v>
      </c>
      <c r="AM90" s="257"/>
      <c r="AN90" s="313" t="s">
        <v>2934</v>
      </c>
      <c r="AO90" s="320">
        <v>4279</v>
      </c>
      <c r="AP90" s="320">
        <v>21396</v>
      </c>
      <c r="AQ90" s="257" t="s">
        <v>2953</v>
      </c>
      <c r="AR90" s="257" t="s">
        <v>2953</v>
      </c>
      <c r="AS90" s="290"/>
      <c r="AT90" s="290"/>
      <c r="AU90" s="290"/>
      <c r="AV90" s="290"/>
      <c r="AW90" s="290"/>
      <c r="AX90" s="290"/>
      <c r="AY90" s="290"/>
      <c r="AZ90" s="290"/>
      <c r="BA90" s="290"/>
      <c r="BB90" s="290"/>
      <c r="BC90" s="290"/>
      <c r="BD90" s="290"/>
      <c r="BE90" s="290"/>
      <c r="BF90" s="290"/>
      <c r="BG90" s="290"/>
      <c r="BH90" s="290"/>
      <c r="BI90" s="290"/>
      <c r="BJ90" s="290"/>
      <c r="BK90" s="290"/>
      <c r="BL90" s="290"/>
      <c r="BM90" s="237"/>
      <c r="BN90" s="237"/>
      <c r="BO90" s="237"/>
      <c r="BP90" s="237"/>
      <c r="BQ90" s="237"/>
      <c r="BR90" s="237"/>
      <c r="BS90" s="237"/>
      <c r="BT90" s="237"/>
      <c r="BU90" s="237"/>
      <c r="BV90" s="1"/>
      <c r="BW90" s="1"/>
    </row>
    <row r="91" s="78" customFormat="1" spans="1:75">
      <c r="A91" s="1"/>
      <c r="B91" s="1"/>
      <c r="C91" s="1"/>
      <c r="D91" s="1"/>
      <c r="E91" s="1"/>
      <c r="F91" s="1"/>
      <c r="G91" s="1394" t="s">
        <v>205</v>
      </c>
      <c r="H91" s="1394" t="s">
        <v>2118</v>
      </c>
      <c r="I91" s="1394" t="s">
        <v>2963</v>
      </c>
      <c r="J91" s="1394" t="s">
        <v>539</v>
      </c>
      <c r="K91" s="1"/>
      <c r="L91" s="1394" t="s">
        <v>205</v>
      </c>
      <c r="M91" s="257" t="s">
        <v>2936</v>
      </c>
      <c r="N91" s="1394" t="s">
        <v>2118</v>
      </c>
      <c r="O91" s="1394" t="s">
        <v>596</v>
      </c>
      <c r="P91" s="258"/>
      <c r="Q91" s="262" t="s">
        <v>205</v>
      </c>
      <c r="R91" s="257" t="s">
        <v>2936</v>
      </c>
      <c r="S91" s="260" t="str">
        <f t="shared" si="1"/>
        <v>CNB5</v>
      </c>
      <c r="T91" s="1394" t="s">
        <v>2118</v>
      </c>
      <c r="U91" s="331"/>
      <c r="V91" s="1"/>
      <c r="W91" s="291" t="s">
        <v>2931</v>
      </c>
      <c r="X91" s="257" t="s">
        <v>2936</v>
      </c>
      <c r="Y91" s="257" t="s">
        <v>2964</v>
      </c>
      <c r="Z91" s="304" t="s">
        <v>596</v>
      </c>
      <c r="AA91" s="257" t="s">
        <v>2952</v>
      </c>
      <c r="AB91" s="304" t="s">
        <v>596</v>
      </c>
      <c r="AC91" s="313" t="s">
        <v>2933</v>
      </c>
      <c r="AD91" s="312">
        <v>0</v>
      </c>
      <c r="AE91" s="313"/>
      <c r="AF91" s="313" t="s">
        <v>2934</v>
      </c>
      <c r="AG91" s="320">
        <v>4279</v>
      </c>
      <c r="AH91" s="320">
        <v>21396</v>
      </c>
      <c r="AI91" s="257" t="s">
        <v>2953</v>
      </c>
      <c r="AJ91" s="257" t="s">
        <v>2953</v>
      </c>
      <c r="AK91" s="313" t="s">
        <v>2933</v>
      </c>
      <c r="AL91" s="312">
        <v>0</v>
      </c>
      <c r="AM91" s="313"/>
      <c r="AN91" s="313" t="s">
        <v>2934</v>
      </c>
      <c r="AO91" s="320">
        <v>4279</v>
      </c>
      <c r="AP91" s="320">
        <v>21396</v>
      </c>
      <c r="AQ91" s="257" t="s">
        <v>2953</v>
      </c>
      <c r="AR91" s="257" t="s">
        <v>2953</v>
      </c>
      <c r="AS91" s="290"/>
      <c r="AT91" s="290"/>
      <c r="AU91" s="290"/>
      <c r="AV91" s="290"/>
      <c r="AW91" s="290"/>
      <c r="AX91" s="290"/>
      <c r="AY91" s="290"/>
      <c r="AZ91" s="290"/>
      <c r="BA91" s="290"/>
      <c r="BB91" s="290"/>
      <c r="BC91" s="290"/>
      <c r="BD91" s="290"/>
      <c r="BE91" s="290"/>
      <c r="BF91" s="290"/>
      <c r="BG91" s="290"/>
      <c r="BH91" s="290"/>
      <c r="BI91" s="290"/>
      <c r="BJ91" s="290"/>
      <c r="BK91" s="290"/>
      <c r="BL91" s="290"/>
      <c r="BM91" s="237"/>
      <c r="BN91" s="237"/>
      <c r="BO91" s="237"/>
      <c r="BP91" s="237"/>
      <c r="BQ91" s="237"/>
      <c r="BR91" s="237"/>
      <c r="BS91" s="237"/>
      <c r="BT91" s="237"/>
      <c r="BU91" s="237"/>
      <c r="BV91" s="1"/>
      <c r="BW91" s="1"/>
    </row>
    <row r="92" s="78" customFormat="1" spans="1:75">
      <c r="A92" s="1"/>
      <c r="B92" s="1"/>
      <c r="C92" s="1"/>
      <c r="D92" s="1"/>
      <c r="E92" s="1"/>
      <c r="F92" s="1"/>
      <c r="G92" s="1394" t="s">
        <v>449</v>
      </c>
      <c r="H92" s="1394" t="s">
        <v>2118</v>
      </c>
      <c r="I92" s="1394" t="s">
        <v>2963</v>
      </c>
      <c r="J92" s="1394" t="s">
        <v>539</v>
      </c>
      <c r="K92" s="1"/>
      <c r="L92" s="1394" t="s">
        <v>449</v>
      </c>
      <c r="M92" s="257" t="s">
        <v>2938</v>
      </c>
      <c r="N92" s="1394" t="s">
        <v>2118</v>
      </c>
      <c r="O92" s="1394" t="s">
        <v>596</v>
      </c>
      <c r="P92" s="258"/>
      <c r="Q92" s="262" t="s">
        <v>449</v>
      </c>
      <c r="R92" s="257" t="s">
        <v>2938</v>
      </c>
      <c r="S92" s="260" t="str">
        <f t="shared" si="1"/>
        <v>CNB5</v>
      </c>
      <c r="T92" s="1394" t="s">
        <v>2118</v>
      </c>
      <c r="U92" s="331"/>
      <c r="V92" s="1"/>
      <c r="W92" s="291" t="s">
        <v>2931</v>
      </c>
      <c r="X92" s="257" t="s">
        <v>2938</v>
      </c>
      <c r="Y92" s="257" t="s">
        <v>2964</v>
      </c>
      <c r="Z92" s="304" t="s">
        <v>596</v>
      </c>
      <c r="AA92" s="257" t="s">
        <v>2952</v>
      </c>
      <c r="AB92" s="304" t="s">
        <v>596</v>
      </c>
      <c r="AC92" s="313" t="s">
        <v>2933</v>
      </c>
      <c r="AD92" s="312">
        <v>0</v>
      </c>
      <c r="AE92" s="313"/>
      <c r="AF92" s="313" t="s">
        <v>2934</v>
      </c>
      <c r="AG92" s="320">
        <v>4279</v>
      </c>
      <c r="AH92" s="320">
        <v>21396</v>
      </c>
      <c r="AI92" s="257" t="s">
        <v>2953</v>
      </c>
      <c r="AJ92" s="257" t="s">
        <v>2953</v>
      </c>
      <c r="AK92" s="313" t="s">
        <v>2933</v>
      </c>
      <c r="AL92" s="312">
        <v>0</v>
      </c>
      <c r="AM92" s="313"/>
      <c r="AN92" s="313" t="s">
        <v>2934</v>
      </c>
      <c r="AO92" s="320">
        <v>4279</v>
      </c>
      <c r="AP92" s="320">
        <v>21396</v>
      </c>
      <c r="AQ92" s="257" t="s">
        <v>2953</v>
      </c>
      <c r="AR92" s="257" t="s">
        <v>2953</v>
      </c>
      <c r="AS92" s="290"/>
      <c r="AT92" s="290"/>
      <c r="AU92" s="290"/>
      <c r="AV92" s="290"/>
      <c r="AW92" s="290"/>
      <c r="AX92" s="290"/>
      <c r="AY92" s="290"/>
      <c r="AZ92" s="290"/>
      <c r="BA92" s="290"/>
      <c r="BB92" s="290"/>
      <c r="BC92" s="290"/>
      <c r="BD92" s="290"/>
      <c r="BE92" s="290"/>
      <c r="BF92" s="290"/>
      <c r="BG92" s="290"/>
      <c r="BH92" s="290"/>
      <c r="BI92" s="290"/>
      <c r="BJ92" s="290"/>
      <c r="BK92" s="290"/>
      <c r="BL92" s="290"/>
      <c r="BM92" s="237"/>
      <c r="BN92" s="237"/>
      <c r="BO92" s="237"/>
      <c r="BP92" s="237"/>
      <c r="BQ92" s="237"/>
      <c r="BR92" s="237"/>
      <c r="BS92" s="237"/>
      <c r="BT92" s="237"/>
      <c r="BU92" s="237"/>
      <c r="BV92" s="1"/>
      <c r="BW92" s="1"/>
    </row>
    <row r="93" s="229" customFormat="1" spans="1:75">
      <c r="A93" s="1"/>
      <c r="B93" s="1"/>
      <c r="C93" s="1"/>
      <c r="D93" s="1"/>
      <c r="E93" s="1"/>
      <c r="F93" s="1"/>
      <c r="G93" s="1394" t="s">
        <v>2940</v>
      </c>
      <c r="H93" s="1394" t="s">
        <v>2118</v>
      </c>
      <c r="I93" s="1394" t="s">
        <v>2963</v>
      </c>
      <c r="J93" s="1394" t="s">
        <v>539</v>
      </c>
      <c r="K93" s="1"/>
      <c r="L93" s="1394" t="s">
        <v>2940</v>
      </c>
      <c r="M93" s="257" t="s">
        <v>2941</v>
      </c>
      <c r="N93" s="1394" t="s">
        <v>2118</v>
      </c>
      <c r="O93" s="1394" t="s">
        <v>596</v>
      </c>
      <c r="P93" s="258"/>
      <c r="Q93" s="262" t="s">
        <v>2940</v>
      </c>
      <c r="R93" s="257" t="s">
        <v>2941</v>
      </c>
      <c r="S93" s="260" t="str">
        <f t="shared" si="1"/>
        <v>CNB5</v>
      </c>
      <c r="T93" s="1394" t="s">
        <v>2118</v>
      </c>
      <c r="U93" s="331"/>
      <c r="V93" s="1"/>
      <c r="W93" s="291" t="s">
        <v>2949</v>
      </c>
      <c r="X93" s="257" t="s">
        <v>2944</v>
      </c>
      <c r="Y93" s="257" t="s">
        <v>2964</v>
      </c>
      <c r="Z93" s="257" t="s">
        <v>596</v>
      </c>
      <c r="AA93" s="257" t="s">
        <v>2952</v>
      </c>
      <c r="AB93" s="257" t="s">
        <v>596</v>
      </c>
      <c r="AC93" s="257" t="s">
        <v>2933</v>
      </c>
      <c r="AD93" s="312">
        <v>0</v>
      </c>
      <c r="AE93" s="257"/>
      <c r="AF93" s="313" t="s">
        <v>2934</v>
      </c>
      <c r="AG93" s="321">
        <v>4279</v>
      </c>
      <c r="AH93" s="321">
        <v>21396</v>
      </c>
      <c r="AI93" s="257" t="s">
        <v>2953</v>
      </c>
      <c r="AJ93" s="257" t="s">
        <v>2953</v>
      </c>
      <c r="AK93" s="257" t="s">
        <v>2933</v>
      </c>
      <c r="AL93" s="312">
        <v>0</v>
      </c>
      <c r="AM93" s="257"/>
      <c r="AN93" s="313" t="s">
        <v>2934</v>
      </c>
      <c r="AO93" s="321">
        <v>4279</v>
      </c>
      <c r="AP93" s="321">
        <v>21396</v>
      </c>
      <c r="AQ93" s="257" t="s">
        <v>2953</v>
      </c>
      <c r="AR93" s="257" t="s">
        <v>2953</v>
      </c>
      <c r="AS93" s="290"/>
      <c r="AT93" s="290"/>
      <c r="AU93" s="290"/>
      <c r="AV93" s="290"/>
      <c r="AW93" s="290"/>
      <c r="AX93" s="290"/>
      <c r="AY93" s="290"/>
      <c r="AZ93" s="290"/>
      <c r="BA93" s="290"/>
      <c r="BB93" s="290"/>
      <c r="BC93" s="290"/>
      <c r="BD93" s="290"/>
      <c r="BE93" s="290"/>
      <c r="BF93" s="290"/>
      <c r="BG93" s="290"/>
      <c r="BH93" s="290"/>
      <c r="BI93" s="290"/>
      <c r="BJ93" s="290"/>
      <c r="BK93" s="290"/>
      <c r="BL93" s="290"/>
      <c r="BM93" s="237"/>
      <c r="BN93" s="237"/>
      <c r="BO93" s="237"/>
      <c r="BP93" s="237"/>
      <c r="BQ93" s="237"/>
      <c r="BR93" s="237"/>
      <c r="BS93" s="237"/>
      <c r="BT93" s="237"/>
      <c r="BU93" s="237"/>
      <c r="BV93" s="1"/>
      <c r="BW93" s="1"/>
    </row>
    <row r="94" s="230" customFormat="1" spans="1:75">
      <c r="A94" s="1"/>
      <c r="B94" s="1"/>
      <c r="C94" s="1"/>
      <c r="D94" s="1"/>
      <c r="E94" s="1"/>
      <c r="F94" s="1"/>
      <c r="G94" s="1394" t="s">
        <v>2943</v>
      </c>
      <c r="H94" s="1394" t="s">
        <v>2118</v>
      </c>
      <c r="I94" s="1394" t="s">
        <v>2963</v>
      </c>
      <c r="J94" s="1394" t="s">
        <v>539</v>
      </c>
      <c r="K94" s="1"/>
      <c r="L94" s="1394" t="s">
        <v>2943</v>
      </c>
      <c r="M94" s="257" t="s">
        <v>2944</v>
      </c>
      <c r="N94" s="1394" t="s">
        <v>2118</v>
      </c>
      <c r="O94" s="1394" t="s">
        <v>596</v>
      </c>
      <c r="P94" s="258"/>
      <c r="Q94" s="262" t="s">
        <v>2943</v>
      </c>
      <c r="R94" s="257" t="s">
        <v>2944</v>
      </c>
      <c r="S94" s="260" t="str">
        <f t="shared" si="1"/>
        <v>CNB5</v>
      </c>
      <c r="T94" s="1394" t="s">
        <v>2118</v>
      </c>
      <c r="U94" s="331"/>
      <c r="V94" s="1"/>
      <c r="W94" s="291" t="s">
        <v>2931</v>
      </c>
      <c r="X94" s="257" t="s">
        <v>2941</v>
      </c>
      <c r="Y94" s="257" t="s">
        <v>2964</v>
      </c>
      <c r="Z94" s="304" t="s">
        <v>596</v>
      </c>
      <c r="AA94" s="257" t="s">
        <v>2952</v>
      </c>
      <c r="AB94" s="304" t="s">
        <v>2950</v>
      </c>
      <c r="AC94" s="313" t="s">
        <v>2933</v>
      </c>
      <c r="AD94" s="314">
        <v>0</v>
      </c>
      <c r="AE94" s="313"/>
      <c r="AF94" s="313" t="s">
        <v>2934</v>
      </c>
      <c r="AG94" s="320">
        <v>4279</v>
      </c>
      <c r="AH94" s="320">
        <v>21396</v>
      </c>
      <c r="AI94" s="257" t="s">
        <v>2953</v>
      </c>
      <c r="AJ94" s="257" t="s">
        <v>2953</v>
      </c>
      <c r="AK94" s="313" t="s">
        <v>2933</v>
      </c>
      <c r="AL94" s="326">
        <v>0</v>
      </c>
      <c r="AM94" s="313"/>
      <c r="AN94" s="313" t="s">
        <v>2934</v>
      </c>
      <c r="AO94" s="320">
        <v>4279</v>
      </c>
      <c r="AP94" s="320">
        <v>21396</v>
      </c>
      <c r="AQ94" s="257" t="s">
        <v>2953</v>
      </c>
      <c r="AR94" s="257" t="s">
        <v>2953</v>
      </c>
      <c r="AS94" s="290"/>
      <c r="AT94" s="290"/>
      <c r="AU94" s="290"/>
      <c r="AV94" s="290"/>
      <c r="AW94" s="290"/>
      <c r="AX94" s="290"/>
      <c r="AY94" s="290"/>
      <c r="AZ94" s="290"/>
      <c r="BA94" s="290"/>
      <c r="BB94" s="290"/>
      <c r="BC94" s="290"/>
      <c r="BD94" s="290"/>
      <c r="BE94" s="290"/>
      <c r="BF94" s="290"/>
      <c r="BG94" s="290"/>
      <c r="BH94" s="290"/>
      <c r="BI94" s="290"/>
      <c r="BJ94" s="290"/>
      <c r="BK94" s="290"/>
      <c r="BL94" s="290"/>
      <c r="BM94" s="237"/>
      <c r="BN94" s="237"/>
      <c r="BO94" s="237"/>
      <c r="BP94" s="237"/>
      <c r="BQ94" s="237"/>
      <c r="BR94" s="237"/>
      <c r="BS94" s="237"/>
      <c r="BT94" s="237"/>
      <c r="BU94" s="237"/>
      <c r="BV94" s="1"/>
      <c r="BW94" s="1"/>
    </row>
    <row r="95" s="78" customFormat="1" spans="1:75">
      <c r="A95" s="1"/>
      <c r="B95" s="1"/>
      <c r="C95" s="1"/>
      <c r="D95" s="1"/>
      <c r="E95" s="1"/>
      <c r="F95" s="1"/>
      <c r="G95" s="1394" t="s">
        <v>237</v>
      </c>
      <c r="H95" s="1394" t="s">
        <v>2387</v>
      </c>
      <c r="I95" s="1394" t="s">
        <v>222</v>
      </c>
      <c r="J95" s="1394" t="s">
        <v>539</v>
      </c>
      <c r="K95" s="1"/>
      <c r="L95" s="1394" t="s">
        <v>237</v>
      </c>
      <c r="M95" s="257" t="s">
        <v>2929</v>
      </c>
      <c r="N95" s="1394" t="s">
        <v>2387</v>
      </c>
      <c r="O95" s="1394" t="s">
        <v>596</v>
      </c>
      <c r="P95" s="258"/>
      <c r="Q95" s="262" t="s">
        <v>237</v>
      </c>
      <c r="R95" s="257" t="s">
        <v>2929</v>
      </c>
      <c r="S95" s="260" t="str">
        <f t="shared" si="1"/>
        <v>CNB6</v>
      </c>
      <c r="T95" s="1394" t="s">
        <v>2387</v>
      </c>
      <c r="U95" s="331"/>
      <c r="V95" s="1"/>
      <c r="W95" s="291" t="s">
        <v>2931</v>
      </c>
      <c r="X95" s="257" t="s">
        <v>2929</v>
      </c>
      <c r="Y95" s="257" t="s">
        <v>2965</v>
      </c>
      <c r="Z95" s="257" t="s">
        <v>596</v>
      </c>
      <c r="AA95" s="257" t="s">
        <v>2952</v>
      </c>
      <c r="AB95" s="257" t="s">
        <v>596</v>
      </c>
      <c r="AC95" s="257" t="s">
        <v>2933</v>
      </c>
      <c r="AD95" s="312">
        <v>0</v>
      </c>
      <c r="AE95" s="257"/>
      <c r="AF95" s="313" t="s">
        <v>2934</v>
      </c>
      <c r="AG95" s="320">
        <v>4279</v>
      </c>
      <c r="AH95" s="320">
        <v>21396</v>
      </c>
      <c r="AI95" s="257" t="s">
        <v>2953</v>
      </c>
      <c r="AJ95" s="257" t="s">
        <v>2953</v>
      </c>
      <c r="AK95" s="257" t="s">
        <v>2933</v>
      </c>
      <c r="AL95" s="312">
        <v>0</v>
      </c>
      <c r="AM95" s="257"/>
      <c r="AN95" s="313" t="s">
        <v>2934</v>
      </c>
      <c r="AO95" s="320">
        <v>4279</v>
      </c>
      <c r="AP95" s="320">
        <v>21396</v>
      </c>
      <c r="AQ95" s="257" t="s">
        <v>2953</v>
      </c>
      <c r="AR95" s="257" t="s">
        <v>2953</v>
      </c>
      <c r="AS95" s="290"/>
      <c r="AT95" s="290"/>
      <c r="AU95" s="290"/>
      <c r="AV95" s="290"/>
      <c r="AW95" s="290"/>
      <c r="AX95" s="290"/>
      <c r="AY95" s="290"/>
      <c r="AZ95" s="290"/>
      <c r="BA95" s="290"/>
      <c r="BB95" s="290"/>
      <c r="BC95" s="290"/>
      <c r="BD95" s="290"/>
      <c r="BE95" s="290"/>
      <c r="BF95" s="290"/>
      <c r="BG95" s="290"/>
      <c r="BH95" s="290"/>
      <c r="BI95" s="290"/>
      <c r="BJ95" s="290"/>
      <c r="BK95" s="290"/>
      <c r="BL95" s="290"/>
      <c r="BM95" s="237"/>
      <c r="BN95" s="237"/>
      <c r="BO95" s="237"/>
      <c r="BP95" s="237"/>
      <c r="BQ95" s="237"/>
      <c r="BR95" s="237"/>
      <c r="BS95" s="237"/>
      <c r="BT95" s="237"/>
      <c r="BU95" s="237"/>
      <c r="BV95" s="1"/>
      <c r="BW95" s="1"/>
    </row>
    <row r="96" s="78" customFormat="1" ht="17.25" customHeight="1" spans="1:75">
      <c r="A96" s="1"/>
      <c r="B96" s="1"/>
      <c r="C96" s="1"/>
      <c r="D96" s="1"/>
      <c r="E96" s="1"/>
      <c r="F96" s="1"/>
      <c r="G96" s="1394" t="s">
        <v>205</v>
      </c>
      <c r="H96" s="1394" t="s">
        <v>2387</v>
      </c>
      <c r="I96" s="1394" t="s">
        <v>222</v>
      </c>
      <c r="J96" s="1394" t="s">
        <v>539</v>
      </c>
      <c r="K96" s="1"/>
      <c r="L96" s="1394" t="s">
        <v>205</v>
      </c>
      <c r="M96" s="257" t="s">
        <v>2936</v>
      </c>
      <c r="N96" s="1394" t="s">
        <v>2387</v>
      </c>
      <c r="O96" s="1394" t="s">
        <v>596</v>
      </c>
      <c r="P96" s="258"/>
      <c r="Q96" s="262" t="s">
        <v>205</v>
      </c>
      <c r="R96" s="257" t="s">
        <v>2936</v>
      </c>
      <c r="S96" s="260" t="str">
        <f t="shared" si="1"/>
        <v>CNB6</v>
      </c>
      <c r="T96" s="1394" t="s">
        <v>2387</v>
      </c>
      <c r="U96" s="331"/>
      <c r="V96" s="1"/>
      <c r="W96" s="291" t="s">
        <v>2931</v>
      </c>
      <c r="X96" s="257" t="s">
        <v>2936</v>
      </c>
      <c r="Y96" s="257" t="s">
        <v>2965</v>
      </c>
      <c r="Z96" s="304" t="s">
        <v>596</v>
      </c>
      <c r="AA96" s="257" t="s">
        <v>2952</v>
      </c>
      <c r="AB96" s="304" t="s">
        <v>596</v>
      </c>
      <c r="AC96" s="313" t="s">
        <v>2933</v>
      </c>
      <c r="AD96" s="312">
        <v>0</v>
      </c>
      <c r="AE96" s="313"/>
      <c r="AF96" s="313" t="s">
        <v>2934</v>
      </c>
      <c r="AG96" s="320">
        <v>4279</v>
      </c>
      <c r="AH96" s="320">
        <v>21396</v>
      </c>
      <c r="AI96" s="257" t="s">
        <v>2953</v>
      </c>
      <c r="AJ96" s="257" t="s">
        <v>2953</v>
      </c>
      <c r="AK96" s="313" t="s">
        <v>2933</v>
      </c>
      <c r="AL96" s="312">
        <v>0</v>
      </c>
      <c r="AM96" s="313"/>
      <c r="AN96" s="313" t="s">
        <v>2934</v>
      </c>
      <c r="AO96" s="320">
        <v>4279</v>
      </c>
      <c r="AP96" s="320">
        <v>21396</v>
      </c>
      <c r="AQ96" s="257" t="s">
        <v>2953</v>
      </c>
      <c r="AR96" s="257" t="s">
        <v>2953</v>
      </c>
      <c r="AS96" s="290"/>
      <c r="AT96" s="290"/>
      <c r="AU96" s="290"/>
      <c r="AV96" s="290"/>
      <c r="AW96" s="290"/>
      <c r="AX96" s="290"/>
      <c r="AY96" s="290"/>
      <c r="AZ96" s="290"/>
      <c r="BA96" s="290"/>
      <c r="BB96" s="290"/>
      <c r="BC96" s="290"/>
      <c r="BD96" s="290"/>
      <c r="BE96" s="290"/>
      <c r="BF96" s="290"/>
      <c r="BG96" s="290"/>
      <c r="BH96" s="290"/>
      <c r="BI96" s="290"/>
      <c r="BJ96" s="290"/>
      <c r="BK96" s="290"/>
      <c r="BL96" s="290"/>
      <c r="BM96" s="237"/>
      <c r="BN96" s="237"/>
      <c r="BO96" s="237"/>
      <c r="BP96" s="237"/>
      <c r="BQ96" s="237"/>
      <c r="BR96" s="237"/>
      <c r="BS96" s="237"/>
      <c r="BT96" s="237"/>
      <c r="BU96" s="237"/>
      <c r="BV96" s="1"/>
      <c r="BW96" s="1"/>
    </row>
    <row r="97" s="78" customFormat="1" spans="1:75">
      <c r="A97" s="1"/>
      <c r="B97" s="1"/>
      <c r="C97" s="1"/>
      <c r="D97" s="1"/>
      <c r="E97" s="1"/>
      <c r="F97" s="1"/>
      <c r="G97" s="1394" t="s">
        <v>449</v>
      </c>
      <c r="H97" s="1394" t="s">
        <v>2387</v>
      </c>
      <c r="I97" s="1394" t="s">
        <v>222</v>
      </c>
      <c r="J97" s="1394" t="s">
        <v>539</v>
      </c>
      <c r="K97" s="1"/>
      <c r="L97" s="1394" t="s">
        <v>449</v>
      </c>
      <c r="M97" s="257" t="s">
        <v>2938</v>
      </c>
      <c r="N97" s="1394" t="s">
        <v>2387</v>
      </c>
      <c r="O97" s="1394" t="s">
        <v>596</v>
      </c>
      <c r="P97" s="258"/>
      <c r="Q97" s="262" t="s">
        <v>449</v>
      </c>
      <c r="R97" s="257" t="s">
        <v>2938</v>
      </c>
      <c r="S97" s="260" t="str">
        <f t="shared" si="1"/>
        <v>CNB6</v>
      </c>
      <c r="T97" s="1394" t="s">
        <v>2387</v>
      </c>
      <c r="U97" s="331"/>
      <c r="V97" s="1"/>
      <c r="W97" s="291" t="s">
        <v>2931</v>
      </c>
      <c r="X97" s="257" t="s">
        <v>2938</v>
      </c>
      <c r="Y97" s="257" t="s">
        <v>2965</v>
      </c>
      <c r="Z97" s="304" t="s">
        <v>596</v>
      </c>
      <c r="AA97" s="257" t="s">
        <v>2952</v>
      </c>
      <c r="AB97" s="304" t="s">
        <v>596</v>
      </c>
      <c r="AC97" s="313" t="s">
        <v>2933</v>
      </c>
      <c r="AD97" s="312">
        <v>0</v>
      </c>
      <c r="AE97" s="313"/>
      <c r="AF97" s="313" t="s">
        <v>2934</v>
      </c>
      <c r="AG97" s="320">
        <v>4279</v>
      </c>
      <c r="AH97" s="320">
        <v>21396</v>
      </c>
      <c r="AI97" s="257" t="s">
        <v>2953</v>
      </c>
      <c r="AJ97" s="257" t="s">
        <v>2953</v>
      </c>
      <c r="AK97" s="313" t="s">
        <v>2933</v>
      </c>
      <c r="AL97" s="312">
        <v>0</v>
      </c>
      <c r="AM97" s="313"/>
      <c r="AN97" s="313" t="s">
        <v>2934</v>
      </c>
      <c r="AO97" s="320">
        <v>4279</v>
      </c>
      <c r="AP97" s="320">
        <v>21396</v>
      </c>
      <c r="AQ97" s="257" t="s">
        <v>2953</v>
      </c>
      <c r="AR97" s="257" t="s">
        <v>2953</v>
      </c>
      <c r="AS97" s="290"/>
      <c r="AT97" s="290"/>
      <c r="AU97" s="290"/>
      <c r="AV97" s="290"/>
      <c r="AW97" s="290"/>
      <c r="AX97" s="290"/>
      <c r="AY97" s="290"/>
      <c r="AZ97" s="290"/>
      <c r="BA97" s="290"/>
      <c r="BB97" s="290"/>
      <c r="BC97" s="290"/>
      <c r="BD97" s="290"/>
      <c r="BE97" s="290"/>
      <c r="BF97" s="290"/>
      <c r="BG97" s="290"/>
      <c r="BH97" s="290"/>
      <c r="BI97" s="290"/>
      <c r="BJ97" s="290"/>
      <c r="BK97" s="290"/>
      <c r="BL97" s="290"/>
      <c r="BM97" s="237"/>
      <c r="BN97" s="237"/>
      <c r="BO97" s="237"/>
      <c r="BP97" s="237"/>
      <c r="BQ97" s="237"/>
      <c r="BR97" s="237"/>
      <c r="BS97" s="237"/>
      <c r="BT97" s="237"/>
      <c r="BU97" s="237"/>
      <c r="BV97" s="1"/>
      <c r="BW97" s="1"/>
    </row>
    <row r="98" s="78" customFormat="1" spans="1:75">
      <c r="A98" s="1"/>
      <c r="B98" s="1"/>
      <c r="C98" s="1"/>
      <c r="D98" s="1"/>
      <c r="E98" s="1"/>
      <c r="F98" s="1"/>
      <c r="G98" s="1394" t="s">
        <v>2940</v>
      </c>
      <c r="H98" s="1394" t="s">
        <v>2387</v>
      </c>
      <c r="I98" s="1394" t="s">
        <v>222</v>
      </c>
      <c r="J98" s="1394" t="s">
        <v>539</v>
      </c>
      <c r="K98" s="1"/>
      <c r="L98" s="1394" t="s">
        <v>2940</v>
      </c>
      <c r="M98" s="257" t="s">
        <v>2941</v>
      </c>
      <c r="N98" s="1394" t="s">
        <v>2387</v>
      </c>
      <c r="O98" s="1394" t="s">
        <v>596</v>
      </c>
      <c r="P98" s="258"/>
      <c r="Q98" s="262" t="s">
        <v>2940</v>
      </c>
      <c r="R98" s="257" t="s">
        <v>2941</v>
      </c>
      <c r="S98" s="260" t="str">
        <f t="shared" si="1"/>
        <v>CNB6</v>
      </c>
      <c r="T98" s="1394" t="s">
        <v>2387</v>
      </c>
      <c r="U98" s="331"/>
      <c r="V98" s="1"/>
      <c r="W98" s="291" t="s">
        <v>2949</v>
      </c>
      <c r="X98" s="257" t="s">
        <v>2944</v>
      </c>
      <c r="Y98" s="257" t="s">
        <v>2965</v>
      </c>
      <c r="Z98" s="257" t="s">
        <v>596</v>
      </c>
      <c r="AA98" s="257" t="s">
        <v>2952</v>
      </c>
      <c r="AB98" s="257" t="s">
        <v>596</v>
      </c>
      <c r="AC98" s="257" t="s">
        <v>2933</v>
      </c>
      <c r="AD98" s="312">
        <v>0</v>
      </c>
      <c r="AE98" s="257"/>
      <c r="AF98" s="313" t="s">
        <v>2934</v>
      </c>
      <c r="AG98" s="321">
        <v>4279</v>
      </c>
      <c r="AH98" s="321">
        <v>21396</v>
      </c>
      <c r="AI98" s="257" t="s">
        <v>2953</v>
      </c>
      <c r="AJ98" s="257" t="s">
        <v>2953</v>
      </c>
      <c r="AK98" s="257" t="s">
        <v>2933</v>
      </c>
      <c r="AL98" s="312">
        <v>0</v>
      </c>
      <c r="AM98" s="257"/>
      <c r="AN98" s="313" t="s">
        <v>2934</v>
      </c>
      <c r="AO98" s="321">
        <v>4279</v>
      </c>
      <c r="AP98" s="321">
        <v>21396</v>
      </c>
      <c r="AQ98" s="257" t="s">
        <v>2953</v>
      </c>
      <c r="AR98" s="257" t="s">
        <v>2953</v>
      </c>
      <c r="AS98" s="290"/>
      <c r="AT98" s="290"/>
      <c r="AU98" s="290"/>
      <c r="AV98" s="290"/>
      <c r="AW98" s="290"/>
      <c r="AX98" s="290"/>
      <c r="AY98" s="290"/>
      <c r="AZ98" s="290"/>
      <c r="BA98" s="290"/>
      <c r="BB98" s="290"/>
      <c r="BC98" s="290"/>
      <c r="BD98" s="290"/>
      <c r="BE98" s="290"/>
      <c r="BF98" s="290"/>
      <c r="BG98" s="290"/>
      <c r="BH98" s="290"/>
      <c r="BI98" s="290"/>
      <c r="BJ98" s="290"/>
      <c r="BK98" s="290"/>
      <c r="BL98" s="290"/>
      <c r="BM98" s="237"/>
      <c r="BN98" s="237"/>
      <c r="BO98" s="237"/>
      <c r="BP98" s="237"/>
      <c r="BQ98" s="237"/>
      <c r="BR98" s="237"/>
      <c r="BS98" s="237"/>
      <c r="BT98" s="237"/>
      <c r="BU98" s="237"/>
      <c r="BV98" s="1"/>
      <c r="BW98" s="1"/>
    </row>
    <row r="99" s="78" customFormat="1" spans="1:75">
      <c r="A99" s="1"/>
      <c r="B99" s="1"/>
      <c r="C99" s="1"/>
      <c r="D99" s="1"/>
      <c r="E99" s="1"/>
      <c r="F99" s="1"/>
      <c r="G99" s="1394" t="s">
        <v>2943</v>
      </c>
      <c r="H99" s="1394" t="s">
        <v>2387</v>
      </c>
      <c r="I99" s="1394" t="s">
        <v>222</v>
      </c>
      <c r="J99" s="1394" t="s">
        <v>539</v>
      </c>
      <c r="K99" s="1"/>
      <c r="L99" s="1394" t="s">
        <v>2943</v>
      </c>
      <c r="M99" s="257" t="s">
        <v>2944</v>
      </c>
      <c r="N99" s="1394" t="s">
        <v>2387</v>
      </c>
      <c r="O99" s="1394" t="s">
        <v>596</v>
      </c>
      <c r="P99" s="258"/>
      <c r="Q99" s="262" t="s">
        <v>2943</v>
      </c>
      <c r="R99" s="257" t="s">
        <v>2944</v>
      </c>
      <c r="S99" s="260" t="str">
        <f t="shared" si="1"/>
        <v>CNB6</v>
      </c>
      <c r="T99" s="1394" t="s">
        <v>2387</v>
      </c>
      <c r="U99" s="331"/>
      <c r="V99" s="1"/>
      <c r="W99" s="291" t="s">
        <v>2931</v>
      </c>
      <c r="X99" s="257" t="s">
        <v>2941</v>
      </c>
      <c r="Y99" s="257" t="s">
        <v>2965</v>
      </c>
      <c r="Z99" s="304" t="s">
        <v>596</v>
      </c>
      <c r="AA99" s="257" t="s">
        <v>2952</v>
      </c>
      <c r="AB99" s="304" t="s">
        <v>2950</v>
      </c>
      <c r="AC99" s="313" t="s">
        <v>2933</v>
      </c>
      <c r="AD99" s="314">
        <v>0</v>
      </c>
      <c r="AE99" s="313"/>
      <c r="AF99" s="313" t="s">
        <v>2934</v>
      </c>
      <c r="AG99" s="320">
        <v>4279</v>
      </c>
      <c r="AH99" s="320">
        <v>21396</v>
      </c>
      <c r="AI99" s="257" t="s">
        <v>2953</v>
      </c>
      <c r="AJ99" s="257" t="s">
        <v>2953</v>
      </c>
      <c r="AK99" s="313" t="s">
        <v>2933</v>
      </c>
      <c r="AL99" s="326">
        <v>0</v>
      </c>
      <c r="AM99" s="313"/>
      <c r="AN99" s="313" t="s">
        <v>2934</v>
      </c>
      <c r="AO99" s="320">
        <v>4279</v>
      </c>
      <c r="AP99" s="320">
        <v>21396</v>
      </c>
      <c r="AQ99" s="257" t="s">
        <v>2953</v>
      </c>
      <c r="AR99" s="257" t="s">
        <v>2953</v>
      </c>
      <c r="AS99" s="290"/>
      <c r="AT99" s="290"/>
      <c r="AU99" s="290"/>
      <c r="AV99" s="290"/>
      <c r="AW99" s="290"/>
      <c r="AX99" s="290"/>
      <c r="AY99" s="290"/>
      <c r="AZ99" s="290"/>
      <c r="BA99" s="290"/>
      <c r="BB99" s="290"/>
      <c r="BC99" s="290"/>
      <c r="BD99" s="290"/>
      <c r="BE99" s="290"/>
      <c r="BF99" s="290"/>
      <c r="BG99" s="290"/>
      <c r="BH99" s="290"/>
      <c r="BI99" s="290"/>
      <c r="BJ99" s="290"/>
      <c r="BK99" s="290"/>
      <c r="BL99" s="290"/>
      <c r="BM99" s="237"/>
      <c r="BN99" s="237"/>
      <c r="BO99" s="237"/>
      <c r="BP99" s="237"/>
      <c r="BQ99" s="237"/>
      <c r="BR99" s="237"/>
      <c r="BS99" s="237"/>
      <c r="BT99" s="237"/>
      <c r="BU99" s="237"/>
      <c r="BV99" s="1"/>
      <c r="BW99" s="1"/>
    </row>
    <row r="100" s="229" customFormat="1" spans="1:75">
      <c r="A100" s="1"/>
      <c r="B100" s="1"/>
      <c r="C100" s="1"/>
      <c r="D100" s="1"/>
      <c r="E100" s="1"/>
      <c r="F100" s="1"/>
      <c r="G100" s="1394" t="s">
        <v>237</v>
      </c>
      <c r="H100" s="1394" t="s">
        <v>2389</v>
      </c>
      <c r="I100" s="1394" t="s">
        <v>2966</v>
      </c>
      <c r="J100" s="1394" t="s">
        <v>539</v>
      </c>
      <c r="K100" s="1"/>
      <c r="L100" s="1394" t="s">
        <v>237</v>
      </c>
      <c r="M100" s="257" t="s">
        <v>2929</v>
      </c>
      <c r="N100" s="1394" t="s">
        <v>2389</v>
      </c>
      <c r="O100" s="1394" t="s">
        <v>596</v>
      </c>
      <c r="P100" s="258"/>
      <c r="Q100" s="262" t="s">
        <v>237</v>
      </c>
      <c r="R100" s="257" t="s">
        <v>2929</v>
      </c>
      <c r="S100" s="260" t="str">
        <f t="shared" si="1"/>
        <v>CNB7</v>
      </c>
      <c r="T100" s="1394" t="s">
        <v>2389</v>
      </c>
      <c r="U100" s="331"/>
      <c r="V100" s="1"/>
      <c r="W100" s="291" t="s">
        <v>2931</v>
      </c>
      <c r="X100" s="257" t="s">
        <v>2929</v>
      </c>
      <c r="Y100" s="257" t="s">
        <v>2967</v>
      </c>
      <c r="Z100" s="257" t="s">
        <v>596</v>
      </c>
      <c r="AA100" s="257" t="s">
        <v>2952</v>
      </c>
      <c r="AB100" s="257" t="s">
        <v>596</v>
      </c>
      <c r="AC100" s="257" t="s">
        <v>2933</v>
      </c>
      <c r="AD100" s="312">
        <v>0</v>
      </c>
      <c r="AE100" s="257"/>
      <c r="AF100" s="313" t="s">
        <v>2934</v>
      </c>
      <c r="AG100" s="320">
        <v>4279</v>
      </c>
      <c r="AH100" s="320">
        <v>21396</v>
      </c>
      <c r="AI100" s="257" t="s">
        <v>2953</v>
      </c>
      <c r="AJ100" s="257" t="s">
        <v>2953</v>
      </c>
      <c r="AK100" s="257" t="s">
        <v>2933</v>
      </c>
      <c r="AL100" s="312">
        <v>0</v>
      </c>
      <c r="AM100" s="257"/>
      <c r="AN100" s="313" t="s">
        <v>2934</v>
      </c>
      <c r="AO100" s="320">
        <v>4279</v>
      </c>
      <c r="AP100" s="320">
        <v>21396</v>
      </c>
      <c r="AQ100" s="257" t="s">
        <v>2953</v>
      </c>
      <c r="AR100" s="257" t="s">
        <v>2953</v>
      </c>
      <c r="AS100" s="290"/>
      <c r="AT100" s="290"/>
      <c r="AU100" s="290"/>
      <c r="AV100" s="290"/>
      <c r="AW100" s="290"/>
      <c r="AX100" s="290"/>
      <c r="AY100" s="290"/>
      <c r="AZ100" s="290"/>
      <c r="BA100" s="290"/>
      <c r="BB100" s="290"/>
      <c r="BC100" s="290"/>
      <c r="BD100" s="290"/>
      <c r="BE100" s="290"/>
      <c r="BF100" s="290"/>
      <c r="BG100" s="290"/>
      <c r="BH100" s="290"/>
      <c r="BI100" s="290"/>
      <c r="BJ100" s="290"/>
      <c r="BK100" s="290"/>
      <c r="BL100" s="290"/>
      <c r="BM100" s="237"/>
      <c r="BN100" s="237"/>
      <c r="BO100" s="237"/>
      <c r="BP100" s="237"/>
      <c r="BQ100" s="237"/>
      <c r="BR100" s="237"/>
      <c r="BS100" s="237"/>
      <c r="BT100" s="237"/>
      <c r="BU100" s="237"/>
      <c r="BV100" s="1"/>
      <c r="BW100" s="1"/>
    </row>
    <row r="101" s="229" customFormat="1" spans="1:75">
      <c r="A101" s="1"/>
      <c r="B101" s="1"/>
      <c r="C101" s="1"/>
      <c r="D101" s="1"/>
      <c r="E101" s="1"/>
      <c r="F101" s="1"/>
      <c r="G101" s="1394" t="s">
        <v>205</v>
      </c>
      <c r="H101" s="1394" t="s">
        <v>2389</v>
      </c>
      <c r="I101" s="1394" t="s">
        <v>2966</v>
      </c>
      <c r="J101" s="1394" t="s">
        <v>539</v>
      </c>
      <c r="K101" s="1"/>
      <c r="L101" s="1394" t="s">
        <v>205</v>
      </c>
      <c r="M101" s="257" t="s">
        <v>2936</v>
      </c>
      <c r="N101" s="1394" t="s">
        <v>2389</v>
      </c>
      <c r="O101" s="1394" t="s">
        <v>596</v>
      </c>
      <c r="P101" s="258"/>
      <c r="Q101" s="262" t="s">
        <v>205</v>
      </c>
      <c r="R101" s="257" t="s">
        <v>2936</v>
      </c>
      <c r="S101" s="260" t="str">
        <f t="shared" si="1"/>
        <v>CNB7</v>
      </c>
      <c r="T101" s="1394" t="s">
        <v>2389</v>
      </c>
      <c r="U101" s="331"/>
      <c r="V101" s="1"/>
      <c r="W101" s="291" t="s">
        <v>2931</v>
      </c>
      <c r="X101" s="257" t="s">
        <v>2936</v>
      </c>
      <c r="Y101" s="257" t="s">
        <v>2967</v>
      </c>
      <c r="Z101" s="304" t="s">
        <v>596</v>
      </c>
      <c r="AA101" s="257" t="s">
        <v>2952</v>
      </c>
      <c r="AB101" s="304" t="s">
        <v>596</v>
      </c>
      <c r="AC101" s="313" t="s">
        <v>2933</v>
      </c>
      <c r="AD101" s="312">
        <v>0</v>
      </c>
      <c r="AE101" s="313"/>
      <c r="AF101" s="313" t="s">
        <v>2934</v>
      </c>
      <c r="AG101" s="320">
        <v>4279</v>
      </c>
      <c r="AH101" s="320">
        <v>21396</v>
      </c>
      <c r="AI101" s="257" t="s">
        <v>2953</v>
      </c>
      <c r="AJ101" s="257" t="s">
        <v>2953</v>
      </c>
      <c r="AK101" s="313" t="s">
        <v>2933</v>
      </c>
      <c r="AL101" s="312">
        <v>0</v>
      </c>
      <c r="AM101" s="313"/>
      <c r="AN101" s="313" t="s">
        <v>2934</v>
      </c>
      <c r="AO101" s="320">
        <v>4279</v>
      </c>
      <c r="AP101" s="320">
        <v>21396</v>
      </c>
      <c r="AQ101" s="257" t="s">
        <v>2953</v>
      </c>
      <c r="AR101" s="257" t="s">
        <v>2953</v>
      </c>
      <c r="AS101" s="290"/>
      <c r="AT101" s="290"/>
      <c r="AU101" s="290"/>
      <c r="AV101" s="290"/>
      <c r="AW101" s="290"/>
      <c r="AX101" s="290"/>
      <c r="AY101" s="290"/>
      <c r="AZ101" s="290"/>
      <c r="BA101" s="290"/>
      <c r="BB101" s="290"/>
      <c r="BC101" s="290"/>
      <c r="BD101" s="290"/>
      <c r="BE101" s="290"/>
      <c r="BF101" s="290"/>
      <c r="BG101" s="290"/>
      <c r="BH101" s="290"/>
      <c r="BI101" s="290"/>
      <c r="BJ101" s="290"/>
      <c r="BK101" s="290"/>
      <c r="BL101" s="290"/>
      <c r="BM101" s="237"/>
      <c r="BN101" s="237"/>
      <c r="BO101" s="237"/>
      <c r="BP101" s="237"/>
      <c r="BQ101" s="237"/>
      <c r="BR101" s="237"/>
      <c r="BS101" s="237"/>
      <c r="BT101" s="237"/>
      <c r="BU101" s="237"/>
      <c r="BV101" s="1"/>
      <c r="BW101" s="1"/>
    </row>
    <row r="102" s="230" customFormat="1" spans="1:75">
      <c r="A102" s="1"/>
      <c r="B102" s="1"/>
      <c r="C102" s="1"/>
      <c r="D102" s="1"/>
      <c r="E102" s="1"/>
      <c r="F102" s="1"/>
      <c r="G102" s="1394" t="s">
        <v>449</v>
      </c>
      <c r="H102" s="1394" t="s">
        <v>2389</v>
      </c>
      <c r="I102" s="1394" t="s">
        <v>2966</v>
      </c>
      <c r="J102" s="1394" t="s">
        <v>539</v>
      </c>
      <c r="K102" s="1"/>
      <c r="L102" s="1394" t="s">
        <v>449</v>
      </c>
      <c r="M102" s="257" t="s">
        <v>2938</v>
      </c>
      <c r="N102" s="1394" t="s">
        <v>2389</v>
      </c>
      <c r="O102" s="1394" t="s">
        <v>596</v>
      </c>
      <c r="P102" s="258"/>
      <c r="Q102" s="262" t="s">
        <v>449</v>
      </c>
      <c r="R102" s="257" t="s">
        <v>2938</v>
      </c>
      <c r="S102" s="260" t="str">
        <f t="shared" si="1"/>
        <v>CNB7</v>
      </c>
      <c r="T102" s="1394" t="s">
        <v>2389</v>
      </c>
      <c r="U102" s="331"/>
      <c r="V102" s="1"/>
      <c r="W102" s="291" t="s">
        <v>2931</v>
      </c>
      <c r="X102" s="257" t="s">
        <v>2938</v>
      </c>
      <c r="Y102" s="257" t="s">
        <v>2967</v>
      </c>
      <c r="Z102" s="304" t="s">
        <v>596</v>
      </c>
      <c r="AA102" s="257" t="s">
        <v>2952</v>
      </c>
      <c r="AB102" s="304" t="s">
        <v>596</v>
      </c>
      <c r="AC102" s="313" t="s">
        <v>2933</v>
      </c>
      <c r="AD102" s="312">
        <v>0</v>
      </c>
      <c r="AE102" s="313"/>
      <c r="AF102" s="313" t="s">
        <v>2934</v>
      </c>
      <c r="AG102" s="320">
        <v>4279</v>
      </c>
      <c r="AH102" s="320">
        <v>21396</v>
      </c>
      <c r="AI102" s="257" t="s">
        <v>2953</v>
      </c>
      <c r="AJ102" s="257" t="s">
        <v>2953</v>
      </c>
      <c r="AK102" s="313" t="s">
        <v>2933</v>
      </c>
      <c r="AL102" s="312">
        <v>0</v>
      </c>
      <c r="AM102" s="313"/>
      <c r="AN102" s="313" t="s">
        <v>2934</v>
      </c>
      <c r="AO102" s="320">
        <v>4279</v>
      </c>
      <c r="AP102" s="320">
        <v>21396</v>
      </c>
      <c r="AQ102" s="257" t="s">
        <v>2953</v>
      </c>
      <c r="AR102" s="257" t="s">
        <v>2953</v>
      </c>
      <c r="AS102" s="290"/>
      <c r="AT102" s="290"/>
      <c r="AU102" s="290"/>
      <c r="AV102" s="290"/>
      <c r="AW102" s="290"/>
      <c r="AX102" s="290"/>
      <c r="AY102" s="290"/>
      <c r="AZ102" s="290"/>
      <c r="BA102" s="290"/>
      <c r="BB102" s="290"/>
      <c r="BC102" s="290"/>
      <c r="BD102" s="290"/>
      <c r="BE102" s="290"/>
      <c r="BF102" s="290"/>
      <c r="BG102" s="290"/>
      <c r="BH102" s="290"/>
      <c r="BI102" s="290"/>
      <c r="BJ102" s="290"/>
      <c r="BK102" s="290"/>
      <c r="BL102" s="290"/>
      <c r="BM102" s="237"/>
      <c r="BN102" s="237"/>
      <c r="BO102" s="237"/>
      <c r="BP102" s="237"/>
      <c r="BQ102" s="237"/>
      <c r="BR102" s="237"/>
      <c r="BS102" s="237"/>
      <c r="BT102" s="237"/>
      <c r="BU102" s="237"/>
      <c r="BV102" s="1"/>
      <c r="BW102" s="1"/>
    </row>
    <row r="103" s="78" customFormat="1" spans="1:75">
      <c r="A103" s="1"/>
      <c r="B103" s="1"/>
      <c r="C103" s="1"/>
      <c r="D103" s="1"/>
      <c r="E103" s="1"/>
      <c r="F103" s="1"/>
      <c r="G103" s="1394" t="s">
        <v>2940</v>
      </c>
      <c r="H103" s="1394" t="s">
        <v>2389</v>
      </c>
      <c r="I103" s="1394" t="s">
        <v>2966</v>
      </c>
      <c r="J103" s="1394" t="s">
        <v>539</v>
      </c>
      <c r="K103" s="1"/>
      <c r="L103" s="1394" t="s">
        <v>2940</v>
      </c>
      <c r="M103" s="257" t="s">
        <v>2941</v>
      </c>
      <c r="N103" s="1394" t="s">
        <v>2389</v>
      </c>
      <c r="O103" s="1394" t="s">
        <v>596</v>
      </c>
      <c r="P103" s="258"/>
      <c r="Q103" s="262" t="s">
        <v>2940</v>
      </c>
      <c r="R103" s="257" t="s">
        <v>2941</v>
      </c>
      <c r="S103" s="260" t="str">
        <f t="shared" si="1"/>
        <v>CNB7</v>
      </c>
      <c r="T103" s="1394" t="s">
        <v>2389</v>
      </c>
      <c r="U103" s="331"/>
      <c r="V103" s="1"/>
      <c r="W103" s="291" t="s">
        <v>2949</v>
      </c>
      <c r="X103" s="257" t="s">
        <v>2944</v>
      </c>
      <c r="Y103" s="257" t="s">
        <v>2967</v>
      </c>
      <c r="Z103" s="257" t="s">
        <v>596</v>
      </c>
      <c r="AA103" s="257" t="s">
        <v>2952</v>
      </c>
      <c r="AB103" s="257" t="s">
        <v>596</v>
      </c>
      <c r="AC103" s="257" t="s">
        <v>2933</v>
      </c>
      <c r="AD103" s="312">
        <v>0</v>
      </c>
      <c r="AE103" s="257"/>
      <c r="AF103" s="313" t="s">
        <v>2934</v>
      </c>
      <c r="AG103" s="321">
        <v>4279</v>
      </c>
      <c r="AH103" s="321">
        <v>21396</v>
      </c>
      <c r="AI103" s="257" t="s">
        <v>2953</v>
      </c>
      <c r="AJ103" s="257" t="s">
        <v>2953</v>
      </c>
      <c r="AK103" s="257" t="s">
        <v>2933</v>
      </c>
      <c r="AL103" s="312">
        <v>0</v>
      </c>
      <c r="AM103" s="257"/>
      <c r="AN103" s="313" t="s">
        <v>2934</v>
      </c>
      <c r="AO103" s="321">
        <v>4279</v>
      </c>
      <c r="AP103" s="321">
        <v>21396</v>
      </c>
      <c r="AQ103" s="257" t="s">
        <v>2953</v>
      </c>
      <c r="AR103" s="257" t="s">
        <v>2953</v>
      </c>
      <c r="AS103" s="290"/>
      <c r="AT103" s="290"/>
      <c r="AU103" s="290"/>
      <c r="AV103" s="290"/>
      <c r="AW103" s="290"/>
      <c r="AX103" s="290"/>
      <c r="AY103" s="290"/>
      <c r="AZ103" s="290"/>
      <c r="BA103" s="290"/>
      <c r="BB103" s="290"/>
      <c r="BC103" s="290"/>
      <c r="BD103" s="290"/>
      <c r="BE103" s="290"/>
      <c r="BF103" s="290"/>
      <c r="BG103" s="290"/>
      <c r="BH103" s="290"/>
      <c r="BI103" s="290"/>
      <c r="BJ103" s="290"/>
      <c r="BK103" s="290"/>
      <c r="BL103" s="290"/>
      <c r="BM103" s="237"/>
      <c r="BN103" s="237"/>
      <c r="BO103" s="237"/>
      <c r="BP103" s="237"/>
      <c r="BQ103" s="237"/>
      <c r="BR103" s="237"/>
      <c r="BS103" s="237"/>
      <c r="BT103" s="237"/>
      <c r="BU103" s="237"/>
      <c r="BV103" s="1"/>
      <c r="BW103" s="1"/>
    </row>
    <row r="104" s="78" customFormat="1" spans="1:75">
      <c r="A104" s="1"/>
      <c r="B104" s="1"/>
      <c r="C104" s="1"/>
      <c r="D104" s="1"/>
      <c r="E104" s="1"/>
      <c r="F104" s="1"/>
      <c r="G104" s="1394" t="s">
        <v>2943</v>
      </c>
      <c r="H104" s="1394" t="s">
        <v>2389</v>
      </c>
      <c r="I104" s="1394" t="s">
        <v>2966</v>
      </c>
      <c r="J104" s="1394" t="s">
        <v>539</v>
      </c>
      <c r="K104" s="1"/>
      <c r="L104" s="1394" t="s">
        <v>2943</v>
      </c>
      <c r="M104" s="257" t="s">
        <v>2944</v>
      </c>
      <c r="N104" s="1394" t="s">
        <v>2389</v>
      </c>
      <c r="O104" s="1394" t="s">
        <v>596</v>
      </c>
      <c r="P104" s="258"/>
      <c r="Q104" s="262" t="s">
        <v>2943</v>
      </c>
      <c r="R104" s="257" t="s">
        <v>2944</v>
      </c>
      <c r="S104" s="260" t="str">
        <f t="shared" si="1"/>
        <v>CNB7</v>
      </c>
      <c r="T104" s="1394" t="s">
        <v>2389</v>
      </c>
      <c r="U104" s="331"/>
      <c r="V104" s="1"/>
      <c r="W104" s="291" t="s">
        <v>2931</v>
      </c>
      <c r="X104" s="257" t="s">
        <v>2941</v>
      </c>
      <c r="Y104" s="257" t="s">
        <v>2967</v>
      </c>
      <c r="Z104" s="304" t="s">
        <v>596</v>
      </c>
      <c r="AA104" s="257" t="s">
        <v>2952</v>
      </c>
      <c r="AB104" s="304" t="s">
        <v>2950</v>
      </c>
      <c r="AC104" s="313" t="s">
        <v>2933</v>
      </c>
      <c r="AD104" s="314">
        <v>0</v>
      </c>
      <c r="AE104" s="313"/>
      <c r="AF104" s="313" t="s">
        <v>2934</v>
      </c>
      <c r="AG104" s="320">
        <v>4279</v>
      </c>
      <c r="AH104" s="320">
        <v>21396</v>
      </c>
      <c r="AI104" s="257" t="s">
        <v>2953</v>
      </c>
      <c r="AJ104" s="257" t="s">
        <v>2953</v>
      </c>
      <c r="AK104" s="313" t="s">
        <v>2933</v>
      </c>
      <c r="AL104" s="326">
        <v>0</v>
      </c>
      <c r="AM104" s="313"/>
      <c r="AN104" s="313" t="s">
        <v>2934</v>
      </c>
      <c r="AO104" s="320">
        <v>4279</v>
      </c>
      <c r="AP104" s="320">
        <v>21396</v>
      </c>
      <c r="AQ104" s="257" t="s">
        <v>2953</v>
      </c>
      <c r="AR104" s="257" t="s">
        <v>2953</v>
      </c>
      <c r="AS104" s="290"/>
      <c r="AT104" s="290"/>
      <c r="AU104" s="290"/>
      <c r="AV104" s="290"/>
      <c r="AW104" s="290"/>
      <c r="AX104" s="290"/>
      <c r="AY104" s="290"/>
      <c r="AZ104" s="290"/>
      <c r="BA104" s="290"/>
      <c r="BB104" s="290"/>
      <c r="BC104" s="290"/>
      <c r="BD104" s="290"/>
      <c r="BE104" s="290"/>
      <c r="BF104" s="290"/>
      <c r="BG104" s="290"/>
      <c r="BH104" s="290"/>
      <c r="BI104" s="290"/>
      <c r="BJ104" s="290"/>
      <c r="BK104" s="290"/>
      <c r="BL104" s="290"/>
      <c r="BM104" s="237"/>
      <c r="BN104" s="237"/>
      <c r="BO104" s="237"/>
      <c r="BP104" s="237"/>
      <c r="BQ104" s="237"/>
      <c r="BR104" s="237"/>
      <c r="BS104" s="237"/>
      <c r="BT104" s="237"/>
      <c r="BU104" s="237"/>
      <c r="BV104" s="1"/>
      <c r="BW104" s="1"/>
    </row>
    <row r="105" s="78" customFormat="1" spans="1:75">
      <c r="A105" s="1"/>
      <c r="B105" s="1"/>
      <c r="C105" s="1"/>
      <c r="D105" s="1"/>
      <c r="E105" s="1"/>
      <c r="F105" s="1"/>
      <c r="G105" s="1394" t="s">
        <v>237</v>
      </c>
      <c r="H105" s="1394" t="s">
        <v>2391</v>
      </c>
      <c r="I105" s="1394" t="s">
        <v>2714</v>
      </c>
      <c r="J105" s="1394" t="s">
        <v>539</v>
      </c>
      <c r="K105" s="1"/>
      <c r="L105" s="1394" t="s">
        <v>237</v>
      </c>
      <c r="M105" s="257" t="s">
        <v>2929</v>
      </c>
      <c r="N105" s="1394" t="s">
        <v>2391</v>
      </c>
      <c r="O105" s="1394" t="s">
        <v>596</v>
      </c>
      <c r="P105" s="258"/>
      <c r="Q105" s="262" t="s">
        <v>237</v>
      </c>
      <c r="R105" s="257" t="s">
        <v>2929</v>
      </c>
      <c r="S105" s="260" t="str">
        <f t="shared" si="1"/>
        <v>CNB8</v>
      </c>
      <c r="T105" s="1394" t="s">
        <v>2391</v>
      </c>
      <c r="U105" s="331"/>
      <c r="V105" s="1"/>
      <c r="W105" s="291" t="s">
        <v>2931</v>
      </c>
      <c r="X105" s="257" t="s">
        <v>2929</v>
      </c>
      <c r="Y105" s="257" t="s">
        <v>2968</v>
      </c>
      <c r="Z105" s="257" t="s">
        <v>596</v>
      </c>
      <c r="AA105" s="257" t="s">
        <v>2952</v>
      </c>
      <c r="AB105" s="257" t="s">
        <v>596</v>
      </c>
      <c r="AC105" s="257" t="s">
        <v>2933</v>
      </c>
      <c r="AD105" s="312">
        <v>0</v>
      </c>
      <c r="AE105" s="257"/>
      <c r="AF105" s="313" t="s">
        <v>2934</v>
      </c>
      <c r="AG105" s="320">
        <v>4279</v>
      </c>
      <c r="AH105" s="320">
        <v>21396</v>
      </c>
      <c r="AI105" s="257" t="s">
        <v>2953</v>
      </c>
      <c r="AJ105" s="257" t="s">
        <v>2953</v>
      </c>
      <c r="AK105" s="257" t="s">
        <v>2933</v>
      </c>
      <c r="AL105" s="312">
        <v>0</v>
      </c>
      <c r="AM105" s="257"/>
      <c r="AN105" s="313" t="s">
        <v>2934</v>
      </c>
      <c r="AO105" s="320">
        <v>4279</v>
      </c>
      <c r="AP105" s="320">
        <v>21396</v>
      </c>
      <c r="AQ105" s="257" t="s">
        <v>2953</v>
      </c>
      <c r="AR105" s="257" t="s">
        <v>2953</v>
      </c>
      <c r="AS105" s="290"/>
      <c r="AT105" s="290"/>
      <c r="AU105" s="290"/>
      <c r="AV105" s="290"/>
      <c r="AW105" s="290"/>
      <c r="AX105" s="290"/>
      <c r="AY105" s="290"/>
      <c r="AZ105" s="290"/>
      <c r="BA105" s="290"/>
      <c r="BB105" s="290"/>
      <c r="BC105" s="290"/>
      <c r="BD105" s="290"/>
      <c r="BE105" s="290"/>
      <c r="BF105" s="290"/>
      <c r="BG105" s="290"/>
      <c r="BH105" s="290"/>
      <c r="BI105" s="290"/>
      <c r="BJ105" s="290"/>
      <c r="BK105" s="290"/>
      <c r="BL105" s="290"/>
      <c r="BM105" s="237"/>
      <c r="BN105" s="237"/>
      <c r="BO105" s="237"/>
      <c r="BP105" s="237"/>
      <c r="BQ105" s="237"/>
      <c r="BR105" s="237"/>
      <c r="BS105" s="237"/>
      <c r="BT105" s="237"/>
      <c r="BU105" s="237"/>
      <c r="BV105" s="1"/>
      <c r="BW105" s="1"/>
    </row>
    <row r="106" s="229" customFormat="1" spans="1:75">
      <c r="A106" s="1"/>
      <c r="B106" s="1"/>
      <c r="C106" s="1"/>
      <c r="D106" s="1"/>
      <c r="E106" s="1"/>
      <c r="F106" s="1"/>
      <c r="G106" s="1394" t="s">
        <v>205</v>
      </c>
      <c r="H106" s="1394" t="s">
        <v>2391</v>
      </c>
      <c r="I106" s="1394" t="s">
        <v>2714</v>
      </c>
      <c r="J106" s="1394" t="s">
        <v>539</v>
      </c>
      <c r="K106" s="1"/>
      <c r="L106" s="1394" t="s">
        <v>205</v>
      </c>
      <c r="M106" s="257" t="s">
        <v>2936</v>
      </c>
      <c r="N106" s="1394" t="s">
        <v>2391</v>
      </c>
      <c r="O106" s="1394" t="s">
        <v>596</v>
      </c>
      <c r="P106" s="258"/>
      <c r="Q106" s="262" t="s">
        <v>205</v>
      </c>
      <c r="R106" s="257" t="s">
        <v>2936</v>
      </c>
      <c r="S106" s="260" t="str">
        <f t="shared" si="1"/>
        <v>CNB8</v>
      </c>
      <c r="T106" s="1394" t="s">
        <v>2391</v>
      </c>
      <c r="U106" s="331"/>
      <c r="V106" s="1"/>
      <c r="W106" s="291" t="s">
        <v>2931</v>
      </c>
      <c r="X106" s="257" t="s">
        <v>2936</v>
      </c>
      <c r="Y106" s="257" t="s">
        <v>2968</v>
      </c>
      <c r="Z106" s="304" t="s">
        <v>596</v>
      </c>
      <c r="AA106" s="257" t="s">
        <v>2952</v>
      </c>
      <c r="AB106" s="304" t="s">
        <v>596</v>
      </c>
      <c r="AC106" s="313" t="s">
        <v>2933</v>
      </c>
      <c r="AD106" s="312">
        <v>0</v>
      </c>
      <c r="AE106" s="313"/>
      <c r="AF106" s="313" t="s">
        <v>2934</v>
      </c>
      <c r="AG106" s="320">
        <v>4279</v>
      </c>
      <c r="AH106" s="320">
        <v>21396</v>
      </c>
      <c r="AI106" s="257" t="s">
        <v>2953</v>
      </c>
      <c r="AJ106" s="257" t="s">
        <v>2953</v>
      </c>
      <c r="AK106" s="313" t="s">
        <v>2933</v>
      </c>
      <c r="AL106" s="312">
        <v>0</v>
      </c>
      <c r="AM106" s="313"/>
      <c r="AN106" s="313" t="s">
        <v>2934</v>
      </c>
      <c r="AO106" s="320">
        <v>4279</v>
      </c>
      <c r="AP106" s="320">
        <v>21396</v>
      </c>
      <c r="AQ106" s="257" t="s">
        <v>2953</v>
      </c>
      <c r="AR106" s="257" t="s">
        <v>2953</v>
      </c>
      <c r="AS106" s="290"/>
      <c r="AT106" s="290"/>
      <c r="AU106" s="290"/>
      <c r="AV106" s="290"/>
      <c r="AW106" s="290"/>
      <c r="AX106" s="290"/>
      <c r="AY106" s="290"/>
      <c r="AZ106" s="290"/>
      <c r="BA106" s="290"/>
      <c r="BB106" s="290"/>
      <c r="BC106" s="290"/>
      <c r="BD106" s="290"/>
      <c r="BE106" s="290"/>
      <c r="BF106" s="290"/>
      <c r="BG106" s="290"/>
      <c r="BH106" s="290"/>
      <c r="BI106" s="290"/>
      <c r="BJ106" s="290"/>
      <c r="BK106" s="290"/>
      <c r="BL106" s="290"/>
      <c r="BM106" s="237"/>
      <c r="BN106" s="237"/>
      <c r="BO106" s="237"/>
      <c r="BP106" s="237"/>
      <c r="BQ106" s="237"/>
      <c r="BR106" s="237"/>
      <c r="BS106" s="237"/>
      <c r="BT106" s="237"/>
      <c r="BU106" s="237"/>
      <c r="BV106" s="1"/>
      <c r="BW106" s="1"/>
    </row>
    <row r="107" s="230" customFormat="1" spans="1:75">
      <c r="A107" s="1"/>
      <c r="B107" s="1"/>
      <c r="C107" s="1"/>
      <c r="D107" s="1"/>
      <c r="E107" s="1"/>
      <c r="F107" s="1"/>
      <c r="G107" s="1394" t="s">
        <v>449</v>
      </c>
      <c r="H107" s="1394" t="s">
        <v>2391</v>
      </c>
      <c r="I107" s="1394" t="s">
        <v>2714</v>
      </c>
      <c r="J107" s="1394" t="s">
        <v>539</v>
      </c>
      <c r="K107" s="1"/>
      <c r="L107" s="1394" t="s">
        <v>449</v>
      </c>
      <c r="M107" s="257" t="s">
        <v>2938</v>
      </c>
      <c r="N107" s="1394" t="s">
        <v>2391</v>
      </c>
      <c r="O107" s="1394" t="s">
        <v>596</v>
      </c>
      <c r="P107" s="258"/>
      <c r="Q107" s="262" t="s">
        <v>449</v>
      </c>
      <c r="R107" s="257" t="s">
        <v>2938</v>
      </c>
      <c r="S107" s="260" t="str">
        <f t="shared" si="1"/>
        <v>CNB8</v>
      </c>
      <c r="T107" s="1394" t="s">
        <v>2391</v>
      </c>
      <c r="U107" s="331"/>
      <c r="V107" s="1"/>
      <c r="W107" s="291" t="s">
        <v>2931</v>
      </c>
      <c r="X107" s="257" t="s">
        <v>2938</v>
      </c>
      <c r="Y107" s="257" t="s">
        <v>2968</v>
      </c>
      <c r="Z107" s="304" t="s">
        <v>596</v>
      </c>
      <c r="AA107" s="257" t="s">
        <v>2952</v>
      </c>
      <c r="AB107" s="304" t="s">
        <v>596</v>
      </c>
      <c r="AC107" s="313" t="s">
        <v>2933</v>
      </c>
      <c r="AD107" s="312">
        <v>0</v>
      </c>
      <c r="AE107" s="313"/>
      <c r="AF107" s="313" t="s">
        <v>2934</v>
      </c>
      <c r="AG107" s="320">
        <v>4279</v>
      </c>
      <c r="AH107" s="320">
        <v>21396</v>
      </c>
      <c r="AI107" s="257" t="s">
        <v>2953</v>
      </c>
      <c r="AJ107" s="257" t="s">
        <v>2953</v>
      </c>
      <c r="AK107" s="313" t="s">
        <v>2933</v>
      </c>
      <c r="AL107" s="312">
        <v>0</v>
      </c>
      <c r="AM107" s="313"/>
      <c r="AN107" s="313" t="s">
        <v>2934</v>
      </c>
      <c r="AO107" s="320">
        <v>4279</v>
      </c>
      <c r="AP107" s="320">
        <v>21396</v>
      </c>
      <c r="AQ107" s="257" t="s">
        <v>2953</v>
      </c>
      <c r="AR107" s="257" t="s">
        <v>2953</v>
      </c>
      <c r="AS107" s="290"/>
      <c r="AT107" s="290"/>
      <c r="AU107" s="290"/>
      <c r="AV107" s="290"/>
      <c r="AW107" s="290"/>
      <c r="AX107" s="290"/>
      <c r="AY107" s="290"/>
      <c r="AZ107" s="290"/>
      <c r="BA107" s="290"/>
      <c r="BB107" s="290"/>
      <c r="BC107" s="290"/>
      <c r="BD107" s="290"/>
      <c r="BE107" s="290"/>
      <c r="BF107" s="290"/>
      <c r="BG107" s="290"/>
      <c r="BH107" s="290"/>
      <c r="BI107" s="290"/>
      <c r="BJ107" s="290"/>
      <c r="BK107" s="290"/>
      <c r="BL107" s="290"/>
      <c r="BM107" s="237"/>
      <c r="BN107" s="237"/>
      <c r="BO107" s="237"/>
      <c r="BP107" s="237"/>
      <c r="BQ107" s="237"/>
      <c r="BR107" s="237"/>
      <c r="BS107" s="237"/>
      <c r="BT107" s="237"/>
      <c r="BU107" s="237"/>
      <c r="BV107" s="1"/>
      <c r="BW107" s="1"/>
    </row>
    <row r="108" s="78" customFormat="1" spans="1:75">
      <c r="A108" s="1"/>
      <c r="B108" s="1"/>
      <c r="C108" s="1"/>
      <c r="D108" s="1"/>
      <c r="E108" s="1"/>
      <c r="F108" s="1"/>
      <c r="G108" s="1394" t="s">
        <v>2940</v>
      </c>
      <c r="H108" s="1394" t="s">
        <v>2391</v>
      </c>
      <c r="I108" s="1394" t="s">
        <v>2714</v>
      </c>
      <c r="J108" s="1394" t="s">
        <v>539</v>
      </c>
      <c r="K108" s="1"/>
      <c r="L108" s="1394" t="s">
        <v>2940</v>
      </c>
      <c r="M108" s="257" t="s">
        <v>2941</v>
      </c>
      <c r="N108" s="1394" t="s">
        <v>2391</v>
      </c>
      <c r="O108" s="1394" t="s">
        <v>596</v>
      </c>
      <c r="P108" s="258"/>
      <c r="Q108" s="262" t="s">
        <v>2940</v>
      </c>
      <c r="R108" s="257" t="s">
        <v>2941</v>
      </c>
      <c r="S108" s="260" t="str">
        <f t="shared" si="1"/>
        <v>CNB8</v>
      </c>
      <c r="T108" s="1394" t="s">
        <v>2391</v>
      </c>
      <c r="U108" s="331"/>
      <c r="V108" s="1"/>
      <c r="W108" s="291" t="s">
        <v>2949</v>
      </c>
      <c r="X108" s="257" t="s">
        <v>2944</v>
      </c>
      <c r="Y108" s="257" t="s">
        <v>2968</v>
      </c>
      <c r="Z108" s="257" t="s">
        <v>596</v>
      </c>
      <c r="AA108" s="257" t="s">
        <v>2952</v>
      </c>
      <c r="AB108" s="257" t="s">
        <v>596</v>
      </c>
      <c r="AC108" s="257" t="s">
        <v>2933</v>
      </c>
      <c r="AD108" s="312">
        <v>0</v>
      </c>
      <c r="AE108" s="257"/>
      <c r="AF108" s="313" t="s">
        <v>2934</v>
      </c>
      <c r="AG108" s="321">
        <v>4279</v>
      </c>
      <c r="AH108" s="321">
        <v>21396</v>
      </c>
      <c r="AI108" s="257" t="s">
        <v>2953</v>
      </c>
      <c r="AJ108" s="257" t="s">
        <v>2953</v>
      </c>
      <c r="AK108" s="257" t="s">
        <v>2933</v>
      </c>
      <c r="AL108" s="312">
        <v>0</v>
      </c>
      <c r="AM108" s="257"/>
      <c r="AN108" s="313" t="s">
        <v>2934</v>
      </c>
      <c r="AO108" s="321">
        <v>4279</v>
      </c>
      <c r="AP108" s="321">
        <v>21396</v>
      </c>
      <c r="AQ108" s="257" t="s">
        <v>2953</v>
      </c>
      <c r="AR108" s="257" t="s">
        <v>2953</v>
      </c>
      <c r="AS108" s="290"/>
      <c r="AT108" s="290"/>
      <c r="AU108" s="290"/>
      <c r="AV108" s="290"/>
      <c r="AW108" s="290"/>
      <c r="AX108" s="290"/>
      <c r="AY108" s="290"/>
      <c r="AZ108" s="290"/>
      <c r="BA108" s="290"/>
      <c r="BB108" s="290"/>
      <c r="BC108" s="290"/>
      <c r="BD108" s="290"/>
      <c r="BE108" s="290"/>
      <c r="BF108" s="290"/>
      <c r="BG108" s="290"/>
      <c r="BH108" s="290"/>
      <c r="BI108" s="290"/>
      <c r="BJ108" s="290"/>
      <c r="BK108" s="290"/>
      <c r="BL108" s="290"/>
      <c r="BM108" s="237"/>
      <c r="BN108" s="237"/>
      <c r="BO108" s="237"/>
      <c r="BP108" s="237"/>
      <c r="BQ108" s="237"/>
      <c r="BR108" s="237"/>
      <c r="BS108" s="237"/>
      <c r="BT108" s="237"/>
      <c r="BU108" s="237"/>
      <c r="BV108" s="1"/>
      <c r="BW108" s="1"/>
    </row>
    <row r="109" s="78" customFormat="1" spans="1:75">
      <c r="A109" s="1"/>
      <c r="B109" s="1"/>
      <c r="C109" s="1"/>
      <c r="D109" s="1"/>
      <c r="E109" s="1"/>
      <c r="F109" s="1"/>
      <c r="G109" s="1394" t="s">
        <v>2943</v>
      </c>
      <c r="H109" s="1394" t="s">
        <v>2391</v>
      </c>
      <c r="I109" s="1394" t="s">
        <v>2714</v>
      </c>
      <c r="J109" s="1394" t="s">
        <v>539</v>
      </c>
      <c r="K109" s="1"/>
      <c r="L109" s="1394" t="s">
        <v>2943</v>
      </c>
      <c r="M109" s="257" t="s">
        <v>2944</v>
      </c>
      <c r="N109" s="1394" t="s">
        <v>2391</v>
      </c>
      <c r="O109" s="1394" t="s">
        <v>596</v>
      </c>
      <c r="P109" s="258"/>
      <c r="Q109" s="262" t="s">
        <v>2943</v>
      </c>
      <c r="R109" s="257" t="s">
        <v>2944</v>
      </c>
      <c r="S109" s="260" t="str">
        <f t="shared" si="1"/>
        <v>CNB8</v>
      </c>
      <c r="T109" s="1394" t="s">
        <v>2391</v>
      </c>
      <c r="U109" s="331"/>
      <c r="V109" s="1"/>
      <c r="W109" s="291" t="s">
        <v>2931</v>
      </c>
      <c r="X109" s="257" t="s">
        <v>2941</v>
      </c>
      <c r="Y109" s="257" t="s">
        <v>2968</v>
      </c>
      <c r="Z109" s="304" t="s">
        <v>596</v>
      </c>
      <c r="AA109" s="257" t="s">
        <v>2952</v>
      </c>
      <c r="AB109" s="304" t="s">
        <v>2950</v>
      </c>
      <c r="AC109" s="313" t="s">
        <v>2933</v>
      </c>
      <c r="AD109" s="314">
        <v>0</v>
      </c>
      <c r="AE109" s="313"/>
      <c r="AF109" s="313" t="s">
        <v>2934</v>
      </c>
      <c r="AG109" s="320">
        <v>4279</v>
      </c>
      <c r="AH109" s="320">
        <v>21396</v>
      </c>
      <c r="AI109" s="257" t="s">
        <v>2953</v>
      </c>
      <c r="AJ109" s="257" t="s">
        <v>2953</v>
      </c>
      <c r="AK109" s="313" t="s">
        <v>2933</v>
      </c>
      <c r="AL109" s="326">
        <v>0</v>
      </c>
      <c r="AM109" s="313"/>
      <c r="AN109" s="313" t="s">
        <v>2934</v>
      </c>
      <c r="AO109" s="320">
        <v>4279</v>
      </c>
      <c r="AP109" s="320">
        <v>21396</v>
      </c>
      <c r="AQ109" s="257" t="s">
        <v>2953</v>
      </c>
      <c r="AR109" s="257" t="s">
        <v>2953</v>
      </c>
      <c r="AS109" s="290"/>
      <c r="AT109" s="290"/>
      <c r="AU109" s="290"/>
      <c r="AV109" s="290"/>
      <c r="AW109" s="290"/>
      <c r="AX109" s="290"/>
      <c r="AY109" s="290"/>
      <c r="AZ109" s="290"/>
      <c r="BA109" s="290"/>
      <c r="BB109" s="290"/>
      <c r="BC109" s="290"/>
      <c r="BD109" s="290"/>
      <c r="BE109" s="290"/>
      <c r="BF109" s="290"/>
      <c r="BG109" s="290"/>
      <c r="BH109" s="290"/>
      <c r="BI109" s="290"/>
      <c r="BJ109" s="290"/>
      <c r="BK109" s="290"/>
      <c r="BL109" s="290"/>
      <c r="BM109" s="237"/>
      <c r="BN109" s="237"/>
      <c r="BO109" s="237"/>
      <c r="BP109" s="237"/>
      <c r="BQ109" s="237"/>
      <c r="BR109" s="237"/>
      <c r="BS109" s="237"/>
      <c r="BT109" s="237"/>
      <c r="BU109" s="237"/>
      <c r="BV109" s="1"/>
      <c r="BW109" s="1"/>
    </row>
    <row r="110" s="78" customFormat="1" spans="1:75">
      <c r="A110" s="1"/>
      <c r="B110" s="1"/>
      <c r="C110" s="1"/>
      <c r="D110" s="1"/>
      <c r="E110" s="1"/>
      <c r="F110" s="1"/>
      <c r="G110" s="1394" t="s">
        <v>237</v>
      </c>
      <c r="H110" s="1394" t="s">
        <v>2393</v>
      </c>
      <c r="I110" s="1394" t="s">
        <v>2370</v>
      </c>
      <c r="J110" s="1394" t="s">
        <v>539</v>
      </c>
      <c r="K110" s="1"/>
      <c r="L110" s="1394" t="s">
        <v>237</v>
      </c>
      <c r="M110" s="257" t="s">
        <v>2929</v>
      </c>
      <c r="N110" s="1394" t="s">
        <v>2393</v>
      </c>
      <c r="O110" s="1394" t="s">
        <v>596</v>
      </c>
      <c r="P110" s="258"/>
      <c r="Q110" s="262" t="s">
        <v>237</v>
      </c>
      <c r="R110" s="257" t="s">
        <v>2929</v>
      </c>
      <c r="S110" s="260" t="str">
        <f t="shared" si="1"/>
        <v>CNB9</v>
      </c>
      <c r="T110" s="1394" t="s">
        <v>2393</v>
      </c>
      <c r="U110" s="331"/>
      <c r="V110" s="1"/>
      <c r="W110" s="291" t="s">
        <v>2931</v>
      </c>
      <c r="X110" s="257" t="s">
        <v>2929</v>
      </c>
      <c r="Y110" s="257" t="s">
        <v>2969</v>
      </c>
      <c r="Z110" s="257" t="s">
        <v>596</v>
      </c>
      <c r="AA110" s="257" t="s">
        <v>2952</v>
      </c>
      <c r="AB110" s="257" t="s">
        <v>596</v>
      </c>
      <c r="AC110" s="257" t="s">
        <v>2933</v>
      </c>
      <c r="AD110" s="312">
        <v>0</v>
      </c>
      <c r="AE110" s="257"/>
      <c r="AF110" s="313" t="s">
        <v>2934</v>
      </c>
      <c r="AG110" s="320">
        <v>4279</v>
      </c>
      <c r="AH110" s="320">
        <v>21396</v>
      </c>
      <c r="AI110" s="257" t="s">
        <v>2953</v>
      </c>
      <c r="AJ110" s="257" t="s">
        <v>2953</v>
      </c>
      <c r="AK110" s="257" t="s">
        <v>2933</v>
      </c>
      <c r="AL110" s="312">
        <v>0</v>
      </c>
      <c r="AM110" s="257"/>
      <c r="AN110" s="313" t="s">
        <v>2934</v>
      </c>
      <c r="AO110" s="320">
        <v>4279</v>
      </c>
      <c r="AP110" s="320">
        <v>21396</v>
      </c>
      <c r="AQ110" s="257" t="s">
        <v>2953</v>
      </c>
      <c r="AR110" s="257" t="s">
        <v>2953</v>
      </c>
      <c r="AS110" s="290"/>
      <c r="AT110" s="290"/>
      <c r="AU110" s="290"/>
      <c r="AV110" s="290"/>
      <c r="AW110" s="290"/>
      <c r="AX110" s="290"/>
      <c r="AY110" s="290"/>
      <c r="AZ110" s="290"/>
      <c r="BA110" s="290"/>
      <c r="BB110" s="290"/>
      <c r="BC110" s="290"/>
      <c r="BD110" s="290"/>
      <c r="BE110" s="290"/>
      <c r="BF110" s="290"/>
      <c r="BG110" s="290"/>
      <c r="BH110" s="290"/>
      <c r="BI110" s="290"/>
      <c r="BJ110" s="290"/>
      <c r="BK110" s="290"/>
      <c r="BL110" s="290"/>
      <c r="BM110" s="237"/>
      <c r="BN110" s="237"/>
      <c r="BO110" s="237"/>
      <c r="BP110" s="237"/>
      <c r="BQ110" s="237"/>
      <c r="BR110" s="237"/>
      <c r="BS110" s="237"/>
      <c r="BT110" s="237"/>
      <c r="BU110" s="237"/>
      <c r="BV110" s="1"/>
      <c r="BW110" s="1"/>
    </row>
    <row r="111" s="229" customFormat="1" spans="1:75">
      <c r="A111" s="1"/>
      <c r="B111" s="1"/>
      <c r="C111" s="1"/>
      <c r="D111" s="1"/>
      <c r="E111" s="1"/>
      <c r="F111" s="290"/>
      <c r="G111" s="1394" t="s">
        <v>205</v>
      </c>
      <c r="H111" s="1394" t="s">
        <v>2393</v>
      </c>
      <c r="I111" s="1394" t="s">
        <v>2370</v>
      </c>
      <c r="J111" s="1394" t="s">
        <v>539</v>
      </c>
      <c r="K111" s="1"/>
      <c r="L111" s="1394" t="s">
        <v>205</v>
      </c>
      <c r="M111" s="257" t="s">
        <v>2936</v>
      </c>
      <c r="N111" s="1394" t="s">
        <v>2393</v>
      </c>
      <c r="O111" s="1394" t="s">
        <v>596</v>
      </c>
      <c r="P111" s="258"/>
      <c r="Q111" s="262" t="s">
        <v>205</v>
      </c>
      <c r="R111" s="257" t="s">
        <v>2936</v>
      </c>
      <c r="S111" s="260" t="str">
        <f t="shared" si="1"/>
        <v>CNB9</v>
      </c>
      <c r="T111" s="1394" t="s">
        <v>2393</v>
      </c>
      <c r="U111" s="331"/>
      <c r="V111" s="1"/>
      <c r="W111" s="291" t="s">
        <v>2931</v>
      </c>
      <c r="X111" s="257" t="s">
        <v>2936</v>
      </c>
      <c r="Y111" s="257" t="s">
        <v>2969</v>
      </c>
      <c r="Z111" s="304" t="s">
        <v>596</v>
      </c>
      <c r="AA111" s="257" t="s">
        <v>2952</v>
      </c>
      <c r="AB111" s="304" t="s">
        <v>596</v>
      </c>
      <c r="AC111" s="313" t="s">
        <v>2933</v>
      </c>
      <c r="AD111" s="312">
        <v>0</v>
      </c>
      <c r="AE111" s="313"/>
      <c r="AF111" s="313" t="s">
        <v>2934</v>
      </c>
      <c r="AG111" s="320">
        <v>4279</v>
      </c>
      <c r="AH111" s="320">
        <v>21396</v>
      </c>
      <c r="AI111" s="257" t="s">
        <v>2953</v>
      </c>
      <c r="AJ111" s="257" t="s">
        <v>2953</v>
      </c>
      <c r="AK111" s="313" t="s">
        <v>2933</v>
      </c>
      <c r="AL111" s="312">
        <v>0</v>
      </c>
      <c r="AM111" s="313"/>
      <c r="AN111" s="313" t="s">
        <v>2934</v>
      </c>
      <c r="AO111" s="320">
        <v>4279</v>
      </c>
      <c r="AP111" s="320">
        <v>21396</v>
      </c>
      <c r="AQ111" s="257" t="s">
        <v>2953</v>
      </c>
      <c r="AR111" s="257" t="s">
        <v>2953</v>
      </c>
      <c r="AS111" s="290"/>
      <c r="AT111" s="290"/>
      <c r="AU111" s="290"/>
      <c r="AV111" s="290"/>
      <c r="AW111" s="290"/>
      <c r="AX111" s="290"/>
      <c r="AY111" s="290"/>
      <c r="AZ111" s="290"/>
      <c r="BA111" s="290"/>
      <c r="BB111" s="290"/>
      <c r="BC111" s="290"/>
      <c r="BD111" s="290"/>
      <c r="BE111" s="290"/>
      <c r="BF111" s="290"/>
      <c r="BG111" s="290"/>
      <c r="BH111" s="290"/>
      <c r="BI111" s="290"/>
      <c r="BJ111" s="290"/>
      <c r="BK111" s="290"/>
      <c r="BL111" s="290"/>
      <c r="BM111" s="237"/>
      <c r="BN111" s="237"/>
      <c r="BO111" s="237"/>
      <c r="BP111" s="237"/>
      <c r="BQ111" s="237"/>
      <c r="BR111" s="237"/>
      <c r="BS111" s="237"/>
      <c r="BT111" s="237"/>
      <c r="BU111" s="237"/>
      <c r="BV111" s="1"/>
      <c r="BW111" s="1"/>
    </row>
    <row r="112" spans="6:64">
      <c r="F112" s="290"/>
      <c r="G112" s="1394" t="s">
        <v>449</v>
      </c>
      <c r="H112" s="1394" t="s">
        <v>2393</v>
      </c>
      <c r="I112" s="1394" t="s">
        <v>2370</v>
      </c>
      <c r="J112" s="1394" t="s">
        <v>539</v>
      </c>
      <c r="L112" s="1394" t="s">
        <v>449</v>
      </c>
      <c r="M112" s="257" t="s">
        <v>2938</v>
      </c>
      <c r="N112" s="1394" t="s">
        <v>2393</v>
      </c>
      <c r="O112" s="1394" t="s">
        <v>596</v>
      </c>
      <c r="P112" s="258"/>
      <c r="Q112" s="262" t="s">
        <v>449</v>
      </c>
      <c r="R112" s="257" t="s">
        <v>2938</v>
      </c>
      <c r="S112" s="260" t="str">
        <f t="shared" si="1"/>
        <v>CNB9</v>
      </c>
      <c r="T112" s="1394" t="s">
        <v>2393</v>
      </c>
      <c r="U112" s="331"/>
      <c r="V112" s="1"/>
      <c r="W112" s="291" t="s">
        <v>2931</v>
      </c>
      <c r="X112" s="257" t="s">
        <v>2938</v>
      </c>
      <c r="Y112" s="257" t="s">
        <v>2969</v>
      </c>
      <c r="Z112" s="304" t="s">
        <v>596</v>
      </c>
      <c r="AA112" s="257" t="s">
        <v>2952</v>
      </c>
      <c r="AB112" s="304" t="s">
        <v>596</v>
      </c>
      <c r="AC112" s="313" t="s">
        <v>2933</v>
      </c>
      <c r="AD112" s="312">
        <v>0</v>
      </c>
      <c r="AE112" s="313"/>
      <c r="AF112" s="313" t="s">
        <v>2934</v>
      </c>
      <c r="AG112" s="320">
        <v>4279</v>
      </c>
      <c r="AH112" s="320">
        <v>21396</v>
      </c>
      <c r="AI112" s="257" t="s">
        <v>2953</v>
      </c>
      <c r="AJ112" s="257" t="s">
        <v>2953</v>
      </c>
      <c r="AK112" s="313" t="s">
        <v>2933</v>
      </c>
      <c r="AL112" s="312">
        <v>0</v>
      </c>
      <c r="AM112" s="313"/>
      <c r="AN112" s="313" t="s">
        <v>2934</v>
      </c>
      <c r="AO112" s="320">
        <v>4279</v>
      </c>
      <c r="AP112" s="320">
        <v>21396</v>
      </c>
      <c r="AQ112" s="257" t="s">
        <v>2953</v>
      </c>
      <c r="AR112" s="257" t="s">
        <v>2953</v>
      </c>
      <c r="AS112" s="290"/>
      <c r="AT112" s="290"/>
      <c r="AU112" s="290"/>
      <c r="AV112" s="290"/>
      <c r="AW112" s="290"/>
      <c r="AX112" s="290"/>
      <c r="AY112" s="290"/>
      <c r="AZ112" s="290"/>
      <c r="BA112" s="290"/>
      <c r="BB112" s="290"/>
      <c r="BC112" s="290"/>
      <c r="BD112" s="290"/>
      <c r="BE112" s="290"/>
      <c r="BF112" s="290"/>
      <c r="BG112" s="290"/>
      <c r="BH112" s="290"/>
      <c r="BI112" s="290"/>
      <c r="BJ112" s="290"/>
      <c r="BK112" s="290"/>
      <c r="BL112" s="290"/>
    </row>
    <row r="113" spans="6:73">
      <c r="F113" s="290"/>
      <c r="G113" s="1394" t="s">
        <v>2940</v>
      </c>
      <c r="H113" s="1394" t="s">
        <v>2393</v>
      </c>
      <c r="I113" s="1394" t="s">
        <v>2370</v>
      </c>
      <c r="J113" s="1394" t="s">
        <v>539</v>
      </c>
      <c r="L113" s="1394" t="s">
        <v>2940</v>
      </c>
      <c r="M113" s="257" t="s">
        <v>2941</v>
      </c>
      <c r="N113" s="1394" t="s">
        <v>2393</v>
      </c>
      <c r="O113" s="1394" t="s">
        <v>596</v>
      </c>
      <c r="P113" s="258"/>
      <c r="Q113" s="262" t="s">
        <v>2940</v>
      </c>
      <c r="R113" s="257" t="s">
        <v>2941</v>
      </c>
      <c r="S113" s="260" t="str">
        <f t="shared" si="1"/>
        <v>CNB9</v>
      </c>
      <c r="T113" s="1394" t="s">
        <v>2393</v>
      </c>
      <c r="U113" s="331"/>
      <c r="V113" s="1"/>
      <c r="W113" s="291" t="s">
        <v>2949</v>
      </c>
      <c r="X113" s="257" t="s">
        <v>2944</v>
      </c>
      <c r="Y113" s="257" t="s">
        <v>2969</v>
      </c>
      <c r="Z113" s="257" t="s">
        <v>596</v>
      </c>
      <c r="AA113" s="257" t="s">
        <v>2952</v>
      </c>
      <c r="AB113" s="257" t="s">
        <v>596</v>
      </c>
      <c r="AC113" s="257" t="s">
        <v>2933</v>
      </c>
      <c r="AD113" s="312">
        <v>0</v>
      </c>
      <c r="AE113" s="257"/>
      <c r="AF113" s="313" t="s">
        <v>2934</v>
      </c>
      <c r="AG113" s="321">
        <v>4279</v>
      </c>
      <c r="AH113" s="321">
        <v>21396</v>
      </c>
      <c r="AI113" s="257" t="s">
        <v>2953</v>
      </c>
      <c r="AJ113" s="257" t="s">
        <v>2953</v>
      </c>
      <c r="AK113" s="257" t="s">
        <v>2933</v>
      </c>
      <c r="AL113" s="312">
        <v>0</v>
      </c>
      <c r="AM113" s="257"/>
      <c r="AN113" s="313" t="s">
        <v>2934</v>
      </c>
      <c r="AO113" s="321">
        <v>4279</v>
      </c>
      <c r="AP113" s="321">
        <v>21396</v>
      </c>
      <c r="AQ113" s="257" t="s">
        <v>2953</v>
      </c>
      <c r="AR113" s="257" t="s">
        <v>2953</v>
      </c>
      <c r="AS113" s="290"/>
      <c r="AT113" s="290"/>
      <c r="AU113" s="290"/>
      <c r="AV113" s="290"/>
      <c r="AW113" s="290"/>
      <c r="AX113" s="290"/>
      <c r="BH113" s="1"/>
      <c r="BI113" s="1"/>
      <c r="BJ113" s="1"/>
      <c r="BK113" s="1"/>
      <c r="BL113" s="1"/>
      <c r="BM113" s="1"/>
      <c r="BN113" s="1"/>
      <c r="BO113" s="1"/>
      <c r="BP113" s="1"/>
      <c r="BQ113" s="1"/>
      <c r="BR113" s="1"/>
      <c r="BS113" s="1"/>
      <c r="BT113" s="1"/>
      <c r="BU113" s="1"/>
    </row>
    <row r="114" spans="6:73">
      <c r="F114" s="290"/>
      <c r="G114" s="1394" t="s">
        <v>2943</v>
      </c>
      <c r="H114" s="1394" t="s">
        <v>2393</v>
      </c>
      <c r="I114" s="1394" t="s">
        <v>2370</v>
      </c>
      <c r="J114" s="1394" t="s">
        <v>539</v>
      </c>
      <c r="L114" s="1394" t="s">
        <v>2943</v>
      </c>
      <c r="M114" s="257" t="s">
        <v>2944</v>
      </c>
      <c r="N114" s="1394" t="s">
        <v>2393</v>
      </c>
      <c r="O114" s="1394" t="s">
        <v>596</v>
      </c>
      <c r="P114" s="258"/>
      <c r="Q114" s="262" t="s">
        <v>2943</v>
      </c>
      <c r="R114" s="257" t="s">
        <v>2944</v>
      </c>
      <c r="S114" s="260" t="str">
        <f t="shared" si="1"/>
        <v>CNB9</v>
      </c>
      <c r="T114" s="1394" t="s">
        <v>2393</v>
      </c>
      <c r="U114" s="331"/>
      <c r="V114" s="1"/>
      <c r="W114" s="291" t="s">
        <v>2931</v>
      </c>
      <c r="X114" s="257" t="s">
        <v>2941</v>
      </c>
      <c r="Y114" s="257" t="s">
        <v>2969</v>
      </c>
      <c r="Z114" s="304" t="s">
        <v>596</v>
      </c>
      <c r="AA114" s="257" t="s">
        <v>2952</v>
      </c>
      <c r="AB114" s="304" t="s">
        <v>2950</v>
      </c>
      <c r="AC114" s="313" t="s">
        <v>2933</v>
      </c>
      <c r="AD114" s="314">
        <v>0</v>
      </c>
      <c r="AE114" s="313"/>
      <c r="AF114" s="313" t="s">
        <v>2934</v>
      </c>
      <c r="AG114" s="320">
        <v>4279</v>
      </c>
      <c r="AH114" s="320">
        <v>21396</v>
      </c>
      <c r="AI114" s="257" t="s">
        <v>2953</v>
      </c>
      <c r="AJ114" s="257" t="s">
        <v>2953</v>
      </c>
      <c r="AK114" s="313" t="s">
        <v>2933</v>
      </c>
      <c r="AL114" s="326">
        <v>0</v>
      </c>
      <c r="AM114" s="313"/>
      <c r="AN114" s="313" t="s">
        <v>2934</v>
      </c>
      <c r="AO114" s="320">
        <v>4279</v>
      </c>
      <c r="AP114" s="320">
        <v>21396</v>
      </c>
      <c r="AQ114" s="257" t="s">
        <v>2953</v>
      </c>
      <c r="AR114" s="257" t="s">
        <v>2953</v>
      </c>
      <c r="AS114" s="290"/>
      <c r="AT114" s="290"/>
      <c r="AU114" s="290"/>
      <c r="AV114" s="290"/>
      <c r="AW114" s="290"/>
      <c r="AX114" s="290"/>
      <c r="BH114" s="1"/>
      <c r="BI114" s="1"/>
      <c r="BJ114" s="1"/>
      <c r="BK114" s="1"/>
      <c r="BL114" s="1"/>
      <c r="BM114" s="1"/>
      <c r="BN114" s="1"/>
      <c r="BO114" s="1"/>
      <c r="BP114" s="1"/>
      <c r="BQ114" s="1"/>
      <c r="BR114" s="1"/>
      <c r="BS114" s="1"/>
      <c r="BT114" s="1"/>
      <c r="BU114" s="1"/>
    </row>
    <row r="115" spans="6:73">
      <c r="F115" s="290"/>
      <c r="G115" s="1394" t="s">
        <v>237</v>
      </c>
      <c r="H115" s="1394" t="s">
        <v>2444</v>
      </c>
      <c r="I115" s="1394" t="s">
        <v>2970</v>
      </c>
      <c r="J115" s="1394" t="s">
        <v>539</v>
      </c>
      <c r="L115" s="1394" t="s">
        <v>237</v>
      </c>
      <c r="M115" s="257" t="s">
        <v>2929</v>
      </c>
      <c r="N115" s="1394" t="s">
        <v>2444</v>
      </c>
      <c r="O115" s="1394" t="s">
        <v>596</v>
      </c>
      <c r="P115" s="258"/>
      <c r="Q115" s="262" t="s">
        <v>237</v>
      </c>
      <c r="R115" s="257" t="s">
        <v>2929</v>
      </c>
      <c r="S115" s="260" t="str">
        <f t="shared" si="1"/>
        <v>CNC0</v>
      </c>
      <c r="T115" s="1394" t="s">
        <v>2444</v>
      </c>
      <c r="U115" s="331"/>
      <c r="V115" s="1"/>
      <c r="W115" s="291" t="s">
        <v>2931</v>
      </c>
      <c r="X115" s="257" t="s">
        <v>2929</v>
      </c>
      <c r="Y115" s="257" t="s">
        <v>2971</v>
      </c>
      <c r="Z115" s="257" t="s">
        <v>596</v>
      </c>
      <c r="AA115" s="257" t="s">
        <v>2952</v>
      </c>
      <c r="AB115" s="257" t="s">
        <v>596</v>
      </c>
      <c r="AC115" s="257" t="s">
        <v>2933</v>
      </c>
      <c r="AD115" s="312">
        <v>0</v>
      </c>
      <c r="AE115" s="257"/>
      <c r="AF115" s="313" t="s">
        <v>2934</v>
      </c>
      <c r="AG115" s="320">
        <v>4279</v>
      </c>
      <c r="AH115" s="320">
        <v>21396</v>
      </c>
      <c r="AI115" s="257" t="s">
        <v>2953</v>
      </c>
      <c r="AJ115" s="257" t="s">
        <v>2953</v>
      </c>
      <c r="AK115" s="257" t="s">
        <v>2933</v>
      </c>
      <c r="AL115" s="312">
        <v>0</v>
      </c>
      <c r="AM115" s="257"/>
      <c r="AN115" s="313" t="s">
        <v>2934</v>
      </c>
      <c r="AO115" s="320">
        <v>4279</v>
      </c>
      <c r="AP115" s="320">
        <v>21396</v>
      </c>
      <c r="AQ115" s="257" t="s">
        <v>2953</v>
      </c>
      <c r="AR115" s="257" t="s">
        <v>2953</v>
      </c>
      <c r="AS115" s="290"/>
      <c r="AT115" s="290"/>
      <c r="AU115" s="290"/>
      <c r="AV115" s="290"/>
      <c r="AW115" s="290"/>
      <c r="AX115" s="290"/>
      <c r="BH115" s="1"/>
      <c r="BI115" s="1"/>
      <c r="BJ115" s="1"/>
      <c r="BK115" s="1"/>
      <c r="BL115" s="1"/>
      <c r="BM115" s="1"/>
      <c r="BN115" s="1"/>
      <c r="BO115" s="1"/>
      <c r="BP115" s="1"/>
      <c r="BQ115" s="1"/>
      <c r="BR115" s="1"/>
      <c r="BS115" s="1"/>
      <c r="BT115" s="1"/>
      <c r="BU115" s="1"/>
    </row>
    <row r="116" spans="6:73">
      <c r="F116" s="290"/>
      <c r="G116" s="1394" t="s">
        <v>205</v>
      </c>
      <c r="H116" s="1394" t="s">
        <v>2444</v>
      </c>
      <c r="I116" s="1394" t="s">
        <v>2970</v>
      </c>
      <c r="J116" s="1394" t="s">
        <v>539</v>
      </c>
      <c r="L116" s="1394" t="s">
        <v>205</v>
      </c>
      <c r="M116" s="257" t="s">
        <v>2936</v>
      </c>
      <c r="N116" s="1394" t="s">
        <v>2444</v>
      </c>
      <c r="O116" s="1394" t="s">
        <v>596</v>
      </c>
      <c r="P116" s="258"/>
      <c r="Q116" s="262" t="s">
        <v>205</v>
      </c>
      <c r="R116" s="257" t="s">
        <v>2936</v>
      </c>
      <c r="S116" s="260" t="str">
        <f t="shared" si="1"/>
        <v>CNC0</v>
      </c>
      <c r="T116" s="1394" t="s">
        <v>2444</v>
      </c>
      <c r="U116" s="331"/>
      <c r="V116" s="1"/>
      <c r="W116" s="291" t="s">
        <v>2931</v>
      </c>
      <c r="X116" s="257" t="s">
        <v>2936</v>
      </c>
      <c r="Y116" s="257" t="s">
        <v>2971</v>
      </c>
      <c r="Z116" s="304" t="s">
        <v>596</v>
      </c>
      <c r="AA116" s="257" t="s">
        <v>2952</v>
      </c>
      <c r="AB116" s="304" t="s">
        <v>596</v>
      </c>
      <c r="AC116" s="313" t="s">
        <v>2933</v>
      </c>
      <c r="AD116" s="312">
        <v>0</v>
      </c>
      <c r="AE116" s="313"/>
      <c r="AF116" s="313" t="s">
        <v>2934</v>
      </c>
      <c r="AG116" s="320">
        <v>4279</v>
      </c>
      <c r="AH116" s="320">
        <v>21396</v>
      </c>
      <c r="AI116" s="257" t="s">
        <v>2953</v>
      </c>
      <c r="AJ116" s="257" t="s">
        <v>2953</v>
      </c>
      <c r="AK116" s="313" t="s">
        <v>2933</v>
      </c>
      <c r="AL116" s="312">
        <v>0</v>
      </c>
      <c r="AM116" s="313"/>
      <c r="AN116" s="313" t="s">
        <v>2934</v>
      </c>
      <c r="AO116" s="320">
        <v>4279</v>
      </c>
      <c r="AP116" s="320">
        <v>21396</v>
      </c>
      <c r="AQ116" s="257" t="s">
        <v>2953</v>
      </c>
      <c r="AR116" s="257" t="s">
        <v>2953</v>
      </c>
      <c r="AS116" s="290"/>
      <c r="AT116" s="290"/>
      <c r="AU116" s="290"/>
      <c r="AV116" s="290"/>
      <c r="AW116" s="290"/>
      <c r="AX116" s="290"/>
      <c r="BH116" s="1"/>
      <c r="BI116" s="1"/>
      <c r="BJ116" s="1"/>
      <c r="BK116" s="1"/>
      <c r="BL116" s="1"/>
      <c r="BM116" s="1"/>
      <c r="BN116" s="1"/>
      <c r="BO116" s="1"/>
      <c r="BP116" s="1"/>
      <c r="BQ116" s="1"/>
      <c r="BR116" s="1"/>
      <c r="BS116" s="1"/>
      <c r="BT116" s="1"/>
      <c r="BU116" s="1"/>
    </row>
    <row r="117" spans="6:73">
      <c r="F117" s="290"/>
      <c r="G117" s="1394" t="s">
        <v>449</v>
      </c>
      <c r="H117" s="1394" t="s">
        <v>2444</v>
      </c>
      <c r="I117" s="1394" t="s">
        <v>2970</v>
      </c>
      <c r="J117" s="1394" t="s">
        <v>539</v>
      </c>
      <c r="L117" s="1394" t="s">
        <v>449</v>
      </c>
      <c r="M117" s="257" t="s">
        <v>2938</v>
      </c>
      <c r="N117" s="1394" t="s">
        <v>2444</v>
      </c>
      <c r="O117" s="1394" t="s">
        <v>596</v>
      </c>
      <c r="P117" s="258"/>
      <c r="Q117" s="262" t="s">
        <v>449</v>
      </c>
      <c r="R117" s="257" t="s">
        <v>2938</v>
      </c>
      <c r="S117" s="260" t="str">
        <f t="shared" si="1"/>
        <v>CNC0</v>
      </c>
      <c r="T117" s="1394" t="s">
        <v>2444</v>
      </c>
      <c r="U117" s="331"/>
      <c r="V117" s="1"/>
      <c r="W117" s="291" t="s">
        <v>2931</v>
      </c>
      <c r="X117" s="257" t="s">
        <v>2938</v>
      </c>
      <c r="Y117" s="257" t="s">
        <v>2971</v>
      </c>
      <c r="Z117" s="304" t="s">
        <v>596</v>
      </c>
      <c r="AA117" s="257" t="s">
        <v>2952</v>
      </c>
      <c r="AB117" s="304" t="s">
        <v>596</v>
      </c>
      <c r="AC117" s="313" t="s">
        <v>2933</v>
      </c>
      <c r="AD117" s="312">
        <v>0</v>
      </c>
      <c r="AE117" s="313"/>
      <c r="AF117" s="313" t="s">
        <v>2934</v>
      </c>
      <c r="AG117" s="320">
        <v>4279</v>
      </c>
      <c r="AH117" s="320">
        <v>21396</v>
      </c>
      <c r="AI117" s="257" t="s">
        <v>2953</v>
      </c>
      <c r="AJ117" s="257" t="s">
        <v>2953</v>
      </c>
      <c r="AK117" s="313" t="s">
        <v>2933</v>
      </c>
      <c r="AL117" s="312">
        <v>0</v>
      </c>
      <c r="AM117" s="313"/>
      <c r="AN117" s="313" t="s">
        <v>2934</v>
      </c>
      <c r="AO117" s="320">
        <v>4279</v>
      </c>
      <c r="AP117" s="320">
        <v>21396</v>
      </c>
      <c r="AQ117" s="257" t="s">
        <v>2953</v>
      </c>
      <c r="AR117" s="257" t="s">
        <v>2953</v>
      </c>
      <c r="AS117" s="290"/>
      <c r="AT117" s="290"/>
      <c r="AU117" s="290"/>
      <c r="AV117" s="290"/>
      <c r="AW117" s="290"/>
      <c r="AX117" s="290"/>
      <c r="BH117" s="1"/>
      <c r="BI117" s="1"/>
      <c r="BJ117" s="1"/>
      <c r="BK117" s="1"/>
      <c r="BL117" s="1"/>
      <c r="BM117" s="1"/>
      <c r="BN117" s="1"/>
      <c r="BO117" s="1"/>
      <c r="BP117" s="1"/>
      <c r="BQ117" s="1"/>
      <c r="BR117" s="1"/>
      <c r="BS117" s="1"/>
      <c r="BT117" s="1"/>
      <c r="BU117" s="1"/>
    </row>
    <row r="118" ht="18" customHeight="1" spans="6:73">
      <c r="F118" s="290"/>
      <c r="G118" s="1394" t="s">
        <v>2940</v>
      </c>
      <c r="H118" s="1394" t="s">
        <v>2444</v>
      </c>
      <c r="I118" s="1394" t="s">
        <v>2970</v>
      </c>
      <c r="J118" s="1394" t="s">
        <v>539</v>
      </c>
      <c r="L118" s="1394" t="s">
        <v>2940</v>
      </c>
      <c r="M118" s="257" t="s">
        <v>2941</v>
      </c>
      <c r="N118" s="1394" t="s">
        <v>2444</v>
      </c>
      <c r="O118" s="1394" t="s">
        <v>596</v>
      </c>
      <c r="P118" s="258"/>
      <c r="Q118" s="262" t="s">
        <v>2940</v>
      </c>
      <c r="R118" s="257" t="s">
        <v>2941</v>
      </c>
      <c r="S118" s="260" t="str">
        <f t="shared" si="1"/>
        <v>CNC0</v>
      </c>
      <c r="T118" s="1394" t="s">
        <v>2444</v>
      </c>
      <c r="U118" s="331"/>
      <c r="V118" s="1"/>
      <c r="W118" s="291" t="s">
        <v>2949</v>
      </c>
      <c r="X118" s="257" t="s">
        <v>2944</v>
      </c>
      <c r="Y118" s="257" t="s">
        <v>2971</v>
      </c>
      <c r="Z118" s="257" t="s">
        <v>596</v>
      </c>
      <c r="AA118" s="257" t="s">
        <v>2952</v>
      </c>
      <c r="AB118" s="257" t="s">
        <v>596</v>
      </c>
      <c r="AC118" s="257" t="s">
        <v>2933</v>
      </c>
      <c r="AD118" s="312">
        <v>0</v>
      </c>
      <c r="AE118" s="257"/>
      <c r="AF118" s="313" t="s">
        <v>2934</v>
      </c>
      <c r="AG118" s="321">
        <v>4279</v>
      </c>
      <c r="AH118" s="321">
        <v>21396</v>
      </c>
      <c r="AI118" s="257" t="s">
        <v>2953</v>
      </c>
      <c r="AJ118" s="257" t="s">
        <v>2953</v>
      </c>
      <c r="AK118" s="257" t="s">
        <v>2933</v>
      </c>
      <c r="AL118" s="312">
        <v>0</v>
      </c>
      <c r="AM118" s="257"/>
      <c r="AN118" s="313" t="s">
        <v>2934</v>
      </c>
      <c r="AO118" s="321">
        <v>4279</v>
      </c>
      <c r="AP118" s="321">
        <v>21396</v>
      </c>
      <c r="AQ118" s="257" t="s">
        <v>2953</v>
      </c>
      <c r="AR118" s="257" t="s">
        <v>2953</v>
      </c>
      <c r="AS118" s="290"/>
      <c r="AT118" s="290"/>
      <c r="AU118" s="290"/>
      <c r="AV118" s="290"/>
      <c r="AW118" s="290"/>
      <c r="AX118" s="290"/>
      <c r="BH118" s="1"/>
      <c r="BI118" s="1"/>
      <c r="BJ118" s="1"/>
      <c r="BK118" s="1"/>
      <c r="BL118" s="1"/>
      <c r="BM118" s="1"/>
      <c r="BN118" s="1"/>
      <c r="BO118" s="1"/>
      <c r="BP118" s="1"/>
      <c r="BQ118" s="1"/>
      <c r="BR118" s="1"/>
      <c r="BS118" s="1"/>
      <c r="BT118" s="1"/>
      <c r="BU118" s="1"/>
    </row>
    <row r="119" spans="6:73">
      <c r="F119" s="290"/>
      <c r="G119" s="1394" t="s">
        <v>2943</v>
      </c>
      <c r="H119" s="1394" t="s">
        <v>2444</v>
      </c>
      <c r="I119" s="1394" t="s">
        <v>2970</v>
      </c>
      <c r="J119" s="1394" t="s">
        <v>539</v>
      </c>
      <c r="L119" s="1394" t="s">
        <v>2943</v>
      </c>
      <c r="M119" s="257" t="s">
        <v>2944</v>
      </c>
      <c r="N119" s="1394" t="s">
        <v>2444</v>
      </c>
      <c r="O119" s="1394" t="s">
        <v>596</v>
      </c>
      <c r="P119" s="258"/>
      <c r="Q119" s="262" t="s">
        <v>2943</v>
      </c>
      <c r="R119" s="257" t="s">
        <v>2944</v>
      </c>
      <c r="S119" s="260" t="str">
        <f t="shared" si="1"/>
        <v>CNC0</v>
      </c>
      <c r="T119" s="1394" t="s">
        <v>2444</v>
      </c>
      <c r="U119" s="331"/>
      <c r="V119" s="1"/>
      <c r="W119" s="291" t="s">
        <v>2931</v>
      </c>
      <c r="X119" s="257" t="s">
        <v>2941</v>
      </c>
      <c r="Y119" s="257" t="s">
        <v>2971</v>
      </c>
      <c r="Z119" s="304" t="s">
        <v>596</v>
      </c>
      <c r="AA119" s="257" t="s">
        <v>2952</v>
      </c>
      <c r="AB119" s="304" t="s">
        <v>2950</v>
      </c>
      <c r="AC119" s="313" t="s">
        <v>2933</v>
      </c>
      <c r="AD119" s="314">
        <v>0</v>
      </c>
      <c r="AE119" s="313"/>
      <c r="AF119" s="313" t="s">
        <v>2934</v>
      </c>
      <c r="AG119" s="320">
        <v>4279</v>
      </c>
      <c r="AH119" s="320">
        <v>21396</v>
      </c>
      <c r="AI119" s="257" t="s">
        <v>2953</v>
      </c>
      <c r="AJ119" s="257" t="s">
        <v>2953</v>
      </c>
      <c r="AK119" s="313" t="s">
        <v>2933</v>
      </c>
      <c r="AL119" s="326">
        <v>0</v>
      </c>
      <c r="AM119" s="313"/>
      <c r="AN119" s="313" t="s">
        <v>2934</v>
      </c>
      <c r="AO119" s="320">
        <v>4279</v>
      </c>
      <c r="AP119" s="320">
        <v>21396</v>
      </c>
      <c r="AQ119" s="257" t="s">
        <v>2953</v>
      </c>
      <c r="AR119" s="257" t="s">
        <v>2953</v>
      </c>
      <c r="AS119" s="290"/>
      <c r="AT119" s="290"/>
      <c r="AU119" s="290"/>
      <c r="AV119" s="290"/>
      <c r="AW119" s="290"/>
      <c r="AX119" s="290"/>
      <c r="BH119" s="1"/>
      <c r="BI119" s="1"/>
      <c r="BJ119" s="1"/>
      <c r="BK119" s="1"/>
      <c r="BL119" s="1"/>
      <c r="BM119" s="1"/>
      <c r="BN119" s="1"/>
      <c r="BO119" s="1"/>
      <c r="BP119" s="1"/>
      <c r="BQ119" s="1"/>
      <c r="BR119" s="1"/>
      <c r="BS119" s="1"/>
      <c r="BT119" s="1"/>
      <c r="BU119" s="1"/>
    </row>
    <row r="120" ht="13.5" customHeight="1" spans="6:73">
      <c r="F120" s="290"/>
      <c r="G120" s="1394" t="s">
        <v>237</v>
      </c>
      <c r="H120" s="1394" t="s">
        <v>2446</v>
      </c>
      <c r="I120" s="1394" t="s">
        <v>2471</v>
      </c>
      <c r="J120" s="1394" t="s">
        <v>539</v>
      </c>
      <c r="L120" s="1394" t="s">
        <v>237</v>
      </c>
      <c r="M120" s="257" t="s">
        <v>2929</v>
      </c>
      <c r="N120" s="1394" t="s">
        <v>2446</v>
      </c>
      <c r="O120" s="1394" t="s">
        <v>596</v>
      </c>
      <c r="P120" s="258"/>
      <c r="Q120" s="262" t="s">
        <v>237</v>
      </c>
      <c r="R120" s="257" t="s">
        <v>2929</v>
      </c>
      <c r="S120" s="260" t="str">
        <f t="shared" si="1"/>
        <v>CNC1</v>
      </c>
      <c r="T120" s="1394" t="s">
        <v>2446</v>
      </c>
      <c r="U120" s="331"/>
      <c r="V120" s="1"/>
      <c r="W120" s="291" t="s">
        <v>2931</v>
      </c>
      <c r="X120" s="257" t="s">
        <v>2929</v>
      </c>
      <c r="Y120" s="257" t="s">
        <v>2972</v>
      </c>
      <c r="Z120" s="257" t="s">
        <v>596</v>
      </c>
      <c r="AA120" s="257" t="s">
        <v>2952</v>
      </c>
      <c r="AB120" s="257" t="s">
        <v>596</v>
      </c>
      <c r="AC120" s="257" t="s">
        <v>2933</v>
      </c>
      <c r="AD120" s="312">
        <v>0</v>
      </c>
      <c r="AE120" s="257"/>
      <c r="AF120" s="313" t="s">
        <v>2934</v>
      </c>
      <c r="AG120" s="320">
        <v>4279</v>
      </c>
      <c r="AH120" s="320">
        <v>21396</v>
      </c>
      <c r="AI120" s="257" t="s">
        <v>2953</v>
      </c>
      <c r="AJ120" s="257" t="s">
        <v>2953</v>
      </c>
      <c r="AK120" s="257" t="s">
        <v>2933</v>
      </c>
      <c r="AL120" s="312">
        <v>0</v>
      </c>
      <c r="AM120" s="257"/>
      <c r="AN120" s="313" t="s">
        <v>2934</v>
      </c>
      <c r="AO120" s="320">
        <v>4279</v>
      </c>
      <c r="AP120" s="320">
        <v>21396</v>
      </c>
      <c r="AQ120" s="257" t="s">
        <v>2953</v>
      </c>
      <c r="AR120" s="257" t="s">
        <v>2953</v>
      </c>
      <c r="AS120" s="290"/>
      <c r="AT120" s="290"/>
      <c r="AU120" s="290"/>
      <c r="AV120" s="290"/>
      <c r="AW120" s="290"/>
      <c r="AX120" s="290"/>
      <c r="BH120" s="1"/>
      <c r="BI120" s="1"/>
      <c r="BJ120" s="1"/>
      <c r="BK120" s="1"/>
      <c r="BL120" s="1"/>
      <c r="BM120" s="1"/>
      <c r="BN120" s="1"/>
      <c r="BO120" s="1"/>
      <c r="BP120" s="1"/>
      <c r="BQ120" s="1"/>
      <c r="BR120" s="1"/>
      <c r="BS120" s="1"/>
      <c r="BT120" s="1"/>
      <c r="BU120" s="1"/>
    </row>
    <row r="121" spans="6:73">
      <c r="F121" s="290"/>
      <c r="G121" s="1394" t="s">
        <v>205</v>
      </c>
      <c r="H121" s="1394" t="s">
        <v>2446</v>
      </c>
      <c r="I121" s="1394" t="s">
        <v>2471</v>
      </c>
      <c r="J121" s="1394" t="s">
        <v>539</v>
      </c>
      <c r="L121" s="1394" t="s">
        <v>205</v>
      </c>
      <c r="M121" s="257" t="s">
        <v>2936</v>
      </c>
      <c r="N121" s="1394" t="s">
        <v>2446</v>
      </c>
      <c r="O121" s="1394" t="s">
        <v>596</v>
      </c>
      <c r="P121" s="258"/>
      <c r="Q121" s="262" t="s">
        <v>205</v>
      </c>
      <c r="R121" s="257" t="s">
        <v>2936</v>
      </c>
      <c r="S121" s="260" t="str">
        <f t="shared" si="1"/>
        <v>CNC1</v>
      </c>
      <c r="T121" s="1394" t="s">
        <v>2446</v>
      </c>
      <c r="U121" s="331"/>
      <c r="V121" s="1"/>
      <c r="W121" s="291" t="s">
        <v>2931</v>
      </c>
      <c r="X121" s="257" t="s">
        <v>2936</v>
      </c>
      <c r="Y121" s="257" t="s">
        <v>2972</v>
      </c>
      <c r="Z121" s="304" t="s">
        <v>596</v>
      </c>
      <c r="AA121" s="257" t="s">
        <v>2952</v>
      </c>
      <c r="AB121" s="304" t="s">
        <v>596</v>
      </c>
      <c r="AC121" s="313" t="s">
        <v>2933</v>
      </c>
      <c r="AD121" s="312">
        <v>0</v>
      </c>
      <c r="AE121" s="313"/>
      <c r="AF121" s="313" t="s">
        <v>2934</v>
      </c>
      <c r="AG121" s="320">
        <v>4279</v>
      </c>
      <c r="AH121" s="320">
        <v>21396</v>
      </c>
      <c r="AI121" s="257" t="s">
        <v>2953</v>
      </c>
      <c r="AJ121" s="257" t="s">
        <v>2953</v>
      </c>
      <c r="AK121" s="313" t="s">
        <v>2933</v>
      </c>
      <c r="AL121" s="312">
        <v>0</v>
      </c>
      <c r="AM121" s="313"/>
      <c r="AN121" s="313" t="s">
        <v>2934</v>
      </c>
      <c r="AO121" s="320">
        <v>4279</v>
      </c>
      <c r="AP121" s="320">
        <v>21396</v>
      </c>
      <c r="AQ121" s="257" t="s">
        <v>2953</v>
      </c>
      <c r="AR121" s="257" t="s">
        <v>2953</v>
      </c>
      <c r="AS121" s="290"/>
      <c r="AT121" s="290"/>
      <c r="AU121" s="290"/>
      <c r="AV121" s="290"/>
      <c r="AW121" s="290"/>
      <c r="AX121" s="290"/>
      <c r="BH121" s="1"/>
      <c r="BI121" s="1"/>
      <c r="BJ121" s="1"/>
      <c r="BK121" s="1"/>
      <c r="BL121" s="1"/>
      <c r="BM121" s="1"/>
      <c r="BN121" s="1"/>
      <c r="BO121" s="1"/>
      <c r="BP121" s="1"/>
      <c r="BQ121" s="1"/>
      <c r="BR121" s="1"/>
      <c r="BS121" s="1"/>
      <c r="BT121" s="1"/>
      <c r="BU121" s="1"/>
    </row>
    <row r="122" ht="15.75" customHeight="1" spans="6:73">
      <c r="F122" s="290"/>
      <c r="G122" s="1394" t="s">
        <v>449</v>
      </c>
      <c r="H122" s="1394" t="s">
        <v>2446</v>
      </c>
      <c r="I122" s="1394" t="s">
        <v>2471</v>
      </c>
      <c r="J122" s="1394" t="s">
        <v>539</v>
      </c>
      <c r="L122" s="1394" t="s">
        <v>449</v>
      </c>
      <c r="M122" s="257" t="s">
        <v>2938</v>
      </c>
      <c r="N122" s="1394" t="s">
        <v>2446</v>
      </c>
      <c r="O122" s="1394" t="s">
        <v>596</v>
      </c>
      <c r="P122" s="258"/>
      <c r="Q122" s="262" t="s">
        <v>449</v>
      </c>
      <c r="R122" s="257" t="s">
        <v>2938</v>
      </c>
      <c r="S122" s="260" t="str">
        <f t="shared" si="1"/>
        <v>CNC1</v>
      </c>
      <c r="T122" s="1394" t="s">
        <v>2446</v>
      </c>
      <c r="U122" s="331"/>
      <c r="V122" s="1"/>
      <c r="W122" s="291" t="s">
        <v>2931</v>
      </c>
      <c r="X122" s="257" t="s">
        <v>2938</v>
      </c>
      <c r="Y122" s="257" t="s">
        <v>2972</v>
      </c>
      <c r="Z122" s="304" t="s">
        <v>596</v>
      </c>
      <c r="AA122" s="257" t="s">
        <v>2952</v>
      </c>
      <c r="AB122" s="304" t="s">
        <v>596</v>
      </c>
      <c r="AC122" s="313" t="s">
        <v>2933</v>
      </c>
      <c r="AD122" s="312">
        <v>0</v>
      </c>
      <c r="AE122" s="313"/>
      <c r="AF122" s="313" t="s">
        <v>2934</v>
      </c>
      <c r="AG122" s="320">
        <v>4279</v>
      </c>
      <c r="AH122" s="320">
        <v>21396</v>
      </c>
      <c r="AI122" s="257" t="s">
        <v>2953</v>
      </c>
      <c r="AJ122" s="257" t="s">
        <v>2953</v>
      </c>
      <c r="AK122" s="313" t="s">
        <v>2933</v>
      </c>
      <c r="AL122" s="312">
        <v>0</v>
      </c>
      <c r="AM122" s="313"/>
      <c r="AN122" s="313" t="s">
        <v>2934</v>
      </c>
      <c r="AO122" s="320">
        <v>4279</v>
      </c>
      <c r="AP122" s="320">
        <v>21396</v>
      </c>
      <c r="AQ122" s="257" t="s">
        <v>2953</v>
      </c>
      <c r="AR122" s="257" t="s">
        <v>2953</v>
      </c>
      <c r="AS122" s="290"/>
      <c r="AT122" s="290"/>
      <c r="AU122" s="290"/>
      <c r="AV122" s="290"/>
      <c r="AW122" s="290"/>
      <c r="AX122" s="290"/>
      <c r="BH122" s="1"/>
      <c r="BI122" s="1"/>
      <c r="BJ122" s="1"/>
      <c r="BK122" s="1"/>
      <c r="BL122" s="1"/>
      <c r="BM122" s="1"/>
      <c r="BN122" s="1"/>
      <c r="BO122" s="1"/>
      <c r="BP122" s="1"/>
      <c r="BQ122" s="1"/>
      <c r="BR122" s="1"/>
      <c r="BS122" s="1"/>
      <c r="BT122" s="1"/>
      <c r="BU122" s="1"/>
    </row>
    <row r="123" spans="6:73">
      <c r="F123" s="290"/>
      <c r="G123" s="1394" t="s">
        <v>2940</v>
      </c>
      <c r="H123" s="1394" t="s">
        <v>2446</v>
      </c>
      <c r="I123" s="1394" t="s">
        <v>2471</v>
      </c>
      <c r="J123" s="1394" t="s">
        <v>539</v>
      </c>
      <c r="L123" s="1394" t="s">
        <v>2940</v>
      </c>
      <c r="M123" s="257" t="s">
        <v>2941</v>
      </c>
      <c r="N123" s="1394" t="s">
        <v>2446</v>
      </c>
      <c r="O123" s="1394" t="s">
        <v>596</v>
      </c>
      <c r="P123" s="258"/>
      <c r="Q123" s="262" t="s">
        <v>2940</v>
      </c>
      <c r="R123" s="257" t="s">
        <v>2941</v>
      </c>
      <c r="S123" s="260" t="str">
        <f t="shared" si="1"/>
        <v>CNC1</v>
      </c>
      <c r="T123" s="1394" t="s">
        <v>2446</v>
      </c>
      <c r="U123" s="331"/>
      <c r="V123" s="1"/>
      <c r="W123" s="291" t="s">
        <v>2949</v>
      </c>
      <c r="X123" s="257" t="s">
        <v>2944</v>
      </c>
      <c r="Y123" s="257" t="s">
        <v>2972</v>
      </c>
      <c r="Z123" s="257" t="s">
        <v>596</v>
      </c>
      <c r="AA123" s="257" t="s">
        <v>2952</v>
      </c>
      <c r="AB123" s="257" t="s">
        <v>596</v>
      </c>
      <c r="AC123" s="257" t="s">
        <v>2933</v>
      </c>
      <c r="AD123" s="312">
        <v>0</v>
      </c>
      <c r="AE123" s="257"/>
      <c r="AF123" s="313" t="s">
        <v>2934</v>
      </c>
      <c r="AG123" s="321">
        <v>4279</v>
      </c>
      <c r="AH123" s="321">
        <v>21396</v>
      </c>
      <c r="AI123" s="257" t="s">
        <v>2953</v>
      </c>
      <c r="AJ123" s="257" t="s">
        <v>2953</v>
      </c>
      <c r="AK123" s="257" t="s">
        <v>2933</v>
      </c>
      <c r="AL123" s="312">
        <v>0</v>
      </c>
      <c r="AM123" s="257"/>
      <c r="AN123" s="313" t="s">
        <v>2934</v>
      </c>
      <c r="AO123" s="321">
        <v>4279</v>
      </c>
      <c r="AP123" s="321">
        <v>21396</v>
      </c>
      <c r="AQ123" s="257" t="s">
        <v>2953</v>
      </c>
      <c r="AR123" s="257" t="s">
        <v>2953</v>
      </c>
      <c r="AS123" s="290"/>
      <c r="AT123" s="290"/>
      <c r="AU123" s="290"/>
      <c r="AV123" s="290"/>
      <c r="AW123" s="290"/>
      <c r="AX123" s="290"/>
      <c r="BH123" s="1"/>
      <c r="BI123" s="1"/>
      <c r="BJ123" s="1"/>
      <c r="BK123" s="1"/>
      <c r="BL123" s="1"/>
      <c r="BM123" s="1"/>
      <c r="BN123" s="1"/>
      <c r="BO123" s="1"/>
      <c r="BP123" s="1"/>
      <c r="BQ123" s="1"/>
      <c r="BR123" s="1"/>
      <c r="BS123" s="1"/>
      <c r="BT123" s="1"/>
      <c r="BU123" s="1"/>
    </row>
    <row r="124" ht="16.5" customHeight="1" spans="6:73">
      <c r="F124" s="290"/>
      <c r="G124" s="1394" t="s">
        <v>2943</v>
      </c>
      <c r="H124" s="1394" t="s">
        <v>2446</v>
      </c>
      <c r="I124" s="1394" t="s">
        <v>2471</v>
      </c>
      <c r="J124" s="1394" t="s">
        <v>539</v>
      </c>
      <c r="L124" s="1394" t="s">
        <v>2943</v>
      </c>
      <c r="M124" s="257" t="s">
        <v>2944</v>
      </c>
      <c r="N124" s="1394" t="s">
        <v>2446</v>
      </c>
      <c r="O124" s="1394" t="s">
        <v>596</v>
      </c>
      <c r="P124" s="258"/>
      <c r="Q124" s="262" t="s">
        <v>2943</v>
      </c>
      <c r="R124" s="257" t="s">
        <v>2944</v>
      </c>
      <c r="S124" s="260" t="str">
        <f t="shared" si="1"/>
        <v>CNC1</v>
      </c>
      <c r="T124" s="1394" t="s">
        <v>2446</v>
      </c>
      <c r="U124" s="331"/>
      <c r="V124" s="1"/>
      <c r="W124" s="291" t="s">
        <v>2931</v>
      </c>
      <c r="X124" s="257" t="s">
        <v>2941</v>
      </c>
      <c r="Y124" s="257" t="s">
        <v>2972</v>
      </c>
      <c r="Z124" s="304" t="s">
        <v>596</v>
      </c>
      <c r="AA124" s="257" t="s">
        <v>2952</v>
      </c>
      <c r="AB124" s="304" t="s">
        <v>2950</v>
      </c>
      <c r="AC124" s="313" t="s">
        <v>2933</v>
      </c>
      <c r="AD124" s="314">
        <v>0</v>
      </c>
      <c r="AE124" s="313"/>
      <c r="AF124" s="313" t="s">
        <v>2934</v>
      </c>
      <c r="AG124" s="320">
        <v>4279</v>
      </c>
      <c r="AH124" s="320">
        <v>21396</v>
      </c>
      <c r="AI124" s="257" t="s">
        <v>2953</v>
      </c>
      <c r="AJ124" s="257" t="s">
        <v>2953</v>
      </c>
      <c r="AK124" s="313" t="s">
        <v>2933</v>
      </c>
      <c r="AL124" s="326">
        <v>0</v>
      </c>
      <c r="AM124" s="313"/>
      <c r="AN124" s="313" t="s">
        <v>2934</v>
      </c>
      <c r="AO124" s="320">
        <v>4279</v>
      </c>
      <c r="AP124" s="320">
        <v>21396</v>
      </c>
      <c r="AQ124" s="257" t="s">
        <v>2953</v>
      </c>
      <c r="AR124" s="257" t="s">
        <v>2953</v>
      </c>
      <c r="AS124" s="290"/>
      <c r="AT124" s="290"/>
      <c r="AU124" s="290"/>
      <c r="AV124" s="290"/>
      <c r="AW124" s="290"/>
      <c r="AX124" s="290"/>
      <c r="BH124" s="1"/>
      <c r="BI124" s="1"/>
      <c r="BJ124" s="1"/>
      <c r="BK124" s="1"/>
      <c r="BL124" s="1"/>
      <c r="BM124" s="1"/>
      <c r="BN124" s="1"/>
      <c r="BO124" s="1"/>
      <c r="BP124" s="1"/>
      <c r="BQ124" s="1"/>
      <c r="BR124" s="1"/>
      <c r="BS124" s="1"/>
      <c r="BT124" s="1"/>
      <c r="BU124" s="1"/>
    </row>
    <row r="125" ht="17.25" customHeight="1" spans="7:73">
      <c r="G125" s="1394" t="s">
        <v>237</v>
      </c>
      <c r="H125" s="1394" t="s">
        <v>2448</v>
      </c>
      <c r="I125" s="1394" t="s">
        <v>2463</v>
      </c>
      <c r="J125" s="1394" t="s">
        <v>539</v>
      </c>
      <c r="L125" s="1394" t="s">
        <v>237</v>
      </c>
      <c r="M125" s="257" t="s">
        <v>2929</v>
      </c>
      <c r="N125" s="1394" t="s">
        <v>2448</v>
      </c>
      <c r="O125" s="1394" t="s">
        <v>596</v>
      </c>
      <c r="P125" s="258"/>
      <c r="Q125" s="262" t="s">
        <v>237</v>
      </c>
      <c r="R125" s="257" t="s">
        <v>2929</v>
      </c>
      <c r="S125" s="260" t="str">
        <f t="shared" si="1"/>
        <v>CNC2</v>
      </c>
      <c r="T125" s="1394" t="s">
        <v>2448</v>
      </c>
      <c r="U125" s="331"/>
      <c r="V125" s="1"/>
      <c r="W125" s="291" t="s">
        <v>2931</v>
      </c>
      <c r="X125" s="257" t="s">
        <v>2929</v>
      </c>
      <c r="Y125" s="257" t="s">
        <v>2973</v>
      </c>
      <c r="Z125" s="257" t="s">
        <v>596</v>
      </c>
      <c r="AA125" s="257" t="s">
        <v>2952</v>
      </c>
      <c r="AB125" s="257" t="s">
        <v>596</v>
      </c>
      <c r="AC125" s="257" t="s">
        <v>2933</v>
      </c>
      <c r="AD125" s="312">
        <v>0</v>
      </c>
      <c r="AE125" s="257"/>
      <c r="AF125" s="313" t="s">
        <v>2934</v>
      </c>
      <c r="AG125" s="320">
        <v>4279</v>
      </c>
      <c r="AH125" s="320">
        <v>21396</v>
      </c>
      <c r="AI125" s="257" t="s">
        <v>2953</v>
      </c>
      <c r="AJ125" s="257" t="s">
        <v>2953</v>
      </c>
      <c r="AK125" s="257" t="s">
        <v>2933</v>
      </c>
      <c r="AL125" s="312">
        <v>0</v>
      </c>
      <c r="AM125" s="257"/>
      <c r="AN125" s="313" t="s">
        <v>2934</v>
      </c>
      <c r="AO125" s="320">
        <v>4279</v>
      </c>
      <c r="AP125" s="320">
        <v>21396</v>
      </c>
      <c r="AQ125" s="257" t="s">
        <v>2953</v>
      </c>
      <c r="AR125" s="257" t="s">
        <v>2953</v>
      </c>
      <c r="AS125" s="290"/>
      <c r="AT125" s="290"/>
      <c r="AU125" s="290"/>
      <c r="AV125" s="290"/>
      <c r="AW125" s="290"/>
      <c r="AX125" s="290"/>
      <c r="BH125" s="1"/>
      <c r="BI125" s="1"/>
      <c r="BJ125" s="1"/>
      <c r="BK125" s="1"/>
      <c r="BL125" s="1"/>
      <c r="BM125" s="1"/>
      <c r="BN125" s="1"/>
      <c r="BO125" s="1"/>
      <c r="BP125" s="1"/>
      <c r="BQ125" s="1"/>
      <c r="BR125" s="1"/>
      <c r="BS125" s="1"/>
      <c r="BT125" s="1"/>
      <c r="BU125" s="1"/>
    </row>
    <row r="126" ht="14.25" customHeight="1" spans="7:73">
      <c r="G126" s="1394" t="s">
        <v>205</v>
      </c>
      <c r="H126" s="1394" t="s">
        <v>2448</v>
      </c>
      <c r="I126" s="1394" t="s">
        <v>2463</v>
      </c>
      <c r="J126" s="1394" t="s">
        <v>539</v>
      </c>
      <c r="L126" s="1394" t="s">
        <v>205</v>
      </c>
      <c r="M126" s="257" t="s">
        <v>2936</v>
      </c>
      <c r="N126" s="1394" t="s">
        <v>2448</v>
      </c>
      <c r="O126" s="1394" t="s">
        <v>596</v>
      </c>
      <c r="P126" s="258"/>
      <c r="Q126" s="262" t="s">
        <v>205</v>
      </c>
      <c r="R126" s="257" t="s">
        <v>2936</v>
      </c>
      <c r="S126" s="260" t="str">
        <f t="shared" si="1"/>
        <v>CNC2</v>
      </c>
      <c r="T126" s="1394" t="s">
        <v>2448</v>
      </c>
      <c r="U126" s="331"/>
      <c r="V126" s="1"/>
      <c r="W126" s="291" t="s">
        <v>2931</v>
      </c>
      <c r="X126" s="257" t="s">
        <v>2936</v>
      </c>
      <c r="Y126" s="257" t="s">
        <v>2973</v>
      </c>
      <c r="Z126" s="304" t="s">
        <v>596</v>
      </c>
      <c r="AA126" s="257" t="s">
        <v>2952</v>
      </c>
      <c r="AB126" s="304" t="s">
        <v>596</v>
      </c>
      <c r="AC126" s="313" t="s">
        <v>2933</v>
      </c>
      <c r="AD126" s="312">
        <v>0</v>
      </c>
      <c r="AE126" s="313"/>
      <c r="AF126" s="313" t="s">
        <v>2934</v>
      </c>
      <c r="AG126" s="320">
        <v>4279</v>
      </c>
      <c r="AH126" s="320">
        <v>21396</v>
      </c>
      <c r="AI126" s="257" t="s">
        <v>2953</v>
      </c>
      <c r="AJ126" s="257" t="s">
        <v>2953</v>
      </c>
      <c r="AK126" s="313" t="s">
        <v>2933</v>
      </c>
      <c r="AL126" s="312">
        <v>0</v>
      </c>
      <c r="AM126" s="313"/>
      <c r="AN126" s="313" t="s">
        <v>2934</v>
      </c>
      <c r="AO126" s="320">
        <v>4279</v>
      </c>
      <c r="AP126" s="320">
        <v>21396</v>
      </c>
      <c r="AQ126" s="257" t="s">
        <v>2953</v>
      </c>
      <c r="AR126" s="257" t="s">
        <v>2953</v>
      </c>
      <c r="AS126" s="290"/>
      <c r="AT126" s="290"/>
      <c r="AU126" s="290"/>
      <c r="AV126" s="290"/>
      <c r="AW126" s="290"/>
      <c r="AX126" s="290"/>
      <c r="BH126" s="1"/>
      <c r="BI126" s="1"/>
      <c r="BJ126" s="1"/>
      <c r="BK126" s="1"/>
      <c r="BL126" s="1"/>
      <c r="BM126" s="1"/>
      <c r="BN126" s="1"/>
      <c r="BO126" s="1"/>
      <c r="BP126" s="1"/>
      <c r="BQ126" s="1"/>
      <c r="BR126" s="1"/>
      <c r="BS126" s="1"/>
      <c r="BT126" s="1"/>
      <c r="BU126" s="1"/>
    </row>
    <row r="127" spans="7:73">
      <c r="G127" s="1394" t="s">
        <v>449</v>
      </c>
      <c r="H127" s="1394" t="s">
        <v>2448</v>
      </c>
      <c r="I127" s="1394" t="s">
        <v>2463</v>
      </c>
      <c r="J127" s="1394" t="s">
        <v>539</v>
      </c>
      <c r="L127" s="1394" t="s">
        <v>449</v>
      </c>
      <c r="M127" s="257" t="s">
        <v>2938</v>
      </c>
      <c r="N127" s="1394" t="s">
        <v>2448</v>
      </c>
      <c r="O127" s="1394" t="s">
        <v>596</v>
      </c>
      <c r="P127" s="258"/>
      <c r="Q127" s="262" t="s">
        <v>449</v>
      </c>
      <c r="R127" s="257" t="s">
        <v>2938</v>
      </c>
      <c r="S127" s="260" t="str">
        <f t="shared" si="1"/>
        <v>CNC2</v>
      </c>
      <c r="T127" s="1394" t="s">
        <v>2448</v>
      </c>
      <c r="V127" s="332"/>
      <c r="W127" s="291" t="s">
        <v>2931</v>
      </c>
      <c r="X127" s="257" t="s">
        <v>2938</v>
      </c>
      <c r="Y127" s="257" t="s">
        <v>2973</v>
      </c>
      <c r="Z127" s="304" t="s">
        <v>596</v>
      </c>
      <c r="AA127" s="257" t="s">
        <v>2952</v>
      </c>
      <c r="AB127" s="304" t="s">
        <v>596</v>
      </c>
      <c r="AC127" s="313" t="s">
        <v>2933</v>
      </c>
      <c r="AD127" s="312">
        <v>0</v>
      </c>
      <c r="AE127" s="313"/>
      <c r="AF127" s="313" t="s">
        <v>2934</v>
      </c>
      <c r="AG127" s="320">
        <v>4279</v>
      </c>
      <c r="AH127" s="320">
        <v>21396</v>
      </c>
      <c r="AI127" s="257" t="s">
        <v>2953</v>
      </c>
      <c r="AJ127" s="257" t="s">
        <v>2953</v>
      </c>
      <c r="AK127" s="313" t="s">
        <v>2933</v>
      </c>
      <c r="AL127" s="312">
        <v>0</v>
      </c>
      <c r="AM127" s="313"/>
      <c r="AN127" s="313" t="s">
        <v>2934</v>
      </c>
      <c r="AO127" s="320">
        <v>4279</v>
      </c>
      <c r="AP127" s="320">
        <v>21396</v>
      </c>
      <c r="AQ127" s="257" t="s">
        <v>2953</v>
      </c>
      <c r="AR127" s="257" t="s">
        <v>2953</v>
      </c>
      <c r="AS127" s="290"/>
      <c r="AT127" s="290"/>
      <c r="AU127" s="290"/>
      <c r="AV127" s="290"/>
      <c r="AW127" s="290"/>
      <c r="AX127" s="290"/>
      <c r="BH127" s="1"/>
      <c r="BI127" s="1"/>
      <c r="BJ127" s="1"/>
      <c r="BK127" s="1"/>
      <c r="BL127" s="1"/>
      <c r="BM127" s="1"/>
      <c r="BN127" s="1"/>
      <c r="BO127" s="1"/>
      <c r="BP127" s="1"/>
      <c r="BQ127" s="1"/>
      <c r="BR127" s="1"/>
      <c r="BS127" s="1"/>
      <c r="BT127" s="1"/>
      <c r="BU127" s="1"/>
    </row>
    <row r="128" spans="7:73">
      <c r="G128" s="1394" t="s">
        <v>2940</v>
      </c>
      <c r="H128" s="1394" t="s">
        <v>2448</v>
      </c>
      <c r="I128" s="1394" t="s">
        <v>2463</v>
      </c>
      <c r="J128" s="1394" t="s">
        <v>539</v>
      </c>
      <c r="L128" s="1394" t="s">
        <v>2940</v>
      </c>
      <c r="M128" s="257" t="s">
        <v>2941</v>
      </c>
      <c r="N128" s="1394" t="s">
        <v>2448</v>
      </c>
      <c r="O128" s="1394" t="s">
        <v>596</v>
      </c>
      <c r="P128" s="258"/>
      <c r="Q128" s="262" t="s">
        <v>2940</v>
      </c>
      <c r="R128" s="257" t="s">
        <v>2941</v>
      </c>
      <c r="S128" s="260" t="str">
        <f t="shared" si="1"/>
        <v>CNC2</v>
      </c>
      <c r="T128" s="1394" t="s">
        <v>2448</v>
      </c>
      <c r="V128" s="332"/>
      <c r="W128" s="291" t="s">
        <v>2949</v>
      </c>
      <c r="X128" s="257" t="s">
        <v>2944</v>
      </c>
      <c r="Y128" s="257" t="s">
        <v>2973</v>
      </c>
      <c r="Z128" s="257" t="s">
        <v>596</v>
      </c>
      <c r="AA128" s="257" t="s">
        <v>2952</v>
      </c>
      <c r="AB128" s="257" t="s">
        <v>596</v>
      </c>
      <c r="AC128" s="257" t="s">
        <v>2933</v>
      </c>
      <c r="AD128" s="312">
        <v>0</v>
      </c>
      <c r="AE128" s="257"/>
      <c r="AF128" s="313" t="s">
        <v>2934</v>
      </c>
      <c r="AG128" s="321">
        <v>4279</v>
      </c>
      <c r="AH128" s="321">
        <v>21396</v>
      </c>
      <c r="AI128" s="257" t="s">
        <v>2953</v>
      </c>
      <c r="AJ128" s="257" t="s">
        <v>2953</v>
      </c>
      <c r="AK128" s="257" t="s">
        <v>2933</v>
      </c>
      <c r="AL128" s="312">
        <v>0</v>
      </c>
      <c r="AM128" s="257"/>
      <c r="AN128" s="313" t="s">
        <v>2934</v>
      </c>
      <c r="AO128" s="321">
        <v>4279</v>
      </c>
      <c r="AP128" s="321">
        <v>21396</v>
      </c>
      <c r="AQ128" s="257" t="s">
        <v>2953</v>
      </c>
      <c r="AR128" s="257" t="s">
        <v>2953</v>
      </c>
      <c r="AS128" s="290"/>
      <c r="AT128" s="290"/>
      <c r="AU128" s="290"/>
      <c r="AV128" s="290"/>
      <c r="AW128" s="290"/>
      <c r="AX128" s="290"/>
      <c r="BH128" s="1"/>
      <c r="BI128" s="1"/>
      <c r="BJ128" s="1"/>
      <c r="BK128" s="1"/>
      <c r="BL128" s="1"/>
      <c r="BM128" s="1"/>
      <c r="BN128" s="1"/>
      <c r="BO128" s="1"/>
      <c r="BP128" s="1"/>
      <c r="BQ128" s="1"/>
      <c r="BR128" s="1"/>
      <c r="BS128" s="1"/>
      <c r="BT128" s="1"/>
      <c r="BU128" s="1"/>
    </row>
    <row r="129" spans="7:73">
      <c r="G129" s="1394" t="s">
        <v>2943</v>
      </c>
      <c r="H129" s="1394" t="s">
        <v>2448</v>
      </c>
      <c r="I129" s="1394" t="s">
        <v>2463</v>
      </c>
      <c r="J129" s="1394" t="s">
        <v>539</v>
      </c>
      <c r="L129" s="1394" t="s">
        <v>2943</v>
      </c>
      <c r="M129" s="257" t="s">
        <v>2944</v>
      </c>
      <c r="N129" s="1394" t="s">
        <v>2448</v>
      </c>
      <c r="O129" s="1394" t="s">
        <v>596</v>
      </c>
      <c r="P129" s="258"/>
      <c r="Q129" s="262" t="s">
        <v>2943</v>
      </c>
      <c r="R129" s="257" t="s">
        <v>2944</v>
      </c>
      <c r="S129" s="260" t="str">
        <f t="shared" si="1"/>
        <v>CNC2</v>
      </c>
      <c r="T129" s="1394" t="s">
        <v>2448</v>
      </c>
      <c r="V129" s="332"/>
      <c r="W129" s="291" t="s">
        <v>2931</v>
      </c>
      <c r="X129" s="257" t="s">
        <v>2941</v>
      </c>
      <c r="Y129" s="257" t="s">
        <v>2973</v>
      </c>
      <c r="Z129" s="304" t="s">
        <v>596</v>
      </c>
      <c r="AA129" s="257" t="s">
        <v>2952</v>
      </c>
      <c r="AB129" s="304" t="s">
        <v>2950</v>
      </c>
      <c r="AC129" s="313" t="s">
        <v>2933</v>
      </c>
      <c r="AD129" s="314">
        <v>0</v>
      </c>
      <c r="AE129" s="313"/>
      <c r="AF129" s="313" t="s">
        <v>2934</v>
      </c>
      <c r="AG129" s="320">
        <v>4279</v>
      </c>
      <c r="AH129" s="320">
        <v>21396</v>
      </c>
      <c r="AI129" s="257" t="s">
        <v>2953</v>
      </c>
      <c r="AJ129" s="257" t="s">
        <v>2953</v>
      </c>
      <c r="AK129" s="313" t="s">
        <v>2933</v>
      </c>
      <c r="AL129" s="326">
        <v>0</v>
      </c>
      <c r="AM129" s="313"/>
      <c r="AN129" s="313" t="s">
        <v>2934</v>
      </c>
      <c r="AO129" s="320">
        <v>4279</v>
      </c>
      <c r="AP129" s="320">
        <v>21396</v>
      </c>
      <c r="AQ129" s="257" t="s">
        <v>2953</v>
      </c>
      <c r="AR129" s="257" t="s">
        <v>2953</v>
      </c>
      <c r="AS129" s="290"/>
      <c r="AT129" s="290"/>
      <c r="AU129" s="290"/>
      <c r="AV129" s="290"/>
      <c r="AW129" s="290"/>
      <c r="AX129" s="290"/>
      <c r="BH129" s="1"/>
      <c r="BI129" s="1"/>
      <c r="BJ129" s="1"/>
      <c r="BK129" s="1"/>
      <c r="BL129" s="1"/>
      <c r="BM129" s="1"/>
      <c r="BN129" s="1"/>
      <c r="BO129" s="1"/>
      <c r="BP129" s="1"/>
      <c r="BQ129" s="1"/>
      <c r="BR129" s="1"/>
      <c r="BS129" s="1"/>
      <c r="BT129" s="1"/>
      <c r="BU129" s="1"/>
    </row>
    <row r="130" ht="15.15" spans="7:73">
      <c r="G130" s="1394" t="s">
        <v>237</v>
      </c>
      <c r="H130" s="1394" t="s">
        <v>2450</v>
      </c>
      <c r="I130" s="1394" t="s">
        <v>382</v>
      </c>
      <c r="J130" s="1394" t="s">
        <v>539</v>
      </c>
      <c r="L130" s="1394" t="s">
        <v>237</v>
      </c>
      <c r="M130" s="257" t="s">
        <v>2929</v>
      </c>
      <c r="N130" s="1394" t="s">
        <v>2450</v>
      </c>
      <c r="O130" s="1394" t="s">
        <v>596</v>
      </c>
      <c r="P130" s="258"/>
      <c r="Q130" s="262" t="s">
        <v>237</v>
      </c>
      <c r="R130" s="257" t="s">
        <v>2929</v>
      </c>
      <c r="S130" s="260" t="str">
        <f t="shared" si="1"/>
        <v>CNC3</v>
      </c>
      <c r="T130" s="1394" t="s">
        <v>2450</v>
      </c>
      <c r="V130" s="332"/>
      <c r="W130" s="291" t="s">
        <v>2931</v>
      </c>
      <c r="X130" s="257" t="s">
        <v>2929</v>
      </c>
      <c r="Y130" s="257" t="s">
        <v>2974</v>
      </c>
      <c r="Z130" s="257" t="s">
        <v>596</v>
      </c>
      <c r="AA130" s="257" t="s">
        <v>2952</v>
      </c>
      <c r="AB130" s="257" t="s">
        <v>596</v>
      </c>
      <c r="AC130" s="257" t="s">
        <v>2933</v>
      </c>
      <c r="AD130" s="312">
        <v>0</v>
      </c>
      <c r="AE130" s="257"/>
      <c r="AF130" s="313" t="s">
        <v>2934</v>
      </c>
      <c r="AG130" s="320">
        <v>4279</v>
      </c>
      <c r="AH130" s="320">
        <v>21396</v>
      </c>
      <c r="AI130" s="257" t="s">
        <v>2953</v>
      </c>
      <c r="AJ130" s="257" t="s">
        <v>2953</v>
      </c>
      <c r="AK130" s="257" t="s">
        <v>2933</v>
      </c>
      <c r="AL130" s="312">
        <v>0</v>
      </c>
      <c r="AM130" s="257"/>
      <c r="AN130" s="313" t="s">
        <v>2934</v>
      </c>
      <c r="AO130" s="320">
        <v>4279</v>
      </c>
      <c r="AP130" s="320">
        <v>21396</v>
      </c>
      <c r="AQ130" s="257" t="s">
        <v>2953</v>
      </c>
      <c r="AR130" s="257" t="s">
        <v>2953</v>
      </c>
      <c r="AS130" s="290"/>
      <c r="AT130" s="290"/>
      <c r="AU130" s="290"/>
      <c r="AV130" s="290"/>
      <c r="AW130" s="290"/>
      <c r="AX130" s="290"/>
      <c r="BH130" s="1"/>
      <c r="BI130" s="1"/>
      <c r="BJ130" s="1"/>
      <c r="BK130" s="1"/>
      <c r="BL130" s="1"/>
      <c r="BM130" s="1"/>
      <c r="BN130" s="1"/>
      <c r="BO130" s="1"/>
      <c r="BP130" s="1"/>
      <c r="BQ130" s="1"/>
      <c r="BR130" s="1"/>
      <c r="BS130" s="1"/>
      <c r="BT130" s="1"/>
      <c r="BU130" s="1"/>
    </row>
    <row r="131" ht="26.3" spans="1:73">
      <c r="A131" s="333" t="s">
        <v>2975</v>
      </c>
      <c r="B131" s="333" t="s">
        <v>2976</v>
      </c>
      <c r="C131" s="333" t="s">
        <v>2977</v>
      </c>
      <c r="D131" s="333" t="s">
        <v>2976</v>
      </c>
      <c r="E131" s="333" t="s">
        <v>2978</v>
      </c>
      <c r="G131" s="1394" t="s">
        <v>205</v>
      </c>
      <c r="H131" s="1394" t="s">
        <v>2450</v>
      </c>
      <c r="I131" s="1394" t="s">
        <v>382</v>
      </c>
      <c r="J131" s="1394" t="s">
        <v>539</v>
      </c>
      <c r="L131" s="1394" t="s">
        <v>205</v>
      </c>
      <c r="M131" s="257" t="s">
        <v>2936</v>
      </c>
      <c r="N131" s="1394" t="s">
        <v>2450</v>
      </c>
      <c r="O131" s="1394" t="s">
        <v>596</v>
      </c>
      <c r="P131" s="258"/>
      <c r="Q131" s="262" t="s">
        <v>205</v>
      </c>
      <c r="R131" s="257" t="s">
        <v>2936</v>
      </c>
      <c r="S131" s="260" t="str">
        <f t="shared" si="1"/>
        <v>CNC3</v>
      </c>
      <c r="T131" s="1394" t="s">
        <v>2450</v>
      </c>
      <c r="V131" s="332"/>
      <c r="W131" s="291" t="s">
        <v>2931</v>
      </c>
      <c r="X131" s="257" t="s">
        <v>2936</v>
      </c>
      <c r="Y131" s="257" t="s">
        <v>2974</v>
      </c>
      <c r="Z131" s="304" t="s">
        <v>596</v>
      </c>
      <c r="AA131" s="257" t="s">
        <v>2952</v>
      </c>
      <c r="AB131" s="304" t="s">
        <v>596</v>
      </c>
      <c r="AC131" s="313" t="s">
        <v>2933</v>
      </c>
      <c r="AD131" s="312">
        <v>0</v>
      </c>
      <c r="AE131" s="313"/>
      <c r="AF131" s="313" t="s">
        <v>2934</v>
      </c>
      <c r="AG131" s="320">
        <v>4279</v>
      </c>
      <c r="AH131" s="320">
        <v>21396</v>
      </c>
      <c r="AI131" s="257" t="s">
        <v>2953</v>
      </c>
      <c r="AJ131" s="257" t="s">
        <v>2953</v>
      </c>
      <c r="AK131" s="313" t="s">
        <v>2933</v>
      </c>
      <c r="AL131" s="312">
        <v>0</v>
      </c>
      <c r="AM131" s="313"/>
      <c r="AN131" s="313" t="s">
        <v>2934</v>
      </c>
      <c r="AO131" s="320">
        <v>4279</v>
      </c>
      <c r="AP131" s="320">
        <v>21396</v>
      </c>
      <c r="AQ131" s="257" t="s">
        <v>2953</v>
      </c>
      <c r="AR131" s="257" t="s">
        <v>2953</v>
      </c>
      <c r="AS131" s="290"/>
      <c r="AT131" s="290"/>
      <c r="AU131" s="290"/>
      <c r="AV131" s="290"/>
      <c r="AW131" s="290"/>
      <c r="AX131" s="290"/>
      <c r="BH131" s="1"/>
      <c r="BI131" s="1"/>
      <c r="BJ131" s="1"/>
      <c r="BK131" s="1"/>
      <c r="BL131" s="1"/>
      <c r="BM131" s="1"/>
      <c r="BN131" s="1"/>
      <c r="BO131" s="1"/>
      <c r="BP131" s="1"/>
      <c r="BQ131" s="1"/>
      <c r="BR131" s="1"/>
      <c r="BS131" s="1"/>
      <c r="BT131" s="1"/>
      <c r="BU131" s="1"/>
    </row>
    <row r="132" spans="1:73">
      <c r="A132" s="334"/>
      <c r="B132" s="334"/>
      <c r="C132" s="334"/>
      <c r="D132" s="334"/>
      <c r="E132" s="334"/>
      <c r="G132" s="1394" t="s">
        <v>449</v>
      </c>
      <c r="H132" s="1394" t="s">
        <v>2450</v>
      </c>
      <c r="I132" s="1394" t="s">
        <v>382</v>
      </c>
      <c r="J132" s="1394" t="s">
        <v>539</v>
      </c>
      <c r="L132" s="1394" t="s">
        <v>449</v>
      </c>
      <c r="M132" s="257" t="s">
        <v>2938</v>
      </c>
      <c r="N132" s="1394" t="s">
        <v>2450</v>
      </c>
      <c r="O132" s="1394" t="s">
        <v>596</v>
      </c>
      <c r="P132" s="258"/>
      <c r="Q132" s="262" t="s">
        <v>449</v>
      </c>
      <c r="R132" s="257" t="s">
        <v>2938</v>
      </c>
      <c r="S132" s="260" t="str">
        <f t="shared" si="1"/>
        <v>CNC3</v>
      </c>
      <c r="T132" s="1394" t="s">
        <v>2450</v>
      </c>
      <c r="V132" s="332"/>
      <c r="W132" s="291" t="s">
        <v>2931</v>
      </c>
      <c r="X132" s="257" t="s">
        <v>2938</v>
      </c>
      <c r="Y132" s="257" t="s">
        <v>2974</v>
      </c>
      <c r="Z132" s="304" t="s">
        <v>596</v>
      </c>
      <c r="AA132" s="257" t="s">
        <v>2952</v>
      </c>
      <c r="AB132" s="304" t="s">
        <v>596</v>
      </c>
      <c r="AC132" s="313" t="s">
        <v>2933</v>
      </c>
      <c r="AD132" s="312">
        <v>0</v>
      </c>
      <c r="AE132" s="313"/>
      <c r="AF132" s="313" t="s">
        <v>2934</v>
      </c>
      <c r="AG132" s="320">
        <v>4279</v>
      </c>
      <c r="AH132" s="320">
        <v>21396</v>
      </c>
      <c r="AI132" s="257" t="s">
        <v>2953</v>
      </c>
      <c r="AJ132" s="257" t="s">
        <v>2953</v>
      </c>
      <c r="AK132" s="313" t="s">
        <v>2933</v>
      </c>
      <c r="AL132" s="312">
        <v>0</v>
      </c>
      <c r="AM132" s="313"/>
      <c r="AN132" s="313" t="s">
        <v>2934</v>
      </c>
      <c r="AO132" s="320">
        <v>4279</v>
      </c>
      <c r="AP132" s="320">
        <v>21396</v>
      </c>
      <c r="AQ132" s="257" t="s">
        <v>2953</v>
      </c>
      <c r="AR132" s="257" t="s">
        <v>2953</v>
      </c>
      <c r="AS132" s="290"/>
      <c r="AT132" s="290"/>
      <c r="AU132" s="290"/>
      <c r="AV132" s="290"/>
      <c r="AW132" s="290"/>
      <c r="AX132" s="290"/>
      <c r="BH132" s="1"/>
      <c r="BI132" s="1"/>
      <c r="BJ132" s="1"/>
      <c r="BK132" s="1"/>
      <c r="BL132" s="1"/>
      <c r="BM132" s="1"/>
      <c r="BN132" s="1"/>
      <c r="BO132" s="1"/>
      <c r="BP132" s="1"/>
      <c r="BQ132" s="1"/>
      <c r="BR132" s="1"/>
      <c r="BS132" s="1"/>
      <c r="BT132" s="1"/>
      <c r="BU132" s="1"/>
    </row>
    <row r="133" spans="1:73">
      <c r="A133" s="238"/>
      <c r="B133" s="238"/>
      <c r="C133" s="238"/>
      <c r="D133" s="238"/>
      <c r="E133" s="238"/>
      <c r="G133" s="1394" t="s">
        <v>2940</v>
      </c>
      <c r="H133" s="1394" t="s">
        <v>2450</v>
      </c>
      <c r="I133" s="1394" t="s">
        <v>382</v>
      </c>
      <c r="J133" s="1394" t="s">
        <v>539</v>
      </c>
      <c r="L133" s="1394" t="s">
        <v>2940</v>
      </c>
      <c r="M133" s="257" t="s">
        <v>2941</v>
      </c>
      <c r="N133" s="1394" t="s">
        <v>2450</v>
      </c>
      <c r="O133" s="1394" t="s">
        <v>596</v>
      </c>
      <c r="P133" s="258"/>
      <c r="Q133" s="262" t="s">
        <v>2940</v>
      </c>
      <c r="R133" s="257" t="s">
        <v>2941</v>
      </c>
      <c r="S133" s="260" t="str">
        <f t="shared" si="1"/>
        <v>CNC3</v>
      </c>
      <c r="T133" s="1394" t="s">
        <v>2450</v>
      </c>
      <c r="V133" s="332"/>
      <c r="W133" s="291" t="s">
        <v>2949</v>
      </c>
      <c r="X133" s="257" t="s">
        <v>2944</v>
      </c>
      <c r="Y133" s="257" t="s">
        <v>2974</v>
      </c>
      <c r="Z133" s="257" t="s">
        <v>596</v>
      </c>
      <c r="AA133" s="257" t="s">
        <v>2952</v>
      </c>
      <c r="AB133" s="257" t="s">
        <v>596</v>
      </c>
      <c r="AC133" s="257" t="s">
        <v>2933</v>
      </c>
      <c r="AD133" s="312">
        <v>0</v>
      </c>
      <c r="AE133" s="257"/>
      <c r="AF133" s="313" t="s">
        <v>2934</v>
      </c>
      <c r="AG133" s="321">
        <v>4279</v>
      </c>
      <c r="AH133" s="321">
        <v>21396</v>
      </c>
      <c r="AI133" s="257" t="s">
        <v>2953</v>
      </c>
      <c r="AJ133" s="257" t="s">
        <v>2953</v>
      </c>
      <c r="AK133" s="257" t="s">
        <v>2933</v>
      </c>
      <c r="AL133" s="312">
        <v>0</v>
      </c>
      <c r="AM133" s="257"/>
      <c r="AN133" s="313" t="s">
        <v>2934</v>
      </c>
      <c r="AO133" s="321">
        <v>4279</v>
      </c>
      <c r="AP133" s="321">
        <v>21396</v>
      </c>
      <c r="AQ133" s="257" t="s">
        <v>2953</v>
      </c>
      <c r="AR133" s="257" t="s">
        <v>2953</v>
      </c>
      <c r="AS133" s="290"/>
      <c r="AT133" s="290"/>
      <c r="AU133" s="290"/>
      <c r="AV133" s="290"/>
      <c r="AW133" s="290"/>
      <c r="AX133" s="290"/>
      <c r="BH133" s="1"/>
      <c r="BI133" s="1"/>
      <c r="BJ133" s="1"/>
      <c r="BK133" s="1"/>
      <c r="BL133" s="1"/>
      <c r="BM133" s="1"/>
      <c r="BN133" s="1"/>
      <c r="BO133" s="1"/>
      <c r="BP133" s="1"/>
      <c r="BQ133" s="1"/>
      <c r="BR133" s="1"/>
      <c r="BS133" s="1"/>
      <c r="BT133" s="1"/>
      <c r="BU133" s="1"/>
    </row>
    <row r="134" spans="1:73">
      <c r="A134" s="238"/>
      <c r="B134" s="238"/>
      <c r="C134" s="238"/>
      <c r="D134" s="238"/>
      <c r="E134" s="238"/>
      <c r="G134" s="1394" t="s">
        <v>2943</v>
      </c>
      <c r="H134" s="1394" t="s">
        <v>2450</v>
      </c>
      <c r="I134" s="1394" t="s">
        <v>382</v>
      </c>
      <c r="J134" s="1394" t="s">
        <v>539</v>
      </c>
      <c r="L134" s="1394" t="s">
        <v>2943</v>
      </c>
      <c r="M134" s="257" t="s">
        <v>2944</v>
      </c>
      <c r="N134" s="1394" t="s">
        <v>2450</v>
      </c>
      <c r="O134" s="1394" t="s">
        <v>596</v>
      </c>
      <c r="P134" s="258"/>
      <c r="Q134" s="262" t="s">
        <v>2943</v>
      </c>
      <c r="R134" s="257" t="s">
        <v>2944</v>
      </c>
      <c r="S134" s="260" t="str">
        <f t="shared" ref="S134:S197" si="2">CONCATENATE("CN",T134)</f>
        <v>CNC3</v>
      </c>
      <c r="T134" s="1394" t="s">
        <v>2450</v>
      </c>
      <c r="V134" s="332"/>
      <c r="W134" s="291" t="s">
        <v>2931</v>
      </c>
      <c r="X134" s="257" t="s">
        <v>2941</v>
      </c>
      <c r="Y134" s="257" t="s">
        <v>2974</v>
      </c>
      <c r="Z134" s="304" t="s">
        <v>596</v>
      </c>
      <c r="AA134" s="257" t="s">
        <v>2952</v>
      </c>
      <c r="AB134" s="304" t="s">
        <v>2950</v>
      </c>
      <c r="AC134" s="313" t="s">
        <v>2933</v>
      </c>
      <c r="AD134" s="314">
        <v>0</v>
      </c>
      <c r="AE134" s="313"/>
      <c r="AF134" s="313" t="s">
        <v>2934</v>
      </c>
      <c r="AG134" s="320">
        <v>4279</v>
      </c>
      <c r="AH134" s="320">
        <v>21396</v>
      </c>
      <c r="AI134" s="257" t="s">
        <v>2953</v>
      </c>
      <c r="AJ134" s="257" t="s">
        <v>2953</v>
      </c>
      <c r="AK134" s="313" t="s">
        <v>2933</v>
      </c>
      <c r="AL134" s="326">
        <v>0</v>
      </c>
      <c r="AM134" s="313"/>
      <c r="AN134" s="313" t="s">
        <v>2934</v>
      </c>
      <c r="AO134" s="320">
        <v>4279</v>
      </c>
      <c r="AP134" s="320">
        <v>21396</v>
      </c>
      <c r="AQ134" s="257" t="s">
        <v>2953</v>
      </c>
      <c r="AR134" s="257" t="s">
        <v>2953</v>
      </c>
      <c r="AS134" s="290"/>
      <c r="AT134" s="290"/>
      <c r="AU134" s="290"/>
      <c r="AV134" s="290"/>
      <c r="AW134" s="290"/>
      <c r="AX134" s="290"/>
      <c r="BH134" s="1"/>
      <c r="BI134" s="1"/>
      <c r="BJ134" s="1"/>
      <c r="BK134" s="1"/>
      <c r="BL134" s="1"/>
      <c r="BM134" s="1"/>
      <c r="BN134" s="1"/>
      <c r="BO134" s="1"/>
      <c r="BP134" s="1"/>
      <c r="BQ134" s="1"/>
      <c r="BR134" s="1"/>
      <c r="BS134" s="1"/>
      <c r="BT134" s="1"/>
      <c r="BU134" s="1"/>
    </row>
    <row r="135" spans="1:73">
      <c r="A135" s="335"/>
      <c r="B135" s="85"/>
      <c r="C135" s="335"/>
      <c r="D135" s="85"/>
      <c r="E135" s="335"/>
      <c r="G135" s="1394" t="s">
        <v>237</v>
      </c>
      <c r="H135" s="1394" t="s">
        <v>2452</v>
      </c>
      <c r="I135" s="1394" t="s">
        <v>2640</v>
      </c>
      <c r="J135" s="1394" t="s">
        <v>539</v>
      </c>
      <c r="L135" s="1394" t="s">
        <v>237</v>
      </c>
      <c r="M135" s="257" t="s">
        <v>2929</v>
      </c>
      <c r="N135" s="1394" t="s">
        <v>2452</v>
      </c>
      <c r="O135" s="1394" t="s">
        <v>596</v>
      </c>
      <c r="P135" s="258"/>
      <c r="Q135" s="262" t="s">
        <v>237</v>
      </c>
      <c r="R135" s="257" t="s">
        <v>2929</v>
      </c>
      <c r="S135" s="260" t="str">
        <f t="shared" si="2"/>
        <v>CNC4</v>
      </c>
      <c r="T135" s="1394" t="s">
        <v>2452</v>
      </c>
      <c r="V135" s="332"/>
      <c r="W135" s="291" t="s">
        <v>2931</v>
      </c>
      <c r="X135" s="257" t="s">
        <v>2929</v>
      </c>
      <c r="Y135" s="257" t="s">
        <v>2979</v>
      </c>
      <c r="Z135" s="257" t="s">
        <v>596</v>
      </c>
      <c r="AA135" s="257" t="s">
        <v>2952</v>
      </c>
      <c r="AB135" s="257" t="s">
        <v>596</v>
      </c>
      <c r="AC135" s="257" t="s">
        <v>2933</v>
      </c>
      <c r="AD135" s="312">
        <v>0</v>
      </c>
      <c r="AE135" s="257"/>
      <c r="AF135" s="313" t="s">
        <v>2934</v>
      </c>
      <c r="AG135" s="320">
        <v>4279</v>
      </c>
      <c r="AH135" s="320">
        <v>21396</v>
      </c>
      <c r="AI135" s="257" t="s">
        <v>2953</v>
      </c>
      <c r="AJ135" s="257" t="s">
        <v>2953</v>
      </c>
      <c r="AK135" s="257" t="s">
        <v>2933</v>
      </c>
      <c r="AL135" s="312">
        <v>0</v>
      </c>
      <c r="AM135" s="257"/>
      <c r="AN135" s="313" t="s">
        <v>2934</v>
      </c>
      <c r="AO135" s="320">
        <v>4279</v>
      </c>
      <c r="AP135" s="320">
        <v>21396</v>
      </c>
      <c r="AQ135" s="257" t="s">
        <v>2953</v>
      </c>
      <c r="AR135" s="257" t="s">
        <v>2953</v>
      </c>
      <c r="AS135" s="290"/>
      <c r="AT135" s="290"/>
      <c r="AU135" s="290"/>
      <c r="AV135" s="290"/>
      <c r="AW135" s="290"/>
      <c r="AX135" s="290"/>
      <c r="BH135" s="1"/>
      <c r="BI135" s="1"/>
      <c r="BJ135" s="1"/>
      <c r="BK135" s="1"/>
      <c r="BL135" s="1"/>
      <c r="BM135" s="1"/>
      <c r="BN135" s="1"/>
      <c r="BO135" s="1"/>
      <c r="BP135" s="1"/>
      <c r="BQ135" s="1"/>
      <c r="BR135" s="1"/>
      <c r="BS135" s="1"/>
      <c r="BT135" s="1"/>
      <c r="BU135" s="1"/>
    </row>
    <row r="136" spans="1:73">
      <c r="A136" s="335"/>
      <c r="B136" s="85"/>
      <c r="C136" s="335"/>
      <c r="D136" s="85"/>
      <c r="E136" s="335"/>
      <c r="G136" s="1394" t="s">
        <v>205</v>
      </c>
      <c r="H136" s="1394" t="s">
        <v>2452</v>
      </c>
      <c r="I136" s="1394" t="s">
        <v>2640</v>
      </c>
      <c r="J136" s="1394" t="s">
        <v>539</v>
      </c>
      <c r="L136" s="1394" t="s">
        <v>205</v>
      </c>
      <c r="M136" s="257" t="s">
        <v>2936</v>
      </c>
      <c r="N136" s="1394" t="s">
        <v>2452</v>
      </c>
      <c r="O136" s="1394" t="s">
        <v>596</v>
      </c>
      <c r="P136" s="258"/>
      <c r="Q136" s="262" t="s">
        <v>205</v>
      </c>
      <c r="R136" s="257" t="s">
        <v>2936</v>
      </c>
      <c r="S136" s="260" t="str">
        <f t="shared" si="2"/>
        <v>CNC4</v>
      </c>
      <c r="T136" s="1394" t="s">
        <v>2452</v>
      </c>
      <c r="V136" s="332"/>
      <c r="W136" s="291" t="s">
        <v>2931</v>
      </c>
      <c r="X136" s="257" t="s">
        <v>2936</v>
      </c>
      <c r="Y136" s="257" t="s">
        <v>2979</v>
      </c>
      <c r="Z136" s="304" t="s">
        <v>596</v>
      </c>
      <c r="AA136" s="257" t="s">
        <v>2952</v>
      </c>
      <c r="AB136" s="304" t="s">
        <v>596</v>
      </c>
      <c r="AC136" s="313" t="s">
        <v>2933</v>
      </c>
      <c r="AD136" s="312">
        <v>0</v>
      </c>
      <c r="AE136" s="313"/>
      <c r="AF136" s="313" t="s">
        <v>2934</v>
      </c>
      <c r="AG136" s="320">
        <v>4279</v>
      </c>
      <c r="AH136" s="320">
        <v>21396</v>
      </c>
      <c r="AI136" s="257" t="s">
        <v>2953</v>
      </c>
      <c r="AJ136" s="257" t="s">
        <v>2953</v>
      </c>
      <c r="AK136" s="313" t="s">
        <v>2933</v>
      </c>
      <c r="AL136" s="312">
        <v>0</v>
      </c>
      <c r="AM136" s="313"/>
      <c r="AN136" s="313" t="s">
        <v>2934</v>
      </c>
      <c r="AO136" s="320">
        <v>4279</v>
      </c>
      <c r="AP136" s="320">
        <v>21396</v>
      </c>
      <c r="AQ136" s="257" t="s">
        <v>2953</v>
      </c>
      <c r="AR136" s="257" t="s">
        <v>2953</v>
      </c>
      <c r="AS136" s="290"/>
      <c r="AT136" s="290"/>
      <c r="AU136" s="290"/>
      <c r="AV136" s="290"/>
      <c r="AW136" s="290"/>
      <c r="AX136" s="290"/>
      <c r="BH136" s="1"/>
      <c r="BI136" s="1"/>
      <c r="BJ136" s="1"/>
      <c r="BK136" s="1"/>
      <c r="BL136" s="1"/>
      <c r="BM136" s="1"/>
      <c r="BN136" s="1"/>
      <c r="BO136" s="1"/>
      <c r="BP136" s="1"/>
      <c r="BQ136" s="1"/>
      <c r="BR136" s="1"/>
      <c r="BS136" s="1"/>
      <c r="BT136" s="1"/>
      <c r="BU136" s="1"/>
    </row>
    <row r="137" spans="1:73">
      <c r="A137" s="335"/>
      <c r="B137" s="85"/>
      <c r="C137" s="335"/>
      <c r="D137" s="85"/>
      <c r="E137" s="335"/>
      <c r="G137" s="1394" t="s">
        <v>449</v>
      </c>
      <c r="H137" s="1394" t="s">
        <v>2452</v>
      </c>
      <c r="I137" s="1394" t="s">
        <v>2640</v>
      </c>
      <c r="J137" s="1394" t="s">
        <v>539</v>
      </c>
      <c r="L137" s="1394" t="s">
        <v>449</v>
      </c>
      <c r="M137" s="257" t="s">
        <v>2938</v>
      </c>
      <c r="N137" s="1394" t="s">
        <v>2452</v>
      </c>
      <c r="O137" s="1394" t="s">
        <v>596</v>
      </c>
      <c r="P137" s="258"/>
      <c r="Q137" s="262" t="s">
        <v>449</v>
      </c>
      <c r="R137" s="257" t="s">
        <v>2938</v>
      </c>
      <c r="S137" s="260" t="str">
        <f t="shared" si="2"/>
        <v>CNC4</v>
      </c>
      <c r="T137" s="1394" t="s">
        <v>2452</v>
      </c>
      <c r="V137" s="332"/>
      <c r="W137" s="291" t="s">
        <v>2931</v>
      </c>
      <c r="X137" s="257" t="s">
        <v>2938</v>
      </c>
      <c r="Y137" s="257" t="s">
        <v>2979</v>
      </c>
      <c r="Z137" s="304" t="s">
        <v>596</v>
      </c>
      <c r="AA137" s="257" t="s">
        <v>2952</v>
      </c>
      <c r="AB137" s="304" t="s">
        <v>596</v>
      </c>
      <c r="AC137" s="313" t="s">
        <v>2933</v>
      </c>
      <c r="AD137" s="312">
        <v>0</v>
      </c>
      <c r="AE137" s="313"/>
      <c r="AF137" s="313" t="s">
        <v>2934</v>
      </c>
      <c r="AG137" s="320">
        <v>4279</v>
      </c>
      <c r="AH137" s="320">
        <v>21396</v>
      </c>
      <c r="AI137" s="257" t="s">
        <v>2953</v>
      </c>
      <c r="AJ137" s="257" t="s">
        <v>2953</v>
      </c>
      <c r="AK137" s="313" t="s">
        <v>2933</v>
      </c>
      <c r="AL137" s="312">
        <v>0</v>
      </c>
      <c r="AM137" s="313"/>
      <c r="AN137" s="313" t="s">
        <v>2934</v>
      </c>
      <c r="AO137" s="320">
        <v>4279</v>
      </c>
      <c r="AP137" s="320">
        <v>21396</v>
      </c>
      <c r="AQ137" s="257" t="s">
        <v>2953</v>
      </c>
      <c r="AR137" s="257" t="s">
        <v>2953</v>
      </c>
      <c r="AS137" s="290"/>
      <c r="AT137" s="290"/>
      <c r="AU137" s="290"/>
      <c r="AV137" s="290"/>
      <c r="AW137" s="290"/>
      <c r="AX137" s="290"/>
      <c r="BH137" s="1"/>
      <c r="BI137" s="1"/>
      <c r="BJ137" s="1"/>
      <c r="BK137" s="1"/>
      <c r="BL137" s="1"/>
      <c r="BM137" s="1"/>
      <c r="BN137" s="1"/>
      <c r="BO137" s="1"/>
      <c r="BP137" s="1"/>
      <c r="BQ137" s="1"/>
      <c r="BR137" s="1"/>
      <c r="BS137" s="1"/>
      <c r="BT137" s="1"/>
      <c r="BU137" s="1"/>
    </row>
    <row r="138" spans="1:73">
      <c r="A138" s="335"/>
      <c r="B138" s="85"/>
      <c r="C138" s="335"/>
      <c r="D138" s="85"/>
      <c r="E138" s="335"/>
      <c r="G138" s="1394" t="s">
        <v>2940</v>
      </c>
      <c r="H138" s="1394" t="s">
        <v>2452</v>
      </c>
      <c r="I138" s="1394" t="s">
        <v>2640</v>
      </c>
      <c r="J138" s="1394" t="s">
        <v>539</v>
      </c>
      <c r="L138" s="1394" t="s">
        <v>2940</v>
      </c>
      <c r="M138" s="257" t="s">
        <v>2941</v>
      </c>
      <c r="N138" s="1394" t="s">
        <v>2452</v>
      </c>
      <c r="O138" s="1394" t="s">
        <v>596</v>
      </c>
      <c r="P138" s="258"/>
      <c r="Q138" s="262" t="s">
        <v>2940</v>
      </c>
      <c r="R138" s="257" t="s">
        <v>2941</v>
      </c>
      <c r="S138" s="260" t="str">
        <f t="shared" si="2"/>
        <v>CNC4</v>
      </c>
      <c r="T138" s="1394" t="s">
        <v>2452</v>
      </c>
      <c r="V138" s="332"/>
      <c r="W138" s="291" t="s">
        <v>2949</v>
      </c>
      <c r="X138" s="257" t="s">
        <v>2944</v>
      </c>
      <c r="Y138" s="257" t="s">
        <v>2979</v>
      </c>
      <c r="Z138" s="257" t="s">
        <v>596</v>
      </c>
      <c r="AA138" s="257" t="s">
        <v>2952</v>
      </c>
      <c r="AB138" s="257" t="s">
        <v>596</v>
      </c>
      <c r="AC138" s="257" t="s">
        <v>2933</v>
      </c>
      <c r="AD138" s="312">
        <v>0</v>
      </c>
      <c r="AE138" s="257"/>
      <c r="AF138" s="313" t="s">
        <v>2934</v>
      </c>
      <c r="AG138" s="321">
        <v>4279</v>
      </c>
      <c r="AH138" s="321">
        <v>21396</v>
      </c>
      <c r="AI138" s="257" t="s">
        <v>2953</v>
      </c>
      <c r="AJ138" s="257" t="s">
        <v>2953</v>
      </c>
      <c r="AK138" s="257" t="s">
        <v>2933</v>
      </c>
      <c r="AL138" s="312">
        <v>0</v>
      </c>
      <c r="AM138" s="257"/>
      <c r="AN138" s="313" t="s">
        <v>2934</v>
      </c>
      <c r="AO138" s="321">
        <v>4279</v>
      </c>
      <c r="AP138" s="321">
        <v>21396</v>
      </c>
      <c r="AQ138" s="257" t="s">
        <v>2953</v>
      </c>
      <c r="AR138" s="257" t="s">
        <v>2953</v>
      </c>
      <c r="AS138" s="290"/>
      <c r="AT138" s="290"/>
      <c r="AU138" s="290"/>
      <c r="AV138" s="290"/>
      <c r="AW138" s="290"/>
      <c r="AX138" s="290"/>
      <c r="BH138" s="1"/>
      <c r="BI138" s="1"/>
      <c r="BJ138" s="1"/>
      <c r="BK138" s="1"/>
      <c r="BL138" s="1"/>
      <c r="BM138" s="1"/>
      <c r="BN138" s="1"/>
      <c r="BO138" s="1"/>
      <c r="BP138" s="1"/>
      <c r="BQ138" s="1"/>
      <c r="BR138" s="1"/>
      <c r="BS138" s="1"/>
      <c r="BT138" s="1"/>
      <c r="BU138" s="1"/>
    </row>
    <row r="139" spans="1:73">
      <c r="A139" s="335"/>
      <c r="B139" s="85"/>
      <c r="C139" s="335"/>
      <c r="D139" s="85"/>
      <c r="E139" s="335"/>
      <c r="G139" s="1394" t="s">
        <v>2943</v>
      </c>
      <c r="H139" s="1394" t="s">
        <v>2452</v>
      </c>
      <c r="I139" s="1394" t="s">
        <v>2640</v>
      </c>
      <c r="J139" s="1394" t="s">
        <v>539</v>
      </c>
      <c r="L139" s="1394" t="s">
        <v>2943</v>
      </c>
      <c r="M139" s="257" t="s">
        <v>2944</v>
      </c>
      <c r="N139" s="1394" t="s">
        <v>2452</v>
      </c>
      <c r="O139" s="1394" t="s">
        <v>596</v>
      </c>
      <c r="P139" s="258"/>
      <c r="Q139" s="262" t="s">
        <v>2943</v>
      </c>
      <c r="R139" s="257" t="s">
        <v>2944</v>
      </c>
      <c r="S139" s="260" t="str">
        <f t="shared" si="2"/>
        <v>CNC4</v>
      </c>
      <c r="T139" s="1394" t="s">
        <v>2452</v>
      </c>
      <c r="V139" s="332"/>
      <c r="W139" s="291" t="s">
        <v>2931</v>
      </c>
      <c r="X139" s="257" t="s">
        <v>2941</v>
      </c>
      <c r="Y139" s="257" t="s">
        <v>2979</v>
      </c>
      <c r="Z139" s="304" t="s">
        <v>596</v>
      </c>
      <c r="AA139" s="257" t="s">
        <v>2952</v>
      </c>
      <c r="AB139" s="304" t="s">
        <v>2950</v>
      </c>
      <c r="AC139" s="313" t="s">
        <v>2933</v>
      </c>
      <c r="AD139" s="314">
        <v>0</v>
      </c>
      <c r="AE139" s="313"/>
      <c r="AF139" s="313" t="s">
        <v>2934</v>
      </c>
      <c r="AG139" s="320">
        <v>4279</v>
      </c>
      <c r="AH139" s="320">
        <v>21396</v>
      </c>
      <c r="AI139" s="257" t="s">
        <v>2953</v>
      </c>
      <c r="AJ139" s="257" t="s">
        <v>2953</v>
      </c>
      <c r="AK139" s="313" t="s">
        <v>2933</v>
      </c>
      <c r="AL139" s="326">
        <v>0</v>
      </c>
      <c r="AM139" s="313"/>
      <c r="AN139" s="313" t="s">
        <v>2934</v>
      </c>
      <c r="AO139" s="320">
        <v>4279</v>
      </c>
      <c r="AP139" s="320">
        <v>21396</v>
      </c>
      <c r="AQ139" s="257" t="s">
        <v>2953</v>
      </c>
      <c r="AR139" s="257" t="s">
        <v>2953</v>
      </c>
      <c r="AS139" s="290"/>
      <c r="AT139" s="290"/>
      <c r="AU139" s="290"/>
      <c r="AV139" s="290"/>
      <c r="AW139" s="290"/>
      <c r="AX139" s="290"/>
      <c r="BH139" s="1"/>
      <c r="BI139" s="1"/>
      <c r="BJ139" s="1"/>
      <c r="BK139" s="1"/>
      <c r="BL139" s="1"/>
      <c r="BM139" s="1"/>
      <c r="BN139" s="1"/>
      <c r="BO139" s="1"/>
      <c r="BP139" s="1"/>
      <c r="BQ139" s="1"/>
      <c r="BR139" s="1"/>
      <c r="BS139" s="1"/>
      <c r="BT139" s="1"/>
      <c r="BU139" s="1"/>
    </row>
    <row r="140" spans="1:73">
      <c r="A140" s="335"/>
      <c r="B140" s="85"/>
      <c r="C140" s="335"/>
      <c r="D140" s="85"/>
      <c r="E140" s="335"/>
      <c r="G140" s="1394" t="s">
        <v>237</v>
      </c>
      <c r="H140" s="1394" t="s">
        <v>2454</v>
      </c>
      <c r="I140" s="1394" t="s">
        <v>2404</v>
      </c>
      <c r="J140" s="1394" t="s">
        <v>539</v>
      </c>
      <c r="L140" s="1394" t="s">
        <v>237</v>
      </c>
      <c r="M140" s="257" t="s">
        <v>2929</v>
      </c>
      <c r="N140" s="1394" t="s">
        <v>2454</v>
      </c>
      <c r="O140" s="1394" t="s">
        <v>596</v>
      </c>
      <c r="P140" s="258"/>
      <c r="Q140" s="262" t="s">
        <v>237</v>
      </c>
      <c r="R140" s="257" t="s">
        <v>2929</v>
      </c>
      <c r="S140" s="260" t="str">
        <f t="shared" si="2"/>
        <v>CNC5</v>
      </c>
      <c r="T140" s="1394" t="s">
        <v>2454</v>
      </c>
      <c r="V140" s="332"/>
      <c r="W140" s="291" t="s">
        <v>2931</v>
      </c>
      <c r="X140" s="257" t="s">
        <v>2929</v>
      </c>
      <c r="Y140" s="257" t="s">
        <v>2980</v>
      </c>
      <c r="Z140" s="257" t="s">
        <v>596</v>
      </c>
      <c r="AA140" s="257" t="s">
        <v>2952</v>
      </c>
      <c r="AB140" s="257" t="s">
        <v>596</v>
      </c>
      <c r="AC140" s="257" t="s">
        <v>2933</v>
      </c>
      <c r="AD140" s="312">
        <v>0</v>
      </c>
      <c r="AE140" s="257"/>
      <c r="AF140" s="313" t="s">
        <v>2934</v>
      </c>
      <c r="AG140" s="320">
        <v>4279</v>
      </c>
      <c r="AH140" s="320">
        <v>21396</v>
      </c>
      <c r="AI140" s="257" t="s">
        <v>2953</v>
      </c>
      <c r="AJ140" s="257" t="s">
        <v>2953</v>
      </c>
      <c r="AK140" s="257" t="s">
        <v>2933</v>
      </c>
      <c r="AL140" s="312">
        <v>0</v>
      </c>
      <c r="AM140" s="257"/>
      <c r="AN140" s="313" t="s">
        <v>2934</v>
      </c>
      <c r="AO140" s="320">
        <v>4279</v>
      </c>
      <c r="AP140" s="320">
        <v>21396</v>
      </c>
      <c r="AQ140" s="257" t="s">
        <v>2953</v>
      </c>
      <c r="AR140" s="257" t="s">
        <v>2953</v>
      </c>
      <c r="AS140" s="290"/>
      <c r="AT140" s="290"/>
      <c r="AU140" s="290"/>
      <c r="AV140" s="290"/>
      <c r="AW140" s="290"/>
      <c r="AX140" s="290"/>
      <c r="BH140" s="1"/>
      <c r="BI140" s="1"/>
      <c r="BJ140" s="1"/>
      <c r="BK140" s="1"/>
      <c r="BL140" s="1"/>
      <c r="BM140" s="1"/>
      <c r="BN140" s="1"/>
      <c r="BO140" s="1"/>
      <c r="BP140" s="1"/>
      <c r="BQ140" s="1"/>
      <c r="BR140" s="1"/>
      <c r="BS140" s="1"/>
      <c r="BT140" s="1"/>
      <c r="BU140" s="1"/>
    </row>
    <row r="141" spans="1:73">
      <c r="A141" s="335"/>
      <c r="B141" s="85"/>
      <c r="C141" s="335"/>
      <c r="D141" s="85"/>
      <c r="E141" s="335"/>
      <c r="G141" s="1394" t="s">
        <v>205</v>
      </c>
      <c r="H141" s="1394" t="s">
        <v>2454</v>
      </c>
      <c r="I141" s="1394" t="s">
        <v>2404</v>
      </c>
      <c r="J141" s="1394" t="s">
        <v>539</v>
      </c>
      <c r="L141" s="1394" t="s">
        <v>205</v>
      </c>
      <c r="M141" s="257" t="s">
        <v>2936</v>
      </c>
      <c r="N141" s="1394" t="s">
        <v>2454</v>
      </c>
      <c r="O141" s="1394" t="s">
        <v>596</v>
      </c>
      <c r="P141" s="258"/>
      <c r="Q141" s="262" t="s">
        <v>205</v>
      </c>
      <c r="R141" s="257" t="s">
        <v>2936</v>
      </c>
      <c r="S141" s="260" t="str">
        <f t="shared" si="2"/>
        <v>CNC5</v>
      </c>
      <c r="T141" s="1394" t="s">
        <v>2454</v>
      </c>
      <c r="V141" s="332"/>
      <c r="W141" s="291" t="s">
        <v>2931</v>
      </c>
      <c r="X141" s="257" t="s">
        <v>2936</v>
      </c>
      <c r="Y141" s="257" t="s">
        <v>2980</v>
      </c>
      <c r="Z141" s="304" t="s">
        <v>596</v>
      </c>
      <c r="AA141" s="257" t="s">
        <v>2952</v>
      </c>
      <c r="AB141" s="304" t="s">
        <v>596</v>
      </c>
      <c r="AC141" s="313" t="s">
        <v>2933</v>
      </c>
      <c r="AD141" s="312">
        <v>0</v>
      </c>
      <c r="AE141" s="313"/>
      <c r="AF141" s="313" t="s">
        <v>2934</v>
      </c>
      <c r="AG141" s="320">
        <v>4279</v>
      </c>
      <c r="AH141" s="320">
        <v>21396</v>
      </c>
      <c r="AI141" s="257" t="s">
        <v>2953</v>
      </c>
      <c r="AJ141" s="257" t="s">
        <v>2953</v>
      </c>
      <c r="AK141" s="313" t="s">
        <v>2933</v>
      </c>
      <c r="AL141" s="312">
        <v>0</v>
      </c>
      <c r="AM141" s="313"/>
      <c r="AN141" s="313" t="s">
        <v>2934</v>
      </c>
      <c r="AO141" s="320">
        <v>4279</v>
      </c>
      <c r="AP141" s="320">
        <v>21396</v>
      </c>
      <c r="AQ141" s="257" t="s">
        <v>2953</v>
      </c>
      <c r="AR141" s="257" t="s">
        <v>2953</v>
      </c>
      <c r="AS141" s="290"/>
      <c r="AT141" s="290"/>
      <c r="AU141" s="290"/>
      <c r="AV141" s="290"/>
      <c r="AW141" s="290"/>
      <c r="AX141" s="290"/>
      <c r="BH141" s="1"/>
      <c r="BI141" s="1"/>
      <c r="BJ141" s="1"/>
      <c r="BK141" s="1"/>
      <c r="BL141" s="1"/>
      <c r="BM141" s="1"/>
      <c r="BN141" s="1"/>
      <c r="BO141" s="1"/>
      <c r="BP141" s="1"/>
      <c r="BQ141" s="1"/>
      <c r="BR141" s="1"/>
      <c r="BS141" s="1"/>
      <c r="BT141" s="1"/>
      <c r="BU141" s="1"/>
    </row>
    <row r="142" spans="1:73">
      <c r="A142" s="335"/>
      <c r="B142" s="85"/>
      <c r="C142" s="335"/>
      <c r="D142" s="85"/>
      <c r="E142" s="335"/>
      <c r="G142" s="1394" t="s">
        <v>449</v>
      </c>
      <c r="H142" s="1394" t="s">
        <v>2454</v>
      </c>
      <c r="I142" s="1394" t="s">
        <v>2404</v>
      </c>
      <c r="J142" s="1394" t="s">
        <v>539</v>
      </c>
      <c r="L142" s="1394" t="s">
        <v>449</v>
      </c>
      <c r="M142" s="257" t="s">
        <v>2938</v>
      </c>
      <c r="N142" s="1394" t="s">
        <v>2454</v>
      </c>
      <c r="O142" s="1394" t="s">
        <v>596</v>
      </c>
      <c r="P142" s="258"/>
      <c r="Q142" s="262" t="s">
        <v>449</v>
      </c>
      <c r="R142" s="257" t="s">
        <v>2938</v>
      </c>
      <c r="S142" s="260" t="str">
        <f t="shared" si="2"/>
        <v>CNC5</v>
      </c>
      <c r="T142" s="1394" t="s">
        <v>2454</v>
      </c>
      <c r="V142" s="332"/>
      <c r="W142" s="291" t="s">
        <v>2931</v>
      </c>
      <c r="X142" s="257" t="s">
        <v>2938</v>
      </c>
      <c r="Y142" s="257" t="s">
        <v>2980</v>
      </c>
      <c r="Z142" s="304" t="s">
        <v>596</v>
      </c>
      <c r="AA142" s="257" t="s">
        <v>2952</v>
      </c>
      <c r="AB142" s="304" t="s">
        <v>596</v>
      </c>
      <c r="AC142" s="313" t="s">
        <v>2933</v>
      </c>
      <c r="AD142" s="312">
        <v>0</v>
      </c>
      <c r="AE142" s="313"/>
      <c r="AF142" s="313" t="s">
        <v>2934</v>
      </c>
      <c r="AG142" s="320">
        <v>4279</v>
      </c>
      <c r="AH142" s="320">
        <v>21396</v>
      </c>
      <c r="AI142" s="257" t="s">
        <v>2953</v>
      </c>
      <c r="AJ142" s="257" t="s">
        <v>2953</v>
      </c>
      <c r="AK142" s="313" t="s">
        <v>2933</v>
      </c>
      <c r="AL142" s="312">
        <v>0</v>
      </c>
      <c r="AM142" s="313"/>
      <c r="AN142" s="313" t="s">
        <v>2934</v>
      </c>
      <c r="AO142" s="320">
        <v>4279</v>
      </c>
      <c r="AP142" s="320">
        <v>21396</v>
      </c>
      <c r="AQ142" s="257" t="s">
        <v>2953</v>
      </c>
      <c r="AR142" s="257" t="s">
        <v>2953</v>
      </c>
      <c r="AS142" s="290"/>
      <c r="AT142" s="290"/>
      <c r="AU142" s="290"/>
      <c r="AV142" s="290"/>
      <c r="AW142" s="290"/>
      <c r="AX142" s="290"/>
      <c r="BH142" s="1"/>
      <c r="BI142" s="1"/>
      <c r="BJ142" s="1"/>
      <c r="BK142" s="1"/>
      <c r="BL142" s="1"/>
      <c r="BM142" s="1"/>
      <c r="BN142" s="1"/>
      <c r="BO142" s="1"/>
      <c r="BP142" s="1"/>
      <c r="BQ142" s="1"/>
      <c r="BR142" s="1"/>
      <c r="BS142" s="1"/>
      <c r="BT142" s="1"/>
      <c r="BU142" s="1"/>
    </row>
    <row r="143" ht="15.15" spans="7:73">
      <c r="G143" s="1394" t="s">
        <v>2940</v>
      </c>
      <c r="H143" s="1394" t="s">
        <v>2454</v>
      </c>
      <c r="I143" s="1394" t="s">
        <v>2404</v>
      </c>
      <c r="J143" s="1394" t="s">
        <v>539</v>
      </c>
      <c r="L143" s="1394" t="s">
        <v>2940</v>
      </c>
      <c r="M143" s="257" t="s">
        <v>2941</v>
      </c>
      <c r="N143" s="1394" t="s">
        <v>2454</v>
      </c>
      <c r="O143" s="1394" t="s">
        <v>596</v>
      </c>
      <c r="P143" s="258"/>
      <c r="Q143" s="262" t="s">
        <v>2940</v>
      </c>
      <c r="R143" s="257" t="s">
        <v>2941</v>
      </c>
      <c r="S143" s="260" t="str">
        <f t="shared" si="2"/>
        <v>CNC5</v>
      </c>
      <c r="T143" s="1394" t="s">
        <v>2454</v>
      </c>
      <c r="V143" s="332"/>
      <c r="W143" s="291" t="s">
        <v>2949</v>
      </c>
      <c r="X143" s="257" t="s">
        <v>2944</v>
      </c>
      <c r="Y143" s="257" t="s">
        <v>2980</v>
      </c>
      <c r="Z143" s="257" t="s">
        <v>596</v>
      </c>
      <c r="AA143" s="257" t="s">
        <v>2952</v>
      </c>
      <c r="AB143" s="257" t="s">
        <v>596</v>
      </c>
      <c r="AC143" s="257" t="s">
        <v>2933</v>
      </c>
      <c r="AD143" s="312">
        <v>0</v>
      </c>
      <c r="AE143" s="257"/>
      <c r="AF143" s="313" t="s">
        <v>2934</v>
      </c>
      <c r="AG143" s="321">
        <v>4279</v>
      </c>
      <c r="AH143" s="321">
        <v>21396</v>
      </c>
      <c r="AI143" s="257" t="s">
        <v>2953</v>
      </c>
      <c r="AJ143" s="257" t="s">
        <v>2953</v>
      </c>
      <c r="AK143" s="257" t="s">
        <v>2933</v>
      </c>
      <c r="AL143" s="312">
        <v>0</v>
      </c>
      <c r="AM143" s="257"/>
      <c r="AN143" s="313" t="s">
        <v>2934</v>
      </c>
      <c r="AO143" s="321">
        <v>4279</v>
      </c>
      <c r="AP143" s="321">
        <v>21396</v>
      </c>
      <c r="AQ143" s="257" t="s">
        <v>2953</v>
      </c>
      <c r="AR143" s="257" t="s">
        <v>2953</v>
      </c>
      <c r="AS143" s="290"/>
      <c r="AT143" s="290"/>
      <c r="AU143" s="290"/>
      <c r="AV143" s="290"/>
      <c r="AW143" s="290"/>
      <c r="AX143" s="290"/>
      <c r="BH143" s="1"/>
      <c r="BI143" s="1"/>
      <c r="BJ143" s="1"/>
      <c r="BK143" s="1"/>
      <c r="BL143" s="1"/>
      <c r="BM143" s="1"/>
      <c r="BN143" s="1"/>
      <c r="BO143" s="1"/>
      <c r="BP143" s="1"/>
      <c r="BQ143" s="1"/>
      <c r="BR143" s="1"/>
      <c r="BS143" s="1"/>
      <c r="BT143" s="1"/>
      <c r="BU143" s="1"/>
    </row>
    <row r="144" ht="26.3" spans="1:73">
      <c r="A144" s="336" t="s">
        <v>2889</v>
      </c>
      <c r="B144" s="333" t="s">
        <v>1985</v>
      </c>
      <c r="C144" s="333" t="s">
        <v>2890</v>
      </c>
      <c r="D144" s="337" t="s">
        <v>2981</v>
      </c>
      <c r="E144" s="333" t="s">
        <v>2982</v>
      </c>
      <c r="G144" s="1394" t="s">
        <v>2943</v>
      </c>
      <c r="H144" s="1394" t="s">
        <v>2454</v>
      </c>
      <c r="I144" s="1394" t="s">
        <v>2404</v>
      </c>
      <c r="J144" s="1394" t="s">
        <v>539</v>
      </c>
      <c r="L144" s="1394" t="s">
        <v>2943</v>
      </c>
      <c r="M144" s="257" t="s">
        <v>2944</v>
      </c>
      <c r="N144" s="1394" t="s">
        <v>2454</v>
      </c>
      <c r="O144" s="1394" t="s">
        <v>596</v>
      </c>
      <c r="P144" s="258"/>
      <c r="Q144" s="262" t="s">
        <v>2943</v>
      </c>
      <c r="R144" s="257" t="s">
        <v>2944</v>
      </c>
      <c r="S144" s="260" t="str">
        <f t="shared" si="2"/>
        <v>CNC5</v>
      </c>
      <c r="T144" s="1394" t="s">
        <v>2454</v>
      </c>
      <c r="V144" s="332"/>
      <c r="W144" s="291" t="s">
        <v>2931</v>
      </c>
      <c r="X144" s="257" t="s">
        <v>2941</v>
      </c>
      <c r="Y144" s="257" t="s">
        <v>2980</v>
      </c>
      <c r="Z144" s="304" t="s">
        <v>596</v>
      </c>
      <c r="AA144" s="257" t="s">
        <v>2952</v>
      </c>
      <c r="AB144" s="304" t="s">
        <v>2950</v>
      </c>
      <c r="AC144" s="313" t="s">
        <v>2933</v>
      </c>
      <c r="AD144" s="314">
        <v>0</v>
      </c>
      <c r="AE144" s="313"/>
      <c r="AF144" s="313" t="s">
        <v>2934</v>
      </c>
      <c r="AG144" s="320">
        <v>4279</v>
      </c>
      <c r="AH144" s="320">
        <v>21396</v>
      </c>
      <c r="AI144" s="257" t="s">
        <v>2953</v>
      </c>
      <c r="AJ144" s="257" t="s">
        <v>2953</v>
      </c>
      <c r="AK144" s="313" t="s">
        <v>2933</v>
      </c>
      <c r="AL144" s="326">
        <v>0</v>
      </c>
      <c r="AM144" s="313"/>
      <c r="AN144" s="313" t="s">
        <v>2934</v>
      </c>
      <c r="AO144" s="320">
        <v>4279</v>
      </c>
      <c r="AP144" s="320">
        <v>21396</v>
      </c>
      <c r="AQ144" s="257" t="s">
        <v>2953</v>
      </c>
      <c r="AR144" s="257" t="s">
        <v>2953</v>
      </c>
      <c r="AS144" s="290"/>
      <c r="AT144" s="290"/>
      <c r="AU144" s="290"/>
      <c r="AV144" s="290"/>
      <c r="AW144" s="290"/>
      <c r="AX144" s="290"/>
      <c r="BH144" s="1"/>
      <c r="BI144" s="1"/>
      <c r="BJ144" s="1"/>
      <c r="BK144" s="1"/>
      <c r="BL144" s="1"/>
      <c r="BM144" s="1"/>
      <c r="BN144" s="1"/>
      <c r="BO144" s="1"/>
      <c r="BP144" s="1"/>
      <c r="BQ144" s="1"/>
      <c r="BR144" s="1"/>
      <c r="BS144" s="1"/>
      <c r="BT144" s="1"/>
      <c r="BU144" s="1"/>
    </row>
    <row r="145" spans="1:73">
      <c r="A145" s="338" t="s">
        <v>2983</v>
      </c>
      <c r="B145" s="238"/>
      <c r="C145" s="238"/>
      <c r="D145" s="238"/>
      <c r="E145" s="238"/>
      <c r="G145" s="1394" t="s">
        <v>237</v>
      </c>
      <c r="H145" s="1394" t="s">
        <v>2456</v>
      </c>
      <c r="I145" s="1394" t="s">
        <v>2984</v>
      </c>
      <c r="J145" s="1394" t="s">
        <v>539</v>
      </c>
      <c r="L145" s="1394" t="s">
        <v>237</v>
      </c>
      <c r="M145" s="257" t="s">
        <v>2929</v>
      </c>
      <c r="N145" s="1394" t="s">
        <v>2456</v>
      </c>
      <c r="O145" s="1394" t="s">
        <v>596</v>
      </c>
      <c r="P145" s="258"/>
      <c r="Q145" s="262" t="s">
        <v>237</v>
      </c>
      <c r="R145" s="257" t="s">
        <v>2929</v>
      </c>
      <c r="S145" s="260" t="str">
        <f t="shared" si="2"/>
        <v>CNC6</v>
      </c>
      <c r="T145" s="1394" t="s">
        <v>2456</v>
      </c>
      <c r="V145" s="332"/>
      <c r="W145" s="291" t="s">
        <v>2931</v>
      </c>
      <c r="X145" s="257" t="s">
        <v>2929</v>
      </c>
      <c r="Y145" s="257" t="s">
        <v>2985</v>
      </c>
      <c r="Z145" s="257" t="s">
        <v>596</v>
      </c>
      <c r="AA145" s="257" t="s">
        <v>2952</v>
      </c>
      <c r="AB145" s="257" t="s">
        <v>596</v>
      </c>
      <c r="AC145" s="257" t="s">
        <v>2933</v>
      </c>
      <c r="AD145" s="312">
        <v>0</v>
      </c>
      <c r="AE145" s="257"/>
      <c r="AF145" s="313" t="s">
        <v>2934</v>
      </c>
      <c r="AG145" s="320">
        <v>4279</v>
      </c>
      <c r="AH145" s="320">
        <v>21396</v>
      </c>
      <c r="AI145" s="257" t="s">
        <v>2953</v>
      </c>
      <c r="AJ145" s="257" t="s">
        <v>2953</v>
      </c>
      <c r="AK145" s="257" t="s">
        <v>2933</v>
      </c>
      <c r="AL145" s="312">
        <v>0</v>
      </c>
      <c r="AM145" s="257"/>
      <c r="AN145" s="313" t="s">
        <v>2934</v>
      </c>
      <c r="AO145" s="320">
        <v>4279</v>
      </c>
      <c r="AP145" s="320">
        <v>21396</v>
      </c>
      <c r="AQ145" s="257" t="s">
        <v>2953</v>
      </c>
      <c r="AR145" s="257" t="s">
        <v>2953</v>
      </c>
      <c r="AS145" s="290"/>
      <c r="AT145" s="290"/>
      <c r="AU145" s="290"/>
      <c r="AV145" s="290"/>
      <c r="AW145" s="290"/>
      <c r="AX145" s="290"/>
      <c r="BH145" s="1"/>
      <c r="BI145" s="1"/>
      <c r="BJ145" s="1"/>
      <c r="BK145" s="1"/>
      <c r="BL145" s="1"/>
      <c r="BM145" s="1"/>
      <c r="BN145" s="1"/>
      <c r="BO145" s="1"/>
      <c r="BP145" s="1"/>
      <c r="BQ145" s="1"/>
      <c r="BR145" s="1"/>
      <c r="BS145" s="1"/>
      <c r="BT145" s="1"/>
      <c r="BU145" s="1"/>
    </row>
    <row r="146" spans="1:73">
      <c r="A146" s="339"/>
      <c r="B146" s="335"/>
      <c r="C146" s="340"/>
      <c r="D146" s="335"/>
      <c r="E146" s="85"/>
      <c r="G146" s="1394" t="s">
        <v>205</v>
      </c>
      <c r="H146" s="1394" t="s">
        <v>2456</v>
      </c>
      <c r="I146" s="1394" t="s">
        <v>2984</v>
      </c>
      <c r="J146" s="1394" t="s">
        <v>539</v>
      </c>
      <c r="L146" s="1394" t="s">
        <v>205</v>
      </c>
      <c r="M146" s="257" t="s">
        <v>2936</v>
      </c>
      <c r="N146" s="1394" t="s">
        <v>2456</v>
      </c>
      <c r="O146" s="1394" t="s">
        <v>596</v>
      </c>
      <c r="P146" s="258"/>
      <c r="Q146" s="262" t="s">
        <v>205</v>
      </c>
      <c r="R146" s="257" t="s">
        <v>2936</v>
      </c>
      <c r="S146" s="260" t="str">
        <f t="shared" si="2"/>
        <v>CNC6</v>
      </c>
      <c r="T146" s="1394" t="s">
        <v>2456</v>
      </c>
      <c r="V146" s="332"/>
      <c r="W146" s="291" t="s">
        <v>2931</v>
      </c>
      <c r="X146" s="257" t="s">
        <v>2936</v>
      </c>
      <c r="Y146" s="257" t="s">
        <v>2985</v>
      </c>
      <c r="Z146" s="304" t="s">
        <v>596</v>
      </c>
      <c r="AA146" s="257" t="s">
        <v>2952</v>
      </c>
      <c r="AB146" s="304" t="s">
        <v>596</v>
      </c>
      <c r="AC146" s="313" t="s">
        <v>2933</v>
      </c>
      <c r="AD146" s="312">
        <v>0</v>
      </c>
      <c r="AE146" s="313"/>
      <c r="AF146" s="313" t="s">
        <v>2934</v>
      </c>
      <c r="AG146" s="320">
        <v>4279</v>
      </c>
      <c r="AH146" s="320">
        <v>21396</v>
      </c>
      <c r="AI146" s="257" t="s">
        <v>2953</v>
      </c>
      <c r="AJ146" s="257" t="s">
        <v>2953</v>
      </c>
      <c r="AK146" s="313" t="s">
        <v>2933</v>
      </c>
      <c r="AL146" s="312">
        <v>0</v>
      </c>
      <c r="AM146" s="313"/>
      <c r="AN146" s="313" t="s">
        <v>2934</v>
      </c>
      <c r="AO146" s="320">
        <v>4279</v>
      </c>
      <c r="AP146" s="320">
        <v>21396</v>
      </c>
      <c r="AQ146" s="257" t="s">
        <v>2953</v>
      </c>
      <c r="AR146" s="257" t="s">
        <v>2953</v>
      </c>
      <c r="AS146" s="290"/>
      <c r="AT146" s="290"/>
      <c r="AU146" s="290"/>
      <c r="AV146" s="290"/>
      <c r="AW146" s="290"/>
      <c r="AX146" s="290"/>
      <c r="BH146" s="1"/>
      <c r="BI146" s="1"/>
      <c r="BJ146" s="1"/>
      <c r="BK146" s="1"/>
      <c r="BL146" s="1"/>
      <c r="BM146" s="1"/>
      <c r="BN146" s="1"/>
      <c r="BO146" s="1"/>
      <c r="BP146" s="1"/>
      <c r="BQ146" s="1"/>
      <c r="BR146" s="1"/>
      <c r="BS146" s="1"/>
      <c r="BT146" s="1"/>
      <c r="BU146" s="1"/>
    </row>
    <row r="147" s="231" customFormat="1" spans="1:75">
      <c r="A147" s="339"/>
      <c r="B147" s="335"/>
      <c r="C147" s="340"/>
      <c r="D147" s="335"/>
      <c r="E147" s="85"/>
      <c r="F147" s="1"/>
      <c r="G147" s="1394" t="s">
        <v>449</v>
      </c>
      <c r="H147" s="1394" t="s">
        <v>2456</v>
      </c>
      <c r="I147" s="1394" t="s">
        <v>2984</v>
      </c>
      <c r="J147" s="1394" t="s">
        <v>539</v>
      </c>
      <c r="K147" s="1"/>
      <c r="L147" s="1394" t="s">
        <v>449</v>
      </c>
      <c r="M147" s="257" t="s">
        <v>2938</v>
      </c>
      <c r="N147" s="1394" t="s">
        <v>2456</v>
      </c>
      <c r="O147" s="1394" t="s">
        <v>596</v>
      </c>
      <c r="P147" s="258"/>
      <c r="Q147" s="262" t="s">
        <v>449</v>
      </c>
      <c r="R147" s="257" t="s">
        <v>2938</v>
      </c>
      <c r="S147" s="260" t="str">
        <f t="shared" si="2"/>
        <v>CNC6</v>
      </c>
      <c r="T147" s="1394" t="s">
        <v>2456</v>
      </c>
      <c r="U147" s="1"/>
      <c r="V147" s="290"/>
      <c r="W147" s="291" t="s">
        <v>2931</v>
      </c>
      <c r="X147" s="257" t="s">
        <v>2938</v>
      </c>
      <c r="Y147" s="257" t="s">
        <v>2985</v>
      </c>
      <c r="Z147" s="304" t="s">
        <v>596</v>
      </c>
      <c r="AA147" s="257" t="s">
        <v>2952</v>
      </c>
      <c r="AB147" s="304" t="s">
        <v>596</v>
      </c>
      <c r="AC147" s="313" t="s">
        <v>2933</v>
      </c>
      <c r="AD147" s="312">
        <v>0</v>
      </c>
      <c r="AE147" s="313"/>
      <c r="AF147" s="313" t="s">
        <v>2934</v>
      </c>
      <c r="AG147" s="320">
        <v>4279</v>
      </c>
      <c r="AH147" s="320">
        <v>21396</v>
      </c>
      <c r="AI147" s="257" t="s">
        <v>2953</v>
      </c>
      <c r="AJ147" s="257" t="s">
        <v>2953</v>
      </c>
      <c r="AK147" s="313" t="s">
        <v>2933</v>
      </c>
      <c r="AL147" s="312">
        <v>0</v>
      </c>
      <c r="AM147" s="313"/>
      <c r="AN147" s="313" t="s">
        <v>2934</v>
      </c>
      <c r="AO147" s="320">
        <v>4279</v>
      </c>
      <c r="AP147" s="320">
        <v>21396</v>
      </c>
      <c r="AQ147" s="257" t="s">
        <v>2953</v>
      </c>
      <c r="AR147" s="257" t="s">
        <v>2953</v>
      </c>
      <c r="AS147" s="290"/>
      <c r="AT147" s="290"/>
      <c r="AU147" s="290"/>
      <c r="AV147" s="290"/>
      <c r="AW147" s="290"/>
      <c r="AX147" s="290"/>
      <c r="AY147" s="290"/>
      <c r="AZ147" s="290"/>
      <c r="BA147" s="290"/>
      <c r="BB147" s="290"/>
      <c r="BC147" s="290"/>
      <c r="BD147" s="290"/>
      <c r="BE147" s="290"/>
      <c r="BF147" s="290"/>
      <c r="BG147" s="290"/>
      <c r="BH147" s="290"/>
      <c r="BI147" s="290"/>
      <c r="BJ147" s="290"/>
      <c r="BK147" s="290"/>
      <c r="BL147" s="290"/>
      <c r="BM147" s="237"/>
      <c r="BN147" s="237"/>
      <c r="BO147" s="237"/>
      <c r="BP147" s="237"/>
      <c r="BQ147" s="237"/>
      <c r="BR147" s="237"/>
      <c r="BS147" s="237"/>
      <c r="BT147" s="237"/>
      <c r="BU147" s="237"/>
      <c r="BV147" s="1"/>
      <c r="BW147" s="1"/>
    </row>
    <row r="148" s="231" customFormat="1" spans="1:75">
      <c r="A148" s="339"/>
      <c r="B148" s="335"/>
      <c r="C148" s="340"/>
      <c r="D148" s="335"/>
      <c r="E148" s="85"/>
      <c r="F148" s="1"/>
      <c r="G148" s="1394" t="s">
        <v>2940</v>
      </c>
      <c r="H148" s="1394" t="s">
        <v>2456</v>
      </c>
      <c r="I148" s="1394" t="s">
        <v>2984</v>
      </c>
      <c r="J148" s="1394" t="s">
        <v>539</v>
      </c>
      <c r="K148" s="1"/>
      <c r="L148" s="1394" t="s">
        <v>2940</v>
      </c>
      <c r="M148" s="257" t="s">
        <v>2941</v>
      </c>
      <c r="N148" s="1394" t="s">
        <v>2456</v>
      </c>
      <c r="O148" s="1394" t="s">
        <v>596</v>
      </c>
      <c r="P148" s="258"/>
      <c r="Q148" s="262" t="s">
        <v>2940</v>
      </c>
      <c r="R148" s="257" t="s">
        <v>2941</v>
      </c>
      <c r="S148" s="260" t="str">
        <f t="shared" si="2"/>
        <v>CNC6</v>
      </c>
      <c r="T148" s="1394" t="s">
        <v>2456</v>
      </c>
      <c r="U148" s="1"/>
      <c r="V148" s="290"/>
      <c r="W148" s="291" t="s">
        <v>2949</v>
      </c>
      <c r="X148" s="257" t="s">
        <v>2944</v>
      </c>
      <c r="Y148" s="257" t="s">
        <v>2985</v>
      </c>
      <c r="Z148" s="257" t="s">
        <v>596</v>
      </c>
      <c r="AA148" s="257" t="s">
        <v>2952</v>
      </c>
      <c r="AB148" s="257" t="s">
        <v>596</v>
      </c>
      <c r="AC148" s="257" t="s">
        <v>2933</v>
      </c>
      <c r="AD148" s="312">
        <v>0</v>
      </c>
      <c r="AE148" s="257"/>
      <c r="AF148" s="313" t="s">
        <v>2934</v>
      </c>
      <c r="AG148" s="321">
        <v>4279</v>
      </c>
      <c r="AH148" s="321">
        <v>21396</v>
      </c>
      <c r="AI148" s="257" t="s">
        <v>2953</v>
      </c>
      <c r="AJ148" s="257" t="s">
        <v>2953</v>
      </c>
      <c r="AK148" s="257" t="s">
        <v>2933</v>
      </c>
      <c r="AL148" s="312">
        <v>0</v>
      </c>
      <c r="AM148" s="257"/>
      <c r="AN148" s="313" t="s">
        <v>2934</v>
      </c>
      <c r="AO148" s="321">
        <v>4279</v>
      </c>
      <c r="AP148" s="321">
        <v>21396</v>
      </c>
      <c r="AQ148" s="257" t="s">
        <v>2953</v>
      </c>
      <c r="AR148" s="257" t="s">
        <v>2953</v>
      </c>
      <c r="AS148" s="290"/>
      <c r="AT148" s="290"/>
      <c r="AU148" s="290"/>
      <c r="AV148" s="290"/>
      <c r="AW148" s="290"/>
      <c r="AX148" s="290"/>
      <c r="AY148" s="290"/>
      <c r="AZ148" s="290"/>
      <c r="BA148" s="290"/>
      <c r="BB148" s="290"/>
      <c r="BC148" s="290"/>
      <c r="BD148" s="290"/>
      <c r="BE148" s="290"/>
      <c r="BF148" s="290"/>
      <c r="BG148" s="290"/>
      <c r="BH148" s="290"/>
      <c r="BI148" s="290"/>
      <c r="BJ148" s="290"/>
      <c r="BK148" s="290"/>
      <c r="BL148" s="290"/>
      <c r="BM148" s="237"/>
      <c r="BN148" s="237"/>
      <c r="BO148" s="237"/>
      <c r="BP148" s="237"/>
      <c r="BQ148" s="237"/>
      <c r="BR148" s="237"/>
      <c r="BS148" s="237"/>
      <c r="BT148" s="237"/>
      <c r="BU148" s="237"/>
      <c r="BV148" s="1"/>
      <c r="BW148" s="1"/>
    </row>
    <row r="149" spans="1:64">
      <c r="A149" s="339"/>
      <c r="B149" s="335"/>
      <c r="C149" s="340"/>
      <c r="D149" s="335"/>
      <c r="E149" s="85"/>
      <c r="G149" s="1394" t="s">
        <v>2943</v>
      </c>
      <c r="H149" s="1394" t="s">
        <v>2456</v>
      </c>
      <c r="I149" s="1394" t="s">
        <v>2984</v>
      </c>
      <c r="J149" s="1394" t="s">
        <v>539</v>
      </c>
      <c r="L149" s="1394" t="s">
        <v>2943</v>
      </c>
      <c r="M149" s="257" t="s">
        <v>2944</v>
      </c>
      <c r="N149" s="1394" t="s">
        <v>2456</v>
      </c>
      <c r="O149" s="1394" t="s">
        <v>596</v>
      </c>
      <c r="P149" s="258"/>
      <c r="Q149" s="262" t="s">
        <v>2943</v>
      </c>
      <c r="R149" s="257" t="s">
        <v>2944</v>
      </c>
      <c r="S149" s="260" t="str">
        <f t="shared" si="2"/>
        <v>CNC6</v>
      </c>
      <c r="T149" s="1394" t="s">
        <v>2456</v>
      </c>
      <c r="V149" s="290"/>
      <c r="W149" s="291" t="s">
        <v>2931</v>
      </c>
      <c r="X149" s="257" t="s">
        <v>2941</v>
      </c>
      <c r="Y149" s="257" t="s">
        <v>2985</v>
      </c>
      <c r="Z149" s="304" t="s">
        <v>596</v>
      </c>
      <c r="AA149" s="257" t="s">
        <v>2952</v>
      </c>
      <c r="AB149" s="304" t="s">
        <v>2950</v>
      </c>
      <c r="AC149" s="313" t="s">
        <v>2933</v>
      </c>
      <c r="AD149" s="314">
        <v>0</v>
      </c>
      <c r="AE149" s="313"/>
      <c r="AF149" s="313" t="s">
        <v>2934</v>
      </c>
      <c r="AG149" s="320">
        <v>4279</v>
      </c>
      <c r="AH149" s="320">
        <v>21396</v>
      </c>
      <c r="AI149" s="257" t="s">
        <v>2953</v>
      </c>
      <c r="AJ149" s="257" t="s">
        <v>2953</v>
      </c>
      <c r="AK149" s="313" t="s">
        <v>2933</v>
      </c>
      <c r="AL149" s="326">
        <v>0</v>
      </c>
      <c r="AM149" s="313"/>
      <c r="AN149" s="313" t="s">
        <v>2934</v>
      </c>
      <c r="AO149" s="320">
        <v>4279</v>
      </c>
      <c r="AP149" s="320">
        <v>21396</v>
      </c>
      <c r="AQ149" s="257" t="s">
        <v>2953</v>
      </c>
      <c r="AR149" s="257" t="s">
        <v>2953</v>
      </c>
      <c r="AS149" s="290"/>
      <c r="AT149" s="290"/>
      <c r="AU149" s="290"/>
      <c r="AV149" s="290"/>
      <c r="AW149" s="290"/>
      <c r="AX149" s="290"/>
      <c r="AY149" s="290"/>
      <c r="AZ149" s="290"/>
      <c r="BA149" s="290"/>
      <c r="BB149" s="290"/>
      <c r="BC149" s="290"/>
      <c r="BD149" s="290"/>
      <c r="BE149" s="290"/>
      <c r="BF149" s="290"/>
      <c r="BG149" s="290"/>
      <c r="BH149" s="290"/>
      <c r="BI149" s="290"/>
      <c r="BJ149" s="290"/>
      <c r="BK149" s="290"/>
      <c r="BL149" s="290"/>
    </row>
    <row r="150" spans="1:64">
      <c r="A150" s="339"/>
      <c r="B150" s="335"/>
      <c r="C150" s="340"/>
      <c r="D150" s="335"/>
      <c r="E150" s="85"/>
      <c r="G150" s="1394" t="s">
        <v>237</v>
      </c>
      <c r="H150" s="1394" t="s">
        <v>2458</v>
      </c>
      <c r="I150" s="1394" t="s">
        <v>2422</v>
      </c>
      <c r="J150" s="1394" t="s">
        <v>539</v>
      </c>
      <c r="L150" s="1394" t="s">
        <v>237</v>
      </c>
      <c r="M150" s="257" t="s">
        <v>2929</v>
      </c>
      <c r="N150" s="1394" t="s">
        <v>2458</v>
      </c>
      <c r="O150" s="1394" t="s">
        <v>596</v>
      </c>
      <c r="P150" s="258"/>
      <c r="Q150" s="262" t="s">
        <v>237</v>
      </c>
      <c r="R150" s="257" t="s">
        <v>2929</v>
      </c>
      <c r="S150" s="260" t="str">
        <f t="shared" si="2"/>
        <v>CNC7</v>
      </c>
      <c r="T150" s="1394" t="s">
        <v>2458</v>
      </c>
      <c r="V150" s="290"/>
      <c r="W150" s="291" t="s">
        <v>2931</v>
      </c>
      <c r="X150" s="257" t="s">
        <v>2929</v>
      </c>
      <c r="Y150" s="257" t="s">
        <v>2986</v>
      </c>
      <c r="Z150" s="257" t="s">
        <v>596</v>
      </c>
      <c r="AA150" s="257" t="s">
        <v>2952</v>
      </c>
      <c r="AB150" s="257" t="s">
        <v>596</v>
      </c>
      <c r="AC150" s="257" t="s">
        <v>2933</v>
      </c>
      <c r="AD150" s="312">
        <v>0</v>
      </c>
      <c r="AE150" s="257"/>
      <c r="AF150" s="313" t="s">
        <v>2934</v>
      </c>
      <c r="AG150" s="320">
        <v>4279</v>
      </c>
      <c r="AH150" s="320">
        <v>21396</v>
      </c>
      <c r="AI150" s="257" t="s">
        <v>2953</v>
      </c>
      <c r="AJ150" s="257" t="s">
        <v>2953</v>
      </c>
      <c r="AK150" s="257" t="s">
        <v>2933</v>
      </c>
      <c r="AL150" s="312">
        <v>0</v>
      </c>
      <c r="AM150" s="257"/>
      <c r="AN150" s="313" t="s">
        <v>2934</v>
      </c>
      <c r="AO150" s="320">
        <v>4279</v>
      </c>
      <c r="AP150" s="320">
        <v>21396</v>
      </c>
      <c r="AQ150" s="257" t="s">
        <v>2953</v>
      </c>
      <c r="AR150" s="257" t="s">
        <v>2953</v>
      </c>
      <c r="AS150" s="290"/>
      <c r="AT150" s="290"/>
      <c r="AU150" s="290"/>
      <c r="AV150" s="290"/>
      <c r="AW150" s="290"/>
      <c r="AX150" s="290"/>
      <c r="AY150" s="290"/>
      <c r="AZ150" s="290"/>
      <c r="BA150" s="290"/>
      <c r="BB150" s="290"/>
      <c r="BC150" s="290"/>
      <c r="BD150" s="290"/>
      <c r="BE150" s="290"/>
      <c r="BF150" s="290"/>
      <c r="BG150" s="290"/>
      <c r="BH150" s="290"/>
      <c r="BI150" s="290"/>
      <c r="BJ150" s="290"/>
      <c r="BK150" s="290"/>
      <c r="BL150" s="290"/>
    </row>
    <row r="151" spans="1:64">
      <c r="A151" s="339"/>
      <c r="B151" s="335"/>
      <c r="C151" s="340"/>
      <c r="D151" s="335"/>
      <c r="E151" s="85"/>
      <c r="G151" s="1394" t="s">
        <v>205</v>
      </c>
      <c r="H151" s="1394" t="s">
        <v>2458</v>
      </c>
      <c r="I151" s="1394" t="s">
        <v>2422</v>
      </c>
      <c r="J151" s="1394" t="s">
        <v>539</v>
      </c>
      <c r="L151" s="1394" t="s">
        <v>205</v>
      </c>
      <c r="M151" s="257" t="s">
        <v>2936</v>
      </c>
      <c r="N151" s="1394" t="s">
        <v>2458</v>
      </c>
      <c r="O151" s="1394" t="s">
        <v>596</v>
      </c>
      <c r="P151" s="258"/>
      <c r="Q151" s="262" t="s">
        <v>205</v>
      </c>
      <c r="R151" s="257" t="s">
        <v>2936</v>
      </c>
      <c r="S151" s="260" t="str">
        <f t="shared" si="2"/>
        <v>CNC7</v>
      </c>
      <c r="T151" s="1394" t="s">
        <v>2458</v>
      </c>
      <c r="V151" s="290"/>
      <c r="W151" s="291" t="s">
        <v>2931</v>
      </c>
      <c r="X151" s="257" t="s">
        <v>2936</v>
      </c>
      <c r="Y151" s="257" t="s">
        <v>2986</v>
      </c>
      <c r="Z151" s="304" t="s">
        <v>596</v>
      </c>
      <c r="AA151" s="257" t="s">
        <v>2952</v>
      </c>
      <c r="AB151" s="304" t="s">
        <v>596</v>
      </c>
      <c r="AC151" s="313" t="s">
        <v>2933</v>
      </c>
      <c r="AD151" s="312">
        <v>0</v>
      </c>
      <c r="AE151" s="313"/>
      <c r="AF151" s="313" t="s">
        <v>2934</v>
      </c>
      <c r="AG151" s="320">
        <v>4279</v>
      </c>
      <c r="AH151" s="320">
        <v>21396</v>
      </c>
      <c r="AI151" s="257" t="s">
        <v>2953</v>
      </c>
      <c r="AJ151" s="257" t="s">
        <v>2953</v>
      </c>
      <c r="AK151" s="313" t="s">
        <v>2933</v>
      </c>
      <c r="AL151" s="312">
        <v>0</v>
      </c>
      <c r="AM151" s="313"/>
      <c r="AN151" s="313" t="s">
        <v>2934</v>
      </c>
      <c r="AO151" s="320">
        <v>4279</v>
      </c>
      <c r="AP151" s="320">
        <v>21396</v>
      </c>
      <c r="AQ151" s="257" t="s">
        <v>2953</v>
      </c>
      <c r="AR151" s="257" t="s">
        <v>2953</v>
      </c>
      <c r="AS151" s="290"/>
      <c r="AT151" s="290"/>
      <c r="AU151" s="290"/>
      <c r="AV151" s="290"/>
      <c r="AW151" s="290"/>
      <c r="AX151" s="290"/>
      <c r="AY151" s="290"/>
      <c r="AZ151" s="290"/>
      <c r="BA151" s="290"/>
      <c r="BB151" s="290"/>
      <c r="BC151" s="290"/>
      <c r="BD151" s="290"/>
      <c r="BE151" s="290"/>
      <c r="BF151" s="290"/>
      <c r="BG151" s="290"/>
      <c r="BH151" s="290"/>
      <c r="BI151" s="290"/>
      <c r="BJ151" s="290"/>
      <c r="BK151" s="290"/>
      <c r="BL151" s="290"/>
    </row>
    <row r="152" spans="1:64">
      <c r="A152" s="339"/>
      <c r="B152" s="335"/>
      <c r="C152" s="340"/>
      <c r="D152" s="335"/>
      <c r="E152" s="85"/>
      <c r="G152" s="1394" t="s">
        <v>449</v>
      </c>
      <c r="H152" s="1394" t="s">
        <v>2458</v>
      </c>
      <c r="I152" s="1394" t="s">
        <v>2422</v>
      </c>
      <c r="J152" s="1394" t="s">
        <v>539</v>
      </c>
      <c r="L152" s="1394" t="s">
        <v>449</v>
      </c>
      <c r="M152" s="257" t="s">
        <v>2938</v>
      </c>
      <c r="N152" s="1394" t="s">
        <v>2458</v>
      </c>
      <c r="O152" s="1394" t="s">
        <v>596</v>
      </c>
      <c r="P152" s="258"/>
      <c r="Q152" s="262" t="s">
        <v>449</v>
      </c>
      <c r="R152" s="257" t="s">
        <v>2938</v>
      </c>
      <c r="S152" s="260" t="str">
        <f t="shared" si="2"/>
        <v>CNC7</v>
      </c>
      <c r="T152" s="1394" t="s">
        <v>2458</v>
      </c>
      <c r="V152" s="290"/>
      <c r="W152" s="291" t="s">
        <v>2931</v>
      </c>
      <c r="X152" s="257" t="s">
        <v>2938</v>
      </c>
      <c r="Y152" s="257" t="s">
        <v>2986</v>
      </c>
      <c r="Z152" s="304" t="s">
        <v>596</v>
      </c>
      <c r="AA152" s="257" t="s">
        <v>2952</v>
      </c>
      <c r="AB152" s="304" t="s">
        <v>596</v>
      </c>
      <c r="AC152" s="313" t="s">
        <v>2933</v>
      </c>
      <c r="AD152" s="312">
        <v>0</v>
      </c>
      <c r="AE152" s="313"/>
      <c r="AF152" s="313" t="s">
        <v>2934</v>
      </c>
      <c r="AG152" s="320">
        <v>4279</v>
      </c>
      <c r="AH152" s="320">
        <v>21396</v>
      </c>
      <c r="AI152" s="257" t="s">
        <v>2953</v>
      </c>
      <c r="AJ152" s="257" t="s">
        <v>2953</v>
      </c>
      <c r="AK152" s="313" t="s">
        <v>2933</v>
      </c>
      <c r="AL152" s="312">
        <v>0</v>
      </c>
      <c r="AM152" s="313"/>
      <c r="AN152" s="313" t="s">
        <v>2934</v>
      </c>
      <c r="AO152" s="320">
        <v>4279</v>
      </c>
      <c r="AP152" s="320">
        <v>21396</v>
      </c>
      <c r="AQ152" s="257" t="s">
        <v>2953</v>
      </c>
      <c r="AR152" s="257" t="s">
        <v>2953</v>
      </c>
      <c r="AS152" s="290"/>
      <c r="AT152" s="290"/>
      <c r="AU152" s="290"/>
      <c r="AV152" s="290"/>
      <c r="AW152" s="290"/>
      <c r="AX152" s="290"/>
      <c r="AY152" s="290"/>
      <c r="AZ152" s="290"/>
      <c r="BA152" s="290"/>
      <c r="BB152" s="290"/>
      <c r="BC152" s="290"/>
      <c r="BD152" s="290"/>
      <c r="BE152" s="290"/>
      <c r="BF152" s="290"/>
      <c r="BG152" s="290"/>
      <c r="BH152" s="290"/>
      <c r="BI152" s="290"/>
      <c r="BJ152" s="290"/>
      <c r="BK152" s="290"/>
      <c r="BL152" s="290"/>
    </row>
    <row r="153" spans="7:47">
      <c r="G153" s="1394" t="s">
        <v>2940</v>
      </c>
      <c r="H153" s="1394" t="s">
        <v>2458</v>
      </c>
      <c r="I153" s="1394" t="s">
        <v>2422</v>
      </c>
      <c r="J153" s="1394" t="s">
        <v>539</v>
      </c>
      <c r="L153" s="1394" t="s">
        <v>2940</v>
      </c>
      <c r="M153" s="257" t="s">
        <v>2941</v>
      </c>
      <c r="N153" s="1394" t="s">
        <v>2458</v>
      </c>
      <c r="O153" s="1394" t="s">
        <v>596</v>
      </c>
      <c r="P153" s="258"/>
      <c r="Q153" s="262" t="s">
        <v>2940</v>
      </c>
      <c r="R153" s="257" t="s">
        <v>2941</v>
      </c>
      <c r="S153" s="260" t="str">
        <f t="shared" si="2"/>
        <v>CNC7</v>
      </c>
      <c r="T153" s="1394" t="s">
        <v>2458</v>
      </c>
      <c r="V153" s="290"/>
      <c r="W153" s="291" t="s">
        <v>2949</v>
      </c>
      <c r="X153" s="257" t="s">
        <v>2944</v>
      </c>
      <c r="Y153" s="257" t="s">
        <v>2986</v>
      </c>
      <c r="Z153" s="257" t="s">
        <v>596</v>
      </c>
      <c r="AA153" s="257" t="s">
        <v>2952</v>
      </c>
      <c r="AB153" s="257" t="s">
        <v>596</v>
      </c>
      <c r="AC153" s="257" t="s">
        <v>2933</v>
      </c>
      <c r="AD153" s="312">
        <v>0</v>
      </c>
      <c r="AE153" s="257"/>
      <c r="AF153" s="313" t="s">
        <v>2934</v>
      </c>
      <c r="AG153" s="321">
        <v>4279</v>
      </c>
      <c r="AH153" s="321">
        <v>21396</v>
      </c>
      <c r="AI153" s="257" t="s">
        <v>2953</v>
      </c>
      <c r="AJ153" s="257" t="s">
        <v>2953</v>
      </c>
      <c r="AK153" s="257" t="s">
        <v>2933</v>
      </c>
      <c r="AL153" s="312">
        <v>0</v>
      </c>
      <c r="AM153" s="257"/>
      <c r="AN153" s="313" t="s">
        <v>2934</v>
      </c>
      <c r="AO153" s="321">
        <v>4279</v>
      </c>
      <c r="AP153" s="321">
        <v>21396</v>
      </c>
      <c r="AQ153" s="257" t="s">
        <v>2953</v>
      </c>
      <c r="AR153" s="257" t="s">
        <v>2953</v>
      </c>
      <c r="AS153" s="290"/>
      <c r="AT153" s="290"/>
      <c r="AU153" s="290"/>
    </row>
    <row r="154" spans="7:47">
      <c r="G154" s="1394" t="s">
        <v>2943</v>
      </c>
      <c r="H154" s="1394" t="s">
        <v>2458</v>
      </c>
      <c r="I154" s="1394" t="s">
        <v>2422</v>
      </c>
      <c r="J154" s="1394" t="s">
        <v>539</v>
      </c>
      <c r="L154" s="1394" t="s">
        <v>2943</v>
      </c>
      <c r="M154" s="257" t="s">
        <v>2944</v>
      </c>
      <c r="N154" s="1394" t="s">
        <v>2458</v>
      </c>
      <c r="O154" s="1394" t="s">
        <v>596</v>
      </c>
      <c r="P154" s="258"/>
      <c r="Q154" s="262" t="s">
        <v>2943</v>
      </c>
      <c r="R154" s="257" t="s">
        <v>2944</v>
      </c>
      <c r="S154" s="260" t="str">
        <f t="shared" si="2"/>
        <v>CNC7</v>
      </c>
      <c r="T154" s="1394" t="s">
        <v>2458</v>
      </c>
      <c r="V154" s="290"/>
      <c r="W154" s="291" t="s">
        <v>2931</v>
      </c>
      <c r="X154" s="257" t="s">
        <v>2941</v>
      </c>
      <c r="Y154" s="257" t="s">
        <v>2986</v>
      </c>
      <c r="Z154" s="304" t="s">
        <v>596</v>
      </c>
      <c r="AA154" s="257" t="s">
        <v>2952</v>
      </c>
      <c r="AB154" s="304" t="s">
        <v>2950</v>
      </c>
      <c r="AC154" s="313" t="s">
        <v>2933</v>
      </c>
      <c r="AD154" s="314">
        <v>0</v>
      </c>
      <c r="AE154" s="313"/>
      <c r="AF154" s="313" t="s">
        <v>2934</v>
      </c>
      <c r="AG154" s="320">
        <v>4279</v>
      </c>
      <c r="AH154" s="320">
        <v>21396</v>
      </c>
      <c r="AI154" s="257" t="s">
        <v>2953</v>
      </c>
      <c r="AJ154" s="257" t="s">
        <v>2953</v>
      </c>
      <c r="AK154" s="313" t="s">
        <v>2933</v>
      </c>
      <c r="AL154" s="326">
        <v>0</v>
      </c>
      <c r="AM154" s="313"/>
      <c r="AN154" s="313" t="s">
        <v>2934</v>
      </c>
      <c r="AO154" s="320">
        <v>4279</v>
      </c>
      <c r="AP154" s="320">
        <v>21396</v>
      </c>
      <c r="AQ154" s="257" t="s">
        <v>2953</v>
      </c>
      <c r="AR154" s="257" t="s">
        <v>2953</v>
      </c>
      <c r="AS154" s="290"/>
      <c r="AT154" s="290"/>
      <c r="AU154" s="290"/>
    </row>
    <row r="155" spans="7:47">
      <c r="G155" s="1394" t="s">
        <v>237</v>
      </c>
      <c r="H155" s="1394" t="s">
        <v>2459</v>
      </c>
      <c r="I155" s="1394" t="s">
        <v>366</v>
      </c>
      <c r="J155" s="1394" t="s">
        <v>539</v>
      </c>
      <c r="L155" s="1394" t="s">
        <v>237</v>
      </c>
      <c r="M155" s="257" t="s">
        <v>2929</v>
      </c>
      <c r="N155" s="1394" t="s">
        <v>2459</v>
      </c>
      <c r="O155" s="1394" t="s">
        <v>596</v>
      </c>
      <c r="P155" s="258"/>
      <c r="Q155" s="262" t="s">
        <v>237</v>
      </c>
      <c r="R155" s="257" t="s">
        <v>2929</v>
      </c>
      <c r="S155" s="260" t="str">
        <f t="shared" si="2"/>
        <v>CNC8</v>
      </c>
      <c r="T155" s="1394" t="s">
        <v>2459</v>
      </c>
      <c r="V155" s="290"/>
      <c r="W155" s="291" t="s">
        <v>2931</v>
      </c>
      <c r="X155" s="257" t="s">
        <v>2929</v>
      </c>
      <c r="Y155" s="257" t="s">
        <v>2987</v>
      </c>
      <c r="Z155" s="257" t="s">
        <v>596</v>
      </c>
      <c r="AA155" s="257" t="s">
        <v>2952</v>
      </c>
      <c r="AB155" s="257" t="s">
        <v>596</v>
      </c>
      <c r="AC155" s="257" t="s">
        <v>2933</v>
      </c>
      <c r="AD155" s="312">
        <v>0</v>
      </c>
      <c r="AE155" s="257"/>
      <c r="AF155" s="313" t="s">
        <v>2934</v>
      </c>
      <c r="AG155" s="320">
        <v>4279</v>
      </c>
      <c r="AH155" s="320">
        <v>21396</v>
      </c>
      <c r="AI155" s="257" t="s">
        <v>2953</v>
      </c>
      <c r="AJ155" s="257" t="s">
        <v>2953</v>
      </c>
      <c r="AK155" s="257" t="s">
        <v>2933</v>
      </c>
      <c r="AL155" s="312">
        <v>0</v>
      </c>
      <c r="AM155" s="257"/>
      <c r="AN155" s="313" t="s">
        <v>2934</v>
      </c>
      <c r="AO155" s="320">
        <v>4279</v>
      </c>
      <c r="AP155" s="320">
        <v>21396</v>
      </c>
      <c r="AQ155" s="257" t="s">
        <v>2953</v>
      </c>
      <c r="AR155" s="257" t="s">
        <v>2953</v>
      </c>
      <c r="AS155" s="290"/>
      <c r="AT155" s="290"/>
      <c r="AU155" s="290"/>
    </row>
    <row r="156" spans="7:47">
      <c r="G156" s="1394" t="s">
        <v>205</v>
      </c>
      <c r="H156" s="1394" t="s">
        <v>2459</v>
      </c>
      <c r="I156" s="1394" t="s">
        <v>366</v>
      </c>
      <c r="J156" s="1394" t="s">
        <v>539</v>
      </c>
      <c r="L156" s="1394" t="s">
        <v>205</v>
      </c>
      <c r="M156" s="257" t="s">
        <v>2936</v>
      </c>
      <c r="N156" s="1394" t="s">
        <v>2459</v>
      </c>
      <c r="O156" s="1394" t="s">
        <v>596</v>
      </c>
      <c r="P156" s="258"/>
      <c r="Q156" s="262" t="s">
        <v>205</v>
      </c>
      <c r="R156" s="257" t="s">
        <v>2936</v>
      </c>
      <c r="S156" s="260" t="str">
        <f t="shared" si="2"/>
        <v>CNC8</v>
      </c>
      <c r="T156" s="1394" t="s">
        <v>2459</v>
      </c>
      <c r="V156" s="290"/>
      <c r="W156" s="291" t="s">
        <v>2931</v>
      </c>
      <c r="X156" s="257" t="s">
        <v>2936</v>
      </c>
      <c r="Y156" s="257" t="s">
        <v>2987</v>
      </c>
      <c r="Z156" s="304" t="s">
        <v>596</v>
      </c>
      <c r="AA156" s="257" t="s">
        <v>2952</v>
      </c>
      <c r="AB156" s="304" t="s">
        <v>596</v>
      </c>
      <c r="AC156" s="313" t="s">
        <v>2933</v>
      </c>
      <c r="AD156" s="312">
        <v>0</v>
      </c>
      <c r="AE156" s="313"/>
      <c r="AF156" s="313" t="s">
        <v>2934</v>
      </c>
      <c r="AG156" s="320">
        <v>4279</v>
      </c>
      <c r="AH156" s="320">
        <v>21396</v>
      </c>
      <c r="AI156" s="257" t="s">
        <v>2953</v>
      </c>
      <c r="AJ156" s="257" t="s">
        <v>2953</v>
      </c>
      <c r="AK156" s="313" t="s">
        <v>2933</v>
      </c>
      <c r="AL156" s="312">
        <v>0</v>
      </c>
      <c r="AM156" s="313"/>
      <c r="AN156" s="313" t="s">
        <v>2934</v>
      </c>
      <c r="AO156" s="320">
        <v>4279</v>
      </c>
      <c r="AP156" s="320">
        <v>21396</v>
      </c>
      <c r="AQ156" s="257" t="s">
        <v>2953</v>
      </c>
      <c r="AR156" s="257" t="s">
        <v>2953</v>
      </c>
      <c r="AS156" s="290"/>
      <c r="AT156" s="290"/>
      <c r="AU156" s="290"/>
    </row>
    <row r="157" spans="7:47">
      <c r="G157" s="1394" t="s">
        <v>449</v>
      </c>
      <c r="H157" s="1394" t="s">
        <v>2459</v>
      </c>
      <c r="I157" s="1394" t="s">
        <v>366</v>
      </c>
      <c r="J157" s="1394" t="s">
        <v>539</v>
      </c>
      <c r="L157" s="1394" t="s">
        <v>449</v>
      </c>
      <c r="M157" s="257" t="s">
        <v>2938</v>
      </c>
      <c r="N157" s="1394" t="s">
        <v>2459</v>
      </c>
      <c r="O157" s="1394" t="s">
        <v>596</v>
      </c>
      <c r="P157" s="258"/>
      <c r="Q157" s="262" t="s">
        <v>449</v>
      </c>
      <c r="R157" s="257" t="s">
        <v>2938</v>
      </c>
      <c r="S157" s="260" t="str">
        <f t="shared" si="2"/>
        <v>CNC8</v>
      </c>
      <c r="T157" s="1394" t="s">
        <v>2459</v>
      </c>
      <c r="V157" s="290"/>
      <c r="W157" s="291" t="s">
        <v>2931</v>
      </c>
      <c r="X157" s="257" t="s">
        <v>2938</v>
      </c>
      <c r="Y157" s="257" t="s">
        <v>2987</v>
      </c>
      <c r="Z157" s="304" t="s">
        <v>596</v>
      </c>
      <c r="AA157" s="257" t="s">
        <v>2952</v>
      </c>
      <c r="AB157" s="304" t="s">
        <v>596</v>
      </c>
      <c r="AC157" s="313" t="s">
        <v>2933</v>
      </c>
      <c r="AD157" s="312">
        <v>0</v>
      </c>
      <c r="AE157" s="313"/>
      <c r="AF157" s="313" t="s">
        <v>2934</v>
      </c>
      <c r="AG157" s="320">
        <v>4279</v>
      </c>
      <c r="AH157" s="320">
        <v>21396</v>
      </c>
      <c r="AI157" s="257" t="s">
        <v>2953</v>
      </c>
      <c r="AJ157" s="257" t="s">
        <v>2953</v>
      </c>
      <c r="AK157" s="313" t="s">
        <v>2933</v>
      </c>
      <c r="AL157" s="312">
        <v>0</v>
      </c>
      <c r="AM157" s="313"/>
      <c r="AN157" s="313" t="s">
        <v>2934</v>
      </c>
      <c r="AO157" s="320">
        <v>4279</v>
      </c>
      <c r="AP157" s="320">
        <v>21396</v>
      </c>
      <c r="AQ157" s="257" t="s">
        <v>2953</v>
      </c>
      <c r="AR157" s="257" t="s">
        <v>2953</v>
      </c>
      <c r="AS157" s="290"/>
      <c r="AT157" s="290"/>
      <c r="AU157" s="290"/>
    </row>
    <row r="158" spans="7:47">
      <c r="G158" s="1394" t="s">
        <v>2940</v>
      </c>
      <c r="H158" s="1394" t="s">
        <v>2459</v>
      </c>
      <c r="I158" s="1394" t="s">
        <v>366</v>
      </c>
      <c r="J158" s="1394" t="s">
        <v>539</v>
      </c>
      <c r="L158" s="1394" t="s">
        <v>2940</v>
      </c>
      <c r="M158" s="257" t="s">
        <v>2941</v>
      </c>
      <c r="N158" s="1394" t="s">
        <v>2459</v>
      </c>
      <c r="O158" s="1394" t="s">
        <v>596</v>
      </c>
      <c r="P158" s="258"/>
      <c r="Q158" s="262" t="s">
        <v>2940</v>
      </c>
      <c r="R158" s="257" t="s">
        <v>2941</v>
      </c>
      <c r="S158" s="260" t="str">
        <f t="shared" si="2"/>
        <v>CNC8</v>
      </c>
      <c r="T158" s="1394" t="s">
        <v>2459</v>
      </c>
      <c r="V158" s="290"/>
      <c r="W158" s="291" t="s">
        <v>2949</v>
      </c>
      <c r="X158" s="257" t="s">
        <v>2944</v>
      </c>
      <c r="Y158" s="257" t="s">
        <v>2987</v>
      </c>
      <c r="Z158" s="257" t="s">
        <v>596</v>
      </c>
      <c r="AA158" s="257" t="s">
        <v>2952</v>
      </c>
      <c r="AB158" s="257" t="s">
        <v>596</v>
      </c>
      <c r="AC158" s="257" t="s">
        <v>2933</v>
      </c>
      <c r="AD158" s="312">
        <v>0</v>
      </c>
      <c r="AE158" s="257"/>
      <c r="AF158" s="313" t="s">
        <v>2934</v>
      </c>
      <c r="AG158" s="321">
        <v>4279</v>
      </c>
      <c r="AH158" s="321">
        <v>21396</v>
      </c>
      <c r="AI158" s="257" t="s">
        <v>2953</v>
      </c>
      <c r="AJ158" s="257" t="s">
        <v>2953</v>
      </c>
      <c r="AK158" s="257" t="s">
        <v>2933</v>
      </c>
      <c r="AL158" s="312">
        <v>0</v>
      </c>
      <c r="AM158" s="257"/>
      <c r="AN158" s="313" t="s">
        <v>2934</v>
      </c>
      <c r="AO158" s="321">
        <v>4279</v>
      </c>
      <c r="AP158" s="321">
        <v>21396</v>
      </c>
      <c r="AQ158" s="257" t="s">
        <v>2953</v>
      </c>
      <c r="AR158" s="257" t="s">
        <v>2953</v>
      </c>
      <c r="AS158" s="290"/>
      <c r="AT158" s="290"/>
      <c r="AU158" s="290"/>
    </row>
    <row r="159" spans="7:47">
      <c r="G159" s="1394" t="s">
        <v>2943</v>
      </c>
      <c r="H159" s="1394" t="s">
        <v>2459</v>
      </c>
      <c r="I159" s="1394" t="s">
        <v>366</v>
      </c>
      <c r="J159" s="1394" t="s">
        <v>539</v>
      </c>
      <c r="L159" s="1394" t="s">
        <v>2943</v>
      </c>
      <c r="M159" s="257" t="s">
        <v>2944</v>
      </c>
      <c r="N159" s="1394" t="s">
        <v>2459</v>
      </c>
      <c r="O159" s="1394" t="s">
        <v>596</v>
      </c>
      <c r="P159" s="258"/>
      <c r="Q159" s="262" t="s">
        <v>2943</v>
      </c>
      <c r="R159" s="257" t="s">
        <v>2944</v>
      </c>
      <c r="S159" s="260" t="str">
        <f t="shared" si="2"/>
        <v>CNC8</v>
      </c>
      <c r="T159" s="1394" t="s">
        <v>2459</v>
      </c>
      <c r="V159" s="290"/>
      <c r="W159" s="291" t="s">
        <v>2931</v>
      </c>
      <c r="X159" s="257" t="s">
        <v>2941</v>
      </c>
      <c r="Y159" s="257" t="s">
        <v>2987</v>
      </c>
      <c r="Z159" s="304" t="s">
        <v>596</v>
      </c>
      <c r="AA159" s="257" t="s">
        <v>2952</v>
      </c>
      <c r="AB159" s="304" t="s">
        <v>2950</v>
      </c>
      <c r="AC159" s="313" t="s">
        <v>2933</v>
      </c>
      <c r="AD159" s="314">
        <v>0</v>
      </c>
      <c r="AE159" s="313"/>
      <c r="AF159" s="313" t="s">
        <v>2934</v>
      </c>
      <c r="AG159" s="320">
        <v>4279</v>
      </c>
      <c r="AH159" s="320">
        <v>21396</v>
      </c>
      <c r="AI159" s="257" t="s">
        <v>2953</v>
      </c>
      <c r="AJ159" s="257" t="s">
        <v>2953</v>
      </c>
      <c r="AK159" s="313" t="s">
        <v>2933</v>
      </c>
      <c r="AL159" s="326">
        <v>0</v>
      </c>
      <c r="AM159" s="313"/>
      <c r="AN159" s="313" t="s">
        <v>2934</v>
      </c>
      <c r="AO159" s="320">
        <v>4279</v>
      </c>
      <c r="AP159" s="320">
        <v>21396</v>
      </c>
      <c r="AQ159" s="257" t="s">
        <v>2953</v>
      </c>
      <c r="AR159" s="257" t="s">
        <v>2953</v>
      </c>
      <c r="AS159" s="290"/>
      <c r="AT159" s="290"/>
      <c r="AU159" s="290"/>
    </row>
    <row r="160" spans="7:47">
      <c r="G160" s="1394" t="s">
        <v>237</v>
      </c>
      <c r="H160" s="1394" t="s">
        <v>2461</v>
      </c>
      <c r="I160" s="1394" t="s">
        <v>2988</v>
      </c>
      <c r="J160" s="1394" t="s">
        <v>539</v>
      </c>
      <c r="L160" s="1394" t="s">
        <v>237</v>
      </c>
      <c r="M160" s="257" t="s">
        <v>2929</v>
      </c>
      <c r="N160" s="1394" t="s">
        <v>2461</v>
      </c>
      <c r="O160" s="1394" t="s">
        <v>596</v>
      </c>
      <c r="P160" s="258"/>
      <c r="Q160" s="262" t="s">
        <v>237</v>
      </c>
      <c r="R160" s="257" t="s">
        <v>2929</v>
      </c>
      <c r="S160" s="260" t="str">
        <f t="shared" si="2"/>
        <v>CNC9</v>
      </c>
      <c r="T160" s="1394" t="s">
        <v>2461</v>
      </c>
      <c r="V160" s="290"/>
      <c r="W160" s="291" t="s">
        <v>2931</v>
      </c>
      <c r="X160" s="257" t="s">
        <v>2929</v>
      </c>
      <c r="Y160" s="257" t="s">
        <v>2989</v>
      </c>
      <c r="Z160" s="257" t="s">
        <v>596</v>
      </c>
      <c r="AA160" s="257" t="s">
        <v>2952</v>
      </c>
      <c r="AB160" s="257" t="s">
        <v>596</v>
      </c>
      <c r="AC160" s="257" t="s">
        <v>2933</v>
      </c>
      <c r="AD160" s="312">
        <v>0</v>
      </c>
      <c r="AE160" s="257"/>
      <c r="AF160" s="313" t="s">
        <v>2934</v>
      </c>
      <c r="AG160" s="320">
        <v>4279</v>
      </c>
      <c r="AH160" s="320">
        <v>21396</v>
      </c>
      <c r="AI160" s="257" t="s">
        <v>2953</v>
      </c>
      <c r="AJ160" s="257" t="s">
        <v>2953</v>
      </c>
      <c r="AK160" s="257" t="s">
        <v>2933</v>
      </c>
      <c r="AL160" s="312">
        <v>0</v>
      </c>
      <c r="AM160" s="257"/>
      <c r="AN160" s="313" t="s">
        <v>2934</v>
      </c>
      <c r="AO160" s="320">
        <v>4279</v>
      </c>
      <c r="AP160" s="320">
        <v>21396</v>
      </c>
      <c r="AQ160" s="257" t="s">
        <v>2953</v>
      </c>
      <c r="AR160" s="257" t="s">
        <v>2953</v>
      </c>
      <c r="AS160" s="290"/>
      <c r="AT160" s="290"/>
      <c r="AU160" s="290"/>
    </row>
    <row r="161" spans="7:47">
      <c r="G161" s="1394" t="s">
        <v>205</v>
      </c>
      <c r="H161" s="1394" t="s">
        <v>2461</v>
      </c>
      <c r="I161" s="1394" t="s">
        <v>2988</v>
      </c>
      <c r="J161" s="1394" t="s">
        <v>539</v>
      </c>
      <c r="L161" s="1394" t="s">
        <v>205</v>
      </c>
      <c r="M161" s="257" t="s">
        <v>2936</v>
      </c>
      <c r="N161" s="1394" t="s">
        <v>2461</v>
      </c>
      <c r="O161" s="1394" t="s">
        <v>596</v>
      </c>
      <c r="P161" s="258"/>
      <c r="Q161" s="262" t="s">
        <v>205</v>
      </c>
      <c r="R161" s="257" t="s">
        <v>2936</v>
      </c>
      <c r="S161" s="260" t="str">
        <f t="shared" si="2"/>
        <v>CNC9</v>
      </c>
      <c r="T161" s="1394" t="s">
        <v>2461</v>
      </c>
      <c r="V161" s="290"/>
      <c r="W161" s="291" t="s">
        <v>2931</v>
      </c>
      <c r="X161" s="257" t="s">
        <v>2936</v>
      </c>
      <c r="Y161" s="257" t="s">
        <v>2989</v>
      </c>
      <c r="Z161" s="304" t="s">
        <v>596</v>
      </c>
      <c r="AA161" s="257" t="s">
        <v>2952</v>
      </c>
      <c r="AB161" s="304" t="s">
        <v>596</v>
      </c>
      <c r="AC161" s="313" t="s">
        <v>2933</v>
      </c>
      <c r="AD161" s="312">
        <v>0</v>
      </c>
      <c r="AE161" s="313"/>
      <c r="AF161" s="313" t="s">
        <v>2934</v>
      </c>
      <c r="AG161" s="320">
        <v>4279</v>
      </c>
      <c r="AH161" s="320">
        <v>21396</v>
      </c>
      <c r="AI161" s="257" t="s">
        <v>2953</v>
      </c>
      <c r="AJ161" s="257" t="s">
        <v>2953</v>
      </c>
      <c r="AK161" s="313" t="s">
        <v>2933</v>
      </c>
      <c r="AL161" s="312">
        <v>0</v>
      </c>
      <c r="AM161" s="313"/>
      <c r="AN161" s="313" t="s">
        <v>2934</v>
      </c>
      <c r="AO161" s="320">
        <v>4279</v>
      </c>
      <c r="AP161" s="320">
        <v>21396</v>
      </c>
      <c r="AQ161" s="257" t="s">
        <v>2953</v>
      </c>
      <c r="AR161" s="257" t="s">
        <v>2953</v>
      </c>
      <c r="AS161" s="290"/>
      <c r="AT161" s="290"/>
      <c r="AU161" s="290"/>
    </row>
    <row r="162" spans="7:47">
      <c r="G162" s="1394" t="s">
        <v>449</v>
      </c>
      <c r="H162" s="1394" t="s">
        <v>2461</v>
      </c>
      <c r="I162" s="1394" t="s">
        <v>2988</v>
      </c>
      <c r="J162" s="1394" t="s">
        <v>539</v>
      </c>
      <c r="L162" s="1394" t="s">
        <v>449</v>
      </c>
      <c r="M162" s="257" t="s">
        <v>2938</v>
      </c>
      <c r="N162" s="1394" t="s">
        <v>2461</v>
      </c>
      <c r="O162" s="1394" t="s">
        <v>596</v>
      </c>
      <c r="P162" s="258"/>
      <c r="Q162" s="262" t="s">
        <v>449</v>
      </c>
      <c r="R162" s="257" t="s">
        <v>2938</v>
      </c>
      <c r="S162" s="260" t="str">
        <f t="shared" si="2"/>
        <v>CNC9</v>
      </c>
      <c r="T162" s="1394" t="s">
        <v>2461</v>
      </c>
      <c r="V162" s="290"/>
      <c r="W162" s="291" t="s">
        <v>2931</v>
      </c>
      <c r="X162" s="257" t="s">
        <v>2938</v>
      </c>
      <c r="Y162" s="257" t="s">
        <v>2989</v>
      </c>
      <c r="Z162" s="304" t="s">
        <v>596</v>
      </c>
      <c r="AA162" s="257" t="s">
        <v>2952</v>
      </c>
      <c r="AB162" s="304" t="s">
        <v>596</v>
      </c>
      <c r="AC162" s="313" t="s">
        <v>2933</v>
      </c>
      <c r="AD162" s="312">
        <v>0</v>
      </c>
      <c r="AE162" s="313"/>
      <c r="AF162" s="313" t="s">
        <v>2934</v>
      </c>
      <c r="AG162" s="320">
        <v>4279</v>
      </c>
      <c r="AH162" s="320">
        <v>21396</v>
      </c>
      <c r="AI162" s="257" t="s">
        <v>2953</v>
      </c>
      <c r="AJ162" s="257" t="s">
        <v>2953</v>
      </c>
      <c r="AK162" s="313" t="s">
        <v>2933</v>
      </c>
      <c r="AL162" s="312">
        <v>0</v>
      </c>
      <c r="AM162" s="313"/>
      <c r="AN162" s="313" t="s">
        <v>2934</v>
      </c>
      <c r="AO162" s="320">
        <v>4279</v>
      </c>
      <c r="AP162" s="320">
        <v>21396</v>
      </c>
      <c r="AQ162" s="257" t="s">
        <v>2953</v>
      </c>
      <c r="AR162" s="257" t="s">
        <v>2953</v>
      </c>
      <c r="AS162" s="290"/>
      <c r="AT162" s="290"/>
      <c r="AU162" s="290"/>
    </row>
    <row r="163" ht="15" customHeight="1" spans="7:47">
      <c r="G163" s="1394" t="s">
        <v>2940</v>
      </c>
      <c r="H163" s="1394" t="s">
        <v>2461</v>
      </c>
      <c r="I163" s="1394" t="s">
        <v>2988</v>
      </c>
      <c r="J163" s="1394" t="s">
        <v>539</v>
      </c>
      <c r="L163" s="1394" t="s">
        <v>2940</v>
      </c>
      <c r="M163" s="257" t="s">
        <v>2941</v>
      </c>
      <c r="N163" s="1394" t="s">
        <v>2461</v>
      </c>
      <c r="O163" s="1394" t="s">
        <v>596</v>
      </c>
      <c r="P163" s="258"/>
      <c r="Q163" s="262" t="s">
        <v>2940</v>
      </c>
      <c r="R163" s="257" t="s">
        <v>2941</v>
      </c>
      <c r="S163" s="260" t="str">
        <f t="shared" si="2"/>
        <v>CNC9</v>
      </c>
      <c r="T163" s="1394" t="s">
        <v>2461</v>
      </c>
      <c r="V163" s="290"/>
      <c r="W163" s="291" t="s">
        <v>2949</v>
      </c>
      <c r="X163" s="257" t="s">
        <v>2944</v>
      </c>
      <c r="Y163" s="257" t="s">
        <v>2989</v>
      </c>
      <c r="Z163" s="257" t="s">
        <v>596</v>
      </c>
      <c r="AA163" s="257" t="s">
        <v>2952</v>
      </c>
      <c r="AB163" s="257" t="s">
        <v>596</v>
      </c>
      <c r="AC163" s="257" t="s">
        <v>2933</v>
      </c>
      <c r="AD163" s="312">
        <v>0</v>
      </c>
      <c r="AE163" s="257"/>
      <c r="AF163" s="313" t="s">
        <v>2934</v>
      </c>
      <c r="AG163" s="321">
        <v>4279</v>
      </c>
      <c r="AH163" s="321">
        <v>21396</v>
      </c>
      <c r="AI163" s="257" t="s">
        <v>2953</v>
      </c>
      <c r="AJ163" s="257" t="s">
        <v>2953</v>
      </c>
      <c r="AK163" s="257" t="s">
        <v>2933</v>
      </c>
      <c r="AL163" s="312">
        <v>0</v>
      </c>
      <c r="AM163" s="257"/>
      <c r="AN163" s="313" t="s">
        <v>2934</v>
      </c>
      <c r="AO163" s="321">
        <v>4279</v>
      </c>
      <c r="AP163" s="321">
        <v>21396</v>
      </c>
      <c r="AQ163" s="257" t="s">
        <v>2953</v>
      </c>
      <c r="AR163" s="257" t="s">
        <v>2953</v>
      </c>
      <c r="AS163" s="290"/>
      <c r="AT163" s="290"/>
      <c r="AU163" s="290"/>
    </row>
    <row r="164" spans="7:47">
      <c r="G164" s="1394" t="s">
        <v>2943</v>
      </c>
      <c r="H164" s="1394" t="s">
        <v>2461</v>
      </c>
      <c r="I164" s="1394" t="s">
        <v>2988</v>
      </c>
      <c r="J164" s="1394" t="s">
        <v>539</v>
      </c>
      <c r="L164" s="1394" t="s">
        <v>2943</v>
      </c>
      <c r="M164" s="257" t="s">
        <v>2944</v>
      </c>
      <c r="N164" s="1394" t="s">
        <v>2461</v>
      </c>
      <c r="O164" s="1394" t="s">
        <v>596</v>
      </c>
      <c r="P164" s="258"/>
      <c r="Q164" s="262" t="s">
        <v>2943</v>
      </c>
      <c r="R164" s="257" t="s">
        <v>2944</v>
      </c>
      <c r="S164" s="260" t="str">
        <f t="shared" si="2"/>
        <v>CNC9</v>
      </c>
      <c r="T164" s="1394" t="s">
        <v>2461</v>
      </c>
      <c r="V164" s="290"/>
      <c r="W164" s="291" t="s">
        <v>2931</v>
      </c>
      <c r="X164" s="257" t="s">
        <v>2941</v>
      </c>
      <c r="Y164" s="257" t="s">
        <v>2989</v>
      </c>
      <c r="Z164" s="304" t="s">
        <v>596</v>
      </c>
      <c r="AA164" s="257" t="s">
        <v>2952</v>
      </c>
      <c r="AB164" s="304" t="s">
        <v>2950</v>
      </c>
      <c r="AC164" s="313" t="s">
        <v>2933</v>
      </c>
      <c r="AD164" s="314">
        <v>0</v>
      </c>
      <c r="AE164" s="313"/>
      <c r="AF164" s="313" t="s">
        <v>2934</v>
      </c>
      <c r="AG164" s="320">
        <v>4279</v>
      </c>
      <c r="AH164" s="320">
        <v>21396</v>
      </c>
      <c r="AI164" s="257" t="s">
        <v>2953</v>
      </c>
      <c r="AJ164" s="257" t="s">
        <v>2953</v>
      </c>
      <c r="AK164" s="313" t="s">
        <v>2933</v>
      </c>
      <c r="AL164" s="326">
        <v>0</v>
      </c>
      <c r="AM164" s="313"/>
      <c r="AN164" s="313" t="s">
        <v>2934</v>
      </c>
      <c r="AO164" s="320">
        <v>4279</v>
      </c>
      <c r="AP164" s="320">
        <v>21396</v>
      </c>
      <c r="AQ164" s="257" t="s">
        <v>2953</v>
      </c>
      <c r="AR164" s="257" t="s">
        <v>2953</v>
      </c>
      <c r="AS164" s="290"/>
      <c r="AT164" s="290"/>
      <c r="AU164" s="290"/>
    </row>
    <row r="165" spans="7:47">
      <c r="G165" s="1394" t="s">
        <v>237</v>
      </c>
      <c r="H165" s="1394" t="s">
        <v>2513</v>
      </c>
      <c r="I165" s="1394" t="s">
        <v>2303</v>
      </c>
      <c r="J165" s="1394" t="s">
        <v>539</v>
      </c>
      <c r="L165" s="1394" t="s">
        <v>237</v>
      </c>
      <c r="M165" s="257" t="s">
        <v>2929</v>
      </c>
      <c r="N165" s="1394" t="s">
        <v>2513</v>
      </c>
      <c r="O165" s="1394" t="s">
        <v>596</v>
      </c>
      <c r="P165" s="258"/>
      <c r="Q165" s="262" t="s">
        <v>237</v>
      </c>
      <c r="R165" s="257" t="s">
        <v>2929</v>
      </c>
      <c r="S165" s="260" t="str">
        <f t="shared" si="2"/>
        <v>CND0</v>
      </c>
      <c r="T165" s="1394" t="s">
        <v>2513</v>
      </c>
      <c r="V165" s="290"/>
      <c r="W165" s="291" t="s">
        <v>2931</v>
      </c>
      <c r="X165" s="257" t="s">
        <v>2929</v>
      </c>
      <c r="Y165" s="257" t="s">
        <v>2990</v>
      </c>
      <c r="Z165" s="257" t="s">
        <v>596</v>
      </c>
      <c r="AA165" s="257" t="s">
        <v>2952</v>
      </c>
      <c r="AB165" s="257" t="s">
        <v>596</v>
      </c>
      <c r="AC165" s="257" t="s">
        <v>2933</v>
      </c>
      <c r="AD165" s="312">
        <v>0</v>
      </c>
      <c r="AE165" s="257"/>
      <c r="AF165" s="313" t="s">
        <v>2934</v>
      </c>
      <c r="AG165" s="320">
        <v>4279</v>
      </c>
      <c r="AH165" s="320">
        <v>21396</v>
      </c>
      <c r="AI165" s="257" t="s">
        <v>2953</v>
      </c>
      <c r="AJ165" s="257" t="s">
        <v>2953</v>
      </c>
      <c r="AK165" s="257" t="s">
        <v>2933</v>
      </c>
      <c r="AL165" s="312">
        <v>0</v>
      </c>
      <c r="AM165" s="257"/>
      <c r="AN165" s="313" t="s">
        <v>2934</v>
      </c>
      <c r="AO165" s="320">
        <v>4279</v>
      </c>
      <c r="AP165" s="320">
        <v>21396</v>
      </c>
      <c r="AQ165" s="257" t="s">
        <v>2953</v>
      </c>
      <c r="AR165" s="257" t="s">
        <v>2953</v>
      </c>
      <c r="AS165" s="290"/>
      <c r="AT165" s="290"/>
      <c r="AU165" s="290"/>
    </row>
    <row r="166" spans="7:47">
      <c r="G166" s="1394" t="s">
        <v>205</v>
      </c>
      <c r="H166" s="1394" t="s">
        <v>2513</v>
      </c>
      <c r="I166" s="1394" t="s">
        <v>2303</v>
      </c>
      <c r="J166" s="1394" t="s">
        <v>539</v>
      </c>
      <c r="L166" s="1394" t="s">
        <v>205</v>
      </c>
      <c r="M166" s="257" t="s">
        <v>2936</v>
      </c>
      <c r="N166" s="1394" t="s">
        <v>2513</v>
      </c>
      <c r="O166" s="1394" t="s">
        <v>596</v>
      </c>
      <c r="P166" s="258"/>
      <c r="Q166" s="262" t="s">
        <v>205</v>
      </c>
      <c r="R166" s="257" t="s">
        <v>2936</v>
      </c>
      <c r="S166" s="260" t="str">
        <f t="shared" si="2"/>
        <v>CND0</v>
      </c>
      <c r="T166" s="1394" t="s">
        <v>2513</v>
      </c>
      <c r="V166" s="290"/>
      <c r="W166" s="291" t="s">
        <v>2931</v>
      </c>
      <c r="X166" s="257" t="s">
        <v>2936</v>
      </c>
      <c r="Y166" s="257" t="s">
        <v>2990</v>
      </c>
      <c r="Z166" s="304" t="s">
        <v>596</v>
      </c>
      <c r="AA166" s="257" t="s">
        <v>2952</v>
      </c>
      <c r="AB166" s="304" t="s">
        <v>596</v>
      </c>
      <c r="AC166" s="313" t="s">
        <v>2933</v>
      </c>
      <c r="AD166" s="312">
        <v>0</v>
      </c>
      <c r="AE166" s="313"/>
      <c r="AF166" s="313" t="s">
        <v>2934</v>
      </c>
      <c r="AG166" s="320">
        <v>4279</v>
      </c>
      <c r="AH166" s="320">
        <v>21396</v>
      </c>
      <c r="AI166" s="257" t="s">
        <v>2953</v>
      </c>
      <c r="AJ166" s="257" t="s">
        <v>2953</v>
      </c>
      <c r="AK166" s="313" t="s">
        <v>2933</v>
      </c>
      <c r="AL166" s="312">
        <v>0</v>
      </c>
      <c r="AM166" s="313"/>
      <c r="AN166" s="313" t="s">
        <v>2934</v>
      </c>
      <c r="AO166" s="320">
        <v>4279</v>
      </c>
      <c r="AP166" s="320">
        <v>21396</v>
      </c>
      <c r="AQ166" s="257" t="s">
        <v>2953</v>
      </c>
      <c r="AR166" s="257" t="s">
        <v>2953</v>
      </c>
      <c r="AS166" s="290"/>
      <c r="AT166" s="290"/>
      <c r="AU166" s="290"/>
    </row>
    <row r="167" spans="7:47">
      <c r="G167" s="1394" t="s">
        <v>449</v>
      </c>
      <c r="H167" s="1394" t="s">
        <v>2513</v>
      </c>
      <c r="I167" s="1394" t="s">
        <v>2303</v>
      </c>
      <c r="J167" s="1394" t="s">
        <v>539</v>
      </c>
      <c r="L167" s="1394" t="s">
        <v>449</v>
      </c>
      <c r="M167" s="257" t="s">
        <v>2938</v>
      </c>
      <c r="N167" s="1394" t="s">
        <v>2513</v>
      </c>
      <c r="O167" s="1394" t="s">
        <v>596</v>
      </c>
      <c r="P167" s="258"/>
      <c r="Q167" s="262" t="s">
        <v>449</v>
      </c>
      <c r="R167" s="257" t="s">
        <v>2938</v>
      </c>
      <c r="S167" s="260" t="str">
        <f t="shared" si="2"/>
        <v>CND0</v>
      </c>
      <c r="T167" s="1394" t="s">
        <v>2513</v>
      </c>
      <c r="V167" s="290"/>
      <c r="W167" s="291" t="s">
        <v>2931</v>
      </c>
      <c r="X167" s="257" t="s">
        <v>2938</v>
      </c>
      <c r="Y167" s="257" t="s">
        <v>2990</v>
      </c>
      <c r="Z167" s="304" t="s">
        <v>596</v>
      </c>
      <c r="AA167" s="257" t="s">
        <v>2952</v>
      </c>
      <c r="AB167" s="304" t="s">
        <v>596</v>
      </c>
      <c r="AC167" s="313" t="s">
        <v>2933</v>
      </c>
      <c r="AD167" s="312">
        <v>0</v>
      </c>
      <c r="AE167" s="313"/>
      <c r="AF167" s="313" t="s">
        <v>2934</v>
      </c>
      <c r="AG167" s="320">
        <v>4279</v>
      </c>
      <c r="AH167" s="320">
        <v>21396</v>
      </c>
      <c r="AI167" s="257" t="s">
        <v>2953</v>
      </c>
      <c r="AJ167" s="257" t="s">
        <v>2953</v>
      </c>
      <c r="AK167" s="313" t="s">
        <v>2933</v>
      </c>
      <c r="AL167" s="312">
        <v>0</v>
      </c>
      <c r="AM167" s="313"/>
      <c r="AN167" s="313" t="s">
        <v>2934</v>
      </c>
      <c r="AO167" s="320">
        <v>4279</v>
      </c>
      <c r="AP167" s="320">
        <v>21396</v>
      </c>
      <c r="AQ167" s="257" t="s">
        <v>2953</v>
      </c>
      <c r="AR167" s="257" t="s">
        <v>2953</v>
      </c>
      <c r="AS167" s="290"/>
      <c r="AT167" s="290"/>
      <c r="AU167" s="290"/>
    </row>
    <row r="168" spans="7:47">
      <c r="G168" s="1394" t="s">
        <v>2940</v>
      </c>
      <c r="H168" s="1394" t="s">
        <v>2513</v>
      </c>
      <c r="I168" s="1394" t="s">
        <v>2303</v>
      </c>
      <c r="J168" s="1394" t="s">
        <v>539</v>
      </c>
      <c r="L168" s="1394" t="s">
        <v>2940</v>
      </c>
      <c r="M168" s="257" t="s">
        <v>2941</v>
      </c>
      <c r="N168" s="1394" t="s">
        <v>2513</v>
      </c>
      <c r="O168" s="1394" t="s">
        <v>596</v>
      </c>
      <c r="P168" s="258"/>
      <c r="Q168" s="262" t="s">
        <v>2940</v>
      </c>
      <c r="R168" s="257" t="s">
        <v>2941</v>
      </c>
      <c r="S168" s="260" t="str">
        <f t="shared" si="2"/>
        <v>CND0</v>
      </c>
      <c r="T168" s="1394" t="s">
        <v>2513</v>
      </c>
      <c r="V168" s="290"/>
      <c r="W168" s="291" t="s">
        <v>2949</v>
      </c>
      <c r="X168" s="257" t="s">
        <v>2944</v>
      </c>
      <c r="Y168" s="257" t="s">
        <v>2990</v>
      </c>
      <c r="Z168" s="257" t="s">
        <v>596</v>
      </c>
      <c r="AA168" s="257" t="s">
        <v>2952</v>
      </c>
      <c r="AB168" s="257" t="s">
        <v>596</v>
      </c>
      <c r="AC168" s="257" t="s">
        <v>2933</v>
      </c>
      <c r="AD168" s="312">
        <v>0</v>
      </c>
      <c r="AE168" s="257"/>
      <c r="AF168" s="313" t="s">
        <v>2934</v>
      </c>
      <c r="AG168" s="321">
        <v>4279</v>
      </c>
      <c r="AH168" s="321">
        <v>21396</v>
      </c>
      <c r="AI168" s="257" t="s">
        <v>2953</v>
      </c>
      <c r="AJ168" s="257" t="s">
        <v>2953</v>
      </c>
      <c r="AK168" s="257" t="s">
        <v>2933</v>
      </c>
      <c r="AL168" s="312">
        <v>0</v>
      </c>
      <c r="AM168" s="257"/>
      <c r="AN168" s="313" t="s">
        <v>2934</v>
      </c>
      <c r="AO168" s="321">
        <v>4279</v>
      </c>
      <c r="AP168" s="321">
        <v>21396</v>
      </c>
      <c r="AQ168" s="257" t="s">
        <v>2953</v>
      </c>
      <c r="AR168" s="257" t="s">
        <v>2953</v>
      </c>
      <c r="AS168" s="290"/>
      <c r="AT168" s="290"/>
      <c r="AU168" s="290"/>
    </row>
    <row r="169" spans="7:47">
      <c r="G169" s="1394" t="s">
        <v>2943</v>
      </c>
      <c r="H169" s="1394" t="s">
        <v>2513</v>
      </c>
      <c r="I169" s="1394" t="s">
        <v>2303</v>
      </c>
      <c r="J169" s="1394" t="s">
        <v>539</v>
      </c>
      <c r="L169" s="1394" t="s">
        <v>2943</v>
      </c>
      <c r="M169" s="257" t="s">
        <v>2944</v>
      </c>
      <c r="N169" s="1394" t="s">
        <v>2513</v>
      </c>
      <c r="O169" s="1394" t="s">
        <v>596</v>
      </c>
      <c r="P169" s="258"/>
      <c r="Q169" s="262" t="s">
        <v>2943</v>
      </c>
      <c r="R169" s="257" t="s">
        <v>2944</v>
      </c>
      <c r="S169" s="260" t="str">
        <f t="shared" si="2"/>
        <v>CND0</v>
      </c>
      <c r="T169" s="1394" t="s">
        <v>2513</v>
      </c>
      <c r="V169" s="290"/>
      <c r="W169" s="291" t="s">
        <v>2931</v>
      </c>
      <c r="X169" s="257" t="s">
        <v>2941</v>
      </c>
      <c r="Y169" s="257" t="s">
        <v>2990</v>
      </c>
      <c r="Z169" s="304" t="s">
        <v>596</v>
      </c>
      <c r="AA169" s="257" t="s">
        <v>2952</v>
      </c>
      <c r="AB169" s="304" t="s">
        <v>2950</v>
      </c>
      <c r="AC169" s="313" t="s">
        <v>2933</v>
      </c>
      <c r="AD169" s="314">
        <v>0</v>
      </c>
      <c r="AE169" s="313"/>
      <c r="AF169" s="313" t="s">
        <v>2934</v>
      </c>
      <c r="AG169" s="320">
        <v>4279</v>
      </c>
      <c r="AH169" s="320">
        <v>21396</v>
      </c>
      <c r="AI169" s="257" t="s">
        <v>2953</v>
      </c>
      <c r="AJ169" s="257" t="s">
        <v>2953</v>
      </c>
      <c r="AK169" s="313" t="s">
        <v>2933</v>
      </c>
      <c r="AL169" s="326">
        <v>0</v>
      </c>
      <c r="AM169" s="313"/>
      <c r="AN169" s="313" t="s">
        <v>2934</v>
      </c>
      <c r="AO169" s="320">
        <v>4279</v>
      </c>
      <c r="AP169" s="320">
        <v>21396</v>
      </c>
      <c r="AQ169" s="257" t="s">
        <v>2953</v>
      </c>
      <c r="AR169" s="257" t="s">
        <v>2953</v>
      </c>
      <c r="AS169" s="290"/>
      <c r="AT169" s="290"/>
      <c r="AU169" s="290"/>
    </row>
    <row r="170" spans="7:47">
      <c r="G170" s="1394" t="s">
        <v>237</v>
      </c>
      <c r="H170" s="1394" t="s">
        <v>2165</v>
      </c>
      <c r="I170" s="1394" t="s">
        <v>2346</v>
      </c>
      <c r="J170" s="1394" t="s">
        <v>539</v>
      </c>
      <c r="L170" s="1394" t="s">
        <v>237</v>
      </c>
      <c r="M170" s="257" t="s">
        <v>2929</v>
      </c>
      <c r="N170" s="1394" t="s">
        <v>2165</v>
      </c>
      <c r="O170" s="1394" t="s">
        <v>596</v>
      </c>
      <c r="P170" s="258"/>
      <c r="Q170" s="262" t="s">
        <v>237</v>
      </c>
      <c r="R170" s="257" t="s">
        <v>2929</v>
      </c>
      <c r="S170" s="260" t="str">
        <f t="shared" si="2"/>
        <v>CND1</v>
      </c>
      <c r="T170" s="1394" t="s">
        <v>2165</v>
      </c>
      <c r="V170" s="290"/>
      <c r="W170" s="291" t="s">
        <v>2931</v>
      </c>
      <c r="X170" s="257" t="s">
        <v>2929</v>
      </c>
      <c r="Y170" s="257" t="s">
        <v>2991</v>
      </c>
      <c r="Z170" s="257" t="s">
        <v>596</v>
      </c>
      <c r="AA170" s="257" t="s">
        <v>2952</v>
      </c>
      <c r="AB170" s="257" t="s">
        <v>596</v>
      </c>
      <c r="AC170" s="257" t="s">
        <v>2933</v>
      </c>
      <c r="AD170" s="312">
        <v>0</v>
      </c>
      <c r="AE170" s="257"/>
      <c r="AF170" s="313" t="s">
        <v>2934</v>
      </c>
      <c r="AG170" s="320">
        <v>4279</v>
      </c>
      <c r="AH170" s="320">
        <v>21396</v>
      </c>
      <c r="AI170" s="257" t="s">
        <v>2953</v>
      </c>
      <c r="AJ170" s="257" t="s">
        <v>2953</v>
      </c>
      <c r="AK170" s="257" t="s">
        <v>2933</v>
      </c>
      <c r="AL170" s="312">
        <v>0</v>
      </c>
      <c r="AM170" s="257"/>
      <c r="AN170" s="313" t="s">
        <v>2934</v>
      </c>
      <c r="AO170" s="320">
        <v>4279</v>
      </c>
      <c r="AP170" s="320">
        <v>21396</v>
      </c>
      <c r="AQ170" s="257" t="s">
        <v>2953</v>
      </c>
      <c r="AR170" s="257" t="s">
        <v>2953</v>
      </c>
      <c r="AS170" s="290"/>
      <c r="AT170" s="290"/>
      <c r="AU170" s="290"/>
    </row>
    <row r="171" spans="7:47">
      <c r="G171" s="1394" t="s">
        <v>205</v>
      </c>
      <c r="H171" s="1394" t="s">
        <v>2165</v>
      </c>
      <c r="I171" s="1394" t="s">
        <v>2346</v>
      </c>
      <c r="J171" s="1394" t="s">
        <v>539</v>
      </c>
      <c r="L171" s="1394" t="s">
        <v>205</v>
      </c>
      <c r="M171" s="257" t="s">
        <v>2936</v>
      </c>
      <c r="N171" s="1394" t="s">
        <v>2165</v>
      </c>
      <c r="O171" s="1394" t="s">
        <v>596</v>
      </c>
      <c r="P171" s="258"/>
      <c r="Q171" s="262" t="s">
        <v>205</v>
      </c>
      <c r="R171" s="257" t="s">
        <v>2936</v>
      </c>
      <c r="S171" s="260" t="str">
        <f t="shared" si="2"/>
        <v>CND1</v>
      </c>
      <c r="T171" s="1394" t="s">
        <v>2165</v>
      </c>
      <c r="V171" s="290"/>
      <c r="W171" s="291" t="s">
        <v>2931</v>
      </c>
      <c r="X171" s="257" t="s">
        <v>2936</v>
      </c>
      <c r="Y171" s="257" t="s">
        <v>2991</v>
      </c>
      <c r="Z171" s="304" t="s">
        <v>596</v>
      </c>
      <c r="AA171" s="257" t="s">
        <v>2952</v>
      </c>
      <c r="AB171" s="304" t="s">
        <v>596</v>
      </c>
      <c r="AC171" s="313" t="s">
        <v>2933</v>
      </c>
      <c r="AD171" s="312">
        <v>0</v>
      </c>
      <c r="AE171" s="313"/>
      <c r="AF171" s="313" t="s">
        <v>2934</v>
      </c>
      <c r="AG171" s="320">
        <v>4279</v>
      </c>
      <c r="AH171" s="320">
        <v>21396</v>
      </c>
      <c r="AI171" s="257" t="s">
        <v>2953</v>
      </c>
      <c r="AJ171" s="257" t="s">
        <v>2953</v>
      </c>
      <c r="AK171" s="313" t="s">
        <v>2933</v>
      </c>
      <c r="AL171" s="312">
        <v>0</v>
      </c>
      <c r="AM171" s="313"/>
      <c r="AN171" s="313" t="s">
        <v>2934</v>
      </c>
      <c r="AO171" s="320">
        <v>4279</v>
      </c>
      <c r="AP171" s="320">
        <v>21396</v>
      </c>
      <c r="AQ171" s="257" t="s">
        <v>2953</v>
      </c>
      <c r="AR171" s="257" t="s">
        <v>2953</v>
      </c>
      <c r="AS171" s="290"/>
      <c r="AT171" s="290"/>
      <c r="AU171" s="290"/>
    </row>
    <row r="172" spans="7:47">
      <c r="G172" s="1394" t="s">
        <v>449</v>
      </c>
      <c r="H172" s="1394" t="s">
        <v>2165</v>
      </c>
      <c r="I172" s="1394" t="s">
        <v>2346</v>
      </c>
      <c r="J172" s="1394" t="s">
        <v>539</v>
      </c>
      <c r="L172" s="1394" t="s">
        <v>449</v>
      </c>
      <c r="M172" s="257" t="s">
        <v>2938</v>
      </c>
      <c r="N172" s="1394" t="s">
        <v>2165</v>
      </c>
      <c r="O172" s="1394" t="s">
        <v>596</v>
      </c>
      <c r="P172" s="258"/>
      <c r="Q172" s="262" t="s">
        <v>449</v>
      </c>
      <c r="R172" s="257" t="s">
        <v>2938</v>
      </c>
      <c r="S172" s="260" t="str">
        <f t="shared" si="2"/>
        <v>CND1</v>
      </c>
      <c r="T172" s="1394" t="s">
        <v>2165</v>
      </c>
      <c r="V172" s="290"/>
      <c r="W172" s="291" t="s">
        <v>2931</v>
      </c>
      <c r="X172" s="257" t="s">
        <v>2938</v>
      </c>
      <c r="Y172" s="257" t="s">
        <v>2991</v>
      </c>
      <c r="Z172" s="304" t="s">
        <v>596</v>
      </c>
      <c r="AA172" s="257" t="s">
        <v>2952</v>
      </c>
      <c r="AB172" s="304" t="s">
        <v>596</v>
      </c>
      <c r="AC172" s="313" t="s">
        <v>2933</v>
      </c>
      <c r="AD172" s="312">
        <v>0</v>
      </c>
      <c r="AE172" s="313"/>
      <c r="AF172" s="313" t="s">
        <v>2934</v>
      </c>
      <c r="AG172" s="320">
        <v>4279</v>
      </c>
      <c r="AH172" s="320">
        <v>21396</v>
      </c>
      <c r="AI172" s="257" t="s">
        <v>2953</v>
      </c>
      <c r="AJ172" s="257" t="s">
        <v>2953</v>
      </c>
      <c r="AK172" s="313" t="s">
        <v>2933</v>
      </c>
      <c r="AL172" s="312">
        <v>0</v>
      </c>
      <c r="AM172" s="313"/>
      <c r="AN172" s="313" t="s">
        <v>2934</v>
      </c>
      <c r="AO172" s="320">
        <v>4279</v>
      </c>
      <c r="AP172" s="320">
        <v>21396</v>
      </c>
      <c r="AQ172" s="257" t="s">
        <v>2953</v>
      </c>
      <c r="AR172" s="257" t="s">
        <v>2953</v>
      </c>
      <c r="AS172" s="290"/>
      <c r="AT172" s="290"/>
      <c r="AU172" s="290"/>
    </row>
    <row r="173" spans="7:44">
      <c r="G173" s="1394" t="s">
        <v>2940</v>
      </c>
      <c r="H173" s="1394" t="s">
        <v>2165</v>
      </c>
      <c r="I173" s="1394" t="s">
        <v>2346</v>
      </c>
      <c r="J173" s="1394" t="s">
        <v>539</v>
      </c>
      <c r="L173" s="1394" t="s">
        <v>2940</v>
      </c>
      <c r="M173" s="257" t="s">
        <v>2941</v>
      </c>
      <c r="N173" s="1394" t="s">
        <v>2165</v>
      </c>
      <c r="O173" s="1394" t="s">
        <v>596</v>
      </c>
      <c r="P173" s="258"/>
      <c r="Q173" s="262" t="s">
        <v>2940</v>
      </c>
      <c r="R173" s="257" t="s">
        <v>2941</v>
      </c>
      <c r="S173" s="260" t="str">
        <f t="shared" si="2"/>
        <v>CND1</v>
      </c>
      <c r="T173" s="1394" t="s">
        <v>2165</v>
      </c>
      <c r="V173" s="290"/>
      <c r="W173" s="291" t="s">
        <v>2949</v>
      </c>
      <c r="X173" s="257" t="s">
        <v>2944</v>
      </c>
      <c r="Y173" s="257" t="s">
        <v>2991</v>
      </c>
      <c r="Z173" s="257" t="s">
        <v>596</v>
      </c>
      <c r="AA173" s="257" t="s">
        <v>2952</v>
      </c>
      <c r="AB173" s="257" t="s">
        <v>596</v>
      </c>
      <c r="AC173" s="257" t="s">
        <v>2933</v>
      </c>
      <c r="AD173" s="312">
        <v>0</v>
      </c>
      <c r="AE173" s="257"/>
      <c r="AF173" s="313" t="s">
        <v>2934</v>
      </c>
      <c r="AG173" s="321">
        <v>4279</v>
      </c>
      <c r="AH173" s="321">
        <v>21396</v>
      </c>
      <c r="AI173" s="257" t="s">
        <v>2953</v>
      </c>
      <c r="AJ173" s="257" t="s">
        <v>2953</v>
      </c>
      <c r="AK173" s="257" t="s">
        <v>2933</v>
      </c>
      <c r="AL173" s="312">
        <v>0</v>
      </c>
      <c r="AM173" s="257"/>
      <c r="AN173" s="313" t="s">
        <v>2934</v>
      </c>
      <c r="AO173" s="321">
        <v>4279</v>
      </c>
      <c r="AP173" s="321">
        <v>21396</v>
      </c>
      <c r="AQ173" s="257" t="s">
        <v>2953</v>
      </c>
      <c r="AR173" s="257" t="s">
        <v>2953</v>
      </c>
    </row>
    <row r="174" spans="7:44">
      <c r="G174" s="1394" t="s">
        <v>2943</v>
      </c>
      <c r="H174" s="1394" t="s">
        <v>2165</v>
      </c>
      <c r="I174" s="1394" t="s">
        <v>2346</v>
      </c>
      <c r="J174" s="1394" t="s">
        <v>539</v>
      </c>
      <c r="L174" s="1394" t="s">
        <v>2943</v>
      </c>
      <c r="M174" s="257" t="s">
        <v>2944</v>
      </c>
      <c r="N174" s="1394" t="s">
        <v>2165</v>
      </c>
      <c r="O174" s="1394" t="s">
        <v>596</v>
      </c>
      <c r="P174" s="258"/>
      <c r="Q174" s="262" t="s">
        <v>2943</v>
      </c>
      <c r="R174" s="257" t="s">
        <v>2944</v>
      </c>
      <c r="S174" s="260" t="str">
        <f t="shared" si="2"/>
        <v>CND1</v>
      </c>
      <c r="T174" s="1394" t="s">
        <v>2165</v>
      </c>
      <c r="V174" s="290"/>
      <c r="W174" s="291" t="s">
        <v>2931</v>
      </c>
      <c r="X174" s="257" t="s">
        <v>2941</v>
      </c>
      <c r="Y174" s="257" t="s">
        <v>2991</v>
      </c>
      <c r="Z174" s="304" t="s">
        <v>596</v>
      </c>
      <c r="AA174" s="257" t="s">
        <v>2952</v>
      </c>
      <c r="AB174" s="304" t="s">
        <v>2950</v>
      </c>
      <c r="AC174" s="313" t="s">
        <v>2933</v>
      </c>
      <c r="AD174" s="314">
        <v>0</v>
      </c>
      <c r="AE174" s="313"/>
      <c r="AF174" s="313" t="s">
        <v>2934</v>
      </c>
      <c r="AG174" s="320">
        <v>4279</v>
      </c>
      <c r="AH174" s="320">
        <v>21396</v>
      </c>
      <c r="AI174" s="257" t="s">
        <v>2953</v>
      </c>
      <c r="AJ174" s="257" t="s">
        <v>2953</v>
      </c>
      <c r="AK174" s="313" t="s">
        <v>2933</v>
      </c>
      <c r="AL174" s="326">
        <v>0</v>
      </c>
      <c r="AM174" s="313"/>
      <c r="AN174" s="313" t="s">
        <v>2934</v>
      </c>
      <c r="AO174" s="320">
        <v>4279</v>
      </c>
      <c r="AP174" s="320">
        <v>21396</v>
      </c>
      <c r="AQ174" s="257" t="s">
        <v>2953</v>
      </c>
      <c r="AR174" s="257" t="s">
        <v>2953</v>
      </c>
    </row>
    <row r="175" spans="7:44">
      <c r="G175" s="1394" t="s">
        <v>237</v>
      </c>
      <c r="H175" s="1394" t="s">
        <v>2167</v>
      </c>
      <c r="I175" s="1394" t="s">
        <v>2992</v>
      </c>
      <c r="J175" s="1394" t="s">
        <v>539</v>
      </c>
      <c r="L175" s="1394" t="s">
        <v>237</v>
      </c>
      <c r="M175" s="257" t="s">
        <v>2929</v>
      </c>
      <c r="N175" s="1394" t="s">
        <v>2167</v>
      </c>
      <c r="O175" s="1394" t="s">
        <v>596</v>
      </c>
      <c r="P175" s="258"/>
      <c r="Q175" s="262" t="s">
        <v>237</v>
      </c>
      <c r="R175" s="257" t="s">
        <v>2929</v>
      </c>
      <c r="S175" s="260" t="str">
        <f t="shared" si="2"/>
        <v>CND2</v>
      </c>
      <c r="T175" s="1394" t="s">
        <v>2167</v>
      </c>
      <c r="V175" s="290"/>
      <c r="W175" s="291" t="s">
        <v>2931</v>
      </c>
      <c r="X175" s="257" t="s">
        <v>2929</v>
      </c>
      <c r="Y175" s="257" t="s">
        <v>2993</v>
      </c>
      <c r="Z175" s="257" t="s">
        <v>596</v>
      </c>
      <c r="AA175" s="257" t="s">
        <v>2952</v>
      </c>
      <c r="AB175" s="257" t="s">
        <v>596</v>
      </c>
      <c r="AC175" s="257" t="s">
        <v>2933</v>
      </c>
      <c r="AD175" s="312">
        <v>0</v>
      </c>
      <c r="AE175" s="257"/>
      <c r="AF175" s="313" t="s">
        <v>2934</v>
      </c>
      <c r="AG175" s="320">
        <v>4279</v>
      </c>
      <c r="AH175" s="320">
        <v>21396</v>
      </c>
      <c r="AI175" s="257" t="s">
        <v>2953</v>
      </c>
      <c r="AJ175" s="257" t="s">
        <v>2953</v>
      </c>
      <c r="AK175" s="257" t="s">
        <v>2933</v>
      </c>
      <c r="AL175" s="312">
        <v>0</v>
      </c>
      <c r="AM175" s="257"/>
      <c r="AN175" s="313" t="s">
        <v>2934</v>
      </c>
      <c r="AO175" s="320">
        <v>4279</v>
      </c>
      <c r="AP175" s="320">
        <v>21396</v>
      </c>
      <c r="AQ175" s="257" t="s">
        <v>2953</v>
      </c>
      <c r="AR175" s="257" t="s">
        <v>2953</v>
      </c>
    </row>
    <row r="176" spans="7:44">
      <c r="G176" s="1394" t="s">
        <v>205</v>
      </c>
      <c r="H176" s="1394" t="s">
        <v>2167</v>
      </c>
      <c r="I176" s="1394" t="s">
        <v>2992</v>
      </c>
      <c r="J176" s="1394" t="s">
        <v>539</v>
      </c>
      <c r="L176" s="1394" t="s">
        <v>205</v>
      </c>
      <c r="M176" s="257" t="s">
        <v>2936</v>
      </c>
      <c r="N176" s="1394" t="s">
        <v>2167</v>
      </c>
      <c r="O176" s="1394" t="s">
        <v>596</v>
      </c>
      <c r="P176" s="258"/>
      <c r="Q176" s="262" t="s">
        <v>205</v>
      </c>
      <c r="R176" s="257" t="s">
        <v>2936</v>
      </c>
      <c r="S176" s="260" t="str">
        <f t="shared" si="2"/>
        <v>CND2</v>
      </c>
      <c r="T176" s="1394" t="s">
        <v>2167</v>
      </c>
      <c r="V176" s="290"/>
      <c r="W176" s="291" t="s">
        <v>2931</v>
      </c>
      <c r="X176" s="257" t="s">
        <v>2936</v>
      </c>
      <c r="Y176" s="257" t="s">
        <v>2993</v>
      </c>
      <c r="Z176" s="304" t="s">
        <v>596</v>
      </c>
      <c r="AA176" s="257" t="s">
        <v>2952</v>
      </c>
      <c r="AB176" s="304" t="s">
        <v>596</v>
      </c>
      <c r="AC176" s="313" t="s">
        <v>2933</v>
      </c>
      <c r="AD176" s="312">
        <v>0</v>
      </c>
      <c r="AE176" s="313"/>
      <c r="AF176" s="313" t="s">
        <v>2934</v>
      </c>
      <c r="AG176" s="320">
        <v>4279</v>
      </c>
      <c r="AH176" s="320">
        <v>21396</v>
      </c>
      <c r="AI176" s="257" t="s">
        <v>2953</v>
      </c>
      <c r="AJ176" s="257" t="s">
        <v>2953</v>
      </c>
      <c r="AK176" s="313" t="s">
        <v>2933</v>
      </c>
      <c r="AL176" s="312">
        <v>0</v>
      </c>
      <c r="AM176" s="313"/>
      <c r="AN176" s="313" t="s">
        <v>2934</v>
      </c>
      <c r="AO176" s="320">
        <v>4279</v>
      </c>
      <c r="AP176" s="320">
        <v>21396</v>
      </c>
      <c r="AQ176" s="257" t="s">
        <v>2953</v>
      </c>
      <c r="AR176" s="257" t="s">
        <v>2953</v>
      </c>
    </row>
    <row r="177" spans="7:44">
      <c r="G177" s="1394" t="s">
        <v>449</v>
      </c>
      <c r="H177" s="1394" t="s">
        <v>2167</v>
      </c>
      <c r="I177" s="1394" t="s">
        <v>2992</v>
      </c>
      <c r="J177" s="1394" t="s">
        <v>539</v>
      </c>
      <c r="L177" s="1394" t="s">
        <v>449</v>
      </c>
      <c r="M177" s="257" t="s">
        <v>2938</v>
      </c>
      <c r="N177" s="1394" t="s">
        <v>2167</v>
      </c>
      <c r="O177" s="1394" t="s">
        <v>596</v>
      </c>
      <c r="P177" s="258"/>
      <c r="Q177" s="262" t="s">
        <v>449</v>
      </c>
      <c r="R177" s="257" t="s">
        <v>2938</v>
      </c>
      <c r="S177" s="260" t="str">
        <f t="shared" si="2"/>
        <v>CND2</v>
      </c>
      <c r="T177" s="1394" t="s">
        <v>2167</v>
      </c>
      <c r="V177" s="290"/>
      <c r="W177" s="291" t="s">
        <v>2931</v>
      </c>
      <c r="X177" s="257" t="s">
        <v>2938</v>
      </c>
      <c r="Y177" s="257" t="s">
        <v>2993</v>
      </c>
      <c r="Z177" s="304" t="s">
        <v>596</v>
      </c>
      <c r="AA177" s="257" t="s">
        <v>2952</v>
      </c>
      <c r="AB177" s="304" t="s">
        <v>596</v>
      </c>
      <c r="AC177" s="313" t="s">
        <v>2933</v>
      </c>
      <c r="AD177" s="312">
        <v>0</v>
      </c>
      <c r="AE177" s="313"/>
      <c r="AF177" s="313" t="s">
        <v>2934</v>
      </c>
      <c r="AG177" s="320">
        <v>4279</v>
      </c>
      <c r="AH177" s="320">
        <v>21396</v>
      </c>
      <c r="AI177" s="257" t="s">
        <v>2953</v>
      </c>
      <c r="AJ177" s="257" t="s">
        <v>2953</v>
      </c>
      <c r="AK177" s="313" t="s">
        <v>2933</v>
      </c>
      <c r="AL177" s="312">
        <v>0</v>
      </c>
      <c r="AM177" s="313"/>
      <c r="AN177" s="313" t="s">
        <v>2934</v>
      </c>
      <c r="AO177" s="320">
        <v>4279</v>
      </c>
      <c r="AP177" s="320">
        <v>21396</v>
      </c>
      <c r="AQ177" s="257" t="s">
        <v>2953</v>
      </c>
      <c r="AR177" s="257" t="s">
        <v>2953</v>
      </c>
    </row>
    <row r="178" spans="7:44">
      <c r="G178" s="1394" t="s">
        <v>2940</v>
      </c>
      <c r="H178" s="1394" t="s">
        <v>2167</v>
      </c>
      <c r="I178" s="1394" t="s">
        <v>2992</v>
      </c>
      <c r="J178" s="1394" t="s">
        <v>539</v>
      </c>
      <c r="L178" s="1394" t="s">
        <v>2940</v>
      </c>
      <c r="M178" s="257" t="s">
        <v>2941</v>
      </c>
      <c r="N178" s="1394" t="s">
        <v>2167</v>
      </c>
      <c r="O178" s="1394" t="s">
        <v>596</v>
      </c>
      <c r="P178" s="258"/>
      <c r="Q178" s="262" t="s">
        <v>2940</v>
      </c>
      <c r="R178" s="257" t="s">
        <v>2941</v>
      </c>
      <c r="S178" s="260" t="str">
        <f t="shared" si="2"/>
        <v>CND2</v>
      </c>
      <c r="T178" s="1394" t="s">
        <v>2167</v>
      </c>
      <c r="V178" s="290"/>
      <c r="W178" s="291" t="s">
        <v>2949</v>
      </c>
      <c r="X178" s="257" t="s">
        <v>2944</v>
      </c>
      <c r="Y178" s="257" t="s">
        <v>2993</v>
      </c>
      <c r="Z178" s="257" t="s">
        <v>596</v>
      </c>
      <c r="AA178" s="257" t="s">
        <v>2952</v>
      </c>
      <c r="AB178" s="257" t="s">
        <v>596</v>
      </c>
      <c r="AC178" s="257" t="s">
        <v>2933</v>
      </c>
      <c r="AD178" s="312">
        <v>0</v>
      </c>
      <c r="AE178" s="257"/>
      <c r="AF178" s="313" t="s">
        <v>2934</v>
      </c>
      <c r="AG178" s="321">
        <v>4279</v>
      </c>
      <c r="AH178" s="321">
        <v>21396</v>
      </c>
      <c r="AI178" s="257" t="s">
        <v>2953</v>
      </c>
      <c r="AJ178" s="257" t="s">
        <v>2953</v>
      </c>
      <c r="AK178" s="257" t="s">
        <v>2933</v>
      </c>
      <c r="AL178" s="312">
        <v>0</v>
      </c>
      <c r="AM178" s="257"/>
      <c r="AN178" s="313" t="s">
        <v>2934</v>
      </c>
      <c r="AO178" s="321">
        <v>4279</v>
      </c>
      <c r="AP178" s="321">
        <v>21396</v>
      </c>
      <c r="AQ178" s="257" t="s">
        <v>2953</v>
      </c>
      <c r="AR178" s="257" t="s">
        <v>2953</v>
      </c>
    </row>
    <row r="179" spans="7:44">
      <c r="G179" s="1394" t="s">
        <v>2943</v>
      </c>
      <c r="H179" s="1394" t="s">
        <v>2167</v>
      </c>
      <c r="I179" s="1394" t="s">
        <v>2992</v>
      </c>
      <c r="J179" s="1394" t="s">
        <v>539</v>
      </c>
      <c r="L179" s="1394" t="s">
        <v>2943</v>
      </c>
      <c r="M179" s="257" t="s">
        <v>2944</v>
      </c>
      <c r="N179" s="1394" t="s">
        <v>2167</v>
      </c>
      <c r="O179" s="1394" t="s">
        <v>596</v>
      </c>
      <c r="P179" s="258"/>
      <c r="Q179" s="262" t="s">
        <v>2943</v>
      </c>
      <c r="R179" s="257" t="s">
        <v>2944</v>
      </c>
      <c r="S179" s="260" t="str">
        <f t="shared" si="2"/>
        <v>CND2</v>
      </c>
      <c r="T179" s="1394" t="s">
        <v>2167</v>
      </c>
      <c r="V179" s="290"/>
      <c r="W179" s="291" t="s">
        <v>2931</v>
      </c>
      <c r="X179" s="257" t="s">
        <v>2941</v>
      </c>
      <c r="Y179" s="257" t="s">
        <v>2993</v>
      </c>
      <c r="Z179" s="304" t="s">
        <v>596</v>
      </c>
      <c r="AA179" s="257" t="s">
        <v>2952</v>
      </c>
      <c r="AB179" s="304" t="s">
        <v>2950</v>
      </c>
      <c r="AC179" s="313" t="s">
        <v>2933</v>
      </c>
      <c r="AD179" s="314">
        <v>0</v>
      </c>
      <c r="AE179" s="313"/>
      <c r="AF179" s="313" t="s">
        <v>2934</v>
      </c>
      <c r="AG179" s="320">
        <v>4279</v>
      </c>
      <c r="AH179" s="320">
        <v>21396</v>
      </c>
      <c r="AI179" s="257" t="s">
        <v>2953</v>
      </c>
      <c r="AJ179" s="257" t="s">
        <v>2953</v>
      </c>
      <c r="AK179" s="313" t="s">
        <v>2933</v>
      </c>
      <c r="AL179" s="326">
        <v>0</v>
      </c>
      <c r="AM179" s="313"/>
      <c r="AN179" s="313" t="s">
        <v>2934</v>
      </c>
      <c r="AO179" s="320">
        <v>4279</v>
      </c>
      <c r="AP179" s="320">
        <v>21396</v>
      </c>
      <c r="AQ179" s="257" t="s">
        <v>2953</v>
      </c>
      <c r="AR179" s="257" t="s">
        <v>2953</v>
      </c>
    </row>
    <row r="180" spans="7:44">
      <c r="G180" s="1394" t="s">
        <v>237</v>
      </c>
      <c r="H180" s="1394" t="s">
        <v>2169</v>
      </c>
      <c r="I180" s="1394" t="s">
        <v>2484</v>
      </c>
      <c r="J180" s="1394" t="s">
        <v>539</v>
      </c>
      <c r="L180" s="1394" t="s">
        <v>237</v>
      </c>
      <c r="M180" s="257" t="s">
        <v>2929</v>
      </c>
      <c r="N180" s="1394" t="s">
        <v>2169</v>
      </c>
      <c r="O180" s="1394" t="s">
        <v>596</v>
      </c>
      <c r="P180" s="258"/>
      <c r="Q180" s="262" t="s">
        <v>237</v>
      </c>
      <c r="R180" s="257" t="s">
        <v>2929</v>
      </c>
      <c r="S180" s="260" t="str">
        <f t="shared" si="2"/>
        <v>CND3</v>
      </c>
      <c r="T180" s="1394" t="s">
        <v>2169</v>
      </c>
      <c r="V180" s="290"/>
      <c r="W180" s="291" t="s">
        <v>2931</v>
      </c>
      <c r="X180" s="257" t="s">
        <v>2929</v>
      </c>
      <c r="Y180" s="257" t="s">
        <v>2994</v>
      </c>
      <c r="Z180" s="257" t="s">
        <v>596</v>
      </c>
      <c r="AA180" s="257" t="s">
        <v>2952</v>
      </c>
      <c r="AB180" s="257" t="s">
        <v>596</v>
      </c>
      <c r="AC180" s="257" t="s">
        <v>2933</v>
      </c>
      <c r="AD180" s="312">
        <v>0</v>
      </c>
      <c r="AE180" s="257"/>
      <c r="AF180" s="313" t="s">
        <v>2934</v>
      </c>
      <c r="AG180" s="320">
        <v>4279</v>
      </c>
      <c r="AH180" s="320">
        <v>21396</v>
      </c>
      <c r="AI180" s="257" t="s">
        <v>2953</v>
      </c>
      <c r="AJ180" s="257" t="s">
        <v>2953</v>
      </c>
      <c r="AK180" s="257" t="s">
        <v>2933</v>
      </c>
      <c r="AL180" s="312">
        <v>0</v>
      </c>
      <c r="AM180" s="257"/>
      <c r="AN180" s="313" t="s">
        <v>2934</v>
      </c>
      <c r="AO180" s="320">
        <v>4279</v>
      </c>
      <c r="AP180" s="320">
        <v>21396</v>
      </c>
      <c r="AQ180" s="257" t="s">
        <v>2953</v>
      </c>
      <c r="AR180" s="257" t="s">
        <v>2953</v>
      </c>
    </row>
    <row r="181" spans="7:44">
      <c r="G181" s="1394" t="s">
        <v>205</v>
      </c>
      <c r="H181" s="1394" t="s">
        <v>2169</v>
      </c>
      <c r="I181" s="1394" t="s">
        <v>2484</v>
      </c>
      <c r="J181" s="1394" t="s">
        <v>539</v>
      </c>
      <c r="L181" s="1394" t="s">
        <v>205</v>
      </c>
      <c r="M181" s="257" t="s">
        <v>2936</v>
      </c>
      <c r="N181" s="1394" t="s">
        <v>2169</v>
      </c>
      <c r="O181" s="1394" t="s">
        <v>596</v>
      </c>
      <c r="P181" s="258"/>
      <c r="Q181" s="262" t="s">
        <v>205</v>
      </c>
      <c r="R181" s="257" t="s">
        <v>2936</v>
      </c>
      <c r="S181" s="260" t="str">
        <f t="shared" si="2"/>
        <v>CND3</v>
      </c>
      <c r="T181" s="1394" t="s">
        <v>2169</v>
      </c>
      <c r="V181" s="290"/>
      <c r="W181" s="291" t="s">
        <v>2931</v>
      </c>
      <c r="X181" s="257" t="s">
        <v>2936</v>
      </c>
      <c r="Y181" s="257" t="s">
        <v>2994</v>
      </c>
      <c r="Z181" s="304" t="s">
        <v>596</v>
      </c>
      <c r="AA181" s="257" t="s">
        <v>2952</v>
      </c>
      <c r="AB181" s="304" t="s">
        <v>596</v>
      </c>
      <c r="AC181" s="313" t="s">
        <v>2933</v>
      </c>
      <c r="AD181" s="312">
        <v>0</v>
      </c>
      <c r="AE181" s="313"/>
      <c r="AF181" s="313" t="s">
        <v>2934</v>
      </c>
      <c r="AG181" s="320">
        <v>4279</v>
      </c>
      <c r="AH181" s="320">
        <v>21396</v>
      </c>
      <c r="AI181" s="257" t="s">
        <v>2953</v>
      </c>
      <c r="AJ181" s="257" t="s">
        <v>2953</v>
      </c>
      <c r="AK181" s="313" t="s">
        <v>2933</v>
      </c>
      <c r="AL181" s="312">
        <v>0</v>
      </c>
      <c r="AM181" s="313"/>
      <c r="AN181" s="313" t="s">
        <v>2934</v>
      </c>
      <c r="AO181" s="320">
        <v>4279</v>
      </c>
      <c r="AP181" s="320">
        <v>21396</v>
      </c>
      <c r="AQ181" s="257" t="s">
        <v>2953</v>
      </c>
      <c r="AR181" s="257" t="s">
        <v>2953</v>
      </c>
    </row>
    <row r="182" spans="7:44">
      <c r="G182" s="1394" t="s">
        <v>449</v>
      </c>
      <c r="H182" s="1394" t="s">
        <v>2169</v>
      </c>
      <c r="I182" s="1394" t="s">
        <v>2484</v>
      </c>
      <c r="J182" s="1394" t="s">
        <v>539</v>
      </c>
      <c r="L182" s="1394" t="s">
        <v>449</v>
      </c>
      <c r="M182" s="257" t="s">
        <v>2938</v>
      </c>
      <c r="N182" s="1394" t="s">
        <v>2169</v>
      </c>
      <c r="O182" s="1394" t="s">
        <v>596</v>
      </c>
      <c r="P182" s="258"/>
      <c r="Q182" s="262" t="s">
        <v>449</v>
      </c>
      <c r="R182" s="257" t="s">
        <v>2938</v>
      </c>
      <c r="S182" s="260" t="str">
        <f t="shared" si="2"/>
        <v>CND3</v>
      </c>
      <c r="T182" s="1394" t="s">
        <v>2169</v>
      </c>
      <c r="V182" s="290"/>
      <c r="W182" s="291" t="s">
        <v>2931</v>
      </c>
      <c r="X182" s="257" t="s">
        <v>2938</v>
      </c>
      <c r="Y182" s="257" t="s">
        <v>2994</v>
      </c>
      <c r="Z182" s="304" t="s">
        <v>596</v>
      </c>
      <c r="AA182" s="257" t="s">
        <v>2952</v>
      </c>
      <c r="AB182" s="304" t="s">
        <v>596</v>
      </c>
      <c r="AC182" s="313" t="s">
        <v>2933</v>
      </c>
      <c r="AD182" s="312">
        <v>0</v>
      </c>
      <c r="AE182" s="313"/>
      <c r="AF182" s="313" t="s">
        <v>2934</v>
      </c>
      <c r="AG182" s="320">
        <v>4279</v>
      </c>
      <c r="AH182" s="320">
        <v>21396</v>
      </c>
      <c r="AI182" s="257" t="s">
        <v>2953</v>
      </c>
      <c r="AJ182" s="257" t="s">
        <v>2953</v>
      </c>
      <c r="AK182" s="313" t="s">
        <v>2933</v>
      </c>
      <c r="AL182" s="312">
        <v>0</v>
      </c>
      <c r="AM182" s="313"/>
      <c r="AN182" s="313" t="s">
        <v>2934</v>
      </c>
      <c r="AO182" s="320">
        <v>4279</v>
      </c>
      <c r="AP182" s="320">
        <v>21396</v>
      </c>
      <c r="AQ182" s="257" t="s">
        <v>2953</v>
      </c>
      <c r="AR182" s="257" t="s">
        <v>2953</v>
      </c>
    </row>
    <row r="183" spans="7:73">
      <c r="G183" s="1394" t="s">
        <v>2940</v>
      </c>
      <c r="H183" s="1394" t="s">
        <v>2169</v>
      </c>
      <c r="I183" s="1394" t="s">
        <v>2484</v>
      </c>
      <c r="J183" s="1394" t="s">
        <v>539</v>
      </c>
      <c r="L183" s="1394" t="s">
        <v>2940</v>
      </c>
      <c r="M183" s="257" t="s">
        <v>2941</v>
      </c>
      <c r="N183" s="1394" t="s">
        <v>2169</v>
      </c>
      <c r="O183" s="1394" t="s">
        <v>596</v>
      </c>
      <c r="P183" s="258"/>
      <c r="Q183" s="262" t="s">
        <v>2940</v>
      </c>
      <c r="R183" s="257" t="s">
        <v>2941</v>
      </c>
      <c r="S183" s="260" t="str">
        <f t="shared" si="2"/>
        <v>CND3</v>
      </c>
      <c r="T183" s="1394" t="s">
        <v>2169</v>
      </c>
      <c r="V183" s="290"/>
      <c r="W183" s="291" t="s">
        <v>2949</v>
      </c>
      <c r="X183" s="257" t="s">
        <v>2944</v>
      </c>
      <c r="Y183" s="257" t="s">
        <v>2994</v>
      </c>
      <c r="Z183" s="257" t="s">
        <v>596</v>
      </c>
      <c r="AA183" s="257" t="s">
        <v>2952</v>
      </c>
      <c r="AB183" s="257" t="s">
        <v>596</v>
      </c>
      <c r="AC183" s="257" t="s">
        <v>2933</v>
      </c>
      <c r="AD183" s="312">
        <v>0</v>
      </c>
      <c r="AE183" s="257"/>
      <c r="AF183" s="313" t="s">
        <v>2934</v>
      </c>
      <c r="AG183" s="321">
        <v>4279</v>
      </c>
      <c r="AH183" s="321">
        <v>21396</v>
      </c>
      <c r="AI183" s="257" t="s">
        <v>2953</v>
      </c>
      <c r="AJ183" s="257" t="s">
        <v>2953</v>
      </c>
      <c r="AK183" s="257" t="s">
        <v>2933</v>
      </c>
      <c r="AL183" s="312">
        <v>0</v>
      </c>
      <c r="AM183" s="257"/>
      <c r="AN183" s="313" t="s">
        <v>2934</v>
      </c>
      <c r="AO183" s="321">
        <v>4279</v>
      </c>
      <c r="AP183" s="321">
        <v>21396</v>
      </c>
      <c r="AQ183" s="257" t="s">
        <v>2953</v>
      </c>
      <c r="AR183" s="257" t="s">
        <v>2953</v>
      </c>
      <c r="BU183" s="1"/>
    </row>
    <row r="184" spans="7:73">
      <c r="G184" s="1394" t="s">
        <v>2943</v>
      </c>
      <c r="H184" s="1394" t="s">
        <v>2169</v>
      </c>
      <c r="I184" s="1394" t="s">
        <v>2484</v>
      </c>
      <c r="J184" s="1394" t="s">
        <v>539</v>
      </c>
      <c r="L184" s="1394" t="s">
        <v>2943</v>
      </c>
      <c r="M184" s="257" t="s">
        <v>2944</v>
      </c>
      <c r="N184" s="1394" t="s">
        <v>2169</v>
      </c>
      <c r="O184" s="1394" t="s">
        <v>596</v>
      </c>
      <c r="P184" s="258"/>
      <c r="Q184" s="262" t="s">
        <v>2943</v>
      </c>
      <c r="R184" s="257" t="s">
        <v>2944</v>
      </c>
      <c r="S184" s="260" t="str">
        <f t="shared" si="2"/>
        <v>CND3</v>
      </c>
      <c r="T184" s="1394" t="s">
        <v>2169</v>
      </c>
      <c r="V184" s="290"/>
      <c r="W184" s="291" t="s">
        <v>2931</v>
      </c>
      <c r="X184" s="257" t="s">
        <v>2941</v>
      </c>
      <c r="Y184" s="257" t="s">
        <v>2994</v>
      </c>
      <c r="Z184" s="304" t="s">
        <v>596</v>
      </c>
      <c r="AA184" s="257" t="s">
        <v>2952</v>
      </c>
      <c r="AB184" s="304" t="s">
        <v>2950</v>
      </c>
      <c r="AC184" s="313" t="s">
        <v>2933</v>
      </c>
      <c r="AD184" s="314">
        <v>0</v>
      </c>
      <c r="AE184" s="313"/>
      <c r="AF184" s="313" t="s">
        <v>2934</v>
      </c>
      <c r="AG184" s="320">
        <v>4279</v>
      </c>
      <c r="AH184" s="320">
        <v>21396</v>
      </c>
      <c r="AI184" s="257" t="s">
        <v>2953</v>
      </c>
      <c r="AJ184" s="257" t="s">
        <v>2953</v>
      </c>
      <c r="AK184" s="313" t="s">
        <v>2933</v>
      </c>
      <c r="AL184" s="326">
        <v>0</v>
      </c>
      <c r="AM184" s="313"/>
      <c r="AN184" s="313" t="s">
        <v>2934</v>
      </c>
      <c r="AO184" s="320">
        <v>4279</v>
      </c>
      <c r="AP184" s="320">
        <v>21396</v>
      </c>
      <c r="AQ184" s="257" t="s">
        <v>2953</v>
      </c>
      <c r="AR184" s="257" t="s">
        <v>2953</v>
      </c>
      <c r="BU184" s="1"/>
    </row>
    <row r="185" spans="7:73">
      <c r="G185" s="1394" t="s">
        <v>237</v>
      </c>
      <c r="H185" s="1394" t="s">
        <v>2173</v>
      </c>
      <c r="I185" s="1394" t="s">
        <v>2424</v>
      </c>
      <c r="J185" s="1394" t="s">
        <v>539</v>
      </c>
      <c r="L185" s="1394" t="s">
        <v>237</v>
      </c>
      <c r="M185" s="257" t="s">
        <v>2929</v>
      </c>
      <c r="N185" s="1394" t="s">
        <v>2173</v>
      </c>
      <c r="O185" s="1394" t="s">
        <v>596</v>
      </c>
      <c r="P185" s="258"/>
      <c r="Q185" s="262" t="s">
        <v>237</v>
      </c>
      <c r="R185" s="257" t="s">
        <v>2929</v>
      </c>
      <c r="S185" s="260" t="str">
        <f t="shared" si="2"/>
        <v>CND4</v>
      </c>
      <c r="T185" s="1394" t="s">
        <v>2173</v>
      </c>
      <c r="V185" s="290"/>
      <c r="W185" s="291" t="s">
        <v>2931</v>
      </c>
      <c r="X185" s="257" t="s">
        <v>2929</v>
      </c>
      <c r="Y185" s="257" t="s">
        <v>2995</v>
      </c>
      <c r="Z185" s="257" t="s">
        <v>596</v>
      </c>
      <c r="AA185" s="257" t="s">
        <v>2952</v>
      </c>
      <c r="AB185" s="257" t="s">
        <v>596</v>
      </c>
      <c r="AC185" s="257" t="s">
        <v>2933</v>
      </c>
      <c r="AD185" s="312">
        <v>0</v>
      </c>
      <c r="AE185" s="257"/>
      <c r="AF185" s="313" t="s">
        <v>2934</v>
      </c>
      <c r="AG185" s="320">
        <v>4279</v>
      </c>
      <c r="AH185" s="320">
        <v>21396</v>
      </c>
      <c r="AI185" s="257" t="s">
        <v>2953</v>
      </c>
      <c r="AJ185" s="257" t="s">
        <v>2953</v>
      </c>
      <c r="AK185" s="257" t="s">
        <v>2933</v>
      </c>
      <c r="AL185" s="312">
        <v>0</v>
      </c>
      <c r="AM185" s="257"/>
      <c r="AN185" s="313" t="s">
        <v>2934</v>
      </c>
      <c r="AO185" s="320">
        <v>4279</v>
      </c>
      <c r="AP185" s="320">
        <v>21396</v>
      </c>
      <c r="AQ185" s="257" t="s">
        <v>2953</v>
      </c>
      <c r="AR185" s="257" t="s">
        <v>2953</v>
      </c>
      <c r="BU185" s="1"/>
    </row>
    <row r="186" spans="7:73">
      <c r="G186" s="1394" t="s">
        <v>205</v>
      </c>
      <c r="H186" s="1394" t="s">
        <v>2173</v>
      </c>
      <c r="I186" s="1394" t="s">
        <v>2424</v>
      </c>
      <c r="J186" s="1394" t="s">
        <v>539</v>
      </c>
      <c r="L186" s="1394" t="s">
        <v>205</v>
      </c>
      <c r="M186" s="257" t="s">
        <v>2936</v>
      </c>
      <c r="N186" s="1394" t="s">
        <v>2173</v>
      </c>
      <c r="O186" s="1394" t="s">
        <v>596</v>
      </c>
      <c r="P186" s="258"/>
      <c r="Q186" s="262" t="s">
        <v>205</v>
      </c>
      <c r="R186" s="257" t="s">
        <v>2936</v>
      </c>
      <c r="S186" s="260" t="str">
        <f t="shared" si="2"/>
        <v>CND4</v>
      </c>
      <c r="T186" s="1394" t="s">
        <v>2173</v>
      </c>
      <c r="V186" s="290"/>
      <c r="W186" s="291" t="s">
        <v>2931</v>
      </c>
      <c r="X186" s="257" t="s">
        <v>2936</v>
      </c>
      <c r="Y186" s="257" t="s">
        <v>2995</v>
      </c>
      <c r="Z186" s="304" t="s">
        <v>596</v>
      </c>
      <c r="AA186" s="257" t="s">
        <v>2952</v>
      </c>
      <c r="AB186" s="304" t="s">
        <v>596</v>
      </c>
      <c r="AC186" s="313" t="s">
        <v>2933</v>
      </c>
      <c r="AD186" s="312">
        <v>0</v>
      </c>
      <c r="AE186" s="313"/>
      <c r="AF186" s="313" t="s">
        <v>2934</v>
      </c>
      <c r="AG186" s="320">
        <v>4279</v>
      </c>
      <c r="AH186" s="320">
        <v>21396</v>
      </c>
      <c r="AI186" s="257" t="s">
        <v>2953</v>
      </c>
      <c r="AJ186" s="257" t="s">
        <v>2953</v>
      </c>
      <c r="AK186" s="313" t="s">
        <v>2933</v>
      </c>
      <c r="AL186" s="312">
        <v>0</v>
      </c>
      <c r="AM186" s="313"/>
      <c r="AN186" s="313" t="s">
        <v>2934</v>
      </c>
      <c r="AO186" s="320">
        <v>4279</v>
      </c>
      <c r="AP186" s="320">
        <v>21396</v>
      </c>
      <c r="AQ186" s="257" t="s">
        <v>2953</v>
      </c>
      <c r="AR186" s="257" t="s">
        <v>2953</v>
      </c>
      <c r="BU186" s="1"/>
    </row>
    <row r="187" spans="7:73">
      <c r="G187" s="1394" t="s">
        <v>449</v>
      </c>
      <c r="H187" s="1394" t="s">
        <v>2173</v>
      </c>
      <c r="I187" s="1394" t="s">
        <v>2424</v>
      </c>
      <c r="J187" s="1394" t="s">
        <v>539</v>
      </c>
      <c r="L187" s="1394" t="s">
        <v>449</v>
      </c>
      <c r="M187" s="257" t="s">
        <v>2938</v>
      </c>
      <c r="N187" s="1394" t="s">
        <v>2173</v>
      </c>
      <c r="O187" s="1394" t="s">
        <v>596</v>
      </c>
      <c r="P187" s="258"/>
      <c r="Q187" s="262" t="s">
        <v>449</v>
      </c>
      <c r="R187" s="257" t="s">
        <v>2938</v>
      </c>
      <c r="S187" s="260" t="str">
        <f t="shared" si="2"/>
        <v>CND4</v>
      </c>
      <c r="T187" s="1394" t="s">
        <v>2173</v>
      </c>
      <c r="V187" s="290"/>
      <c r="W187" s="291" t="s">
        <v>2931</v>
      </c>
      <c r="X187" s="257" t="s">
        <v>2938</v>
      </c>
      <c r="Y187" s="257" t="s">
        <v>2995</v>
      </c>
      <c r="Z187" s="304" t="s">
        <v>596</v>
      </c>
      <c r="AA187" s="257" t="s">
        <v>2952</v>
      </c>
      <c r="AB187" s="304" t="s">
        <v>596</v>
      </c>
      <c r="AC187" s="313" t="s">
        <v>2933</v>
      </c>
      <c r="AD187" s="312">
        <v>0</v>
      </c>
      <c r="AE187" s="313"/>
      <c r="AF187" s="313" t="s">
        <v>2934</v>
      </c>
      <c r="AG187" s="320">
        <v>4279</v>
      </c>
      <c r="AH187" s="320">
        <v>21396</v>
      </c>
      <c r="AI187" s="257" t="s">
        <v>2953</v>
      </c>
      <c r="AJ187" s="257" t="s">
        <v>2953</v>
      </c>
      <c r="AK187" s="313" t="s">
        <v>2933</v>
      </c>
      <c r="AL187" s="312">
        <v>0</v>
      </c>
      <c r="AM187" s="313"/>
      <c r="AN187" s="313" t="s">
        <v>2934</v>
      </c>
      <c r="AO187" s="320">
        <v>4279</v>
      </c>
      <c r="AP187" s="320">
        <v>21396</v>
      </c>
      <c r="AQ187" s="257" t="s">
        <v>2953</v>
      </c>
      <c r="AR187" s="257" t="s">
        <v>2953</v>
      </c>
      <c r="BU187" s="1"/>
    </row>
    <row r="188" spans="7:73">
      <c r="G188" s="1394" t="s">
        <v>2940</v>
      </c>
      <c r="H188" s="1394" t="s">
        <v>2173</v>
      </c>
      <c r="I188" s="1394" t="s">
        <v>2424</v>
      </c>
      <c r="J188" s="1394" t="s">
        <v>539</v>
      </c>
      <c r="L188" s="1394" t="s">
        <v>2940</v>
      </c>
      <c r="M188" s="257" t="s">
        <v>2941</v>
      </c>
      <c r="N188" s="1394" t="s">
        <v>2173</v>
      </c>
      <c r="O188" s="1394" t="s">
        <v>596</v>
      </c>
      <c r="P188" s="258"/>
      <c r="Q188" s="262" t="s">
        <v>2940</v>
      </c>
      <c r="R188" s="257" t="s">
        <v>2941</v>
      </c>
      <c r="S188" s="260" t="str">
        <f t="shared" si="2"/>
        <v>CND4</v>
      </c>
      <c r="T188" s="1394" t="s">
        <v>2173</v>
      </c>
      <c r="V188" s="290"/>
      <c r="W188" s="291" t="s">
        <v>2949</v>
      </c>
      <c r="X188" s="257" t="s">
        <v>2944</v>
      </c>
      <c r="Y188" s="257" t="s">
        <v>2995</v>
      </c>
      <c r="Z188" s="257" t="s">
        <v>596</v>
      </c>
      <c r="AA188" s="257" t="s">
        <v>2952</v>
      </c>
      <c r="AB188" s="257" t="s">
        <v>596</v>
      </c>
      <c r="AC188" s="257" t="s">
        <v>2933</v>
      </c>
      <c r="AD188" s="312">
        <v>0</v>
      </c>
      <c r="AE188" s="257"/>
      <c r="AF188" s="313" t="s">
        <v>2934</v>
      </c>
      <c r="AG188" s="321">
        <v>4279</v>
      </c>
      <c r="AH188" s="321">
        <v>21396</v>
      </c>
      <c r="AI188" s="257" t="s">
        <v>2953</v>
      </c>
      <c r="AJ188" s="257" t="s">
        <v>2953</v>
      </c>
      <c r="AK188" s="257" t="s">
        <v>2933</v>
      </c>
      <c r="AL188" s="312">
        <v>0</v>
      </c>
      <c r="AM188" s="257"/>
      <c r="AN188" s="313" t="s">
        <v>2934</v>
      </c>
      <c r="AO188" s="321">
        <v>4279</v>
      </c>
      <c r="AP188" s="321">
        <v>21396</v>
      </c>
      <c r="AQ188" s="257" t="s">
        <v>2953</v>
      </c>
      <c r="AR188" s="257" t="s">
        <v>2953</v>
      </c>
      <c r="BU188" s="1"/>
    </row>
    <row r="189" spans="7:73">
      <c r="G189" s="1394" t="s">
        <v>2943</v>
      </c>
      <c r="H189" s="1394" t="s">
        <v>2173</v>
      </c>
      <c r="I189" s="1394" t="s">
        <v>2424</v>
      </c>
      <c r="J189" s="1394" t="s">
        <v>539</v>
      </c>
      <c r="L189" s="1394" t="s">
        <v>2943</v>
      </c>
      <c r="M189" s="257" t="s">
        <v>2944</v>
      </c>
      <c r="N189" s="1394" t="s">
        <v>2173</v>
      </c>
      <c r="O189" s="1394" t="s">
        <v>596</v>
      </c>
      <c r="P189" s="258"/>
      <c r="Q189" s="262" t="s">
        <v>2943</v>
      </c>
      <c r="R189" s="257" t="s">
        <v>2944</v>
      </c>
      <c r="S189" s="260" t="str">
        <f t="shared" si="2"/>
        <v>CND4</v>
      </c>
      <c r="T189" s="1394" t="s">
        <v>2173</v>
      </c>
      <c r="V189" s="290"/>
      <c r="W189" s="291" t="s">
        <v>2931</v>
      </c>
      <c r="X189" s="257" t="s">
        <v>2941</v>
      </c>
      <c r="Y189" s="257" t="s">
        <v>2995</v>
      </c>
      <c r="Z189" s="304" t="s">
        <v>596</v>
      </c>
      <c r="AA189" s="257" t="s">
        <v>2952</v>
      </c>
      <c r="AB189" s="304" t="s">
        <v>2950</v>
      </c>
      <c r="AC189" s="313" t="s">
        <v>2933</v>
      </c>
      <c r="AD189" s="314">
        <v>0</v>
      </c>
      <c r="AE189" s="313"/>
      <c r="AF189" s="313" t="s">
        <v>2934</v>
      </c>
      <c r="AG189" s="320">
        <v>4279</v>
      </c>
      <c r="AH189" s="320">
        <v>21396</v>
      </c>
      <c r="AI189" s="257" t="s">
        <v>2953</v>
      </c>
      <c r="AJ189" s="257" t="s">
        <v>2953</v>
      </c>
      <c r="AK189" s="313" t="s">
        <v>2933</v>
      </c>
      <c r="AL189" s="326">
        <v>0</v>
      </c>
      <c r="AM189" s="313"/>
      <c r="AN189" s="313" t="s">
        <v>2934</v>
      </c>
      <c r="AO189" s="320">
        <v>4279</v>
      </c>
      <c r="AP189" s="320">
        <v>21396</v>
      </c>
      <c r="AQ189" s="257" t="s">
        <v>2953</v>
      </c>
      <c r="AR189" s="257" t="s">
        <v>2953</v>
      </c>
      <c r="BU189" s="1"/>
    </row>
    <row r="190" spans="7:73">
      <c r="G190" s="1394" t="s">
        <v>237</v>
      </c>
      <c r="H190" s="1394" t="s">
        <v>2519</v>
      </c>
      <c r="I190" s="1394" t="s">
        <v>2500</v>
      </c>
      <c r="J190" s="1394" t="s">
        <v>539</v>
      </c>
      <c r="L190" s="1394" t="s">
        <v>237</v>
      </c>
      <c r="M190" s="257" t="s">
        <v>2929</v>
      </c>
      <c r="N190" s="1394" t="s">
        <v>2519</v>
      </c>
      <c r="O190" s="1394" t="s">
        <v>596</v>
      </c>
      <c r="P190" s="258"/>
      <c r="Q190" s="262" t="s">
        <v>237</v>
      </c>
      <c r="R190" s="257" t="s">
        <v>2929</v>
      </c>
      <c r="S190" s="260" t="str">
        <f t="shared" si="2"/>
        <v>CND5</v>
      </c>
      <c r="T190" s="1394" t="s">
        <v>2519</v>
      </c>
      <c r="V190" s="290"/>
      <c r="W190" s="291" t="s">
        <v>2931</v>
      </c>
      <c r="X190" s="257" t="s">
        <v>2929</v>
      </c>
      <c r="Y190" s="257" t="s">
        <v>2996</v>
      </c>
      <c r="Z190" s="257" t="s">
        <v>596</v>
      </c>
      <c r="AA190" s="257" t="s">
        <v>2952</v>
      </c>
      <c r="AB190" s="257" t="s">
        <v>596</v>
      </c>
      <c r="AC190" s="257" t="s">
        <v>2933</v>
      </c>
      <c r="AD190" s="312">
        <v>0</v>
      </c>
      <c r="AE190" s="257"/>
      <c r="AF190" s="313" t="s">
        <v>2934</v>
      </c>
      <c r="AG190" s="320">
        <v>4279</v>
      </c>
      <c r="AH190" s="320">
        <v>21396</v>
      </c>
      <c r="AI190" s="257" t="s">
        <v>2953</v>
      </c>
      <c r="AJ190" s="257" t="s">
        <v>2953</v>
      </c>
      <c r="AK190" s="257" t="s">
        <v>2933</v>
      </c>
      <c r="AL190" s="312">
        <v>0</v>
      </c>
      <c r="AM190" s="257"/>
      <c r="AN190" s="313" t="s">
        <v>2934</v>
      </c>
      <c r="AO190" s="320">
        <v>4279</v>
      </c>
      <c r="AP190" s="320">
        <v>21396</v>
      </c>
      <c r="AQ190" s="257" t="s">
        <v>2953</v>
      </c>
      <c r="AR190" s="257" t="s">
        <v>2953</v>
      </c>
      <c r="BU190" s="1"/>
    </row>
    <row r="191" spans="7:73">
      <c r="G191" s="1394" t="s">
        <v>205</v>
      </c>
      <c r="H191" s="1394" t="s">
        <v>2519</v>
      </c>
      <c r="I191" s="1394" t="s">
        <v>2500</v>
      </c>
      <c r="J191" s="1394" t="s">
        <v>539</v>
      </c>
      <c r="L191" s="1394" t="s">
        <v>205</v>
      </c>
      <c r="M191" s="257" t="s">
        <v>2936</v>
      </c>
      <c r="N191" s="1394" t="s">
        <v>2519</v>
      </c>
      <c r="O191" s="1394" t="s">
        <v>596</v>
      </c>
      <c r="P191" s="258"/>
      <c r="Q191" s="262" t="s">
        <v>205</v>
      </c>
      <c r="R191" s="257" t="s">
        <v>2936</v>
      </c>
      <c r="S191" s="260" t="str">
        <f t="shared" si="2"/>
        <v>CND5</v>
      </c>
      <c r="T191" s="1394" t="s">
        <v>2519</v>
      </c>
      <c r="V191" s="290"/>
      <c r="W191" s="291" t="s">
        <v>2931</v>
      </c>
      <c r="X191" s="257" t="s">
        <v>2936</v>
      </c>
      <c r="Y191" s="257" t="s">
        <v>2996</v>
      </c>
      <c r="Z191" s="304" t="s">
        <v>596</v>
      </c>
      <c r="AA191" s="257" t="s">
        <v>2952</v>
      </c>
      <c r="AB191" s="304" t="s">
        <v>596</v>
      </c>
      <c r="AC191" s="313" t="s">
        <v>2933</v>
      </c>
      <c r="AD191" s="312">
        <v>0</v>
      </c>
      <c r="AE191" s="313"/>
      <c r="AF191" s="313" t="s">
        <v>2934</v>
      </c>
      <c r="AG191" s="320">
        <v>4279</v>
      </c>
      <c r="AH191" s="320">
        <v>21396</v>
      </c>
      <c r="AI191" s="257" t="s">
        <v>2953</v>
      </c>
      <c r="AJ191" s="257" t="s">
        <v>2953</v>
      </c>
      <c r="AK191" s="313" t="s">
        <v>2933</v>
      </c>
      <c r="AL191" s="312">
        <v>0</v>
      </c>
      <c r="AM191" s="313"/>
      <c r="AN191" s="313" t="s">
        <v>2934</v>
      </c>
      <c r="AO191" s="320">
        <v>4279</v>
      </c>
      <c r="AP191" s="320">
        <v>21396</v>
      </c>
      <c r="AQ191" s="257" t="s">
        <v>2953</v>
      </c>
      <c r="AR191" s="257" t="s">
        <v>2953</v>
      </c>
      <c r="BU191" s="1"/>
    </row>
    <row r="192" spans="7:73">
      <c r="G192" s="1394" t="s">
        <v>449</v>
      </c>
      <c r="H192" s="1394" t="s">
        <v>2519</v>
      </c>
      <c r="I192" s="1394" t="s">
        <v>2500</v>
      </c>
      <c r="J192" s="1394" t="s">
        <v>539</v>
      </c>
      <c r="L192" s="1394" t="s">
        <v>449</v>
      </c>
      <c r="M192" s="257" t="s">
        <v>2938</v>
      </c>
      <c r="N192" s="1394" t="s">
        <v>2519</v>
      </c>
      <c r="O192" s="1394" t="s">
        <v>596</v>
      </c>
      <c r="P192" s="258"/>
      <c r="Q192" s="262" t="s">
        <v>449</v>
      </c>
      <c r="R192" s="257" t="s">
        <v>2938</v>
      </c>
      <c r="S192" s="260" t="str">
        <f t="shared" si="2"/>
        <v>CND5</v>
      </c>
      <c r="T192" s="1394" t="s">
        <v>2519</v>
      </c>
      <c r="V192" s="290"/>
      <c r="W192" s="291" t="s">
        <v>2931</v>
      </c>
      <c r="X192" s="257" t="s">
        <v>2938</v>
      </c>
      <c r="Y192" s="257" t="s">
        <v>2996</v>
      </c>
      <c r="Z192" s="304" t="s">
        <v>596</v>
      </c>
      <c r="AA192" s="257" t="s">
        <v>2952</v>
      </c>
      <c r="AB192" s="304" t="s">
        <v>596</v>
      </c>
      <c r="AC192" s="313" t="s">
        <v>2933</v>
      </c>
      <c r="AD192" s="312">
        <v>0</v>
      </c>
      <c r="AE192" s="313"/>
      <c r="AF192" s="313" t="s">
        <v>2934</v>
      </c>
      <c r="AG192" s="320">
        <v>4279</v>
      </c>
      <c r="AH192" s="320">
        <v>21396</v>
      </c>
      <c r="AI192" s="257" t="s">
        <v>2953</v>
      </c>
      <c r="AJ192" s="257" t="s">
        <v>2953</v>
      </c>
      <c r="AK192" s="313" t="s">
        <v>2933</v>
      </c>
      <c r="AL192" s="312">
        <v>0</v>
      </c>
      <c r="AM192" s="313"/>
      <c r="AN192" s="313" t="s">
        <v>2934</v>
      </c>
      <c r="AO192" s="320">
        <v>4279</v>
      </c>
      <c r="AP192" s="320">
        <v>21396</v>
      </c>
      <c r="AQ192" s="257" t="s">
        <v>2953</v>
      </c>
      <c r="AR192" s="257" t="s">
        <v>2953</v>
      </c>
      <c r="BU192" s="1"/>
    </row>
    <row r="193" spans="7:73">
      <c r="G193" s="1394" t="s">
        <v>2940</v>
      </c>
      <c r="H193" s="1394" t="s">
        <v>2519</v>
      </c>
      <c r="I193" s="1394" t="s">
        <v>2500</v>
      </c>
      <c r="J193" s="1394" t="s">
        <v>539</v>
      </c>
      <c r="L193" s="1394" t="s">
        <v>2940</v>
      </c>
      <c r="M193" s="257" t="s">
        <v>2941</v>
      </c>
      <c r="N193" s="1394" t="s">
        <v>2519</v>
      </c>
      <c r="O193" s="1394" t="s">
        <v>596</v>
      </c>
      <c r="P193" s="258"/>
      <c r="Q193" s="262" t="s">
        <v>2940</v>
      </c>
      <c r="R193" s="257" t="s">
        <v>2941</v>
      </c>
      <c r="S193" s="260" t="str">
        <f t="shared" si="2"/>
        <v>CND5</v>
      </c>
      <c r="T193" s="1394" t="s">
        <v>2519</v>
      </c>
      <c r="V193" s="290"/>
      <c r="W193" s="291" t="s">
        <v>2949</v>
      </c>
      <c r="X193" s="257" t="s">
        <v>2944</v>
      </c>
      <c r="Y193" s="257" t="s">
        <v>2996</v>
      </c>
      <c r="Z193" s="257" t="s">
        <v>596</v>
      </c>
      <c r="AA193" s="257" t="s">
        <v>2952</v>
      </c>
      <c r="AB193" s="257" t="s">
        <v>596</v>
      </c>
      <c r="AC193" s="257" t="s">
        <v>2933</v>
      </c>
      <c r="AD193" s="312">
        <v>0</v>
      </c>
      <c r="AE193" s="257"/>
      <c r="AF193" s="313" t="s">
        <v>2934</v>
      </c>
      <c r="AG193" s="321">
        <v>4279</v>
      </c>
      <c r="AH193" s="321">
        <v>21396</v>
      </c>
      <c r="AI193" s="257" t="s">
        <v>2953</v>
      </c>
      <c r="AJ193" s="257" t="s">
        <v>2953</v>
      </c>
      <c r="AK193" s="257" t="s">
        <v>2933</v>
      </c>
      <c r="AL193" s="312">
        <v>0</v>
      </c>
      <c r="AM193" s="257"/>
      <c r="AN193" s="313" t="s">
        <v>2934</v>
      </c>
      <c r="AO193" s="321">
        <v>4279</v>
      </c>
      <c r="AP193" s="321">
        <v>21396</v>
      </c>
      <c r="AQ193" s="257" t="s">
        <v>2953</v>
      </c>
      <c r="AR193" s="257" t="s">
        <v>2953</v>
      </c>
      <c r="BU193" s="1"/>
    </row>
    <row r="194" spans="7:73">
      <c r="G194" s="1394" t="s">
        <v>2943</v>
      </c>
      <c r="H194" s="1394" t="s">
        <v>2519</v>
      </c>
      <c r="I194" s="1394" t="s">
        <v>2500</v>
      </c>
      <c r="J194" s="1394" t="s">
        <v>539</v>
      </c>
      <c r="L194" s="1394" t="s">
        <v>2943</v>
      </c>
      <c r="M194" s="257" t="s">
        <v>2944</v>
      </c>
      <c r="N194" s="1394" t="s">
        <v>2519</v>
      </c>
      <c r="O194" s="1394" t="s">
        <v>596</v>
      </c>
      <c r="P194" s="258"/>
      <c r="Q194" s="262" t="s">
        <v>2943</v>
      </c>
      <c r="R194" s="257" t="s">
        <v>2944</v>
      </c>
      <c r="S194" s="260" t="str">
        <f t="shared" si="2"/>
        <v>CND5</v>
      </c>
      <c r="T194" s="1394" t="s">
        <v>2519</v>
      </c>
      <c r="V194" s="290"/>
      <c r="W194" s="291" t="s">
        <v>2931</v>
      </c>
      <c r="X194" s="257" t="s">
        <v>2941</v>
      </c>
      <c r="Y194" s="257" t="s">
        <v>2996</v>
      </c>
      <c r="Z194" s="304" t="s">
        <v>596</v>
      </c>
      <c r="AA194" s="257" t="s">
        <v>2952</v>
      </c>
      <c r="AB194" s="304" t="s">
        <v>2950</v>
      </c>
      <c r="AC194" s="313" t="s">
        <v>2933</v>
      </c>
      <c r="AD194" s="314">
        <v>0</v>
      </c>
      <c r="AE194" s="313"/>
      <c r="AF194" s="313" t="s">
        <v>2934</v>
      </c>
      <c r="AG194" s="320">
        <v>4279</v>
      </c>
      <c r="AH194" s="320">
        <v>21396</v>
      </c>
      <c r="AI194" s="257" t="s">
        <v>2953</v>
      </c>
      <c r="AJ194" s="257" t="s">
        <v>2953</v>
      </c>
      <c r="AK194" s="313" t="s">
        <v>2933</v>
      </c>
      <c r="AL194" s="326">
        <v>0</v>
      </c>
      <c r="AM194" s="313"/>
      <c r="AN194" s="313" t="s">
        <v>2934</v>
      </c>
      <c r="AO194" s="320">
        <v>4279</v>
      </c>
      <c r="AP194" s="320">
        <v>21396</v>
      </c>
      <c r="AQ194" s="257" t="s">
        <v>2953</v>
      </c>
      <c r="AR194" s="257" t="s">
        <v>2953</v>
      </c>
      <c r="BU194" s="1"/>
    </row>
    <row r="195" spans="7:73">
      <c r="G195" s="1394" t="s">
        <v>237</v>
      </c>
      <c r="H195" s="1394" t="s">
        <v>2521</v>
      </c>
      <c r="I195" s="1394" t="s">
        <v>2722</v>
      </c>
      <c r="J195" s="1394" t="s">
        <v>539</v>
      </c>
      <c r="L195" s="1394" t="s">
        <v>237</v>
      </c>
      <c r="M195" s="257" t="s">
        <v>2929</v>
      </c>
      <c r="N195" s="1394" t="s">
        <v>2521</v>
      </c>
      <c r="O195" s="1394" t="s">
        <v>596</v>
      </c>
      <c r="P195" s="258"/>
      <c r="Q195" s="262" t="s">
        <v>237</v>
      </c>
      <c r="R195" s="257" t="s">
        <v>2929</v>
      </c>
      <c r="S195" s="260" t="str">
        <f t="shared" si="2"/>
        <v>CND6</v>
      </c>
      <c r="T195" s="1394" t="s">
        <v>2521</v>
      </c>
      <c r="V195" s="290"/>
      <c r="W195" s="291" t="s">
        <v>2931</v>
      </c>
      <c r="X195" s="257" t="s">
        <v>2929</v>
      </c>
      <c r="Y195" s="257" t="s">
        <v>2997</v>
      </c>
      <c r="Z195" s="257" t="s">
        <v>596</v>
      </c>
      <c r="AA195" s="257" t="s">
        <v>2952</v>
      </c>
      <c r="AB195" s="257" t="s">
        <v>596</v>
      </c>
      <c r="AC195" s="257" t="s">
        <v>2933</v>
      </c>
      <c r="AD195" s="312">
        <v>0</v>
      </c>
      <c r="AE195" s="257"/>
      <c r="AF195" s="313" t="s">
        <v>2934</v>
      </c>
      <c r="AG195" s="320">
        <v>4279</v>
      </c>
      <c r="AH195" s="320">
        <v>21396</v>
      </c>
      <c r="AI195" s="257" t="s">
        <v>2953</v>
      </c>
      <c r="AJ195" s="257" t="s">
        <v>2953</v>
      </c>
      <c r="AK195" s="257" t="s">
        <v>2933</v>
      </c>
      <c r="AL195" s="312">
        <v>0</v>
      </c>
      <c r="AM195" s="257"/>
      <c r="AN195" s="313" t="s">
        <v>2934</v>
      </c>
      <c r="AO195" s="320">
        <v>4279</v>
      </c>
      <c r="AP195" s="320">
        <v>21396</v>
      </c>
      <c r="AQ195" s="257" t="s">
        <v>2953</v>
      </c>
      <c r="AR195" s="257" t="s">
        <v>2953</v>
      </c>
      <c r="BU195" s="1"/>
    </row>
    <row r="196" spans="7:73">
      <c r="G196" s="1394" t="s">
        <v>205</v>
      </c>
      <c r="H196" s="1394" t="s">
        <v>2521</v>
      </c>
      <c r="I196" s="1394" t="s">
        <v>2722</v>
      </c>
      <c r="J196" s="1394" t="s">
        <v>539</v>
      </c>
      <c r="L196" s="1394" t="s">
        <v>205</v>
      </c>
      <c r="M196" s="257" t="s">
        <v>2936</v>
      </c>
      <c r="N196" s="1394" t="s">
        <v>2521</v>
      </c>
      <c r="O196" s="1394" t="s">
        <v>596</v>
      </c>
      <c r="P196" s="258"/>
      <c r="Q196" s="262" t="s">
        <v>205</v>
      </c>
      <c r="R196" s="257" t="s">
        <v>2936</v>
      </c>
      <c r="S196" s="260" t="str">
        <f t="shared" si="2"/>
        <v>CND6</v>
      </c>
      <c r="T196" s="1394" t="s">
        <v>2521</v>
      </c>
      <c r="V196" s="290"/>
      <c r="W196" s="291" t="s">
        <v>2931</v>
      </c>
      <c r="X196" s="257" t="s">
        <v>2936</v>
      </c>
      <c r="Y196" s="257" t="s">
        <v>2997</v>
      </c>
      <c r="Z196" s="304" t="s">
        <v>596</v>
      </c>
      <c r="AA196" s="257" t="s">
        <v>2952</v>
      </c>
      <c r="AB196" s="304" t="s">
        <v>596</v>
      </c>
      <c r="AC196" s="313" t="s">
        <v>2933</v>
      </c>
      <c r="AD196" s="312">
        <v>0</v>
      </c>
      <c r="AE196" s="313"/>
      <c r="AF196" s="313" t="s">
        <v>2934</v>
      </c>
      <c r="AG196" s="320">
        <v>4279</v>
      </c>
      <c r="AH196" s="320">
        <v>21396</v>
      </c>
      <c r="AI196" s="257" t="s">
        <v>2953</v>
      </c>
      <c r="AJ196" s="257" t="s">
        <v>2953</v>
      </c>
      <c r="AK196" s="313" t="s">
        <v>2933</v>
      </c>
      <c r="AL196" s="312">
        <v>0</v>
      </c>
      <c r="AM196" s="313"/>
      <c r="AN196" s="313" t="s">
        <v>2934</v>
      </c>
      <c r="AO196" s="320">
        <v>4279</v>
      </c>
      <c r="AP196" s="320">
        <v>21396</v>
      </c>
      <c r="AQ196" s="257" t="s">
        <v>2953</v>
      </c>
      <c r="AR196" s="257" t="s">
        <v>2953</v>
      </c>
      <c r="BU196" s="1"/>
    </row>
    <row r="197" spans="7:73">
      <c r="G197" s="1394" t="s">
        <v>449</v>
      </c>
      <c r="H197" s="1394" t="s">
        <v>2521</v>
      </c>
      <c r="I197" s="1394" t="s">
        <v>2722</v>
      </c>
      <c r="J197" s="1394" t="s">
        <v>539</v>
      </c>
      <c r="L197" s="1394" t="s">
        <v>449</v>
      </c>
      <c r="M197" s="257" t="s">
        <v>2938</v>
      </c>
      <c r="N197" s="1394" t="s">
        <v>2521</v>
      </c>
      <c r="O197" s="1394" t="s">
        <v>596</v>
      </c>
      <c r="P197" s="258"/>
      <c r="Q197" s="262" t="s">
        <v>449</v>
      </c>
      <c r="R197" s="257" t="s">
        <v>2938</v>
      </c>
      <c r="S197" s="260" t="str">
        <f t="shared" si="2"/>
        <v>CND6</v>
      </c>
      <c r="T197" s="1394" t="s">
        <v>2521</v>
      </c>
      <c r="V197" s="290"/>
      <c r="W197" s="291" t="s">
        <v>2931</v>
      </c>
      <c r="X197" s="257" t="s">
        <v>2938</v>
      </c>
      <c r="Y197" s="257" t="s">
        <v>2997</v>
      </c>
      <c r="Z197" s="304" t="s">
        <v>596</v>
      </c>
      <c r="AA197" s="257" t="s">
        <v>2952</v>
      </c>
      <c r="AB197" s="304" t="s">
        <v>596</v>
      </c>
      <c r="AC197" s="313" t="s">
        <v>2933</v>
      </c>
      <c r="AD197" s="312">
        <v>0</v>
      </c>
      <c r="AE197" s="313"/>
      <c r="AF197" s="313" t="s">
        <v>2934</v>
      </c>
      <c r="AG197" s="320">
        <v>4279</v>
      </c>
      <c r="AH197" s="320">
        <v>21396</v>
      </c>
      <c r="AI197" s="257" t="s">
        <v>2953</v>
      </c>
      <c r="AJ197" s="257" t="s">
        <v>2953</v>
      </c>
      <c r="AK197" s="313" t="s">
        <v>2933</v>
      </c>
      <c r="AL197" s="312">
        <v>0</v>
      </c>
      <c r="AM197" s="313"/>
      <c r="AN197" s="313" t="s">
        <v>2934</v>
      </c>
      <c r="AO197" s="320">
        <v>4279</v>
      </c>
      <c r="AP197" s="320">
        <v>21396</v>
      </c>
      <c r="AQ197" s="257" t="s">
        <v>2953</v>
      </c>
      <c r="AR197" s="257" t="s">
        <v>2953</v>
      </c>
      <c r="BU197" s="1"/>
    </row>
    <row r="198" spans="7:73">
      <c r="G198" s="1394" t="s">
        <v>2940</v>
      </c>
      <c r="H198" s="1394" t="s">
        <v>2521</v>
      </c>
      <c r="I198" s="1394" t="s">
        <v>2722</v>
      </c>
      <c r="J198" s="1394" t="s">
        <v>539</v>
      </c>
      <c r="L198" s="1394" t="s">
        <v>2940</v>
      </c>
      <c r="M198" s="257" t="s">
        <v>2941</v>
      </c>
      <c r="N198" s="1394" t="s">
        <v>2521</v>
      </c>
      <c r="O198" s="1394" t="s">
        <v>596</v>
      </c>
      <c r="P198" s="258"/>
      <c r="Q198" s="262" t="s">
        <v>2940</v>
      </c>
      <c r="R198" s="257" t="s">
        <v>2941</v>
      </c>
      <c r="S198" s="260" t="str">
        <f t="shared" ref="S198:S261" si="3">CONCATENATE("CN",T198)</f>
        <v>CND6</v>
      </c>
      <c r="T198" s="1394" t="s">
        <v>2521</v>
      </c>
      <c r="V198" s="290"/>
      <c r="W198" s="291" t="s">
        <v>2949</v>
      </c>
      <c r="X198" s="257" t="s">
        <v>2944</v>
      </c>
      <c r="Y198" s="257" t="s">
        <v>2997</v>
      </c>
      <c r="Z198" s="257" t="s">
        <v>596</v>
      </c>
      <c r="AA198" s="257" t="s">
        <v>2952</v>
      </c>
      <c r="AB198" s="257" t="s">
        <v>596</v>
      </c>
      <c r="AC198" s="257" t="s">
        <v>2933</v>
      </c>
      <c r="AD198" s="312">
        <v>0</v>
      </c>
      <c r="AE198" s="257"/>
      <c r="AF198" s="313" t="s">
        <v>2934</v>
      </c>
      <c r="AG198" s="321">
        <v>4279</v>
      </c>
      <c r="AH198" s="321">
        <v>21396</v>
      </c>
      <c r="AI198" s="257" t="s">
        <v>2953</v>
      </c>
      <c r="AJ198" s="257" t="s">
        <v>2953</v>
      </c>
      <c r="AK198" s="257" t="s">
        <v>2933</v>
      </c>
      <c r="AL198" s="312">
        <v>0</v>
      </c>
      <c r="AM198" s="257"/>
      <c r="AN198" s="313" t="s">
        <v>2934</v>
      </c>
      <c r="AO198" s="321">
        <v>4279</v>
      </c>
      <c r="AP198" s="321">
        <v>21396</v>
      </c>
      <c r="AQ198" s="257" t="s">
        <v>2953</v>
      </c>
      <c r="AR198" s="257" t="s">
        <v>2953</v>
      </c>
      <c r="BU198" s="1"/>
    </row>
    <row r="199" spans="7:73">
      <c r="G199" s="1394" t="s">
        <v>2943</v>
      </c>
      <c r="H199" s="1394" t="s">
        <v>2521</v>
      </c>
      <c r="I199" s="1394" t="s">
        <v>2722</v>
      </c>
      <c r="J199" s="1394" t="s">
        <v>539</v>
      </c>
      <c r="L199" s="1394" t="s">
        <v>2943</v>
      </c>
      <c r="M199" s="257" t="s">
        <v>2944</v>
      </c>
      <c r="N199" s="1394" t="s">
        <v>2521</v>
      </c>
      <c r="O199" s="1394" t="s">
        <v>596</v>
      </c>
      <c r="P199" s="258"/>
      <c r="Q199" s="262" t="s">
        <v>2943</v>
      </c>
      <c r="R199" s="257" t="s">
        <v>2944</v>
      </c>
      <c r="S199" s="260" t="str">
        <f t="shared" si="3"/>
        <v>CND6</v>
      </c>
      <c r="T199" s="1394" t="s">
        <v>2521</v>
      </c>
      <c r="V199" s="290"/>
      <c r="W199" s="291" t="s">
        <v>2931</v>
      </c>
      <c r="X199" s="257" t="s">
        <v>2941</v>
      </c>
      <c r="Y199" s="257" t="s">
        <v>2997</v>
      </c>
      <c r="Z199" s="304" t="s">
        <v>596</v>
      </c>
      <c r="AA199" s="257" t="s">
        <v>2952</v>
      </c>
      <c r="AB199" s="304" t="s">
        <v>2950</v>
      </c>
      <c r="AC199" s="313" t="s">
        <v>2933</v>
      </c>
      <c r="AD199" s="314">
        <v>0</v>
      </c>
      <c r="AE199" s="313"/>
      <c r="AF199" s="313" t="s">
        <v>2934</v>
      </c>
      <c r="AG199" s="320">
        <v>4279</v>
      </c>
      <c r="AH199" s="320">
        <v>21396</v>
      </c>
      <c r="AI199" s="257" t="s">
        <v>2953</v>
      </c>
      <c r="AJ199" s="257" t="s">
        <v>2953</v>
      </c>
      <c r="AK199" s="313" t="s">
        <v>2933</v>
      </c>
      <c r="AL199" s="326">
        <v>0</v>
      </c>
      <c r="AM199" s="313"/>
      <c r="AN199" s="313" t="s">
        <v>2934</v>
      </c>
      <c r="AO199" s="320">
        <v>4279</v>
      </c>
      <c r="AP199" s="320">
        <v>21396</v>
      </c>
      <c r="AQ199" s="257" t="s">
        <v>2953</v>
      </c>
      <c r="AR199" s="257" t="s">
        <v>2953</v>
      </c>
      <c r="BU199" s="1"/>
    </row>
    <row r="200" spans="7:73">
      <c r="G200" s="1394" t="s">
        <v>237</v>
      </c>
      <c r="H200" s="1394" t="s">
        <v>2523</v>
      </c>
      <c r="I200" s="1394" t="s">
        <v>294</v>
      </c>
      <c r="J200" s="1394" t="s">
        <v>539</v>
      </c>
      <c r="L200" s="1394" t="s">
        <v>237</v>
      </c>
      <c r="M200" s="257" t="s">
        <v>2929</v>
      </c>
      <c r="N200" s="1394" t="s">
        <v>2523</v>
      </c>
      <c r="O200" s="1394" t="s">
        <v>596</v>
      </c>
      <c r="P200" s="258"/>
      <c r="Q200" s="262" t="s">
        <v>237</v>
      </c>
      <c r="R200" s="257" t="s">
        <v>2929</v>
      </c>
      <c r="S200" s="260" t="str">
        <f t="shared" si="3"/>
        <v>CND7</v>
      </c>
      <c r="T200" s="1394" t="s">
        <v>2523</v>
      </c>
      <c r="V200" s="290"/>
      <c r="W200" s="291" t="s">
        <v>2931</v>
      </c>
      <c r="X200" s="257" t="s">
        <v>2929</v>
      </c>
      <c r="Y200" s="257" t="s">
        <v>2998</v>
      </c>
      <c r="Z200" s="257" t="s">
        <v>596</v>
      </c>
      <c r="AA200" s="257" t="s">
        <v>2952</v>
      </c>
      <c r="AB200" s="257" t="s">
        <v>596</v>
      </c>
      <c r="AC200" s="257" t="s">
        <v>2933</v>
      </c>
      <c r="AD200" s="312">
        <v>0</v>
      </c>
      <c r="AE200" s="257"/>
      <c r="AF200" s="313" t="s">
        <v>2934</v>
      </c>
      <c r="AG200" s="320">
        <v>4279</v>
      </c>
      <c r="AH200" s="320">
        <v>21396</v>
      </c>
      <c r="AI200" s="257" t="s">
        <v>2953</v>
      </c>
      <c r="AJ200" s="257" t="s">
        <v>2953</v>
      </c>
      <c r="AK200" s="257" t="s">
        <v>2933</v>
      </c>
      <c r="AL200" s="312">
        <v>0</v>
      </c>
      <c r="AM200" s="257"/>
      <c r="AN200" s="313" t="s">
        <v>2934</v>
      </c>
      <c r="AO200" s="320">
        <v>4279</v>
      </c>
      <c r="AP200" s="320">
        <v>21396</v>
      </c>
      <c r="AQ200" s="257" t="s">
        <v>2953</v>
      </c>
      <c r="AR200" s="257" t="s">
        <v>2953</v>
      </c>
      <c r="BU200" s="1"/>
    </row>
    <row r="201" spans="7:73">
      <c r="G201" s="1394" t="s">
        <v>205</v>
      </c>
      <c r="H201" s="1394" t="s">
        <v>2523</v>
      </c>
      <c r="I201" s="1394" t="s">
        <v>294</v>
      </c>
      <c r="J201" s="1394" t="s">
        <v>539</v>
      </c>
      <c r="L201" s="1394" t="s">
        <v>205</v>
      </c>
      <c r="M201" s="257" t="s">
        <v>2936</v>
      </c>
      <c r="N201" s="1394" t="s">
        <v>2523</v>
      </c>
      <c r="O201" s="1394" t="s">
        <v>596</v>
      </c>
      <c r="P201" s="258"/>
      <c r="Q201" s="262" t="s">
        <v>205</v>
      </c>
      <c r="R201" s="257" t="s">
        <v>2936</v>
      </c>
      <c r="S201" s="260" t="str">
        <f t="shared" si="3"/>
        <v>CND7</v>
      </c>
      <c r="T201" s="1394" t="s">
        <v>2523</v>
      </c>
      <c r="V201" s="290"/>
      <c r="W201" s="291" t="s">
        <v>2931</v>
      </c>
      <c r="X201" s="257" t="s">
        <v>2936</v>
      </c>
      <c r="Y201" s="257" t="s">
        <v>2998</v>
      </c>
      <c r="Z201" s="304" t="s">
        <v>596</v>
      </c>
      <c r="AA201" s="257" t="s">
        <v>2952</v>
      </c>
      <c r="AB201" s="304" t="s">
        <v>596</v>
      </c>
      <c r="AC201" s="313" t="s">
        <v>2933</v>
      </c>
      <c r="AD201" s="312">
        <v>0</v>
      </c>
      <c r="AE201" s="313"/>
      <c r="AF201" s="313" t="s">
        <v>2934</v>
      </c>
      <c r="AG201" s="320">
        <v>4279</v>
      </c>
      <c r="AH201" s="320">
        <v>21396</v>
      </c>
      <c r="AI201" s="257" t="s">
        <v>2953</v>
      </c>
      <c r="AJ201" s="257" t="s">
        <v>2953</v>
      </c>
      <c r="AK201" s="313" t="s">
        <v>2933</v>
      </c>
      <c r="AL201" s="312">
        <v>0</v>
      </c>
      <c r="AM201" s="313"/>
      <c r="AN201" s="313" t="s">
        <v>2934</v>
      </c>
      <c r="AO201" s="320">
        <v>4279</v>
      </c>
      <c r="AP201" s="320">
        <v>21396</v>
      </c>
      <c r="AQ201" s="257" t="s">
        <v>2953</v>
      </c>
      <c r="AR201" s="257" t="s">
        <v>2953</v>
      </c>
      <c r="BU201" s="1"/>
    </row>
    <row r="202" spans="7:44">
      <c r="G202" s="1394" t="s">
        <v>449</v>
      </c>
      <c r="H202" s="1394" t="s">
        <v>2523</v>
      </c>
      <c r="I202" s="1394" t="s">
        <v>294</v>
      </c>
      <c r="J202" s="1394" t="s">
        <v>539</v>
      </c>
      <c r="L202" s="1394" t="s">
        <v>449</v>
      </c>
      <c r="M202" s="257" t="s">
        <v>2938</v>
      </c>
      <c r="N202" s="1394" t="s">
        <v>2523</v>
      </c>
      <c r="O202" s="1394" t="s">
        <v>596</v>
      </c>
      <c r="P202" s="258"/>
      <c r="Q202" s="262" t="s">
        <v>449</v>
      </c>
      <c r="R202" s="257" t="s">
        <v>2938</v>
      </c>
      <c r="S202" s="260" t="str">
        <f t="shared" si="3"/>
        <v>CND7</v>
      </c>
      <c r="T202" s="1394" t="s">
        <v>2523</v>
      </c>
      <c r="V202" s="290"/>
      <c r="W202" s="291" t="s">
        <v>2931</v>
      </c>
      <c r="X202" s="257" t="s">
        <v>2938</v>
      </c>
      <c r="Y202" s="257" t="s">
        <v>2998</v>
      </c>
      <c r="Z202" s="304" t="s">
        <v>596</v>
      </c>
      <c r="AA202" s="257" t="s">
        <v>2952</v>
      </c>
      <c r="AB202" s="304" t="s">
        <v>596</v>
      </c>
      <c r="AC202" s="313" t="s">
        <v>2933</v>
      </c>
      <c r="AD202" s="312">
        <v>0</v>
      </c>
      <c r="AE202" s="313"/>
      <c r="AF202" s="313" t="s">
        <v>2934</v>
      </c>
      <c r="AG202" s="320">
        <v>4279</v>
      </c>
      <c r="AH202" s="320">
        <v>21396</v>
      </c>
      <c r="AI202" s="257" t="s">
        <v>2953</v>
      </c>
      <c r="AJ202" s="257" t="s">
        <v>2953</v>
      </c>
      <c r="AK202" s="313" t="s">
        <v>2933</v>
      </c>
      <c r="AL202" s="312">
        <v>0</v>
      </c>
      <c r="AM202" s="313"/>
      <c r="AN202" s="313" t="s">
        <v>2934</v>
      </c>
      <c r="AO202" s="320">
        <v>4279</v>
      </c>
      <c r="AP202" s="320">
        <v>21396</v>
      </c>
      <c r="AQ202" s="257" t="s">
        <v>2953</v>
      </c>
      <c r="AR202" s="257" t="s">
        <v>2953</v>
      </c>
    </row>
    <row r="203" spans="7:44">
      <c r="G203" s="1394" t="s">
        <v>2940</v>
      </c>
      <c r="H203" s="1394" t="s">
        <v>2523</v>
      </c>
      <c r="I203" s="1394" t="s">
        <v>294</v>
      </c>
      <c r="J203" s="1394" t="s">
        <v>539</v>
      </c>
      <c r="L203" s="1394" t="s">
        <v>2940</v>
      </c>
      <c r="M203" s="257" t="s">
        <v>2941</v>
      </c>
      <c r="N203" s="1394" t="s">
        <v>2523</v>
      </c>
      <c r="O203" s="1394" t="s">
        <v>596</v>
      </c>
      <c r="P203" s="258"/>
      <c r="Q203" s="262" t="s">
        <v>2940</v>
      </c>
      <c r="R203" s="257" t="s">
        <v>2941</v>
      </c>
      <c r="S203" s="260" t="str">
        <f t="shared" si="3"/>
        <v>CND7</v>
      </c>
      <c r="T203" s="1394" t="s">
        <v>2523</v>
      </c>
      <c r="W203" s="291" t="s">
        <v>2949</v>
      </c>
      <c r="X203" s="257" t="s">
        <v>2944</v>
      </c>
      <c r="Y203" s="257" t="s">
        <v>2998</v>
      </c>
      <c r="Z203" s="257" t="s">
        <v>596</v>
      </c>
      <c r="AA203" s="257" t="s">
        <v>2952</v>
      </c>
      <c r="AB203" s="257" t="s">
        <v>596</v>
      </c>
      <c r="AC203" s="257" t="s">
        <v>2933</v>
      </c>
      <c r="AD203" s="312">
        <v>0</v>
      </c>
      <c r="AE203" s="257"/>
      <c r="AF203" s="313" t="s">
        <v>2934</v>
      </c>
      <c r="AG203" s="321">
        <v>4279</v>
      </c>
      <c r="AH203" s="321">
        <v>21396</v>
      </c>
      <c r="AI203" s="257" t="s">
        <v>2953</v>
      </c>
      <c r="AJ203" s="257" t="s">
        <v>2953</v>
      </c>
      <c r="AK203" s="257" t="s">
        <v>2933</v>
      </c>
      <c r="AL203" s="312">
        <v>0</v>
      </c>
      <c r="AM203" s="257"/>
      <c r="AN203" s="313" t="s">
        <v>2934</v>
      </c>
      <c r="AO203" s="321">
        <v>4279</v>
      </c>
      <c r="AP203" s="321">
        <v>21396</v>
      </c>
      <c r="AQ203" s="257" t="s">
        <v>2953</v>
      </c>
      <c r="AR203" s="257" t="s">
        <v>2953</v>
      </c>
    </row>
    <row r="204" spans="7:44">
      <c r="G204" s="1394" t="s">
        <v>2943</v>
      </c>
      <c r="H204" s="1394" t="s">
        <v>2523</v>
      </c>
      <c r="I204" s="1394" t="s">
        <v>294</v>
      </c>
      <c r="J204" s="1394" t="s">
        <v>539</v>
      </c>
      <c r="L204" s="1394" t="s">
        <v>2943</v>
      </c>
      <c r="M204" s="257" t="s">
        <v>2944</v>
      </c>
      <c r="N204" s="1394" t="s">
        <v>2523</v>
      </c>
      <c r="O204" s="1394" t="s">
        <v>596</v>
      </c>
      <c r="P204" s="258"/>
      <c r="Q204" s="262" t="s">
        <v>2943</v>
      </c>
      <c r="R204" s="257" t="s">
        <v>2944</v>
      </c>
      <c r="S204" s="260" t="str">
        <f t="shared" si="3"/>
        <v>CND7</v>
      </c>
      <c r="T204" s="1394" t="s">
        <v>2523</v>
      </c>
      <c r="W204" s="291" t="s">
        <v>2931</v>
      </c>
      <c r="X204" s="257" t="s">
        <v>2941</v>
      </c>
      <c r="Y204" s="257" t="s">
        <v>2998</v>
      </c>
      <c r="Z204" s="304" t="s">
        <v>596</v>
      </c>
      <c r="AA204" s="257" t="s">
        <v>2952</v>
      </c>
      <c r="AB204" s="304" t="s">
        <v>2950</v>
      </c>
      <c r="AC204" s="313" t="s">
        <v>2933</v>
      </c>
      <c r="AD204" s="314">
        <v>0</v>
      </c>
      <c r="AE204" s="313"/>
      <c r="AF204" s="313" t="s">
        <v>2934</v>
      </c>
      <c r="AG204" s="320">
        <v>4279</v>
      </c>
      <c r="AH204" s="320">
        <v>21396</v>
      </c>
      <c r="AI204" s="257" t="s">
        <v>2953</v>
      </c>
      <c r="AJ204" s="257" t="s">
        <v>2953</v>
      </c>
      <c r="AK204" s="313" t="s">
        <v>2933</v>
      </c>
      <c r="AL204" s="326">
        <v>0</v>
      </c>
      <c r="AM204" s="313"/>
      <c r="AN204" s="313" t="s">
        <v>2934</v>
      </c>
      <c r="AO204" s="320">
        <v>4279</v>
      </c>
      <c r="AP204" s="320">
        <v>21396</v>
      </c>
      <c r="AQ204" s="257" t="s">
        <v>2953</v>
      </c>
      <c r="AR204" s="257" t="s">
        <v>2953</v>
      </c>
    </row>
    <row r="205" spans="7:44">
      <c r="G205" s="1394" t="s">
        <v>237</v>
      </c>
      <c r="H205" s="1394" t="s">
        <v>2525</v>
      </c>
      <c r="I205" s="1394" t="s">
        <v>340</v>
      </c>
      <c r="J205" s="1394" t="s">
        <v>539</v>
      </c>
      <c r="L205" s="1394" t="s">
        <v>237</v>
      </c>
      <c r="M205" s="257" t="s">
        <v>2929</v>
      </c>
      <c r="N205" s="1394" t="s">
        <v>2525</v>
      </c>
      <c r="O205" s="1394" t="s">
        <v>596</v>
      </c>
      <c r="P205" s="258"/>
      <c r="Q205" s="262" t="s">
        <v>237</v>
      </c>
      <c r="R205" s="257" t="s">
        <v>2929</v>
      </c>
      <c r="S205" s="260" t="str">
        <f t="shared" si="3"/>
        <v>CND8</v>
      </c>
      <c r="T205" s="1394" t="s">
        <v>2525</v>
      </c>
      <c r="W205" s="291" t="s">
        <v>2931</v>
      </c>
      <c r="X205" s="257" t="s">
        <v>2929</v>
      </c>
      <c r="Y205" s="257" t="s">
        <v>2999</v>
      </c>
      <c r="Z205" s="257" t="s">
        <v>596</v>
      </c>
      <c r="AA205" s="257" t="s">
        <v>2952</v>
      </c>
      <c r="AB205" s="257" t="s">
        <v>596</v>
      </c>
      <c r="AC205" s="257" t="s">
        <v>2933</v>
      </c>
      <c r="AD205" s="312">
        <v>0</v>
      </c>
      <c r="AE205" s="257"/>
      <c r="AF205" s="313" t="s">
        <v>2934</v>
      </c>
      <c r="AG205" s="320">
        <v>4279</v>
      </c>
      <c r="AH205" s="320">
        <v>21396</v>
      </c>
      <c r="AI205" s="257" t="s">
        <v>2953</v>
      </c>
      <c r="AJ205" s="257" t="s">
        <v>2953</v>
      </c>
      <c r="AK205" s="257" t="s">
        <v>2933</v>
      </c>
      <c r="AL205" s="312">
        <v>0</v>
      </c>
      <c r="AM205" s="257"/>
      <c r="AN205" s="313" t="s">
        <v>2934</v>
      </c>
      <c r="AO205" s="320">
        <v>4279</v>
      </c>
      <c r="AP205" s="320">
        <v>21396</v>
      </c>
      <c r="AQ205" s="257" t="s">
        <v>2953</v>
      </c>
      <c r="AR205" s="257" t="s">
        <v>2953</v>
      </c>
    </row>
    <row r="206" spans="7:44">
      <c r="G206" s="1394" t="s">
        <v>205</v>
      </c>
      <c r="H206" s="1394" t="s">
        <v>2525</v>
      </c>
      <c r="I206" s="1394" t="s">
        <v>340</v>
      </c>
      <c r="J206" s="1394" t="s">
        <v>539</v>
      </c>
      <c r="L206" s="1394" t="s">
        <v>205</v>
      </c>
      <c r="M206" s="257" t="s">
        <v>2936</v>
      </c>
      <c r="N206" s="1394" t="s">
        <v>2525</v>
      </c>
      <c r="O206" s="1394" t="s">
        <v>596</v>
      </c>
      <c r="P206" s="258"/>
      <c r="Q206" s="262" t="s">
        <v>205</v>
      </c>
      <c r="R206" s="257" t="s">
        <v>2936</v>
      </c>
      <c r="S206" s="260" t="str">
        <f t="shared" si="3"/>
        <v>CND8</v>
      </c>
      <c r="T206" s="1394" t="s">
        <v>2525</v>
      </c>
      <c r="W206" s="291" t="s">
        <v>2931</v>
      </c>
      <c r="X206" s="257" t="s">
        <v>2936</v>
      </c>
      <c r="Y206" s="257" t="s">
        <v>2999</v>
      </c>
      <c r="Z206" s="304" t="s">
        <v>596</v>
      </c>
      <c r="AA206" s="257" t="s">
        <v>2952</v>
      </c>
      <c r="AB206" s="304" t="s">
        <v>596</v>
      </c>
      <c r="AC206" s="313" t="s">
        <v>2933</v>
      </c>
      <c r="AD206" s="312">
        <v>0</v>
      </c>
      <c r="AE206" s="313"/>
      <c r="AF206" s="313" t="s">
        <v>2934</v>
      </c>
      <c r="AG206" s="320">
        <v>4279</v>
      </c>
      <c r="AH206" s="320">
        <v>21396</v>
      </c>
      <c r="AI206" s="257" t="s">
        <v>2953</v>
      </c>
      <c r="AJ206" s="257" t="s">
        <v>2953</v>
      </c>
      <c r="AK206" s="313" t="s">
        <v>2933</v>
      </c>
      <c r="AL206" s="312">
        <v>0</v>
      </c>
      <c r="AM206" s="313"/>
      <c r="AN206" s="313" t="s">
        <v>2934</v>
      </c>
      <c r="AO206" s="320">
        <v>4279</v>
      </c>
      <c r="AP206" s="320">
        <v>21396</v>
      </c>
      <c r="AQ206" s="257" t="s">
        <v>2953</v>
      </c>
      <c r="AR206" s="257" t="s">
        <v>2953</v>
      </c>
    </row>
    <row r="207" spans="7:44">
      <c r="G207" s="1394" t="s">
        <v>449</v>
      </c>
      <c r="H207" s="1394" t="s">
        <v>2525</v>
      </c>
      <c r="I207" s="1394" t="s">
        <v>340</v>
      </c>
      <c r="J207" s="1394" t="s">
        <v>539</v>
      </c>
      <c r="L207" s="1394" t="s">
        <v>449</v>
      </c>
      <c r="M207" s="257" t="s">
        <v>2938</v>
      </c>
      <c r="N207" s="1394" t="s">
        <v>2525</v>
      </c>
      <c r="O207" s="1394" t="s">
        <v>596</v>
      </c>
      <c r="P207" s="258"/>
      <c r="Q207" s="262" t="s">
        <v>449</v>
      </c>
      <c r="R207" s="257" t="s">
        <v>2938</v>
      </c>
      <c r="S207" s="260" t="str">
        <f t="shared" si="3"/>
        <v>CND8</v>
      </c>
      <c r="T207" s="1394" t="s">
        <v>2525</v>
      </c>
      <c r="W207" s="291" t="s">
        <v>2931</v>
      </c>
      <c r="X207" s="257" t="s">
        <v>2938</v>
      </c>
      <c r="Y207" s="257" t="s">
        <v>2999</v>
      </c>
      <c r="Z207" s="304" t="s">
        <v>596</v>
      </c>
      <c r="AA207" s="257" t="s">
        <v>2952</v>
      </c>
      <c r="AB207" s="304" t="s">
        <v>596</v>
      </c>
      <c r="AC207" s="313" t="s">
        <v>2933</v>
      </c>
      <c r="AD207" s="312">
        <v>0</v>
      </c>
      <c r="AE207" s="313"/>
      <c r="AF207" s="313" t="s">
        <v>2934</v>
      </c>
      <c r="AG207" s="320">
        <v>4279</v>
      </c>
      <c r="AH207" s="320">
        <v>21396</v>
      </c>
      <c r="AI207" s="257" t="s">
        <v>2953</v>
      </c>
      <c r="AJ207" s="257" t="s">
        <v>2953</v>
      </c>
      <c r="AK207" s="313" t="s">
        <v>2933</v>
      </c>
      <c r="AL207" s="312">
        <v>0</v>
      </c>
      <c r="AM207" s="313"/>
      <c r="AN207" s="313" t="s">
        <v>2934</v>
      </c>
      <c r="AO207" s="320">
        <v>4279</v>
      </c>
      <c r="AP207" s="320">
        <v>21396</v>
      </c>
      <c r="AQ207" s="257" t="s">
        <v>2953</v>
      </c>
      <c r="AR207" s="257" t="s">
        <v>2953</v>
      </c>
    </row>
    <row r="208" spans="7:44">
      <c r="G208" s="1394" t="s">
        <v>2940</v>
      </c>
      <c r="H208" s="1394" t="s">
        <v>2525</v>
      </c>
      <c r="I208" s="1394" t="s">
        <v>340</v>
      </c>
      <c r="J208" s="1394" t="s">
        <v>539</v>
      </c>
      <c r="L208" s="1394" t="s">
        <v>2940</v>
      </c>
      <c r="M208" s="257" t="s">
        <v>2941</v>
      </c>
      <c r="N208" s="1394" t="s">
        <v>2525</v>
      </c>
      <c r="O208" s="1394" t="s">
        <v>596</v>
      </c>
      <c r="P208" s="258"/>
      <c r="Q208" s="262" t="s">
        <v>2940</v>
      </c>
      <c r="R208" s="257" t="s">
        <v>2941</v>
      </c>
      <c r="S208" s="260" t="str">
        <f t="shared" si="3"/>
        <v>CND8</v>
      </c>
      <c r="T208" s="1394" t="s">
        <v>2525</v>
      </c>
      <c r="W208" s="291" t="s">
        <v>2949</v>
      </c>
      <c r="X208" s="257" t="s">
        <v>2944</v>
      </c>
      <c r="Y208" s="257" t="s">
        <v>2999</v>
      </c>
      <c r="Z208" s="257" t="s">
        <v>596</v>
      </c>
      <c r="AA208" s="257" t="s">
        <v>2952</v>
      </c>
      <c r="AB208" s="257" t="s">
        <v>596</v>
      </c>
      <c r="AC208" s="257" t="s">
        <v>2933</v>
      </c>
      <c r="AD208" s="312">
        <v>0</v>
      </c>
      <c r="AE208" s="257"/>
      <c r="AF208" s="313" t="s">
        <v>2934</v>
      </c>
      <c r="AG208" s="321">
        <v>4279</v>
      </c>
      <c r="AH208" s="321">
        <v>21396</v>
      </c>
      <c r="AI208" s="257" t="s">
        <v>2953</v>
      </c>
      <c r="AJ208" s="257" t="s">
        <v>2953</v>
      </c>
      <c r="AK208" s="257" t="s">
        <v>2933</v>
      </c>
      <c r="AL208" s="312">
        <v>0</v>
      </c>
      <c r="AM208" s="257"/>
      <c r="AN208" s="313" t="s">
        <v>2934</v>
      </c>
      <c r="AO208" s="321">
        <v>4279</v>
      </c>
      <c r="AP208" s="321">
        <v>21396</v>
      </c>
      <c r="AQ208" s="257" t="s">
        <v>2953</v>
      </c>
      <c r="AR208" s="257" t="s">
        <v>2953</v>
      </c>
    </row>
    <row r="209" spans="7:44">
      <c r="G209" s="1394" t="s">
        <v>2943</v>
      </c>
      <c r="H209" s="1394" t="s">
        <v>2525</v>
      </c>
      <c r="I209" s="1394" t="s">
        <v>340</v>
      </c>
      <c r="J209" s="1394" t="s">
        <v>539</v>
      </c>
      <c r="L209" s="1394" t="s">
        <v>2943</v>
      </c>
      <c r="M209" s="257" t="s">
        <v>2944</v>
      </c>
      <c r="N209" s="1394" t="s">
        <v>2525</v>
      </c>
      <c r="O209" s="1394" t="s">
        <v>596</v>
      </c>
      <c r="P209" s="258"/>
      <c r="Q209" s="262" t="s">
        <v>2943</v>
      </c>
      <c r="R209" s="257" t="s">
        <v>2944</v>
      </c>
      <c r="S209" s="260" t="str">
        <f t="shared" si="3"/>
        <v>CND8</v>
      </c>
      <c r="T209" s="1394" t="s">
        <v>2525</v>
      </c>
      <c r="W209" s="291" t="s">
        <v>2931</v>
      </c>
      <c r="X209" s="257" t="s">
        <v>2941</v>
      </c>
      <c r="Y209" s="257" t="s">
        <v>2999</v>
      </c>
      <c r="Z209" s="304" t="s">
        <v>596</v>
      </c>
      <c r="AA209" s="257" t="s">
        <v>2952</v>
      </c>
      <c r="AB209" s="304" t="s">
        <v>2950</v>
      </c>
      <c r="AC209" s="313" t="s">
        <v>2933</v>
      </c>
      <c r="AD209" s="314">
        <v>0</v>
      </c>
      <c r="AE209" s="313"/>
      <c r="AF209" s="313" t="s">
        <v>2934</v>
      </c>
      <c r="AG209" s="320">
        <v>4279</v>
      </c>
      <c r="AH209" s="320">
        <v>21396</v>
      </c>
      <c r="AI209" s="257" t="s">
        <v>2953</v>
      </c>
      <c r="AJ209" s="257" t="s">
        <v>2953</v>
      </c>
      <c r="AK209" s="313" t="s">
        <v>2933</v>
      </c>
      <c r="AL209" s="326">
        <v>0</v>
      </c>
      <c r="AM209" s="313"/>
      <c r="AN209" s="313" t="s">
        <v>2934</v>
      </c>
      <c r="AO209" s="320">
        <v>4279</v>
      </c>
      <c r="AP209" s="320">
        <v>21396</v>
      </c>
      <c r="AQ209" s="257" t="s">
        <v>2953</v>
      </c>
      <c r="AR209" s="257" t="s">
        <v>2953</v>
      </c>
    </row>
    <row r="210" spans="7:44">
      <c r="G210" s="1394" t="s">
        <v>237</v>
      </c>
      <c r="H210" s="1394" t="s">
        <v>2527</v>
      </c>
      <c r="I210" s="1394" t="s">
        <v>2292</v>
      </c>
      <c r="J210" s="1394" t="s">
        <v>539</v>
      </c>
      <c r="L210" s="1394" t="s">
        <v>237</v>
      </c>
      <c r="M210" s="257" t="s">
        <v>2929</v>
      </c>
      <c r="N210" s="1394" t="s">
        <v>2527</v>
      </c>
      <c r="O210" s="1394" t="s">
        <v>596</v>
      </c>
      <c r="P210" s="258"/>
      <c r="Q210" s="262" t="s">
        <v>237</v>
      </c>
      <c r="R210" s="257" t="s">
        <v>2929</v>
      </c>
      <c r="S210" s="260" t="str">
        <f t="shared" si="3"/>
        <v>CND9</v>
      </c>
      <c r="T210" s="1394" t="s">
        <v>2527</v>
      </c>
      <c r="W210" s="291" t="s">
        <v>2931</v>
      </c>
      <c r="X210" s="257" t="s">
        <v>2929</v>
      </c>
      <c r="Y210" s="257" t="s">
        <v>3000</v>
      </c>
      <c r="Z210" s="257" t="s">
        <v>596</v>
      </c>
      <c r="AA210" s="257" t="s">
        <v>2952</v>
      </c>
      <c r="AB210" s="257" t="s">
        <v>596</v>
      </c>
      <c r="AC210" s="257" t="s">
        <v>2933</v>
      </c>
      <c r="AD210" s="312">
        <v>0</v>
      </c>
      <c r="AE210" s="257"/>
      <c r="AF210" s="313" t="s">
        <v>2934</v>
      </c>
      <c r="AG210" s="320">
        <v>4279</v>
      </c>
      <c r="AH210" s="320">
        <v>21396</v>
      </c>
      <c r="AI210" s="257" t="s">
        <v>2953</v>
      </c>
      <c r="AJ210" s="257" t="s">
        <v>2953</v>
      </c>
      <c r="AK210" s="257" t="s">
        <v>2933</v>
      </c>
      <c r="AL210" s="312">
        <v>0</v>
      </c>
      <c r="AM210" s="257"/>
      <c r="AN210" s="313" t="s">
        <v>2934</v>
      </c>
      <c r="AO210" s="320">
        <v>4279</v>
      </c>
      <c r="AP210" s="320">
        <v>21396</v>
      </c>
      <c r="AQ210" s="257" t="s">
        <v>2953</v>
      </c>
      <c r="AR210" s="257" t="s">
        <v>2953</v>
      </c>
    </row>
    <row r="211" spans="7:44">
      <c r="G211" s="1394" t="s">
        <v>205</v>
      </c>
      <c r="H211" s="1394" t="s">
        <v>2527</v>
      </c>
      <c r="I211" s="1394" t="s">
        <v>2292</v>
      </c>
      <c r="J211" s="1394" t="s">
        <v>539</v>
      </c>
      <c r="L211" s="1394" t="s">
        <v>205</v>
      </c>
      <c r="M211" s="257" t="s">
        <v>2936</v>
      </c>
      <c r="N211" s="1394" t="s">
        <v>2527</v>
      </c>
      <c r="O211" s="1394" t="s">
        <v>596</v>
      </c>
      <c r="P211" s="258"/>
      <c r="Q211" s="262" t="s">
        <v>205</v>
      </c>
      <c r="R211" s="257" t="s">
        <v>2936</v>
      </c>
      <c r="S211" s="260" t="str">
        <f t="shared" si="3"/>
        <v>CND9</v>
      </c>
      <c r="T211" s="1394" t="s">
        <v>2527</v>
      </c>
      <c r="W211" s="291" t="s">
        <v>2931</v>
      </c>
      <c r="X211" s="257" t="s">
        <v>2936</v>
      </c>
      <c r="Y211" s="257" t="s">
        <v>3000</v>
      </c>
      <c r="Z211" s="304" t="s">
        <v>596</v>
      </c>
      <c r="AA211" s="257" t="s">
        <v>2952</v>
      </c>
      <c r="AB211" s="304" t="s">
        <v>596</v>
      </c>
      <c r="AC211" s="313" t="s">
        <v>2933</v>
      </c>
      <c r="AD211" s="312">
        <v>0</v>
      </c>
      <c r="AE211" s="313"/>
      <c r="AF211" s="313" t="s">
        <v>2934</v>
      </c>
      <c r="AG211" s="320">
        <v>4279</v>
      </c>
      <c r="AH211" s="320">
        <v>21396</v>
      </c>
      <c r="AI211" s="257" t="s">
        <v>2953</v>
      </c>
      <c r="AJ211" s="257" t="s">
        <v>2953</v>
      </c>
      <c r="AK211" s="313" t="s">
        <v>2933</v>
      </c>
      <c r="AL211" s="312">
        <v>0</v>
      </c>
      <c r="AM211" s="313"/>
      <c r="AN211" s="313" t="s">
        <v>2934</v>
      </c>
      <c r="AO211" s="320">
        <v>4279</v>
      </c>
      <c r="AP211" s="320">
        <v>21396</v>
      </c>
      <c r="AQ211" s="257" t="s">
        <v>2953</v>
      </c>
      <c r="AR211" s="257" t="s">
        <v>2953</v>
      </c>
    </row>
    <row r="212" spans="7:44">
      <c r="G212" s="1394" t="s">
        <v>449</v>
      </c>
      <c r="H212" s="1394" t="s">
        <v>2527</v>
      </c>
      <c r="I212" s="1394" t="s">
        <v>2292</v>
      </c>
      <c r="J212" s="1394" t="s">
        <v>539</v>
      </c>
      <c r="L212" s="1394" t="s">
        <v>449</v>
      </c>
      <c r="M212" s="257" t="s">
        <v>2938</v>
      </c>
      <c r="N212" s="1394" t="s">
        <v>2527</v>
      </c>
      <c r="O212" s="1394" t="s">
        <v>596</v>
      </c>
      <c r="P212" s="258"/>
      <c r="Q212" s="262" t="s">
        <v>449</v>
      </c>
      <c r="R212" s="257" t="s">
        <v>2938</v>
      </c>
      <c r="S212" s="260" t="str">
        <f t="shared" si="3"/>
        <v>CND9</v>
      </c>
      <c r="T212" s="1394" t="s">
        <v>2527</v>
      </c>
      <c r="W212" s="291" t="s">
        <v>2931</v>
      </c>
      <c r="X212" s="257" t="s">
        <v>2938</v>
      </c>
      <c r="Y212" s="257" t="s">
        <v>3000</v>
      </c>
      <c r="Z212" s="304" t="s">
        <v>596</v>
      </c>
      <c r="AA212" s="257" t="s">
        <v>2952</v>
      </c>
      <c r="AB212" s="304" t="s">
        <v>596</v>
      </c>
      <c r="AC212" s="313" t="s">
        <v>2933</v>
      </c>
      <c r="AD212" s="312">
        <v>0</v>
      </c>
      <c r="AE212" s="313"/>
      <c r="AF212" s="313" t="s">
        <v>2934</v>
      </c>
      <c r="AG212" s="320">
        <v>4279</v>
      </c>
      <c r="AH212" s="320">
        <v>21396</v>
      </c>
      <c r="AI212" s="257" t="s">
        <v>2953</v>
      </c>
      <c r="AJ212" s="257" t="s">
        <v>2953</v>
      </c>
      <c r="AK212" s="313" t="s">
        <v>2933</v>
      </c>
      <c r="AL212" s="312">
        <v>0</v>
      </c>
      <c r="AM212" s="313"/>
      <c r="AN212" s="313" t="s">
        <v>2934</v>
      </c>
      <c r="AO212" s="320">
        <v>4279</v>
      </c>
      <c r="AP212" s="320">
        <v>21396</v>
      </c>
      <c r="AQ212" s="257" t="s">
        <v>2953</v>
      </c>
      <c r="AR212" s="257" t="s">
        <v>2953</v>
      </c>
    </row>
    <row r="213" spans="7:44">
      <c r="G213" s="1394" t="s">
        <v>2940</v>
      </c>
      <c r="H213" s="1394" t="s">
        <v>2527</v>
      </c>
      <c r="I213" s="1394" t="s">
        <v>2292</v>
      </c>
      <c r="J213" s="1394" t="s">
        <v>539</v>
      </c>
      <c r="L213" s="1394" t="s">
        <v>2940</v>
      </c>
      <c r="M213" s="257" t="s">
        <v>2941</v>
      </c>
      <c r="N213" s="1394" t="s">
        <v>2527</v>
      </c>
      <c r="O213" s="1394" t="s">
        <v>596</v>
      </c>
      <c r="P213" s="258"/>
      <c r="Q213" s="262" t="s">
        <v>2940</v>
      </c>
      <c r="R213" s="257" t="s">
        <v>2941</v>
      </c>
      <c r="S213" s="260" t="str">
        <f t="shared" si="3"/>
        <v>CND9</v>
      </c>
      <c r="T213" s="1394" t="s">
        <v>2527</v>
      </c>
      <c r="W213" s="291" t="s">
        <v>2949</v>
      </c>
      <c r="X213" s="257" t="s">
        <v>2944</v>
      </c>
      <c r="Y213" s="257" t="s">
        <v>3000</v>
      </c>
      <c r="Z213" s="257" t="s">
        <v>596</v>
      </c>
      <c r="AA213" s="257" t="s">
        <v>2952</v>
      </c>
      <c r="AB213" s="257" t="s">
        <v>596</v>
      </c>
      <c r="AC213" s="257" t="s">
        <v>2933</v>
      </c>
      <c r="AD213" s="312">
        <v>0</v>
      </c>
      <c r="AE213" s="257"/>
      <c r="AF213" s="313" t="s">
        <v>2934</v>
      </c>
      <c r="AG213" s="321">
        <v>4279</v>
      </c>
      <c r="AH213" s="321">
        <v>21396</v>
      </c>
      <c r="AI213" s="257" t="s">
        <v>2953</v>
      </c>
      <c r="AJ213" s="257" t="s">
        <v>2953</v>
      </c>
      <c r="AK213" s="257" t="s">
        <v>2933</v>
      </c>
      <c r="AL213" s="312">
        <v>0</v>
      </c>
      <c r="AM213" s="257"/>
      <c r="AN213" s="313" t="s">
        <v>2934</v>
      </c>
      <c r="AO213" s="321">
        <v>4279</v>
      </c>
      <c r="AP213" s="321">
        <v>21396</v>
      </c>
      <c r="AQ213" s="257" t="s">
        <v>2953</v>
      </c>
      <c r="AR213" s="257" t="s">
        <v>2953</v>
      </c>
    </row>
    <row r="214" spans="7:44">
      <c r="G214" s="1394" t="s">
        <v>2943</v>
      </c>
      <c r="H214" s="1394" t="s">
        <v>2527</v>
      </c>
      <c r="I214" s="1394" t="s">
        <v>2292</v>
      </c>
      <c r="J214" s="1394" t="s">
        <v>539</v>
      </c>
      <c r="L214" s="1394" t="s">
        <v>2943</v>
      </c>
      <c r="M214" s="257" t="s">
        <v>2944</v>
      </c>
      <c r="N214" s="1394" t="s">
        <v>2527</v>
      </c>
      <c r="O214" s="1394" t="s">
        <v>596</v>
      </c>
      <c r="P214" s="258"/>
      <c r="Q214" s="262" t="s">
        <v>2943</v>
      </c>
      <c r="R214" s="257" t="s">
        <v>2944</v>
      </c>
      <c r="S214" s="260" t="str">
        <f t="shared" si="3"/>
        <v>CND9</v>
      </c>
      <c r="T214" s="1394" t="s">
        <v>2527</v>
      </c>
      <c r="W214" s="291" t="s">
        <v>2931</v>
      </c>
      <c r="X214" s="257" t="s">
        <v>2941</v>
      </c>
      <c r="Y214" s="257" t="s">
        <v>3000</v>
      </c>
      <c r="Z214" s="304" t="s">
        <v>596</v>
      </c>
      <c r="AA214" s="257" t="s">
        <v>2952</v>
      </c>
      <c r="AB214" s="304" t="s">
        <v>2950</v>
      </c>
      <c r="AC214" s="313" t="s">
        <v>2933</v>
      </c>
      <c r="AD214" s="314">
        <v>0</v>
      </c>
      <c r="AE214" s="313"/>
      <c r="AF214" s="313" t="s">
        <v>2934</v>
      </c>
      <c r="AG214" s="320">
        <v>4279</v>
      </c>
      <c r="AH214" s="320">
        <v>21396</v>
      </c>
      <c r="AI214" s="257" t="s">
        <v>2953</v>
      </c>
      <c r="AJ214" s="257" t="s">
        <v>2953</v>
      </c>
      <c r="AK214" s="313" t="s">
        <v>2933</v>
      </c>
      <c r="AL214" s="326">
        <v>0</v>
      </c>
      <c r="AM214" s="313"/>
      <c r="AN214" s="313" t="s">
        <v>2934</v>
      </c>
      <c r="AO214" s="320">
        <v>4279</v>
      </c>
      <c r="AP214" s="320">
        <v>21396</v>
      </c>
      <c r="AQ214" s="257" t="s">
        <v>2953</v>
      </c>
      <c r="AR214" s="257" t="s">
        <v>2953</v>
      </c>
    </row>
    <row r="215" spans="7:44">
      <c r="G215" s="1394" t="s">
        <v>237</v>
      </c>
      <c r="H215" s="1394" t="s">
        <v>2540</v>
      </c>
      <c r="I215" s="1394" t="s">
        <v>2344</v>
      </c>
      <c r="J215" s="1394" t="s">
        <v>539</v>
      </c>
      <c r="L215" s="1394" t="s">
        <v>237</v>
      </c>
      <c r="M215" s="257" t="s">
        <v>2929</v>
      </c>
      <c r="N215" s="1394" t="s">
        <v>2540</v>
      </c>
      <c r="O215" s="1394" t="s">
        <v>596</v>
      </c>
      <c r="P215" s="258"/>
      <c r="Q215" s="262" t="s">
        <v>237</v>
      </c>
      <c r="R215" s="257" t="s">
        <v>2929</v>
      </c>
      <c r="S215" s="260" t="str">
        <f t="shared" si="3"/>
        <v>CNE0</v>
      </c>
      <c r="T215" s="1394" t="s">
        <v>2540</v>
      </c>
      <c r="W215" s="291" t="s">
        <v>2931</v>
      </c>
      <c r="X215" s="257" t="s">
        <v>2929</v>
      </c>
      <c r="Y215" s="257" t="s">
        <v>3001</v>
      </c>
      <c r="Z215" s="257" t="s">
        <v>596</v>
      </c>
      <c r="AA215" s="257" t="s">
        <v>2952</v>
      </c>
      <c r="AB215" s="257" t="s">
        <v>596</v>
      </c>
      <c r="AC215" s="257" t="s">
        <v>2933</v>
      </c>
      <c r="AD215" s="312">
        <v>0</v>
      </c>
      <c r="AE215" s="257"/>
      <c r="AF215" s="313" t="s">
        <v>2934</v>
      </c>
      <c r="AG215" s="320">
        <v>4279</v>
      </c>
      <c r="AH215" s="320">
        <v>21396</v>
      </c>
      <c r="AI215" s="257" t="s">
        <v>2953</v>
      </c>
      <c r="AJ215" s="257" t="s">
        <v>2953</v>
      </c>
      <c r="AK215" s="257" t="s">
        <v>2933</v>
      </c>
      <c r="AL215" s="312">
        <v>0</v>
      </c>
      <c r="AM215" s="257"/>
      <c r="AN215" s="313" t="s">
        <v>2934</v>
      </c>
      <c r="AO215" s="320">
        <v>4279</v>
      </c>
      <c r="AP215" s="320">
        <v>21396</v>
      </c>
      <c r="AQ215" s="257" t="s">
        <v>2953</v>
      </c>
      <c r="AR215" s="257" t="s">
        <v>2953</v>
      </c>
    </row>
    <row r="216" spans="7:44">
      <c r="G216" s="1394" t="s">
        <v>205</v>
      </c>
      <c r="H216" s="1394" t="s">
        <v>2540</v>
      </c>
      <c r="I216" s="1394" t="s">
        <v>2344</v>
      </c>
      <c r="J216" s="1394" t="s">
        <v>539</v>
      </c>
      <c r="L216" s="1394" t="s">
        <v>205</v>
      </c>
      <c r="M216" s="257" t="s">
        <v>2936</v>
      </c>
      <c r="N216" s="1394" t="s">
        <v>2540</v>
      </c>
      <c r="O216" s="1394" t="s">
        <v>596</v>
      </c>
      <c r="P216" s="258"/>
      <c r="Q216" s="262" t="s">
        <v>205</v>
      </c>
      <c r="R216" s="257" t="s">
        <v>2936</v>
      </c>
      <c r="S216" s="260" t="str">
        <f t="shared" si="3"/>
        <v>CNE0</v>
      </c>
      <c r="T216" s="1394" t="s">
        <v>2540</v>
      </c>
      <c r="W216" s="291" t="s">
        <v>2931</v>
      </c>
      <c r="X216" s="257" t="s">
        <v>2936</v>
      </c>
      <c r="Y216" s="257" t="s">
        <v>3001</v>
      </c>
      <c r="Z216" s="304" t="s">
        <v>596</v>
      </c>
      <c r="AA216" s="257" t="s">
        <v>2952</v>
      </c>
      <c r="AB216" s="304" t="s">
        <v>596</v>
      </c>
      <c r="AC216" s="313" t="s">
        <v>2933</v>
      </c>
      <c r="AD216" s="312">
        <v>0</v>
      </c>
      <c r="AE216" s="313"/>
      <c r="AF216" s="313" t="s">
        <v>2934</v>
      </c>
      <c r="AG216" s="320">
        <v>4279</v>
      </c>
      <c r="AH216" s="320">
        <v>21396</v>
      </c>
      <c r="AI216" s="257" t="s">
        <v>2953</v>
      </c>
      <c r="AJ216" s="257" t="s">
        <v>2953</v>
      </c>
      <c r="AK216" s="313" t="s">
        <v>2933</v>
      </c>
      <c r="AL216" s="312">
        <v>0</v>
      </c>
      <c r="AM216" s="313"/>
      <c r="AN216" s="313" t="s">
        <v>2934</v>
      </c>
      <c r="AO216" s="320">
        <v>4279</v>
      </c>
      <c r="AP216" s="320">
        <v>21396</v>
      </c>
      <c r="AQ216" s="257" t="s">
        <v>2953</v>
      </c>
      <c r="AR216" s="257" t="s">
        <v>2953</v>
      </c>
    </row>
    <row r="217" spans="7:44">
      <c r="G217" s="1394" t="s">
        <v>449</v>
      </c>
      <c r="H217" s="1394" t="s">
        <v>2540</v>
      </c>
      <c r="I217" s="1394" t="s">
        <v>2344</v>
      </c>
      <c r="J217" s="1394" t="s">
        <v>539</v>
      </c>
      <c r="L217" s="1394" t="s">
        <v>449</v>
      </c>
      <c r="M217" s="257" t="s">
        <v>2938</v>
      </c>
      <c r="N217" s="1394" t="s">
        <v>2540</v>
      </c>
      <c r="O217" s="1394" t="s">
        <v>596</v>
      </c>
      <c r="P217" s="258"/>
      <c r="Q217" s="262" t="s">
        <v>449</v>
      </c>
      <c r="R217" s="257" t="s">
        <v>2938</v>
      </c>
      <c r="S217" s="260" t="str">
        <f t="shared" si="3"/>
        <v>CNE0</v>
      </c>
      <c r="T217" s="1394" t="s">
        <v>2540</v>
      </c>
      <c r="W217" s="291" t="s">
        <v>2931</v>
      </c>
      <c r="X217" s="257" t="s">
        <v>2938</v>
      </c>
      <c r="Y217" s="257" t="s">
        <v>3001</v>
      </c>
      <c r="Z217" s="304" t="s">
        <v>596</v>
      </c>
      <c r="AA217" s="257" t="s">
        <v>2952</v>
      </c>
      <c r="AB217" s="304" t="s">
        <v>596</v>
      </c>
      <c r="AC217" s="313" t="s">
        <v>2933</v>
      </c>
      <c r="AD217" s="312">
        <v>0</v>
      </c>
      <c r="AE217" s="313"/>
      <c r="AF217" s="313" t="s">
        <v>2934</v>
      </c>
      <c r="AG217" s="320">
        <v>4279</v>
      </c>
      <c r="AH217" s="320">
        <v>21396</v>
      </c>
      <c r="AI217" s="257" t="s">
        <v>2953</v>
      </c>
      <c r="AJ217" s="257" t="s">
        <v>2953</v>
      </c>
      <c r="AK217" s="313" t="s">
        <v>2933</v>
      </c>
      <c r="AL217" s="312">
        <v>0</v>
      </c>
      <c r="AM217" s="313"/>
      <c r="AN217" s="313" t="s">
        <v>2934</v>
      </c>
      <c r="AO217" s="320">
        <v>4279</v>
      </c>
      <c r="AP217" s="320">
        <v>21396</v>
      </c>
      <c r="AQ217" s="257" t="s">
        <v>2953</v>
      </c>
      <c r="AR217" s="257" t="s">
        <v>2953</v>
      </c>
    </row>
    <row r="218" spans="7:44">
      <c r="G218" s="1394" t="s">
        <v>2940</v>
      </c>
      <c r="H218" s="1394" t="s">
        <v>2540</v>
      </c>
      <c r="I218" s="1394" t="s">
        <v>2344</v>
      </c>
      <c r="J218" s="1394" t="s">
        <v>539</v>
      </c>
      <c r="L218" s="1394" t="s">
        <v>2940</v>
      </c>
      <c r="M218" s="257" t="s">
        <v>2941</v>
      </c>
      <c r="N218" s="1394" t="s">
        <v>2540</v>
      </c>
      <c r="O218" s="1394" t="s">
        <v>596</v>
      </c>
      <c r="P218" s="258"/>
      <c r="Q218" s="262" t="s">
        <v>2940</v>
      </c>
      <c r="R218" s="257" t="s">
        <v>2941</v>
      </c>
      <c r="S218" s="260" t="str">
        <f t="shared" si="3"/>
        <v>CNE0</v>
      </c>
      <c r="T218" s="1394" t="s">
        <v>2540</v>
      </c>
      <c r="W218" s="291" t="s">
        <v>2949</v>
      </c>
      <c r="X218" s="257" t="s">
        <v>2944</v>
      </c>
      <c r="Y218" s="257" t="s">
        <v>3001</v>
      </c>
      <c r="Z218" s="257" t="s">
        <v>596</v>
      </c>
      <c r="AA218" s="257" t="s">
        <v>2952</v>
      </c>
      <c r="AB218" s="257" t="s">
        <v>596</v>
      </c>
      <c r="AC218" s="257" t="s">
        <v>2933</v>
      </c>
      <c r="AD218" s="312">
        <v>0</v>
      </c>
      <c r="AE218" s="257"/>
      <c r="AF218" s="313" t="s">
        <v>2934</v>
      </c>
      <c r="AG218" s="321">
        <v>4279</v>
      </c>
      <c r="AH218" s="321">
        <v>21396</v>
      </c>
      <c r="AI218" s="257" t="s">
        <v>2953</v>
      </c>
      <c r="AJ218" s="257" t="s">
        <v>2953</v>
      </c>
      <c r="AK218" s="257" t="s">
        <v>2933</v>
      </c>
      <c r="AL218" s="312">
        <v>0</v>
      </c>
      <c r="AM218" s="257"/>
      <c r="AN218" s="313" t="s">
        <v>2934</v>
      </c>
      <c r="AO218" s="321">
        <v>4279</v>
      </c>
      <c r="AP218" s="321">
        <v>21396</v>
      </c>
      <c r="AQ218" s="257" t="s">
        <v>2953</v>
      </c>
      <c r="AR218" s="257" t="s">
        <v>2953</v>
      </c>
    </row>
    <row r="219" spans="7:44">
      <c r="G219" s="1394" t="s">
        <v>2943</v>
      </c>
      <c r="H219" s="1394" t="s">
        <v>2540</v>
      </c>
      <c r="I219" s="1394" t="s">
        <v>2344</v>
      </c>
      <c r="J219" s="1394" t="s">
        <v>539</v>
      </c>
      <c r="L219" s="1394" t="s">
        <v>2943</v>
      </c>
      <c r="M219" s="257" t="s">
        <v>2944</v>
      </c>
      <c r="N219" s="1394" t="s">
        <v>2540</v>
      </c>
      <c r="O219" s="1394" t="s">
        <v>596</v>
      </c>
      <c r="P219" s="258"/>
      <c r="Q219" s="262" t="s">
        <v>2943</v>
      </c>
      <c r="R219" s="257" t="s">
        <v>2944</v>
      </c>
      <c r="S219" s="260" t="str">
        <f t="shared" si="3"/>
        <v>CNE0</v>
      </c>
      <c r="T219" s="1394" t="s">
        <v>2540</v>
      </c>
      <c r="W219" s="291" t="s">
        <v>2931</v>
      </c>
      <c r="X219" s="257" t="s">
        <v>2941</v>
      </c>
      <c r="Y219" s="257" t="s">
        <v>3001</v>
      </c>
      <c r="Z219" s="304" t="s">
        <v>596</v>
      </c>
      <c r="AA219" s="257" t="s">
        <v>2952</v>
      </c>
      <c r="AB219" s="304" t="s">
        <v>2950</v>
      </c>
      <c r="AC219" s="313" t="s">
        <v>2933</v>
      </c>
      <c r="AD219" s="314">
        <v>0</v>
      </c>
      <c r="AE219" s="313"/>
      <c r="AF219" s="313" t="s">
        <v>2934</v>
      </c>
      <c r="AG219" s="320">
        <v>4279</v>
      </c>
      <c r="AH219" s="320">
        <v>21396</v>
      </c>
      <c r="AI219" s="257" t="s">
        <v>2953</v>
      </c>
      <c r="AJ219" s="257" t="s">
        <v>2953</v>
      </c>
      <c r="AK219" s="313" t="s">
        <v>2933</v>
      </c>
      <c r="AL219" s="326">
        <v>0</v>
      </c>
      <c r="AM219" s="313"/>
      <c r="AN219" s="313" t="s">
        <v>2934</v>
      </c>
      <c r="AO219" s="320">
        <v>4279</v>
      </c>
      <c r="AP219" s="320">
        <v>21396</v>
      </c>
      <c r="AQ219" s="257" t="s">
        <v>2953</v>
      </c>
      <c r="AR219" s="257" t="s">
        <v>2953</v>
      </c>
    </row>
    <row r="220" spans="7:44">
      <c r="G220" s="1394" t="s">
        <v>237</v>
      </c>
      <c r="H220" s="1394" t="s">
        <v>2542</v>
      </c>
      <c r="I220" s="1394" t="s">
        <v>355</v>
      </c>
      <c r="J220" s="1394" t="s">
        <v>539</v>
      </c>
      <c r="L220" s="1394" t="s">
        <v>237</v>
      </c>
      <c r="M220" s="257" t="s">
        <v>2929</v>
      </c>
      <c r="N220" s="1394" t="s">
        <v>2542</v>
      </c>
      <c r="O220" s="1394" t="s">
        <v>596</v>
      </c>
      <c r="P220" s="258"/>
      <c r="Q220" s="262" t="s">
        <v>237</v>
      </c>
      <c r="R220" s="257" t="s">
        <v>2929</v>
      </c>
      <c r="S220" s="260" t="str">
        <f t="shared" si="3"/>
        <v>CNE1</v>
      </c>
      <c r="T220" s="1394" t="s">
        <v>2542</v>
      </c>
      <c r="W220" s="291" t="s">
        <v>2931</v>
      </c>
      <c r="X220" s="257" t="s">
        <v>2929</v>
      </c>
      <c r="Y220" s="257" t="s">
        <v>3002</v>
      </c>
      <c r="Z220" s="257" t="s">
        <v>596</v>
      </c>
      <c r="AA220" s="257" t="s">
        <v>2952</v>
      </c>
      <c r="AB220" s="257" t="s">
        <v>596</v>
      </c>
      <c r="AC220" s="257" t="s">
        <v>2933</v>
      </c>
      <c r="AD220" s="312">
        <v>0</v>
      </c>
      <c r="AE220" s="257"/>
      <c r="AF220" s="313" t="s">
        <v>2934</v>
      </c>
      <c r="AG220" s="320">
        <v>4279</v>
      </c>
      <c r="AH220" s="320">
        <v>21396</v>
      </c>
      <c r="AI220" s="257" t="s">
        <v>2953</v>
      </c>
      <c r="AJ220" s="257" t="s">
        <v>2953</v>
      </c>
      <c r="AK220" s="257" t="s">
        <v>2933</v>
      </c>
      <c r="AL220" s="312">
        <v>0</v>
      </c>
      <c r="AM220" s="257"/>
      <c r="AN220" s="313" t="s">
        <v>2934</v>
      </c>
      <c r="AO220" s="320">
        <v>4279</v>
      </c>
      <c r="AP220" s="320">
        <v>21396</v>
      </c>
      <c r="AQ220" s="257" t="s">
        <v>2953</v>
      </c>
      <c r="AR220" s="257" t="s">
        <v>2953</v>
      </c>
    </row>
    <row r="221" spans="7:44">
      <c r="G221" s="1394" t="s">
        <v>205</v>
      </c>
      <c r="H221" s="1394" t="s">
        <v>2542</v>
      </c>
      <c r="I221" s="1394" t="s">
        <v>355</v>
      </c>
      <c r="J221" s="1394" t="s">
        <v>539</v>
      </c>
      <c r="L221" s="1394" t="s">
        <v>205</v>
      </c>
      <c r="M221" s="257" t="s">
        <v>2936</v>
      </c>
      <c r="N221" s="1394" t="s">
        <v>2542</v>
      </c>
      <c r="O221" s="1394" t="s">
        <v>596</v>
      </c>
      <c r="P221" s="258"/>
      <c r="Q221" s="262" t="s">
        <v>205</v>
      </c>
      <c r="R221" s="257" t="s">
        <v>2936</v>
      </c>
      <c r="S221" s="260" t="str">
        <f t="shared" si="3"/>
        <v>CNE1</v>
      </c>
      <c r="T221" s="1394" t="s">
        <v>2542</v>
      </c>
      <c r="W221" s="291" t="s">
        <v>2931</v>
      </c>
      <c r="X221" s="257" t="s">
        <v>2936</v>
      </c>
      <c r="Y221" s="257" t="s">
        <v>3002</v>
      </c>
      <c r="Z221" s="304" t="s">
        <v>596</v>
      </c>
      <c r="AA221" s="257" t="s">
        <v>2952</v>
      </c>
      <c r="AB221" s="304" t="s">
        <v>596</v>
      </c>
      <c r="AC221" s="313" t="s">
        <v>2933</v>
      </c>
      <c r="AD221" s="312">
        <v>0</v>
      </c>
      <c r="AE221" s="313"/>
      <c r="AF221" s="313" t="s">
        <v>2934</v>
      </c>
      <c r="AG221" s="320">
        <v>4279</v>
      </c>
      <c r="AH221" s="320">
        <v>21396</v>
      </c>
      <c r="AI221" s="257" t="s">
        <v>2953</v>
      </c>
      <c r="AJ221" s="257" t="s">
        <v>2953</v>
      </c>
      <c r="AK221" s="313" t="s">
        <v>2933</v>
      </c>
      <c r="AL221" s="312">
        <v>0</v>
      </c>
      <c r="AM221" s="313"/>
      <c r="AN221" s="313" t="s">
        <v>2934</v>
      </c>
      <c r="AO221" s="320">
        <v>4279</v>
      </c>
      <c r="AP221" s="320">
        <v>21396</v>
      </c>
      <c r="AQ221" s="257" t="s">
        <v>2953</v>
      </c>
      <c r="AR221" s="257" t="s">
        <v>2953</v>
      </c>
    </row>
    <row r="222" spans="7:44">
      <c r="G222" s="1394" t="s">
        <v>449</v>
      </c>
      <c r="H222" s="1394" t="s">
        <v>2542</v>
      </c>
      <c r="I222" s="1394" t="s">
        <v>355</v>
      </c>
      <c r="J222" s="1394" t="s">
        <v>539</v>
      </c>
      <c r="L222" s="1394" t="s">
        <v>449</v>
      </c>
      <c r="M222" s="257" t="s">
        <v>2938</v>
      </c>
      <c r="N222" s="1394" t="s">
        <v>2542</v>
      </c>
      <c r="O222" s="1394" t="s">
        <v>596</v>
      </c>
      <c r="P222" s="258"/>
      <c r="Q222" s="262" t="s">
        <v>449</v>
      </c>
      <c r="R222" s="257" t="s">
        <v>2938</v>
      </c>
      <c r="S222" s="260" t="str">
        <f t="shared" si="3"/>
        <v>CNE1</v>
      </c>
      <c r="T222" s="1394" t="s">
        <v>2542</v>
      </c>
      <c r="W222" s="291" t="s">
        <v>2931</v>
      </c>
      <c r="X222" s="257" t="s">
        <v>2938</v>
      </c>
      <c r="Y222" s="257" t="s">
        <v>3002</v>
      </c>
      <c r="Z222" s="304" t="s">
        <v>596</v>
      </c>
      <c r="AA222" s="257" t="s">
        <v>2952</v>
      </c>
      <c r="AB222" s="304" t="s">
        <v>596</v>
      </c>
      <c r="AC222" s="313" t="s">
        <v>2933</v>
      </c>
      <c r="AD222" s="312">
        <v>0</v>
      </c>
      <c r="AE222" s="313"/>
      <c r="AF222" s="313" t="s">
        <v>2934</v>
      </c>
      <c r="AG222" s="320">
        <v>4279</v>
      </c>
      <c r="AH222" s="320">
        <v>21396</v>
      </c>
      <c r="AI222" s="257" t="s">
        <v>2953</v>
      </c>
      <c r="AJ222" s="257" t="s">
        <v>2953</v>
      </c>
      <c r="AK222" s="313" t="s">
        <v>2933</v>
      </c>
      <c r="AL222" s="312">
        <v>0</v>
      </c>
      <c r="AM222" s="313"/>
      <c r="AN222" s="313" t="s">
        <v>2934</v>
      </c>
      <c r="AO222" s="320">
        <v>4279</v>
      </c>
      <c r="AP222" s="320">
        <v>21396</v>
      </c>
      <c r="AQ222" s="257" t="s">
        <v>2953</v>
      </c>
      <c r="AR222" s="257" t="s">
        <v>2953</v>
      </c>
    </row>
    <row r="223" spans="7:44">
      <c r="G223" s="1394" t="s">
        <v>2940</v>
      </c>
      <c r="H223" s="1394" t="s">
        <v>2542</v>
      </c>
      <c r="I223" s="1394" t="s">
        <v>355</v>
      </c>
      <c r="J223" s="1394" t="s">
        <v>539</v>
      </c>
      <c r="L223" s="1394" t="s">
        <v>2940</v>
      </c>
      <c r="M223" s="257" t="s">
        <v>2941</v>
      </c>
      <c r="N223" s="1394" t="s">
        <v>2542</v>
      </c>
      <c r="O223" s="1394" t="s">
        <v>596</v>
      </c>
      <c r="P223" s="258"/>
      <c r="Q223" s="262" t="s">
        <v>2940</v>
      </c>
      <c r="R223" s="257" t="s">
        <v>2941</v>
      </c>
      <c r="S223" s="260" t="str">
        <f t="shared" si="3"/>
        <v>CNE1</v>
      </c>
      <c r="T223" s="1394" t="s">
        <v>2542</v>
      </c>
      <c r="W223" s="291" t="s">
        <v>2949</v>
      </c>
      <c r="X223" s="257" t="s">
        <v>2944</v>
      </c>
      <c r="Y223" s="257" t="s">
        <v>3002</v>
      </c>
      <c r="Z223" s="257" t="s">
        <v>596</v>
      </c>
      <c r="AA223" s="257" t="s">
        <v>2952</v>
      </c>
      <c r="AB223" s="257" t="s">
        <v>596</v>
      </c>
      <c r="AC223" s="257" t="s">
        <v>2933</v>
      </c>
      <c r="AD223" s="312">
        <v>0</v>
      </c>
      <c r="AE223" s="257"/>
      <c r="AF223" s="313" t="s">
        <v>2934</v>
      </c>
      <c r="AG223" s="321">
        <v>4279</v>
      </c>
      <c r="AH223" s="321">
        <v>21396</v>
      </c>
      <c r="AI223" s="257" t="s">
        <v>2953</v>
      </c>
      <c r="AJ223" s="257" t="s">
        <v>2953</v>
      </c>
      <c r="AK223" s="257" t="s">
        <v>2933</v>
      </c>
      <c r="AL223" s="312">
        <v>0</v>
      </c>
      <c r="AM223" s="257"/>
      <c r="AN223" s="313" t="s">
        <v>2934</v>
      </c>
      <c r="AO223" s="321">
        <v>4279</v>
      </c>
      <c r="AP223" s="321">
        <v>21396</v>
      </c>
      <c r="AQ223" s="257" t="s">
        <v>2953</v>
      </c>
      <c r="AR223" s="257" t="s">
        <v>2953</v>
      </c>
    </row>
    <row r="224" spans="7:44">
      <c r="G224" s="1394" t="s">
        <v>2943</v>
      </c>
      <c r="H224" s="1394" t="s">
        <v>2542</v>
      </c>
      <c r="I224" s="1394" t="s">
        <v>355</v>
      </c>
      <c r="J224" s="1394" t="s">
        <v>539</v>
      </c>
      <c r="L224" s="1394" t="s">
        <v>2943</v>
      </c>
      <c r="M224" s="257" t="s">
        <v>2944</v>
      </c>
      <c r="N224" s="1394" t="s">
        <v>2542</v>
      </c>
      <c r="O224" s="1394" t="s">
        <v>596</v>
      </c>
      <c r="P224" s="258"/>
      <c r="Q224" s="262" t="s">
        <v>2943</v>
      </c>
      <c r="R224" s="257" t="s">
        <v>2944</v>
      </c>
      <c r="S224" s="260" t="str">
        <f t="shared" si="3"/>
        <v>CNE1</v>
      </c>
      <c r="T224" s="1394" t="s">
        <v>2542</v>
      </c>
      <c r="W224" s="291" t="s">
        <v>2931</v>
      </c>
      <c r="X224" s="257" t="s">
        <v>2941</v>
      </c>
      <c r="Y224" s="257" t="s">
        <v>3002</v>
      </c>
      <c r="Z224" s="304" t="s">
        <v>596</v>
      </c>
      <c r="AA224" s="257" t="s">
        <v>2952</v>
      </c>
      <c r="AB224" s="304" t="s">
        <v>2950</v>
      </c>
      <c r="AC224" s="313" t="s">
        <v>2933</v>
      </c>
      <c r="AD224" s="314">
        <v>0</v>
      </c>
      <c r="AE224" s="313"/>
      <c r="AF224" s="313" t="s">
        <v>2934</v>
      </c>
      <c r="AG224" s="320">
        <v>4279</v>
      </c>
      <c r="AH224" s="320">
        <v>21396</v>
      </c>
      <c r="AI224" s="257" t="s">
        <v>2953</v>
      </c>
      <c r="AJ224" s="257" t="s">
        <v>2953</v>
      </c>
      <c r="AK224" s="313" t="s">
        <v>2933</v>
      </c>
      <c r="AL224" s="326">
        <v>0</v>
      </c>
      <c r="AM224" s="313"/>
      <c r="AN224" s="313" t="s">
        <v>2934</v>
      </c>
      <c r="AO224" s="320">
        <v>4279</v>
      </c>
      <c r="AP224" s="320">
        <v>21396</v>
      </c>
      <c r="AQ224" s="257" t="s">
        <v>2953</v>
      </c>
      <c r="AR224" s="257" t="s">
        <v>2953</v>
      </c>
    </row>
    <row r="225" spans="7:44">
      <c r="G225" s="1394" t="s">
        <v>237</v>
      </c>
      <c r="H225" s="1394" t="s">
        <v>2544</v>
      </c>
      <c r="I225" s="1394" t="s">
        <v>408</v>
      </c>
      <c r="J225" s="1394" t="s">
        <v>539</v>
      </c>
      <c r="L225" s="1394" t="s">
        <v>237</v>
      </c>
      <c r="M225" s="257" t="s">
        <v>2929</v>
      </c>
      <c r="N225" s="1394" t="s">
        <v>2544</v>
      </c>
      <c r="O225" s="1394" t="s">
        <v>596</v>
      </c>
      <c r="P225" s="258"/>
      <c r="Q225" s="262" t="s">
        <v>237</v>
      </c>
      <c r="R225" s="257" t="s">
        <v>2929</v>
      </c>
      <c r="S225" s="260" t="str">
        <f t="shared" si="3"/>
        <v>CNE2</v>
      </c>
      <c r="T225" s="1394" t="s">
        <v>2544</v>
      </c>
      <c r="W225" s="291" t="s">
        <v>2931</v>
      </c>
      <c r="X225" s="257" t="s">
        <v>2929</v>
      </c>
      <c r="Y225" s="257" t="s">
        <v>3003</v>
      </c>
      <c r="Z225" s="257" t="s">
        <v>596</v>
      </c>
      <c r="AA225" s="257" t="s">
        <v>2952</v>
      </c>
      <c r="AB225" s="257" t="s">
        <v>596</v>
      </c>
      <c r="AC225" s="257" t="s">
        <v>2933</v>
      </c>
      <c r="AD225" s="312">
        <v>0</v>
      </c>
      <c r="AE225" s="257"/>
      <c r="AF225" s="313" t="s">
        <v>2934</v>
      </c>
      <c r="AG225" s="320">
        <v>4279</v>
      </c>
      <c r="AH225" s="320">
        <v>21396</v>
      </c>
      <c r="AI225" s="257" t="s">
        <v>2953</v>
      </c>
      <c r="AJ225" s="257" t="s">
        <v>2953</v>
      </c>
      <c r="AK225" s="257" t="s">
        <v>2933</v>
      </c>
      <c r="AL225" s="312">
        <v>0</v>
      </c>
      <c r="AM225" s="257"/>
      <c r="AN225" s="313" t="s">
        <v>2934</v>
      </c>
      <c r="AO225" s="320">
        <v>4279</v>
      </c>
      <c r="AP225" s="320">
        <v>21396</v>
      </c>
      <c r="AQ225" s="257" t="s">
        <v>2953</v>
      </c>
      <c r="AR225" s="257" t="s">
        <v>2953</v>
      </c>
    </row>
    <row r="226" spans="7:44">
      <c r="G226" s="1394" t="s">
        <v>205</v>
      </c>
      <c r="H226" s="1394" t="s">
        <v>2544</v>
      </c>
      <c r="I226" s="1394" t="s">
        <v>408</v>
      </c>
      <c r="J226" s="1394" t="s">
        <v>539</v>
      </c>
      <c r="L226" s="1394" t="s">
        <v>205</v>
      </c>
      <c r="M226" s="257" t="s">
        <v>2936</v>
      </c>
      <c r="N226" s="1394" t="s">
        <v>2544</v>
      </c>
      <c r="O226" s="1394" t="s">
        <v>596</v>
      </c>
      <c r="P226" s="258"/>
      <c r="Q226" s="262" t="s">
        <v>205</v>
      </c>
      <c r="R226" s="257" t="s">
        <v>2936</v>
      </c>
      <c r="S226" s="260" t="str">
        <f t="shared" si="3"/>
        <v>CNE2</v>
      </c>
      <c r="T226" s="1394" t="s">
        <v>2544</v>
      </c>
      <c r="W226" s="291" t="s">
        <v>2931</v>
      </c>
      <c r="X226" s="257" t="s">
        <v>2936</v>
      </c>
      <c r="Y226" s="257" t="s">
        <v>3003</v>
      </c>
      <c r="Z226" s="304" t="s">
        <v>596</v>
      </c>
      <c r="AA226" s="257" t="s">
        <v>2952</v>
      </c>
      <c r="AB226" s="304" t="s">
        <v>596</v>
      </c>
      <c r="AC226" s="313" t="s">
        <v>2933</v>
      </c>
      <c r="AD226" s="312">
        <v>0</v>
      </c>
      <c r="AE226" s="313"/>
      <c r="AF226" s="313" t="s">
        <v>2934</v>
      </c>
      <c r="AG226" s="320">
        <v>4279</v>
      </c>
      <c r="AH226" s="320">
        <v>21396</v>
      </c>
      <c r="AI226" s="257" t="s">
        <v>2953</v>
      </c>
      <c r="AJ226" s="257" t="s">
        <v>2953</v>
      </c>
      <c r="AK226" s="313" t="s">
        <v>2933</v>
      </c>
      <c r="AL226" s="312">
        <v>0</v>
      </c>
      <c r="AM226" s="313"/>
      <c r="AN226" s="313" t="s">
        <v>2934</v>
      </c>
      <c r="AO226" s="320">
        <v>4279</v>
      </c>
      <c r="AP226" s="320">
        <v>21396</v>
      </c>
      <c r="AQ226" s="257" t="s">
        <v>2953</v>
      </c>
      <c r="AR226" s="257" t="s">
        <v>2953</v>
      </c>
    </row>
    <row r="227" spans="7:44">
      <c r="G227" s="1394" t="s">
        <v>449</v>
      </c>
      <c r="H227" s="1394" t="s">
        <v>2544</v>
      </c>
      <c r="I227" s="1394" t="s">
        <v>408</v>
      </c>
      <c r="J227" s="1394" t="s">
        <v>539</v>
      </c>
      <c r="L227" s="1394" t="s">
        <v>449</v>
      </c>
      <c r="M227" s="257" t="s">
        <v>2938</v>
      </c>
      <c r="N227" s="1394" t="s">
        <v>2544</v>
      </c>
      <c r="O227" s="1394" t="s">
        <v>596</v>
      </c>
      <c r="P227" s="258"/>
      <c r="Q227" s="262" t="s">
        <v>449</v>
      </c>
      <c r="R227" s="257" t="s">
        <v>2938</v>
      </c>
      <c r="S227" s="260" t="str">
        <f t="shared" si="3"/>
        <v>CNE2</v>
      </c>
      <c r="T227" s="1394" t="s">
        <v>2544</v>
      </c>
      <c r="W227" s="291" t="s">
        <v>2931</v>
      </c>
      <c r="X227" s="257" t="s">
        <v>2938</v>
      </c>
      <c r="Y227" s="257" t="s">
        <v>3003</v>
      </c>
      <c r="Z227" s="304" t="s">
        <v>596</v>
      </c>
      <c r="AA227" s="257" t="s">
        <v>2952</v>
      </c>
      <c r="AB227" s="304" t="s">
        <v>596</v>
      </c>
      <c r="AC227" s="313" t="s">
        <v>2933</v>
      </c>
      <c r="AD227" s="312">
        <v>0</v>
      </c>
      <c r="AE227" s="313"/>
      <c r="AF227" s="313" t="s">
        <v>2934</v>
      </c>
      <c r="AG227" s="320">
        <v>4279</v>
      </c>
      <c r="AH227" s="320">
        <v>21396</v>
      </c>
      <c r="AI227" s="257" t="s">
        <v>2953</v>
      </c>
      <c r="AJ227" s="257" t="s">
        <v>2953</v>
      </c>
      <c r="AK227" s="313" t="s">
        <v>2933</v>
      </c>
      <c r="AL227" s="312">
        <v>0</v>
      </c>
      <c r="AM227" s="313"/>
      <c r="AN227" s="313" t="s">
        <v>2934</v>
      </c>
      <c r="AO227" s="320">
        <v>4279</v>
      </c>
      <c r="AP227" s="320">
        <v>21396</v>
      </c>
      <c r="AQ227" s="257" t="s">
        <v>2953</v>
      </c>
      <c r="AR227" s="257" t="s">
        <v>2953</v>
      </c>
    </row>
    <row r="228" spans="7:44">
      <c r="G228" s="1394" t="s">
        <v>2940</v>
      </c>
      <c r="H228" s="1394" t="s">
        <v>2544</v>
      </c>
      <c r="I228" s="1394" t="s">
        <v>408</v>
      </c>
      <c r="J228" s="1394" t="s">
        <v>539</v>
      </c>
      <c r="L228" s="1394" t="s">
        <v>2940</v>
      </c>
      <c r="M228" s="257" t="s">
        <v>2941</v>
      </c>
      <c r="N228" s="1394" t="s">
        <v>2544</v>
      </c>
      <c r="O228" s="1394" t="s">
        <v>596</v>
      </c>
      <c r="P228" s="258"/>
      <c r="Q228" s="262" t="s">
        <v>2940</v>
      </c>
      <c r="R228" s="257" t="s">
        <v>2941</v>
      </c>
      <c r="S228" s="260" t="str">
        <f t="shared" si="3"/>
        <v>CNE2</v>
      </c>
      <c r="T228" s="1394" t="s">
        <v>2544</v>
      </c>
      <c r="W228" s="291" t="s">
        <v>2949</v>
      </c>
      <c r="X228" s="257" t="s">
        <v>2944</v>
      </c>
      <c r="Y228" s="257" t="s">
        <v>3003</v>
      </c>
      <c r="Z228" s="257" t="s">
        <v>596</v>
      </c>
      <c r="AA228" s="257" t="s">
        <v>2952</v>
      </c>
      <c r="AB228" s="257" t="s">
        <v>596</v>
      </c>
      <c r="AC228" s="257" t="s">
        <v>2933</v>
      </c>
      <c r="AD228" s="312">
        <v>0</v>
      </c>
      <c r="AE228" s="257"/>
      <c r="AF228" s="313" t="s">
        <v>2934</v>
      </c>
      <c r="AG228" s="321">
        <v>4279</v>
      </c>
      <c r="AH228" s="321">
        <v>21396</v>
      </c>
      <c r="AI228" s="257" t="s">
        <v>2953</v>
      </c>
      <c r="AJ228" s="257" t="s">
        <v>2953</v>
      </c>
      <c r="AK228" s="257" t="s">
        <v>2933</v>
      </c>
      <c r="AL228" s="312">
        <v>0</v>
      </c>
      <c r="AM228" s="257"/>
      <c r="AN228" s="313" t="s">
        <v>2934</v>
      </c>
      <c r="AO228" s="321">
        <v>4279</v>
      </c>
      <c r="AP228" s="321">
        <v>21396</v>
      </c>
      <c r="AQ228" s="257" t="s">
        <v>2953</v>
      </c>
      <c r="AR228" s="257" t="s">
        <v>2953</v>
      </c>
    </row>
    <row r="229" spans="7:44">
      <c r="G229" s="1394" t="s">
        <v>2943</v>
      </c>
      <c r="H229" s="1394" t="s">
        <v>2544</v>
      </c>
      <c r="I229" s="1394" t="s">
        <v>408</v>
      </c>
      <c r="J229" s="1394" t="s">
        <v>539</v>
      </c>
      <c r="L229" s="1394" t="s">
        <v>2943</v>
      </c>
      <c r="M229" s="257" t="s">
        <v>2944</v>
      </c>
      <c r="N229" s="1394" t="s">
        <v>2544</v>
      </c>
      <c r="O229" s="1394" t="s">
        <v>596</v>
      </c>
      <c r="P229" s="258"/>
      <c r="Q229" s="262" t="s">
        <v>2943</v>
      </c>
      <c r="R229" s="257" t="s">
        <v>2944</v>
      </c>
      <c r="S229" s="260" t="str">
        <f t="shared" si="3"/>
        <v>CNE2</v>
      </c>
      <c r="T229" s="1394" t="s">
        <v>2544</v>
      </c>
      <c r="W229" s="291" t="s">
        <v>2931</v>
      </c>
      <c r="X229" s="257" t="s">
        <v>2941</v>
      </c>
      <c r="Y229" s="257" t="s">
        <v>3003</v>
      </c>
      <c r="Z229" s="304" t="s">
        <v>596</v>
      </c>
      <c r="AA229" s="257" t="s">
        <v>2952</v>
      </c>
      <c r="AB229" s="304" t="s">
        <v>2950</v>
      </c>
      <c r="AC229" s="313" t="s">
        <v>2933</v>
      </c>
      <c r="AD229" s="314">
        <v>0</v>
      </c>
      <c r="AE229" s="313"/>
      <c r="AF229" s="313" t="s">
        <v>2934</v>
      </c>
      <c r="AG229" s="320">
        <v>4279</v>
      </c>
      <c r="AH229" s="320">
        <v>21396</v>
      </c>
      <c r="AI229" s="257" t="s">
        <v>2953</v>
      </c>
      <c r="AJ229" s="257" t="s">
        <v>2953</v>
      </c>
      <c r="AK229" s="313" t="s">
        <v>2933</v>
      </c>
      <c r="AL229" s="326">
        <v>0</v>
      </c>
      <c r="AM229" s="313"/>
      <c r="AN229" s="313" t="s">
        <v>2934</v>
      </c>
      <c r="AO229" s="320">
        <v>4279</v>
      </c>
      <c r="AP229" s="320">
        <v>21396</v>
      </c>
      <c r="AQ229" s="257" t="s">
        <v>2953</v>
      </c>
      <c r="AR229" s="257" t="s">
        <v>2953</v>
      </c>
    </row>
    <row r="230" spans="7:44">
      <c r="G230" s="1394" t="s">
        <v>237</v>
      </c>
      <c r="H230" s="1394" t="s">
        <v>2546</v>
      </c>
      <c r="I230" s="1394" t="s">
        <v>3004</v>
      </c>
      <c r="J230" s="1394" t="s">
        <v>539</v>
      </c>
      <c r="L230" s="1394" t="s">
        <v>237</v>
      </c>
      <c r="M230" s="257" t="s">
        <v>2929</v>
      </c>
      <c r="N230" s="1394" t="s">
        <v>2546</v>
      </c>
      <c r="O230" s="1394" t="s">
        <v>596</v>
      </c>
      <c r="P230" s="258"/>
      <c r="Q230" s="262" t="s">
        <v>237</v>
      </c>
      <c r="R230" s="257" t="s">
        <v>2929</v>
      </c>
      <c r="S230" s="260" t="str">
        <f t="shared" si="3"/>
        <v>CNE3</v>
      </c>
      <c r="T230" s="1394" t="s">
        <v>2546</v>
      </c>
      <c r="W230" s="291" t="s">
        <v>2931</v>
      </c>
      <c r="X230" s="257" t="s">
        <v>2929</v>
      </c>
      <c r="Y230" s="257" t="s">
        <v>3005</v>
      </c>
      <c r="Z230" s="257" t="s">
        <v>596</v>
      </c>
      <c r="AA230" s="257" t="s">
        <v>2952</v>
      </c>
      <c r="AB230" s="257" t="s">
        <v>596</v>
      </c>
      <c r="AC230" s="257" t="s">
        <v>2933</v>
      </c>
      <c r="AD230" s="312">
        <v>0</v>
      </c>
      <c r="AE230" s="257"/>
      <c r="AF230" s="313" t="s">
        <v>2934</v>
      </c>
      <c r="AG230" s="320">
        <v>4279</v>
      </c>
      <c r="AH230" s="320">
        <v>21396</v>
      </c>
      <c r="AI230" s="257" t="s">
        <v>2953</v>
      </c>
      <c r="AJ230" s="257" t="s">
        <v>2953</v>
      </c>
      <c r="AK230" s="257" t="s">
        <v>2933</v>
      </c>
      <c r="AL230" s="312">
        <v>0</v>
      </c>
      <c r="AM230" s="257"/>
      <c r="AN230" s="313" t="s">
        <v>2934</v>
      </c>
      <c r="AO230" s="320">
        <v>4279</v>
      </c>
      <c r="AP230" s="320">
        <v>21396</v>
      </c>
      <c r="AQ230" s="257" t="s">
        <v>2953</v>
      </c>
      <c r="AR230" s="257" t="s">
        <v>2953</v>
      </c>
    </row>
    <row r="231" spans="7:44">
      <c r="G231" s="1394" t="s">
        <v>205</v>
      </c>
      <c r="H231" s="1394" t="s">
        <v>2546</v>
      </c>
      <c r="I231" s="1394" t="s">
        <v>3004</v>
      </c>
      <c r="J231" s="1394" t="s">
        <v>539</v>
      </c>
      <c r="L231" s="1394" t="s">
        <v>205</v>
      </c>
      <c r="M231" s="257" t="s">
        <v>2936</v>
      </c>
      <c r="N231" s="1394" t="s">
        <v>2546</v>
      </c>
      <c r="O231" s="1394" t="s">
        <v>596</v>
      </c>
      <c r="P231" s="258"/>
      <c r="Q231" s="262" t="s">
        <v>205</v>
      </c>
      <c r="R231" s="257" t="s">
        <v>2936</v>
      </c>
      <c r="S231" s="260" t="str">
        <f t="shared" si="3"/>
        <v>CNE3</v>
      </c>
      <c r="T231" s="1394" t="s">
        <v>2546</v>
      </c>
      <c r="W231" s="291" t="s">
        <v>2931</v>
      </c>
      <c r="X231" s="257" t="s">
        <v>2936</v>
      </c>
      <c r="Y231" s="257" t="s">
        <v>3005</v>
      </c>
      <c r="Z231" s="304" t="s">
        <v>596</v>
      </c>
      <c r="AA231" s="257" t="s">
        <v>2952</v>
      </c>
      <c r="AB231" s="304" t="s">
        <v>596</v>
      </c>
      <c r="AC231" s="313" t="s">
        <v>2933</v>
      </c>
      <c r="AD231" s="312">
        <v>0</v>
      </c>
      <c r="AE231" s="313"/>
      <c r="AF231" s="313" t="s">
        <v>2934</v>
      </c>
      <c r="AG231" s="320">
        <v>4279</v>
      </c>
      <c r="AH231" s="320">
        <v>21396</v>
      </c>
      <c r="AI231" s="257" t="s">
        <v>2953</v>
      </c>
      <c r="AJ231" s="257" t="s">
        <v>2953</v>
      </c>
      <c r="AK231" s="313" t="s">
        <v>2933</v>
      </c>
      <c r="AL231" s="312">
        <v>0</v>
      </c>
      <c r="AM231" s="313"/>
      <c r="AN231" s="313" t="s">
        <v>2934</v>
      </c>
      <c r="AO231" s="320">
        <v>4279</v>
      </c>
      <c r="AP231" s="320">
        <v>21396</v>
      </c>
      <c r="AQ231" s="257" t="s">
        <v>2953</v>
      </c>
      <c r="AR231" s="257" t="s">
        <v>2953</v>
      </c>
    </row>
    <row r="232" spans="7:44">
      <c r="G232" s="1394" t="s">
        <v>449</v>
      </c>
      <c r="H232" s="1394" t="s">
        <v>2546</v>
      </c>
      <c r="I232" s="1394" t="s">
        <v>3004</v>
      </c>
      <c r="J232" s="1394" t="s">
        <v>539</v>
      </c>
      <c r="L232" s="1394" t="s">
        <v>449</v>
      </c>
      <c r="M232" s="257" t="s">
        <v>2938</v>
      </c>
      <c r="N232" s="1394" t="s">
        <v>2546</v>
      </c>
      <c r="O232" s="1394" t="s">
        <v>596</v>
      </c>
      <c r="P232" s="258"/>
      <c r="Q232" s="262" t="s">
        <v>449</v>
      </c>
      <c r="R232" s="257" t="s">
        <v>2938</v>
      </c>
      <c r="S232" s="260" t="str">
        <f t="shared" si="3"/>
        <v>CNE3</v>
      </c>
      <c r="T232" s="1394" t="s">
        <v>2546</v>
      </c>
      <c r="W232" s="291" t="s">
        <v>2931</v>
      </c>
      <c r="X232" s="257" t="s">
        <v>2938</v>
      </c>
      <c r="Y232" s="257" t="s">
        <v>3005</v>
      </c>
      <c r="Z232" s="304" t="s">
        <v>596</v>
      </c>
      <c r="AA232" s="257" t="s">
        <v>2952</v>
      </c>
      <c r="AB232" s="304" t="s">
        <v>596</v>
      </c>
      <c r="AC232" s="313" t="s">
        <v>2933</v>
      </c>
      <c r="AD232" s="312">
        <v>0</v>
      </c>
      <c r="AE232" s="313"/>
      <c r="AF232" s="313" t="s">
        <v>2934</v>
      </c>
      <c r="AG232" s="320">
        <v>4279</v>
      </c>
      <c r="AH232" s="320">
        <v>21396</v>
      </c>
      <c r="AI232" s="257" t="s">
        <v>2953</v>
      </c>
      <c r="AJ232" s="257" t="s">
        <v>2953</v>
      </c>
      <c r="AK232" s="313" t="s">
        <v>2933</v>
      </c>
      <c r="AL232" s="312">
        <v>0</v>
      </c>
      <c r="AM232" s="313"/>
      <c r="AN232" s="313" t="s">
        <v>2934</v>
      </c>
      <c r="AO232" s="320">
        <v>4279</v>
      </c>
      <c r="AP232" s="320">
        <v>21396</v>
      </c>
      <c r="AQ232" s="257" t="s">
        <v>2953</v>
      </c>
      <c r="AR232" s="257" t="s">
        <v>2953</v>
      </c>
    </row>
    <row r="233" spans="7:44">
      <c r="G233" s="1394" t="s">
        <v>2940</v>
      </c>
      <c r="H233" s="1394" t="s">
        <v>2546</v>
      </c>
      <c r="I233" s="1394" t="s">
        <v>3004</v>
      </c>
      <c r="J233" s="1394" t="s">
        <v>539</v>
      </c>
      <c r="L233" s="1394" t="s">
        <v>2940</v>
      </c>
      <c r="M233" s="257" t="s">
        <v>2941</v>
      </c>
      <c r="N233" s="1394" t="s">
        <v>2546</v>
      </c>
      <c r="O233" s="1394" t="s">
        <v>596</v>
      </c>
      <c r="P233" s="258"/>
      <c r="Q233" s="262" t="s">
        <v>2940</v>
      </c>
      <c r="R233" s="257" t="s">
        <v>2941</v>
      </c>
      <c r="S233" s="260" t="str">
        <f t="shared" si="3"/>
        <v>CNE3</v>
      </c>
      <c r="T233" s="1394" t="s">
        <v>2546</v>
      </c>
      <c r="W233" s="291" t="s">
        <v>2949</v>
      </c>
      <c r="X233" s="257" t="s">
        <v>2944</v>
      </c>
      <c r="Y233" s="257" t="s">
        <v>3005</v>
      </c>
      <c r="Z233" s="257" t="s">
        <v>596</v>
      </c>
      <c r="AA233" s="257" t="s">
        <v>2952</v>
      </c>
      <c r="AB233" s="257" t="s">
        <v>596</v>
      </c>
      <c r="AC233" s="257" t="s">
        <v>2933</v>
      </c>
      <c r="AD233" s="312">
        <v>0</v>
      </c>
      <c r="AE233" s="257"/>
      <c r="AF233" s="313" t="s">
        <v>2934</v>
      </c>
      <c r="AG233" s="321">
        <v>4279</v>
      </c>
      <c r="AH233" s="321">
        <v>21396</v>
      </c>
      <c r="AI233" s="257" t="s">
        <v>2953</v>
      </c>
      <c r="AJ233" s="257" t="s">
        <v>2953</v>
      </c>
      <c r="AK233" s="257" t="s">
        <v>2933</v>
      </c>
      <c r="AL233" s="312">
        <v>0</v>
      </c>
      <c r="AM233" s="257"/>
      <c r="AN233" s="313" t="s">
        <v>2934</v>
      </c>
      <c r="AO233" s="321">
        <v>4279</v>
      </c>
      <c r="AP233" s="321">
        <v>21396</v>
      </c>
      <c r="AQ233" s="257" t="s">
        <v>2953</v>
      </c>
      <c r="AR233" s="257" t="s">
        <v>2953</v>
      </c>
    </row>
    <row r="234" spans="7:44">
      <c r="G234" s="1394" t="s">
        <v>2943</v>
      </c>
      <c r="H234" s="1394" t="s">
        <v>2546</v>
      </c>
      <c r="I234" s="1394" t="s">
        <v>3004</v>
      </c>
      <c r="J234" s="1394" t="s">
        <v>539</v>
      </c>
      <c r="L234" s="1394" t="s">
        <v>2943</v>
      </c>
      <c r="M234" s="257" t="s">
        <v>2944</v>
      </c>
      <c r="N234" s="1394" t="s">
        <v>2546</v>
      </c>
      <c r="O234" s="1394" t="s">
        <v>596</v>
      </c>
      <c r="P234" s="258"/>
      <c r="Q234" s="262" t="s">
        <v>2943</v>
      </c>
      <c r="R234" s="257" t="s">
        <v>2944</v>
      </c>
      <c r="S234" s="260" t="str">
        <f t="shared" si="3"/>
        <v>CNE3</v>
      </c>
      <c r="T234" s="1394" t="s">
        <v>2546</v>
      </c>
      <c r="W234" s="291" t="s">
        <v>2931</v>
      </c>
      <c r="X234" s="257" t="s">
        <v>2941</v>
      </c>
      <c r="Y234" s="257" t="s">
        <v>3005</v>
      </c>
      <c r="Z234" s="304" t="s">
        <v>596</v>
      </c>
      <c r="AA234" s="257" t="s">
        <v>2952</v>
      </c>
      <c r="AB234" s="304" t="s">
        <v>2950</v>
      </c>
      <c r="AC234" s="313" t="s">
        <v>2933</v>
      </c>
      <c r="AD234" s="314">
        <v>0</v>
      </c>
      <c r="AE234" s="313"/>
      <c r="AF234" s="313" t="s">
        <v>2934</v>
      </c>
      <c r="AG234" s="320">
        <v>4279</v>
      </c>
      <c r="AH234" s="320">
        <v>21396</v>
      </c>
      <c r="AI234" s="257" t="s">
        <v>2953</v>
      </c>
      <c r="AJ234" s="257" t="s">
        <v>2953</v>
      </c>
      <c r="AK234" s="313" t="s">
        <v>2933</v>
      </c>
      <c r="AL234" s="326">
        <v>0</v>
      </c>
      <c r="AM234" s="313"/>
      <c r="AN234" s="313" t="s">
        <v>2934</v>
      </c>
      <c r="AO234" s="320">
        <v>4279</v>
      </c>
      <c r="AP234" s="320">
        <v>21396</v>
      </c>
      <c r="AQ234" s="257" t="s">
        <v>2953</v>
      </c>
      <c r="AR234" s="257" t="s">
        <v>2953</v>
      </c>
    </row>
    <row r="235" spans="7:44">
      <c r="G235" s="1394" t="s">
        <v>237</v>
      </c>
      <c r="H235" s="1394" t="s">
        <v>2548</v>
      </c>
      <c r="I235" s="1394" t="s">
        <v>2383</v>
      </c>
      <c r="J235" s="1394" t="s">
        <v>539</v>
      </c>
      <c r="L235" s="1394" t="s">
        <v>237</v>
      </c>
      <c r="M235" s="257" t="s">
        <v>2929</v>
      </c>
      <c r="N235" s="1394" t="s">
        <v>2548</v>
      </c>
      <c r="O235" s="1394" t="s">
        <v>596</v>
      </c>
      <c r="P235" s="258"/>
      <c r="Q235" s="262" t="s">
        <v>237</v>
      </c>
      <c r="R235" s="257" t="s">
        <v>2929</v>
      </c>
      <c r="S235" s="260" t="str">
        <f t="shared" si="3"/>
        <v>CNE4</v>
      </c>
      <c r="T235" s="1394" t="s">
        <v>2548</v>
      </c>
      <c r="W235" s="291" t="s">
        <v>2931</v>
      </c>
      <c r="X235" s="257" t="s">
        <v>2929</v>
      </c>
      <c r="Y235" s="257" t="s">
        <v>3006</v>
      </c>
      <c r="Z235" s="257" t="s">
        <v>596</v>
      </c>
      <c r="AA235" s="257" t="s">
        <v>2952</v>
      </c>
      <c r="AB235" s="257" t="s">
        <v>596</v>
      </c>
      <c r="AC235" s="257" t="s">
        <v>2933</v>
      </c>
      <c r="AD235" s="312">
        <v>0</v>
      </c>
      <c r="AE235" s="257"/>
      <c r="AF235" s="313" t="s">
        <v>2934</v>
      </c>
      <c r="AG235" s="320">
        <v>4279</v>
      </c>
      <c r="AH235" s="320">
        <v>21396</v>
      </c>
      <c r="AI235" s="257" t="s">
        <v>2953</v>
      </c>
      <c r="AJ235" s="257" t="s">
        <v>2953</v>
      </c>
      <c r="AK235" s="257" t="s">
        <v>2933</v>
      </c>
      <c r="AL235" s="312">
        <v>0</v>
      </c>
      <c r="AM235" s="257"/>
      <c r="AN235" s="313" t="s">
        <v>2934</v>
      </c>
      <c r="AO235" s="320">
        <v>4279</v>
      </c>
      <c r="AP235" s="320">
        <v>21396</v>
      </c>
      <c r="AQ235" s="257" t="s">
        <v>2953</v>
      </c>
      <c r="AR235" s="257" t="s">
        <v>2953</v>
      </c>
    </row>
    <row r="236" spans="7:44">
      <c r="G236" s="1394" t="s">
        <v>205</v>
      </c>
      <c r="H236" s="1394" t="s">
        <v>2548</v>
      </c>
      <c r="I236" s="1394" t="s">
        <v>2383</v>
      </c>
      <c r="J236" s="1394" t="s">
        <v>539</v>
      </c>
      <c r="L236" s="1394" t="s">
        <v>205</v>
      </c>
      <c r="M236" s="257" t="s">
        <v>2936</v>
      </c>
      <c r="N236" s="1394" t="s">
        <v>2548</v>
      </c>
      <c r="O236" s="1394" t="s">
        <v>596</v>
      </c>
      <c r="P236" s="258"/>
      <c r="Q236" s="262" t="s">
        <v>205</v>
      </c>
      <c r="R236" s="257" t="s">
        <v>2936</v>
      </c>
      <c r="S236" s="260" t="str">
        <f t="shared" si="3"/>
        <v>CNE4</v>
      </c>
      <c r="T236" s="1394" t="s">
        <v>2548</v>
      </c>
      <c r="W236" s="291" t="s">
        <v>2931</v>
      </c>
      <c r="X236" s="257" t="s">
        <v>2936</v>
      </c>
      <c r="Y236" s="257" t="s">
        <v>3006</v>
      </c>
      <c r="Z236" s="304" t="s">
        <v>596</v>
      </c>
      <c r="AA236" s="257" t="s">
        <v>2952</v>
      </c>
      <c r="AB236" s="304" t="s">
        <v>596</v>
      </c>
      <c r="AC236" s="313" t="s">
        <v>2933</v>
      </c>
      <c r="AD236" s="312">
        <v>0</v>
      </c>
      <c r="AE236" s="313"/>
      <c r="AF236" s="313" t="s">
        <v>2934</v>
      </c>
      <c r="AG236" s="320">
        <v>4279</v>
      </c>
      <c r="AH236" s="320">
        <v>21396</v>
      </c>
      <c r="AI236" s="257" t="s">
        <v>2953</v>
      </c>
      <c r="AJ236" s="257" t="s">
        <v>2953</v>
      </c>
      <c r="AK236" s="313" t="s">
        <v>2933</v>
      </c>
      <c r="AL236" s="312">
        <v>0</v>
      </c>
      <c r="AM236" s="313"/>
      <c r="AN236" s="313" t="s">
        <v>2934</v>
      </c>
      <c r="AO236" s="320">
        <v>4279</v>
      </c>
      <c r="AP236" s="320">
        <v>21396</v>
      </c>
      <c r="AQ236" s="257" t="s">
        <v>2953</v>
      </c>
      <c r="AR236" s="257" t="s">
        <v>2953</v>
      </c>
    </row>
    <row r="237" spans="7:44">
      <c r="G237" s="1394" t="s">
        <v>449</v>
      </c>
      <c r="H237" s="1394" t="s">
        <v>2548</v>
      </c>
      <c r="I237" s="1394" t="s">
        <v>2383</v>
      </c>
      <c r="J237" s="1394" t="s">
        <v>539</v>
      </c>
      <c r="L237" s="1394" t="s">
        <v>449</v>
      </c>
      <c r="M237" s="257" t="s">
        <v>2938</v>
      </c>
      <c r="N237" s="1394" t="s">
        <v>2548</v>
      </c>
      <c r="O237" s="1394" t="s">
        <v>596</v>
      </c>
      <c r="P237" s="258"/>
      <c r="Q237" s="262" t="s">
        <v>449</v>
      </c>
      <c r="R237" s="257" t="s">
        <v>2938</v>
      </c>
      <c r="S237" s="260" t="str">
        <f t="shared" si="3"/>
        <v>CNE4</v>
      </c>
      <c r="T237" s="1394" t="s">
        <v>2548</v>
      </c>
      <c r="W237" s="291" t="s">
        <v>2931</v>
      </c>
      <c r="X237" s="257" t="s">
        <v>2938</v>
      </c>
      <c r="Y237" s="257" t="s">
        <v>3006</v>
      </c>
      <c r="Z237" s="304" t="s">
        <v>596</v>
      </c>
      <c r="AA237" s="257" t="s">
        <v>2952</v>
      </c>
      <c r="AB237" s="304" t="s">
        <v>596</v>
      </c>
      <c r="AC237" s="313" t="s">
        <v>2933</v>
      </c>
      <c r="AD237" s="312">
        <v>0</v>
      </c>
      <c r="AE237" s="313"/>
      <c r="AF237" s="313" t="s">
        <v>2934</v>
      </c>
      <c r="AG237" s="320">
        <v>4279</v>
      </c>
      <c r="AH237" s="320">
        <v>21396</v>
      </c>
      <c r="AI237" s="257" t="s">
        <v>2953</v>
      </c>
      <c r="AJ237" s="257" t="s">
        <v>2953</v>
      </c>
      <c r="AK237" s="313" t="s">
        <v>2933</v>
      </c>
      <c r="AL237" s="312">
        <v>0</v>
      </c>
      <c r="AM237" s="313"/>
      <c r="AN237" s="313" t="s">
        <v>2934</v>
      </c>
      <c r="AO237" s="320">
        <v>4279</v>
      </c>
      <c r="AP237" s="320">
        <v>21396</v>
      </c>
      <c r="AQ237" s="257" t="s">
        <v>2953</v>
      </c>
      <c r="AR237" s="257" t="s">
        <v>2953</v>
      </c>
    </row>
    <row r="238" spans="7:44">
      <c r="G238" s="1394" t="s">
        <v>2940</v>
      </c>
      <c r="H238" s="1394" t="s">
        <v>2548</v>
      </c>
      <c r="I238" s="1394" t="s">
        <v>2383</v>
      </c>
      <c r="J238" s="1394" t="s">
        <v>539</v>
      </c>
      <c r="L238" s="1394" t="s">
        <v>2940</v>
      </c>
      <c r="M238" s="257" t="s">
        <v>2941</v>
      </c>
      <c r="N238" s="1394" t="s">
        <v>2548</v>
      </c>
      <c r="O238" s="1394" t="s">
        <v>596</v>
      </c>
      <c r="P238" s="258"/>
      <c r="Q238" s="262" t="s">
        <v>2940</v>
      </c>
      <c r="R238" s="257" t="s">
        <v>2941</v>
      </c>
      <c r="S238" s="260" t="str">
        <f t="shared" si="3"/>
        <v>CNE4</v>
      </c>
      <c r="T238" s="1394" t="s">
        <v>2548</v>
      </c>
      <c r="W238" s="291" t="s">
        <v>2949</v>
      </c>
      <c r="X238" s="257" t="s">
        <v>2944</v>
      </c>
      <c r="Y238" s="257" t="s">
        <v>3006</v>
      </c>
      <c r="Z238" s="257" t="s">
        <v>596</v>
      </c>
      <c r="AA238" s="257" t="s">
        <v>2952</v>
      </c>
      <c r="AB238" s="257" t="s">
        <v>596</v>
      </c>
      <c r="AC238" s="257" t="s">
        <v>2933</v>
      </c>
      <c r="AD238" s="312">
        <v>0</v>
      </c>
      <c r="AE238" s="257"/>
      <c r="AF238" s="313" t="s">
        <v>2934</v>
      </c>
      <c r="AG238" s="321">
        <v>4279</v>
      </c>
      <c r="AH238" s="321">
        <v>21396</v>
      </c>
      <c r="AI238" s="257" t="s">
        <v>2953</v>
      </c>
      <c r="AJ238" s="257" t="s">
        <v>2953</v>
      </c>
      <c r="AK238" s="257" t="s">
        <v>2933</v>
      </c>
      <c r="AL238" s="312">
        <v>0</v>
      </c>
      <c r="AM238" s="257"/>
      <c r="AN238" s="313" t="s">
        <v>2934</v>
      </c>
      <c r="AO238" s="321">
        <v>4279</v>
      </c>
      <c r="AP238" s="321">
        <v>21396</v>
      </c>
      <c r="AQ238" s="257" t="s">
        <v>2953</v>
      </c>
      <c r="AR238" s="257" t="s">
        <v>2953</v>
      </c>
    </row>
    <row r="239" spans="7:44">
      <c r="G239" s="1394" t="s">
        <v>2943</v>
      </c>
      <c r="H239" s="1394" t="s">
        <v>2548</v>
      </c>
      <c r="I239" s="1394" t="s">
        <v>2383</v>
      </c>
      <c r="J239" s="1394" t="s">
        <v>539</v>
      </c>
      <c r="L239" s="1394" t="s">
        <v>2943</v>
      </c>
      <c r="M239" s="257" t="s">
        <v>2944</v>
      </c>
      <c r="N239" s="1394" t="s">
        <v>2548</v>
      </c>
      <c r="O239" s="1394" t="s">
        <v>596</v>
      </c>
      <c r="P239" s="258"/>
      <c r="Q239" s="262" t="s">
        <v>2943</v>
      </c>
      <c r="R239" s="257" t="s">
        <v>2944</v>
      </c>
      <c r="S239" s="260" t="str">
        <f t="shared" si="3"/>
        <v>CNE4</v>
      </c>
      <c r="T239" s="1394" t="s">
        <v>2548</v>
      </c>
      <c r="W239" s="291" t="s">
        <v>2931</v>
      </c>
      <c r="X239" s="257" t="s">
        <v>2941</v>
      </c>
      <c r="Y239" s="257" t="s">
        <v>3006</v>
      </c>
      <c r="Z239" s="304" t="s">
        <v>596</v>
      </c>
      <c r="AA239" s="257" t="s">
        <v>2952</v>
      </c>
      <c r="AB239" s="304" t="s">
        <v>2950</v>
      </c>
      <c r="AC239" s="313" t="s">
        <v>2933</v>
      </c>
      <c r="AD239" s="314">
        <v>0</v>
      </c>
      <c r="AE239" s="313"/>
      <c r="AF239" s="313" t="s">
        <v>2934</v>
      </c>
      <c r="AG239" s="320">
        <v>4279</v>
      </c>
      <c r="AH239" s="320">
        <v>21396</v>
      </c>
      <c r="AI239" s="257" t="s">
        <v>2953</v>
      </c>
      <c r="AJ239" s="257" t="s">
        <v>2953</v>
      </c>
      <c r="AK239" s="313" t="s">
        <v>2933</v>
      </c>
      <c r="AL239" s="326">
        <v>0</v>
      </c>
      <c r="AM239" s="313"/>
      <c r="AN239" s="313" t="s">
        <v>2934</v>
      </c>
      <c r="AO239" s="320">
        <v>4279</v>
      </c>
      <c r="AP239" s="320">
        <v>21396</v>
      </c>
      <c r="AQ239" s="257" t="s">
        <v>2953</v>
      </c>
      <c r="AR239" s="257" t="s">
        <v>2953</v>
      </c>
    </row>
    <row r="240" spans="7:44">
      <c r="G240" s="1394" t="s">
        <v>237</v>
      </c>
      <c r="H240" s="1394" t="s">
        <v>2550</v>
      </c>
      <c r="I240" s="1394" t="s">
        <v>3007</v>
      </c>
      <c r="J240" s="1394" t="s">
        <v>539</v>
      </c>
      <c r="L240" s="1394" t="s">
        <v>237</v>
      </c>
      <c r="M240" s="257" t="s">
        <v>2929</v>
      </c>
      <c r="N240" s="1394" t="s">
        <v>2550</v>
      </c>
      <c r="O240" s="1394" t="s">
        <v>596</v>
      </c>
      <c r="P240" s="258"/>
      <c r="Q240" s="262" t="s">
        <v>237</v>
      </c>
      <c r="R240" s="257" t="s">
        <v>2929</v>
      </c>
      <c r="S240" s="260" t="str">
        <f t="shared" si="3"/>
        <v>CNE5</v>
      </c>
      <c r="T240" s="1394" t="s">
        <v>2550</v>
      </c>
      <c r="W240" s="291" t="s">
        <v>2931</v>
      </c>
      <c r="X240" s="257" t="s">
        <v>2929</v>
      </c>
      <c r="Y240" s="257" t="s">
        <v>3008</v>
      </c>
      <c r="Z240" s="257" t="s">
        <v>596</v>
      </c>
      <c r="AA240" s="257" t="s">
        <v>2952</v>
      </c>
      <c r="AB240" s="257" t="s">
        <v>596</v>
      </c>
      <c r="AC240" s="257" t="s">
        <v>2933</v>
      </c>
      <c r="AD240" s="312">
        <v>0</v>
      </c>
      <c r="AE240" s="257"/>
      <c r="AF240" s="313" t="s">
        <v>2934</v>
      </c>
      <c r="AG240" s="320">
        <v>4279</v>
      </c>
      <c r="AH240" s="320">
        <v>21396</v>
      </c>
      <c r="AI240" s="257" t="s">
        <v>2953</v>
      </c>
      <c r="AJ240" s="257" t="s">
        <v>2953</v>
      </c>
      <c r="AK240" s="257" t="s">
        <v>2933</v>
      </c>
      <c r="AL240" s="312">
        <v>0</v>
      </c>
      <c r="AM240" s="257"/>
      <c r="AN240" s="313" t="s">
        <v>2934</v>
      </c>
      <c r="AO240" s="320">
        <v>4279</v>
      </c>
      <c r="AP240" s="320">
        <v>21396</v>
      </c>
      <c r="AQ240" s="257" t="s">
        <v>2953</v>
      </c>
      <c r="AR240" s="257" t="s">
        <v>2953</v>
      </c>
    </row>
    <row r="241" spans="7:44">
      <c r="G241" s="1394" t="s">
        <v>205</v>
      </c>
      <c r="H241" s="1394" t="s">
        <v>2550</v>
      </c>
      <c r="I241" s="1394" t="s">
        <v>3007</v>
      </c>
      <c r="J241" s="1394" t="s">
        <v>539</v>
      </c>
      <c r="L241" s="1394" t="s">
        <v>205</v>
      </c>
      <c r="M241" s="257" t="s">
        <v>2936</v>
      </c>
      <c r="N241" s="1394" t="s">
        <v>2550</v>
      </c>
      <c r="O241" s="1394" t="s">
        <v>596</v>
      </c>
      <c r="P241" s="258"/>
      <c r="Q241" s="262" t="s">
        <v>205</v>
      </c>
      <c r="R241" s="257" t="s">
        <v>2936</v>
      </c>
      <c r="S241" s="260" t="str">
        <f t="shared" si="3"/>
        <v>CNE5</v>
      </c>
      <c r="T241" s="1394" t="s">
        <v>2550</v>
      </c>
      <c r="W241" s="291" t="s">
        <v>2931</v>
      </c>
      <c r="X241" s="257" t="s">
        <v>2936</v>
      </c>
      <c r="Y241" s="257" t="s">
        <v>3008</v>
      </c>
      <c r="Z241" s="304" t="s">
        <v>596</v>
      </c>
      <c r="AA241" s="257" t="s">
        <v>2952</v>
      </c>
      <c r="AB241" s="304" t="s">
        <v>596</v>
      </c>
      <c r="AC241" s="313" t="s">
        <v>2933</v>
      </c>
      <c r="AD241" s="312">
        <v>0</v>
      </c>
      <c r="AE241" s="313"/>
      <c r="AF241" s="313" t="s">
        <v>2934</v>
      </c>
      <c r="AG241" s="320">
        <v>4279</v>
      </c>
      <c r="AH241" s="320">
        <v>21396</v>
      </c>
      <c r="AI241" s="257" t="s">
        <v>2953</v>
      </c>
      <c r="AJ241" s="257" t="s">
        <v>2953</v>
      </c>
      <c r="AK241" s="313" t="s">
        <v>2933</v>
      </c>
      <c r="AL241" s="312">
        <v>0</v>
      </c>
      <c r="AM241" s="313"/>
      <c r="AN241" s="313" t="s">
        <v>2934</v>
      </c>
      <c r="AO241" s="320">
        <v>4279</v>
      </c>
      <c r="AP241" s="320">
        <v>21396</v>
      </c>
      <c r="AQ241" s="257" t="s">
        <v>2953</v>
      </c>
      <c r="AR241" s="257" t="s">
        <v>2953</v>
      </c>
    </row>
    <row r="242" spans="7:44">
      <c r="G242" s="1394" t="s">
        <v>449</v>
      </c>
      <c r="H242" s="1394" t="s">
        <v>2550</v>
      </c>
      <c r="I242" s="1394" t="s">
        <v>3007</v>
      </c>
      <c r="J242" s="1394" t="s">
        <v>539</v>
      </c>
      <c r="L242" s="1394" t="s">
        <v>449</v>
      </c>
      <c r="M242" s="257" t="s">
        <v>2938</v>
      </c>
      <c r="N242" s="1394" t="s">
        <v>2550</v>
      </c>
      <c r="O242" s="1394" t="s">
        <v>596</v>
      </c>
      <c r="P242" s="258"/>
      <c r="Q242" s="262" t="s">
        <v>449</v>
      </c>
      <c r="R242" s="257" t="s">
        <v>2938</v>
      </c>
      <c r="S242" s="260" t="str">
        <f t="shared" si="3"/>
        <v>CNE5</v>
      </c>
      <c r="T242" s="1394" t="s">
        <v>2550</v>
      </c>
      <c r="W242" s="291" t="s">
        <v>2931</v>
      </c>
      <c r="X242" s="257" t="s">
        <v>2938</v>
      </c>
      <c r="Y242" s="257" t="s">
        <v>3008</v>
      </c>
      <c r="Z242" s="304" t="s">
        <v>596</v>
      </c>
      <c r="AA242" s="257" t="s">
        <v>2952</v>
      </c>
      <c r="AB242" s="304" t="s">
        <v>596</v>
      </c>
      <c r="AC242" s="313" t="s">
        <v>2933</v>
      </c>
      <c r="AD242" s="312">
        <v>0</v>
      </c>
      <c r="AE242" s="313"/>
      <c r="AF242" s="313" t="s">
        <v>2934</v>
      </c>
      <c r="AG242" s="320">
        <v>4279</v>
      </c>
      <c r="AH242" s="320">
        <v>21396</v>
      </c>
      <c r="AI242" s="257" t="s">
        <v>2953</v>
      </c>
      <c r="AJ242" s="257" t="s">
        <v>2953</v>
      </c>
      <c r="AK242" s="313" t="s">
        <v>2933</v>
      </c>
      <c r="AL242" s="312">
        <v>0</v>
      </c>
      <c r="AM242" s="313"/>
      <c r="AN242" s="313" t="s">
        <v>2934</v>
      </c>
      <c r="AO242" s="320">
        <v>4279</v>
      </c>
      <c r="AP242" s="320">
        <v>21396</v>
      </c>
      <c r="AQ242" s="257" t="s">
        <v>2953</v>
      </c>
      <c r="AR242" s="257" t="s">
        <v>2953</v>
      </c>
    </row>
    <row r="243" spans="7:44">
      <c r="G243" s="1394" t="s">
        <v>2940</v>
      </c>
      <c r="H243" s="1394" t="s">
        <v>2550</v>
      </c>
      <c r="I243" s="1394" t="s">
        <v>3007</v>
      </c>
      <c r="J243" s="1394" t="s">
        <v>539</v>
      </c>
      <c r="L243" s="1394" t="s">
        <v>2940</v>
      </c>
      <c r="M243" s="257" t="s">
        <v>2941</v>
      </c>
      <c r="N243" s="1394" t="s">
        <v>2550</v>
      </c>
      <c r="O243" s="1394" t="s">
        <v>596</v>
      </c>
      <c r="P243" s="258"/>
      <c r="Q243" s="262" t="s">
        <v>2940</v>
      </c>
      <c r="R243" s="257" t="s">
        <v>2941</v>
      </c>
      <c r="S243" s="260" t="str">
        <f t="shared" si="3"/>
        <v>CNE5</v>
      </c>
      <c r="T243" s="1394" t="s">
        <v>2550</v>
      </c>
      <c r="W243" s="291" t="s">
        <v>2949</v>
      </c>
      <c r="X243" s="257" t="s">
        <v>2944</v>
      </c>
      <c r="Y243" s="257" t="s">
        <v>3008</v>
      </c>
      <c r="Z243" s="257" t="s">
        <v>596</v>
      </c>
      <c r="AA243" s="257" t="s">
        <v>2952</v>
      </c>
      <c r="AB243" s="257" t="s">
        <v>596</v>
      </c>
      <c r="AC243" s="257" t="s">
        <v>2933</v>
      </c>
      <c r="AD243" s="312">
        <v>0</v>
      </c>
      <c r="AE243" s="257"/>
      <c r="AF243" s="313" t="s">
        <v>2934</v>
      </c>
      <c r="AG243" s="321">
        <v>4279</v>
      </c>
      <c r="AH243" s="321">
        <v>21396</v>
      </c>
      <c r="AI243" s="257" t="s">
        <v>2953</v>
      </c>
      <c r="AJ243" s="257" t="s">
        <v>2953</v>
      </c>
      <c r="AK243" s="257" t="s">
        <v>2933</v>
      </c>
      <c r="AL243" s="312">
        <v>0</v>
      </c>
      <c r="AM243" s="257"/>
      <c r="AN243" s="313" t="s">
        <v>2934</v>
      </c>
      <c r="AO243" s="321">
        <v>4279</v>
      </c>
      <c r="AP243" s="321">
        <v>21396</v>
      </c>
      <c r="AQ243" s="257" t="s">
        <v>2953</v>
      </c>
      <c r="AR243" s="257" t="s">
        <v>2953</v>
      </c>
    </row>
    <row r="244" spans="7:44">
      <c r="G244" s="1394" t="s">
        <v>2943</v>
      </c>
      <c r="H244" s="1394" t="s">
        <v>2550</v>
      </c>
      <c r="I244" s="1394" t="s">
        <v>3007</v>
      </c>
      <c r="J244" s="1394" t="s">
        <v>539</v>
      </c>
      <c r="L244" s="1394" t="s">
        <v>2943</v>
      </c>
      <c r="M244" s="257" t="s">
        <v>2944</v>
      </c>
      <c r="N244" s="1394" t="s">
        <v>2550</v>
      </c>
      <c r="O244" s="1394" t="s">
        <v>596</v>
      </c>
      <c r="P244" s="258"/>
      <c r="Q244" s="262" t="s">
        <v>2943</v>
      </c>
      <c r="R244" s="257" t="s">
        <v>2944</v>
      </c>
      <c r="S244" s="260" t="str">
        <f t="shared" si="3"/>
        <v>CNE5</v>
      </c>
      <c r="T244" s="1394" t="s">
        <v>2550</v>
      </c>
      <c r="W244" s="291" t="s">
        <v>2931</v>
      </c>
      <c r="X244" s="257" t="s">
        <v>2941</v>
      </c>
      <c r="Y244" s="257" t="s">
        <v>3008</v>
      </c>
      <c r="Z244" s="304" t="s">
        <v>596</v>
      </c>
      <c r="AA244" s="257" t="s">
        <v>2952</v>
      </c>
      <c r="AB244" s="304" t="s">
        <v>2950</v>
      </c>
      <c r="AC244" s="313" t="s">
        <v>2933</v>
      </c>
      <c r="AD244" s="314">
        <v>0</v>
      </c>
      <c r="AE244" s="313"/>
      <c r="AF244" s="313" t="s">
        <v>2934</v>
      </c>
      <c r="AG244" s="320">
        <v>4279</v>
      </c>
      <c r="AH244" s="320">
        <v>21396</v>
      </c>
      <c r="AI244" s="257" t="s">
        <v>2953</v>
      </c>
      <c r="AJ244" s="257" t="s">
        <v>2953</v>
      </c>
      <c r="AK244" s="313" t="s">
        <v>2933</v>
      </c>
      <c r="AL244" s="326">
        <v>0</v>
      </c>
      <c r="AM244" s="313"/>
      <c r="AN244" s="313" t="s">
        <v>2934</v>
      </c>
      <c r="AO244" s="320">
        <v>4279</v>
      </c>
      <c r="AP244" s="320">
        <v>21396</v>
      </c>
      <c r="AQ244" s="257" t="s">
        <v>2953</v>
      </c>
      <c r="AR244" s="257" t="s">
        <v>2953</v>
      </c>
    </row>
    <row r="245" spans="7:44">
      <c r="G245" s="1394" t="s">
        <v>237</v>
      </c>
      <c r="H245" s="1394" t="s">
        <v>2552</v>
      </c>
      <c r="I245" s="1394" t="s">
        <v>2460</v>
      </c>
      <c r="J245" s="1394" t="s">
        <v>539</v>
      </c>
      <c r="L245" s="1394" t="s">
        <v>237</v>
      </c>
      <c r="M245" s="257" t="s">
        <v>2929</v>
      </c>
      <c r="N245" s="1394" t="s">
        <v>2552</v>
      </c>
      <c r="O245" s="1394" t="s">
        <v>596</v>
      </c>
      <c r="P245" s="258"/>
      <c r="Q245" s="262" t="s">
        <v>237</v>
      </c>
      <c r="R245" s="257" t="s">
        <v>2929</v>
      </c>
      <c r="S245" s="260" t="str">
        <f t="shared" si="3"/>
        <v>CNE6</v>
      </c>
      <c r="T245" s="1394" t="s">
        <v>2552</v>
      </c>
      <c r="W245" s="291" t="s">
        <v>2931</v>
      </c>
      <c r="X245" s="257" t="s">
        <v>2929</v>
      </c>
      <c r="Y245" s="257" t="s">
        <v>3009</v>
      </c>
      <c r="Z245" s="257" t="s">
        <v>596</v>
      </c>
      <c r="AA245" s="257" t="s">
        <v>2952</v>
      </c>
      <c r="AB245" s="257" t="s">
        <v>596</v>
      </c>
      <c r="AC245" s="257" t="s">
        <v>2933</v>
      </c>
      <c r="AD245" s="312">
        <v>0</v>
      </c>
      <c r="AE245" s="257"/>
      <c r="AF245" s="313" t="s">
        <v>2934</v>
      </c>
      <c r="AG245" s="320">
        <v>4279</v>
      </c>
      <c r="AH245" s="320">
        <v>21396</v>
      </c>
      <c r="AI245" s="257" t="s">
        <v>2953</v>
      </c>
      <c r="AJ245" s="257" t="s">
        <v>2953</v>
      </c>
      <c r="AK245" s="257" t="s">
        <v>2933</v>
      </c>
      <c r="AL245" s="312">
        <v>0</v>
      </c>
      <c r="AM245" s="257"/>
      <c r="AN245" s="313" t="s">
        <v>2934</v>
      </c>
      <c r="AO245" s="320">
        <v>4279</v>
      </c>
      <c r="AP245" s="320">
        <v>21396</v>
      </c>
      <c r="AQ245" s="257" t="s">
        <v>2953</v>
      </c>
      <c r="AR245" s="257" t="s">
        <v>2953</v>
      </c>
    </row>
    <row r="246" spans="7:44">
      <c r="G246" s="1394" t="s">
        <v>205</v>
      </c>
      <c r="H246" s="1394" t="s">
        <v>2552</v>
      </c>
      <c r="I246" s="1394" t="s">
        <v>2460</v>
      </c>
      <c r="J246" s="1394" t="s">
        <v>539</v>
      </c>
      <c r="L246" s="1394" t="s">
        <v>205</v>
      </c>
      <c r="M246" s="257" t="s">
        <v>2936</v>
      </c>
      <c r="N246" s="1394" t="s">
        <v>2552</v>
      </c>
      <c r="O246" s="1394" t="s">
        <v>596</v>
      </c>
      <c r="P246" s="258"/>
      <c r="Q246" s="262" t="s">
        <v>205</v>
      </c>
      <c r="R246" s="257" t="s">
        <v>2936</v>
      </c>
      <c r="S246" s="260" t="str">
        <f t="shared" si="3"/>
        <v>CNE6</v>
      </c>
      <c r="T246" s="1394" t="s">
        <v>2552</v>
      </c>
      <c r="W246" s="291" t="s">
        <v>2931</v>
      </c>
      <c r="X246" s="257" t="s">
        <v>2936</v>
      </c>
      <c r="Y246" s="257" t="s">
        <v>3009</v>
      </c>
      <c r="Z246" s="304" t="s">
        <v>596</v>
      </c>
      <c r="AA246" s="257" t="s">
        <v>2952</v>
      </c>
      <c r="AB246" s="304" t="s">
        <v>596</v>
      </c>
      <c r="AC246" s="313" t="s">
        <v>2933</v>
      </c>
      <c r="AD246" s="312">
        <v>0</v>
      </c>
      <c r="AE246" s="313"/>
      <c r="AF246" s="313" t="s">
        <v>2934</v>
      </c>
      <c r="AG246" s="320">
        <v>4279</v>
      </c>
      <c r="AH246" s="320">
        <v>21396</v>
      </c>
      <c r="AI246" s="257" t="s">
        <v>2953</v>
      </c>
      <c r="AJ246" s="257" t="s">
        <v>2953</v>
      </c>
      <c r="AK246" s="313" t="s">
        <v>2933</v>
      </c>
      <c r="AL246" s="312">
        <v>0</v>
      </c>
      <c r="AM246" s="313"/>
      <c r="AN246" s="313" t="s">
        <v>2934</v>
      </c>
      <c r="AO246" s="320">
        <v>4279</v>
      </c>
      <c r="AP246" s="320">
        <v>21396</v>
      </c>
      <c r="AQ246" s="257" t="s">
        <v>2953</v>
      </c>
      <c r="AR246" s="257" t="s">
        <v>2953</v>
      </c>
    </row>
    <row r="247" spans="7:44">
      <c r="G247" s="1394" t="s">
        <v>449</v>
      </c>
      <c r="H247" s="1394" t="s">
        <v>2552</v>
      </c>
      <c r="I247" s="1394" t="s">
        <v>2460</v>
      </c>
      <c r="J247" s="1394" t="s">
        <v>539</v>
      </c>
      <c r="L247" s="1394" t="s">
        <v>449</v>
      </c>
      <c r="M247" s="257" t="s">
        <v>2938</v>
      </c>
      <c r="N247" s="1394" t="s">
        <v>2552</v>
      </c>
      <c r="O247" s="1394" t="s">
        <v>596</v>
      </c>
      <c r="P247" s="258"/>
      <c r="Q247" s="262" t="s">
        <v>449</v>
      </c>
      <c r="R247" s="257" t="s">
        <v>2938</v>
      </c>
      <c r="S247" s="260" t="str">
        <f t="shared" si="3"/>
        <v>CNE6</v>
      </c>
      <c r="T247" s="1394" t="s">
        <v>2552</v>
      </c>
      <c r="W247" s="291" t="s">
        <v>2931</v>
      </c>
      <c r="X247" s="257" t="s">
        <v>2938</v>
      </c>
      <c r="Y247" s="257" t="s">
        <v>3009</v>
      </c>
      <c r="Z247" s="304" t="s">
        <v>596</v>
      </c>
      <c r="AA247" s="257" t="s">
        <v>2952</v>
      </c>
      <c r="AB247" s="304" t="s">
        <v>596</v>
      </c>
      <c r="AC247" s="313" t="s">
        <v>2933</v>
      </c>
      <c r="AD247" s="312">
        <v>0</v>
      </c>
      <c r="AE247" s="313"/>
      <c r="AF247" s="313" t="s">
        <v>2934</v>
      </c>
      <c r="AG247" s="320">
        <v>4279</v>
      </c>
      <c r="AH247" s="320">
        <v>21396</v>
      </c>
      <c r="AI247" s="257" t="s">
        <v>2953</v>
      </c>
      <c r="AJ247" s="257" t="s">
        <v>2953</v>
      </c>
      <c r="AK247" s="313" t="s">
        <v>2933</v>
      </c>
      <c r="AL247" s="312">
        <v>0</v>
      </c>
      <c r="AM247" s="313"/>
      <c r="AN247" s="313" t="s">
        <v>2934</v>
      </c>
      <c r="AO247" s="320">
        <v>4279</v>
      </c>
      <c r="AP247" s="320">
        <v>21396</v>
      </c>
      <c r="AQ247" s="257" t="s">
        <v>2953</v>
      </c>
      <c r="AR247" s="257" t="s">
        <v>2953</v>
      </c>
    </row>
    <row r="248" spans="7:44">
      <c r="G248" s="1394" t="s">
        <v>2940</v>
      </c>
      <c r="H248" s="1394" t="s">
        <v>2552</v>
      </c>
      <c r="I248" s="1394" t="s">
        <v>2460</v>
      </c>
      <c r="J248" s="1394" t="s">
        <v>539</v>
      </c>
      <c r="L248" s="1394" t="s">
        <v>2940</v>
      </c>
      <c r="M248" s="257" t="s">
        <v>2941</v>
      </c>
      <c r="N248" s="1394" t="s">
        <v>2552</v>
      </c>
      <c r="O248" s="1394" t="s">
        <v>596</v>
      </c>
      <c r="P248" s="258"/>
      <c r="Q248" s="262" t="s">
        <v>2940</v>
      </c>
      <c r="R248" s="257" t="s">
        <v>2941</v>
      </c>
      <c r="S248" s="260" t="str">
        <f t="shared" si="3"/>
        <v>CNE6</v>
      </c>
      <c r="T248" s="1394" t="s">
        <v>2552</v>
      </c>
      <c r="W248" s="291" t="s">
        <v>2949</v>
      </c>
      <c r="X248" s="257" t="s">
        <v>2944</v>
      </c>
      <c r="Y248" s="257" t="s">
        <v>3009</v>
      </c>
      <c r="Z248" s="257" t="s">
        <v>596</v>
      </c>
      <c r="AA248" s="257" t="s">
        <v>2952</v>
      </c>
      <c r="AB248" s="257" t="s">
        <v>596</v>
      </c>
      <c r="AC248" s="257" t="s">
        <v>2933</v>
      </c>
      <c r="AD248" s="312">
        <v>0</v>
      </c>
      <c r="AE248" s="257"/>
      <c r="AF248" s="313" t="s">
        <v>2934</v>
      </c>
      <c r="AG248" s="321">
        <v>4279</v>
      </c>
      <c r="AH248" s="321">
        <v>21396</v>
      </c>
      <c r="AI248" s="257" t="s">
        <v>2953</v>
      </c>
      <c r="AJ248" s="257" t="s">
        <v>2953</v>
      </c>
      <c r="AK248" s="257" t="s">
        <v>2933</v>
      </c>
      <c r="AL248" s="312">
        <v>0</v>
      </c>
      <c r="AM248" s="257"/>
      <c r="AN248" s="313" t="s">
        <v>2934</v>
      </c>
      <c r="AO248" s="321">
        <v>4279</v>
      </c>
      <c r="AP248" s="321">
        <v>21396</v>
      </c>
      <c r="AQ248" s="257" t="s">
        <v>2953</v>
      </c>
      <c r="AR248" s="257" t="s">
        <v>2953</v>
      </c>
    </row>
    <row r="249" spans="7:44">
      <c r="G249" s="1394" t="s">
        <v>2943</v>
      </c>
      <c r="H249" s="1394" t="s">
        <v>2552</v>
      </c>
      <c r="I249" s="1394" t="s">
        <v>2460</v>
      </c>
      <c r="J249" s="1394" t="s">
        <v>539</v>
      </c>
      <c r="L249" s="1394" t="s">
        <v>2943</v>
      </c>
      <c r="M249" s="257" t="s">
        <v>2944</v>
      </c>
      <c r="N249" s="1394" t="s">
        <v>2552</v>
      </c>
      <c r="O249" s="1394" t="s">
        <v>596</v>
      </c>
      <c r="P249" s="258"/>
      <c r="Q249" s="262" t="s">
        <v>2943</v>
      </c>
      <c r="R249" s="257" t="s">
        <v>2944</v>
      </c>
      <c r="S249" s="260" t="str">
        <f t="shared" si="3"/>
        <v>CNE6</v>
      </c>
      <c r="T249" s="1394" t="s">
        <v>2552</v>
      </c>
      <c r="W249" s="291" t="s">
        <v>2931</v>
      </c>
      <c r="X249" s="257" t="s">
        <v>2941</v>
      </c>
      <c r="Y249" s="257" t="s">
        <v>3009</v>
      </c>
      <c r="Z249" s="304" t="s">
        <v>596</v>
      </c>
      <c r="AA249" s="257" t="s">
        <v>2952</v>
      </c>
      <c r="AB249" s="304" t="s">
        <v>2950</v>
      </c>
      <c r="AC249" s="313" t="s">
        <v>2933</v>
      </c>
      <c r="AD249" s="314">
        <v>0</v>
      </c>
      <c r="AE249" s="313"/>
      <c r="AF249" s="313" t="s">
        <v>2934</v>
      </c>
      <c r="AG249" s="320">
        <v>4279</v>
      </c>
      <c r="AH249" s="320">
        <v>21396</v>
      </c>
      <c r="AI249" s="257" t="s">
        <v>2953</v>
      </c>
      <c r="AJ249" s="257" t="s">
        <v>2953</v>
      </c>
      <c r="AK249" s="313" t="s">
        <v>2933</v>
      </c>
      <c r="AL249" s="326">
        <v>0</v>
      </c>
      <c r="AM249" s="313"/>
      <c r="AN249" s="313" t="s">
        <v>2934</v>
      </c>
      <c r="AO249" s="320">
        <v>4279</v>
      </c>
      <c r="AP249" s="320">
        <v>21396</v>
      </c>
      <c r="AQ249" s="257" t="s">
        <v>2953</v>
      </c>
      <c r="AR249" s="257" t="s">
        <v>2953</v>
      </c>
    </row>
    <row r="250" spans="7:44">
      <c r="G250" s="1394" t="s">
        <v>237</v>
      </c>
      <c r="H250" s="1394" t="s">
        <v>2554</v>
      </c>
      <c r="I250" s="1394" t="s">
        <v>378</v>
      </c>
      <c r="J250" s="1394" t="s">
        <v>539</v>
      </c>
      <c r="L250" s="1394" t="s">
        <v>237</v>
      </c>
      <c r="M250" s="257" t="s">
        <v>2929</v>
      </c>
      <c r="N250" s="1394" t="s">
        <v>2554</v>
      </c>
      <c r="O250" s="1394" t="s">
        <v>596</v>
      </c>
      <c r="P250" s="258"/>
      <c r="Q250" s="262" t="s">
        <v>237</v>
      </c>
      <c r="R250" s="257" t="s">
        <v>2929</v>
      </c>
      <c r="S250" s="260" t="str">
        <f t="shared" si="3"/>
        <v>CNE7</v>
      </c>
      <c r="T250" s="1394" t="s">
        <v>2554</v>
      </c>
      <c r="W250" s="291" t="s">
        <v>2931</v>
      </c>
      <c r="X250" s="257" t="s">
        <v>2929</v>
      </c>
      <c r="Y250" s="257" t="s">
        <v>3010</v>
      </c>
      <c r="Z250" s="257" t="s">
        <v>596</v>
      </c>
      <c r="AA250" s="257" t="s">
        <v>2952</v>
      </c>
      <c r="AB250" s="257" t="s">
        <v>596</v>
      </c>
      <c r="AC250" s="257" t="s">
        <v>2933</v>
      </c>
      <c r="AD250" s="312">
        <v>0</v>
      </c>
      <c r="AE250" s="257"/>
      <c r="AF250" s="313" t="s">
        <v>2934</v>
      </c>
      <c r="AG250" s="320">
        <v>4279</v>
      </c>
      <c r="AH250" s="320">
        <v>21396</v>
      </c>
      <c r="AI250" s="257" t="s">
        <v>2953</v>
      </c>
      <c r="AJ250" s="257" t="s">
        <v>2953</v>
      </c>
      <c r="AK250" s="257" t="s">
        <v>2933</v>
      </c>
      <c r="AL250" s="312">
        <v>0</v>
      </c>
      <c r="AM250" s="257"/>
      <c r="AN250" s="313" t="s">
        <v>2934</v>
      </c>
      <c r="AO250" s="320">
        <v>4279</v>
      </c>
      <c r="AP250" s="320">
        <v>21396</v>
      </c>
      <c r="AQ250" s="257" t="s">
        <v>2953</v>
      </c>
      <c r="AR250" s="257" t="s">
        <v>2953</v>
      </c>
    </row>
    <row r="251" spans="7:44">
      <c r="G251" s="1394" t="s">
        <v>205</v>
      </c>
      <c r="H251" s="1394" t="s">
        <v>2554</v>
      </c>
      <c r="I251" s="1394" t="s">
        <v>378</v>
      </c>
      <c r="J251" s="1394" t="s">
        <v>539</v>
      </c>
      <c r="L251" s="1394" t="s">
        <v>205</v>
      </c>
      <c r="M251" s="257" t="s">
        <v>2936</v>
      </c>
      <c r="N251" s="1394" t="s">
        <v>2554</v>
      </c>
      <c r="O251" s="1394" t="s">
        <v>596</v>
      </c>
      <c r="P251" s="258"/>
      <c r="Q251" s="262" t="s">
        <v>205</v>
      </c>
      <c r="R251" s="257" t="s">
        <v>2936</v>
      </c>
      <c r="S251" s="260" t="str">
        <f t="shared" si="3"/>
        <v>CNE7</v>
      </c>
      <c r="T251" s="1394" t="s">
        <v>2554</v>
      </c>
      <c r="W251" s="291" t="s">
        <v>2931</v>
      </c>
      <c r="X251" s="257" t="s">
        <v>2936</v>
      </c>
      <c r="Y251" s="257" t="s">
        <v>3010</v>
      </c>
      <c r="Z251" s="304" t="s">
        <v>596</v>
      </c>
      <c r="AA251" s="257" t="s">
        <v>2952</v>
      </c>
      <c r="AB251" s="304" t="s">
        <v>596</v>
      </c>
      <c r="AC251" s="313" t="s">
        <v>2933</v>
      </c>
      <c r="AD251" s="312">
        <v>0</v>
      </c>
      <c r="AE251" s="313"/>
      <c r="AF251" s="313" t="s">
        <v>2934</v>
      </c>
      <c r="AG251" s="320">
        <v>4279</v>
      </c>
      <c r="AH251" s="320">
        <v>21396</v>
      </c>
      <c r="AI251" s="257" t="s">
        <v>2953</v>
      </c>
      <c r="AJ251" s="257" t="s">
        <v>2953</v>
      </c>
      <c r="AK251" s="313" t="s">
        <v>2933</v>
      </c>
      <c r="AL251" s="312">
        <v>0</v>
      </c>
      <c r="AM251" s="313"/>
      <c r="AN251" s="313" t="s">
        <v>2934</v>
      </c>
      <c r="AO251" s="320">
        <v>4279</v>
      </c>
      <c r="AP251" s="320">
        <v>21396</v>
      </c>
      <c r="AQ251" s="257" t="s">
        <v>2953</v>
      </c>
      <c r="AR251" s="257" t="s">
        <v>2953</v>
      </c>
    </row>
    <row r="252" spans="7:44">
      <c r="G252" s="1394" t="s">
        <v>449</v>
      </c>
      <c r="H252" s="1394" t="s">
        <v>2554</v>
      </c>
      <c r="I252" s="1394" t="s">
        <v>378</v>
      </c>
      <c r="J252" s="1394" t="s">
        <v>539</v>
      </c>
      <c r="L252" s="1394" t="s">
        <v>449</v>
      </c>
      <c r="M252" s="257" t="s">
        <v>2938</v>
      </c>
      <c r="N252" s="1394" t="s">
        <v>2554</v>
      </c>
      <c r="O252" s="1394" t="s">
        <v>596</v>
      </c>
      <c r="P252" s="258"/>
      <c r="Q252" s="262" t="s">
        <v>449</v>
      </c>
      <c r="R252" s="257" t="s">
        <v>2938</v>
      </c>
      <c r="S252" s="260" t="str">
        <f t="shared" si="3"/>
        <v>CNE7</v>
      </c>
      <c r="T252" s="1394" t="s">
        <v>2554</v>
      </c>
      <c r="W252" s="291" t="s">
        <v>2931</v>
      </c>
      <c r="X252" s="257" t="s">
        <v>2938</v>
      </c>
      <c r="Y252" s="257" t="s">
        <v>3010</v>
      </c>
      <c r="Z252" s="304" t="s">
        <v>596</v>
      </c>
      <c r="AA252" s="257" t="s">
        <v>2952</v>
      </c>
      <c r="AB252" s="304" t="s">
        <v>596</v>
      </c>
      <c r="AC252" s="313" t="s">
        <v>2933</v>
      </c>
      <c r="AD252" s="312">
        <v>0</v>
      </c>
      <c r="AE252" s="313"/>
      <c r="AF252" s="313" t="s">
        <v>2934</v>
      </c>
      <c r="AG252" s="320">
        <v>4279</v>
      </c>
      <c r="AH252" s="320">
        <v>21396</v>
      </c>
      <c r="AI252" s="257" t="s">
        <v>2953</v>
      </c>
      <c r="AJ252" s="257" t="s">
        <v>2953</v>
      </c>
      <c r="AK252" s="313" t="s">
        <v>2933</v>
      </c>
      <c r="AL252" s="312">
        <v>0</v>
      </c>
      <c r="AM252" s="313"/>
      <c r="AN252" s="313" t="s">
        <v>2934</v>
      </c>
      <c r="AO252" s="320">
        <v>4279</v>
      </c>
      <c r="AP252" s="320">
        <v>21396</v>
      </c>
      <c r="AQ252" s="257" t="s">
        <v>2953</v>
      </c>
      <c r="AR252" s="257" t="s">
        <v>2953</v>
      </c>
    </row>
    <row r="253" spans="7:44">
      <c r="G253" s="1394" t="s">
        <v>2940</v>
      </c>
      <c r="H253" s="1394" t="s">
        <v>2554</v>
      </c>
      <c r="I253" s="1394" t="s">
        <v>378</v>
      </c>
      <c r="J253" s="1394" t="s">
        <v>539</v>
      </c>
      <c r="L253" s="1394" t="s">
        <v>2940</v>
      </c>
      <c r="M253" s="257" t="s">
        <v>2941</v>
      </c>
      <c r="N253" s="1394" t="s">
        <v>2554</v>
      </c>
      <c r="O253" s="1394" t="s">
        <v>596</v>
      </c>
      <c r="P253" s="258"/>
      <c r="Q253" s="262" t="s">
        <v>2940</v>
      </c>
      <c r="R253" s="257" t="s">
        <v>2941</v>
      </c>
      <c r="S253" s="260" t="str">
        <f t="shared" si="3"/>
        <v>CNE7</v>
      </c>
      <c r="T253" s="1394" t="s">
        <v>2554</v>
      </c>
      <c r="W253" s="291" t="s">
        <v>2949</v>
      </c>
      <c r="X253" s="257" t="s">
        <v>2944</v>
      </c>
      <c r="Y253" s="257" t="s">
        <v>3010</v>
      </c>
      <c r="Z253" s="257" t="s">
        <v>596</v>
      </c>
      <c r="AA253" s="257" t="s">
        <v>2952</v>
      </c>
      <c r="AB253" s="257" t="s">
        <v>596</v>
      </c>
      <c r="AC253" s="257" t="s">
        <v>2933</v>
      </c>
      <c r="AD253" s="312">
        <v>0</v>
      </c>
      <c r="AE253" s="257"/>
      <c r="AF253" s="313" t="s">
        <v>2934</v>
      </c>
      <c r="AG253" s="321">
        <v>4279</v>
      </c>
      <c r="AH253" s="321">
        <v>21396</v>
      </c>
      <c r="AI253" s="257" t="s">
        <v>2953</v>
      </c>
      <c r="AJ253" s="257" t="s">
        <v>2953</v>
      </c>
      <c r="AK253" s="257" t="s">
        <v>2933</v>
      </c>
      <c r="AL253" s="312">
        <v>0</v>
      </c>
      <c r="AM253" s="257"/>
      <c r="AN253" s="313" t="s">
        <v>2934</v>
      </c>
      <c r="AO253" s="321">
        <v>4279</v>
      </c>
      <c r="AP253" s="321">
        <v>21396</v>
      </c>
      <c r="AQ253" s="257" t="s">
        <v>2953</v>
      </c>
      <c r="AR253" s="257" t="s">
        <v>2953</v>
      </c>
    </row>
    <row r="254" spans="7:44">
      <c r="G254" s="1394" t="s">
        <v>2943</v>
      </c>
      <c r="H254" s="1394" t="s">
        <v>2554</v>
      </c>
      <c r="I254" s="1394" t="s">
        <v>378</v>
      </c>
      <c r="J254" s="1394" t="s">
        <v>539</v>
      </c>
      <c r="L254" s="1394" t="s">
        <v>2943</v>
      </c>
      <c r="M254" s="257" t="s">
        <v>2944</v>
      </c>
      <c r="N254" s="1394" t="s">
        <v>2554</v>
      </c>
      <c r="O254" s="1394" t="s">
        <v>596</v>
      </c>
      <c r="P254" s="258"/>
      <c r="Q254" s="262" t="s">
        <v>2943</v>
      </c>
      <c r="R254" s="257" t="s">
        <v>2944</v>
      </c>
      <c r="S254" s="260" t="str">
        <f t="shared" si="3"/>
        <v>CNE7</v>
      </c>
      <c r="T254" s="1394" t="s">
        <v>2554</v>
      </c>
      <c r="W254" s="291" t="s">
        <v>2931</v>
      </c>
      <c r="X254" s="257" t="s">
        <v>2941</v>
      </c>
      <c r="Y254" s="257" t="s">
        <v>3010</v>
      </c>
      <c r="Z254" s="304" t="s">
        <v>596</v>
      </c>
      <c r="AA254" s="257" t="s">
        <v>2952</v>
      </c>
      <c r="AB254" s="304" t="s">
        <v>2950</v>
      </c>
      <c r="AC254" s="313" t="s">
        <v>2933</v>
      </c>
      <c r="AD254" s="314">
        <v>0</v>
      </c>
      <c r="AE254" s="313"/>
      <c r="AF254" s="313" t="s">
        <v>2934</v>
      </c>
      <c r="AG254" s="320">
        <v>4279</v>
      </c>
      <c r="AH254" s="320">
        <v>21396</v>
      </c>
      <c r="AI254" s="257" t="s">
        <v>2953</v>
      </c>
      <c r="AJ254" s="257" t="s">
        <v>2953</v>
      </c>
      <c r="AK254" s="313" t="s">
        <v>2933</v>
      </c>
      <c r="AL254" s="326">
        <v>0</v>
      </c>
      <c r="AM254" s="313"/>
      <c r="AN254" s="313" t="s">
        <v>2934</v>
      </c>
      <c r="AO254" s="320">
        <v>4279</v>
      </c>
      <c r="AP254" s="320">
        <v>21396</v>
      </c>
      <c r="AQ254" s="257" t="s">
        <v>2953</v>
      </c>
      <c r="AR254" s="257" t="s">
        <v>2953</v>
      </c>
    </row>
    <row r="255" spans="7:44">
      <c r="G255" s="1394" t="s">
        <v>237</v>
      </c>
      <c r="H255" s="1394" t="s">
        <v>2556</v>
      </c>
      <c r="I255" s="1394" t="s">
        <v>309</v>
      </c>
      <c r="J255" s="1394" t="s">
        <v>539</v>
      </c>
      <c r="L255" s="1394" t="s">
        <v>237</v>
      </c>
      <c r="M255" s="257" t="s">
        <v>2929</v>
      </c>
      <c r="N255" s="1394" t="s">
        <v>2556</v>
      </c>
      <c r="O255" s="1394" t="s">
        <v>596</v>
      </c>
      <c r="P255" s="258"/>
      <c r="Q255" s="262" t="s">
        <v>237</v>
      </c>
      <c r="R255" s="257" t="s">
        <v>2929</v>
      </c>
      <c r="S255" s="260" t="str">
        <f t="shared" si="3"/>
        <v>CNE8</v>
      </c>
      <c r="T255" s="1394" t="s">
        <v>2556</v>
      </c>
      <c r="W255" s="291" t="s">
        <v>2931</v>
      </c>
      <c r="X255" s="257" t="s">
        <v>2929</v>
      </c>
      <c r="Y255" s="257" t="s">
        <v>3011</v>
      </c>
      <c r="Z255" s="257" t="s">
        <v>596</v>
      </c>
      <c r="AA255" s="257" t="s">
        <v>2952</v>
      </c>
      <c r="AB255" s="257" t="s">
        <v>596</v>
      </c>
      <c r="AC255" s="257" t="s">
        <v>2933</v>
      </c>
      <c r="AD255" s="312">
        <v>0</v>
      </c>
      <c r="AE255" s="257"/>
      <c r="AF255" s="313" t="s">
        <v>2934</v>
      </c>
      <c r="AG255" s="320">
        <v>4279</v>
      </c>
      <c r="AH255" s="320">
        <v>21396</v>
      </c>
      <c r="AI255" s="257" t="s">
        <v>2953</v>
      </c>
      <c r="AJ255" s="257" t="s">
        <v>2953</v>
      </c>
      <c r="AK255" s="257" t="s">
        <v>2933</v>
      </c>
      <c r="AL255" s="312">
        <v>0</v>
      </c>
      <c r="AM255" s="257"/>
      <c r="AN255" s="313" t="s">
        <v>2934</v>
      </c>
      <c r="AO255" s="320">
        <v>4279</v>
      </c>
      <c r="AP255" s="320">
        <v>21396</v>
      </c>
      <c r="AQ255" s="257" t="s">
        <v>2953</v>
      </c>
      <c r="AR255" s="257" t="s">
        <v>2953</v>
      </c>
    </row>
    <row r="256" spans="7:44">
      <c r="G256" s="1394" t="s">
        <v>205</v>
      </c>
      <c r="H256" s="1394" t="s">
        <v>2556</v>
      </c>
      <c r="I256" s="1394" t="s">
        <v>309</v>
      </c>
      <c r="J256" s="1394" t="s">
        <v>539</v>
      </c>
      <c r="L256" s="1394" t="s">
        <v>205</v>
      </c>
      <c r="M256" s="257" t="s">
        <v>2936</v>
      </c>
      <c r="N256" s="1394" t="s">
        <v>2556</v>
      </c>
      <c r="O256" s="1394" t="s">
        <v>596</v>
      </c>
      <c r="P256" s="258"/>
      <c r="Q256" s="262" t="s">
        <v>205</v>
      </c>
      <c r="R256" s="257" t="s">
        <v>2936</v>
      </c>
      <c r="S256" s="260" t="str">
        <f t="shared" si="3"/>
        <v>CNE8</v>
      </c>
      <c r="T256" s="1394" t="s">
        <v>2556</v>
      </c>
      <c r="W256" s="291" t="s">
        <v>2931</v>
      </c>
      <c r="X256" s="257" t="s">
        <v>2936</v>
      </c>
      <c r="Y256" s="257" t="s">
        <v>3011</v>
      </c>
      <c r="Z256" s="304" t="s">
        <v>596</v>
      </c>
      <c r="AA256" s="257" t="s">
        <v>2952</v>
      </c>
      <c r="AB256" s="304" t="s">
        <v>596</v>
      </c>
      <c r="AC256" s="313" t="s">
        <v>2933</v>
      </c>
      <c r="AD256" s="312">
        <v>0</v>
      </c>
      <c r="AE256" s="313"/>
      <c r="AF256" s="313" t="s">
        <v>2934</v>
      </c>
      <c r="AG256" s="320">
        <v>4279</v>
      </c>
      <c r="AH256" s="320">
        <v>21396</v>
      </c>
      <c r="AI256" s="257" t="s">
        <v>2953</v>
      </c>
      <c r="AJ256" s="257" t="s">
        <v>2953</v>
      </c>
      <c r="AK256" s="313" t="s">
        <v>2933</v>
      </c>
      <c r="AL256" s="312">
        <v>0</v>
      </c>
      <c r="AM256" s="313"/>
      <c r="AN256" s="313" t="s">
        <v>2934</v>
      </c>
      <c r="AO256" s="320">
        <v>4279</v>
      </c>
      <c r="AP256" s="320">
        <v>21396</v>
      </c>
      <c r="AQ256" s="257" t="s">
        <v>2953</v>
      </c>
      <c r="AR256" s="257" t="s">
        <v>2953</v>
      </c>
    </row>
    <row r="257" spans="7:44">
      <c r="G257" s="1394" t="s">
        <v>449</v>
      </c>
      <c r="H257" s="1394" t="s">
        <v>2556</v>
      </c>
      <c r="I257" s="1394" t="s">
        <v>309</v>
      </c>
      <c r="J257" s="1394" t="s">
        <v>539</v>
      </c>
      <c r="L257" s="1394" t="s">
        <v>449</v>
      </c>
      <c r="M257" s="257" t="s">
        <v>2938</v>
      </c>
      <c r="N257" s="1394" t="s">
        <v>2556</v>
      </c>
      <c r="O257" s="1394" t="s">
        <v>596</v>
      </c>
      <c r="P257" s="258"/>
      <c r="Q257" s="262" t="s">
        <v>449</v>
      </c>
      <c r="R257" s="257" t="s">
        <v>2938</v>
      </c>
      <c r="S257" s="260" t="str">
        <f t="shared" si="3"/>
        <v>CNE8</v>
      </c>
      <c r="T257" s="1394" t="s">
        <v>2556</v>
      </c>
      <c r="W257" s="291" t="s">
        <v>2931</v>
      </c>
      <c r="X257" s="257" t="s">
        <v>2938</v>
      </c>
      <c r="Y257" s="257" t="s">
        <v>3011</v>
      </c>
      <c r="Z257" s="304" t="s">
        <v>596</v>
      </c>
      <c r="AA257" s="257" t="s">
        <v>2952</v>
      </c>
      <c r="AB257" s="304" t="s">
        <v>596</v>
      </c>
      <c r="AC257" s="313" t="s">
        <v>2933</v>
      </c>
      <c r="AD257" s="312">
        <v>0</v>
      </c>
      <c r="AE257" s="313"/>
      <c r="AF257" s="313" t="s">
        <v>2934</v>
      </c>
      <c r="AG257" s="320">
        <v>4279</v>
      </c>
      <c r="AH257" s="320">
        <v>21396</v>
      </c>
      <c r="AI257" s="257" t="s">
        <v>2953</v>
      </c>
      <c r="AJ257" s="257" t="s">
        <v>2953</v>
      </c>
      <c r="AK257" s="313" t="s">
        <v>2933</v>
      </c>
      <c r="AL257" s="312">
        <v>0</v>
      </c>
      <c r="AM257" s="313"/>
      <c r="AN257" s="313" t="s">
        <v>2934</v>
      </c>
      <c r="AO257" s="320">
        <v>4279</v>
      </c>
      <c r="AP257" s="320">
        <v>21396</v>
      </c>
      <c r="AQ257" s="257" t="s">
        <v>2953</v>
      </c>
      <c r="AR257" s="257" t="s">
        <v>2953</v>
      </c>
    </row>
    <row r="258" spans="7:44">
      <c r="G258" s="1394" t="s">
        <v>2940</v>
      </c>
      <c r="H258" s="1394" t="s">
        <v>2556</v>
      </c>
      <c r="I258" s="1394" t="s">
        <v>309</v>
      </c>
      <c r="J258" s="1394" t="s">
        <v>539</v>
      </c>
      <c r="L258" s="1394" t="s">
        <v>2940</v>
      </c>
      <c r="M258" s="257" t="s">
        <v>2941</v>
      </c>
      <c r="N258" s="1394" t="s">
        <v>2556</v>
      </c>
      <c r="O258" s="1394" t="s">
        <v>596</v>
      </c>
      <c r="P258" s="258"/>
      <c r="Q258" s="262" t="s">
        <v>2940</v>
      </c>
      <c r="R258" s="257" t="s">
        <v>2941</v>
      </c>
      <c r="S258" s="260" t="str">
        <f t="shared" si="3"/>
        <v>CNE8</v>
      </c>
      <c r="T258" s="1394" t="s">
        <v>2556</v>
      </c>
      <c r="W258" s="291" t="s">
        <v>2949</v>
      </c>
      <c r="X258" s="257" t="s">
        <v>2944</v>
      </c>
      <c r="Y258" s="257" t="s">
        <v>3011</v>
      </c>
      <c r="Z258" s="257" t="s">
        <v>596</v>
      </c>
      <c r="AA258" s="257" t="s">
        <v>2952</v>
      </c>
      <c r="AB258" s="257" t="s">
        <v>596</v>
      </c>
      <c r="AC258" s="257" t="s">
        <v>2933</v>
      </c>
      <c r="AD258" s="312">
        <v>0</v>
      </c>
      <c r="AE258" s="257"/>
      <c r="AF258" s="313" t="s">
        <v>2934</v>
      </c>
      <c r="AG258" s="321">
        <v>4279</v>
      </c>
      <c r="AH258" s="321">
        <v>21396</v>
      </c>
      <c r="AI258" s="257" t="s">
        <v>2953</v>
      </c>
      <c r="AJ258" s="257" t="s">
        <v>2953</v>
      </c>
      <c r="AK258" s="257" t="s">
        <v>2933</v>
      </c>
      <c r="AL258" s="312">
        <v>0</v>
      </c>
      <c r="AM258" s="257"/>
      <c r="AN258" s="313" t="s">
        <v>2934</v>
      </c>
      <c r="AO258" s="321">
        <v>4279</v>
      </c>
      <c r="AP258" s="321">
        <v>21396</v>
      </c>
      <c r="AQ258" s="257" t="s">
        <v>2953</v>
      </c>
      <c r="AR258" s="257" t="s">
        <v>2953</v>
      </c>
    </row>
    <row r="259" spans="7:44">
      <c r="G259" s="1394" t="s">
        <v>2943</v>
      </c>
      <c r="H259" s="1394" t="s">
        <v>2556</v>
      </c>
      <c r="I259" s="1394" t="s">
        <v>309</v>
      </c>
      <c r="J259" s="1394" t="s">
        <v>539</v>
      </c>
      <c r="L259" s="1394" t="s">
        <v>2943</v>
      </c>
      <c r="M259" s="257" t="s">
        <v>2944</v>
      </c>
      <c r="N259" s="1394" t="s">
        <v>2556</v>
      </c>
      <c r="O259" s="1394" t="s">
        <v>596</v>
      </c>
      <c r="P259" s="258"/>
      <c r="Q259" s="262" t="s">
        <v>2943</v>
      </c>
      <c r="R259" s="257" t="s">
        <v>2944</v>
      </c>
      <c r="S259" s="260" t="str">
        <f t="shared" si="3"/>
        <v>CNE8</v>
      </c>
      <c r="T259" s="1394" t="s">
        <v>2556</v>
      </c>
      <c r="W259" s="291" t="s">
        <v>2931</v>
      </c>
      <c r="X259" s="257" t="s">
        <v>2941</v>
      </c>
      <c r="Y259" s="257" t="s">
        <v>3011</v>
      </c>
      <c r="Z259" s="304" t="s">
        <v>596</v>
      </c>
      <c r="AA259" s="257" t="s">
        <v>2952</v>
      </c>
      <c r="AB259" s="304" t="s">
        <v>2950</v>
      </c>
      <c r="AC259" s="313" t="s">
        <v>2933</v>
      </c>
      <c r="AD259" s="314">
        <v>0</v>
      </c>
      <c r="AE259" s="313"/>
      <c r="AF259" s="313" t="s">
        <v>2934</v>
      </c>
      <c r="AG259" s="320">
        <v>4279</v>
      </c>
      <c r="AH259" s="320">
        <v>21396</v>
      </c>
      <c r="AI259" s="257" t="s">
        <v>2953</v>
      </c>
      <c r="AJ259" s="257" t="s">
        <v>2953</v>
      </c>
      <c r="AK259" s="313" t="s">
        <v>2933</v>
      </c>
      <c r="AL259" s="326">
        <v>0</v>
      </c>
      <c r="AM259" s="313"/>
      <c r="AN259" s="313" t="s">
        <v>2934</v>
      </c>
      <c r="AO259" s="320">
        <v>4279</v>
      </c>
      <c r="AP259" s="320">
        <v>21396</v>
      </c>
      <c r="AQ259" s="257" t="s">
        <v>2953</v>
      </c>
      <c r="AR259" s="257" t="s">
        <v>2953</v>
      </c>
    </row>
    <row r="260" spans="7:44">
      <c r="G260" s="1394" t="s">
        <v>237</v>
      </c>
      <c r="H260" s="1394" t="s">
        <v>2558</v>
      </c>
      <c r="I260" s="1394" t="s">
        <v>2268</v>
      </c>
      <c r="J260" s="1394" t="s">
        <v>539</v>
      </c>
      <c r="L260" s="1394" t="s">
        <v>237</v>
      </c>
      <c r="M260" s="257" t="s">
        <v>2929</v>
      </c>
      <c r="N260" s="1394" t="s">
        <v>2558</v>
      </c>
      <c r="O260" s="1394" t="s">
        <v>596</v>
      </c>
      <c r="P260" s="258"/>
      <c r="Q260" s="262" t="s">
        <v>237</v>
      </c>
      <c r="R260" s="257" t="s">
        <v>2929</v>
      </c>
      <c r="S260" s="260" t="str">
        <f t="shared" si="3"/>
        <v>CNE9</v>
      </c>
      <c r="T260" s="1394" t="s">
        <v>2558</v>
      </c>
      <c r="W260" s="291" t="s">
        <v>2931</v>
      </c>
      <c r="X260" s="257" t="s">
        <v>2929</v>
      </c>
      <c r="Y260" s="257" t="s">
        <v>3012</v>
      </c>
      <c r="Z260" s="257" t="s">
        <v>596</v>
      </c>
      <c r="AA260" s="257" t="s">
        <v>2952</v>
      </c>
      <c r="AB260" s="257" t="s">
        <v>596</v>
      </c>
      <c r="AC260" s="257" t="s">
        <v>2933</v>
      </c>
      <c r="AD260" s="312">
        <v>0</v>
      </c>
      <c r="AE260" s="257"/>
      <c r="AF260" s="313" t="s">
        <v>2934</v>
      </c>
      <c r="AG260" s="320">
        <v>4279</v>
      </c>
      <c r="AH260" s="320">
        <v>21396</v>
      </c>
      <c r="AI260" s="257" t="s">
        <v>2953</v>
      </c>
      <c r="AJ260" s="257" t="s">
        <v>2953</v>
      </c>
      <c r="AK260" s="257" t="s">
        <v>2933</v>
      </c>
      <c r="AL260" s="312">
        <v>0</v>
      </c>
      <c r="AM260" s="257"/>
      <c r="AN260" s="313" t="s">
        <v>2934</v>
      </c>
      <c r="AO260" s="320">
        <v>4279</v>
      </c>
      <c r="AP260" s="320">
        <v>21396</v>
      </c>
      <c r="AQ260" s="257" t="s">
        <v>2953</v>
      </c>
      <c r="AR260" s="257" t="s">
        <v>2953</v>
      </c>
    </row>
    <row r="261" spans="7:44">
      <c r="G261" s="1394" t="s">
        <v>205</v>
      </c>
      <c r="H261" s="1394" t="s">
        <v>2558</v>
      </c>
      <c r="I261" s="1394" t="s">
        <v>2268</v>
      </c>
      <c r="J261" s="1394" t="s">
        <v>539</v>
      </c>
      <c r="L261" s="1394" t="s">
        <v>205</v>
      </c>
      <c r="M261" s="257" t="s">
        <v>2936</v>
      </c>
      <c r="N261" s="1394" t="s">
        <v>2558</v>
      </c>
      <c r="O261" s="1394" t="s">
        <v>596</v>
      </c>
      <c r="P261" s="258"/>
      <c r="Q261" s="262" t="s">
        <v>205</v>
      </c>
      <c r="R261" s="257" t="s">
        <v>2936</v>
      </c>
      <c r="S261" s="260" t="str">
        <f t="shared" si="3"/>
        <v>CNE9</v>
      </c>
      <c r="T261" s="1394" t="s">
        <v>2558</v>
      </c>
      <c r="W261" s="291" t="s">
        <v>2931</v>
      </c>
      <c r="X261" s="257" t="s">
        <v>2936</v>
      </c>
      <c r="Y261" s="257" t="s">
        <v>3012</v>
      </c>
      <c r="Z261" s="304" t="s">
        <v>596</v>
      </c>
      <c r="AA261" s="257" t="s">
        <v>2952</v>
      </c>
      <c r="AB261" s="304" t="s">
        <v>596</v>
      </c>
      <c r="AC261" s="313" t="s">
        <v>2933</v>
      </c>
      <c r="AD261" s="312">
        <v>0</v>
      </c>
      <c r="AE261" s="313"/>
      <c r="AF261" s="313" t="s">
        <v>2934</v>
      </c>
      <c r="AG261" s="320">
        <v>4279</v>
      </c>
      <c r="AH261" s="320">
        <v>21396</v>
      </c>
      <c r="AI261" s="257" t="s">
        <v>2953</v>
      </c>
      <c r="AJ261" s="257" t="s">
        <v>2953</v>
      </c>
      <c r="AK261" s="313" t="s">
        <v>2933</v>
      </c>
      <c r="AL261" s="312">
        <v>0</v>
      </c>
      <c r="AM261" s="313"/>
      <c r="AN261" s="313" t="s">
        <v>2934</v>
      </c>
      <c r="AO261" s="320">
        <v>4279</v>
      </c>
      <c r="AP261" s="320">
        <v>21396</v>
      </c>
      <c r="AQ261" s="257" t="s">
        <v>2953</v>
      </c>
      <c r="AR261" s="257" t="s">
        <v>2953</v>
      </c>
    </row>
    <row r="262" spans="7:44">
      <c r="G262" s="1394" t="s">
        <v>449</v>
      </c>
      <c r="H262" s="1394" t="s">
        <v>2558</v>
      </c>
      <c r="I262" s="1394" t="s">
        <v>2268</v>
      </c>
      <c r="J262" s="1394" t="s">
        <v>539</v>
      </c>
      <c r="L262" s="1394" t="s">
        <v>449</v>
      </c>
      <c r="M262" s="257" t="s">
        <v>2938</v>
      </c>
      <c r="N262" s="1394" t="s">
        <v>2558</v>
      </c>
      <c r="O262" s="1394" t="s">
        <v>596</v>
      </c>
      <c r="P262" s="258"/>
      <c r="Q262" s="262" t="s">
        <v>449</v>
      </c>
      <c r="R262" s="257" t="s">
        <v>2938</v>
      </c>
      <c r="S262" s="260" t="str">
        <f t="shared" ref="S262:S325" si="4">CONCATENATE("CN",T262)</f>
        <v>CNE9</v>
      </c>
      <c r="T262" s="1394" t="s">
        <v>2558</v>
      </c>
      <c r="W262" s="291" t="s">
        <v>2931</v>
      </c>
      <c r="X262" s="257" t="s">
        <v>2938</v>
      </c>
      <c r="Y262" s="257" t="s">
        <v>3012</v>
      </c>
      <c r="Z262" s="304" t="s">
        <v>596</v>
      </c>
      <c r="AA262" s="257" t="s">
        <v>2952</v>
      </c>
      <c r="AB262" s="304" t="s">
        <v>596</v>
      </c>
      <c r="AC262" s="313" t="s">
        <v>2933</v>
      </c>
      <c r="AD262" s="312">
        <v>0</v>
      </c>
      <c r="AE262" s="313"/>
      <c r="AF262" s="313" t="s">
        <v>2934</v>
      </c>
      <c r="AG262" s="320">
        <v>4279</v>
      </c>
      <c r="AH262" s="320">
        <v>21396</v>
      </c>
      <c r="AI262" s="257" t="s">
        <v>2953</v>
      </c>
      <c r="AJ262" s="257" t="s">
        <v>2953</v>
      </c>
      <c r="AK262" s="313" t="s">
        <v>2933</v>
      </c>
      <c r="AL262" s="312">
        <v>0</v>
      </c>
      <c r="AM262" s="313"/>
      <c r="AN262" s="313" t="s">
        <v>2934</v>
      </c>
      <c r="AO262" s="320">
        <v>4279</v>
      </c>
      <c r="AP262" s="320">
        <v>21396</v>
      </c>
      <c r="AQ262" s="257" t="s">
        <v>2953</v>
      </c>
      <c r="AR262" s="257" t="s">
        <v>2953</v>
      </c>
    </row>
    <row r="263" spans="7:44">
      <c r="G263" s="1394" t="s">
        <v>2940</v>
      </c>
      <c r="H263" s="1394" t="s">
        <v>2558</v>
      </c>
      <c r="I263" s="1394" t="s">
        <v>2268</v>
      </c>
      <c r="J263" s="1394" t="s">
        <v>539</v>
      </c>
      <c r="L263" s="1394" t="s">
        <v>2940</v>
      </c>
      <c r="M263" s="257" t="s">
        <v>2941</v>
      </c>
      <c r="N263" s="1394" t="s">
        <v>2558</v>
      </c>
      <c r="O263" s="1394" t="s">
        <v>596</v>
      </c>
      <c r="P263" s="258"/>
      <c r="Q263" s="262" t="s">
        <v>2940</v>
      </c>
      <c r="R263" s="257" t="s">
        <v>2941</v>
      </c>
      <c r="S263" s="260" t="str">
        <f t="shared" si="4"/>
        <v>CNE9</v>
      </c>
      <c r="T263" s="1394" t="s">
        <v>2558</v>
      </c>
      <c r="W263" s="291" t="s">
        <v>2949</v>
      </c>
      <c r="X263" s="257" t="s">
        <v>2944</v>
      </c>
      <c r="Y263" s="257" t="s">
        <v>3012</v>
      </c>
      <c r="Z263" s="257" t="s">
        <v>596</v>
      </c>
      <c r="AA263" s="257" t="s">
        <v>2952</v>
      </c>
      <c r="AB263" s="257" t="s">
        <v>596</v>
      </c>
      <c r="AC263" s="257" t="s">
        <v>2933</v>
      </c>
      <c r="AD263" s="312">
        <v>0</v>
      </c>
      <c r="AE263" s="257"/>
      <c r="AF263" s="313" t="s">
        <v>2934</v>
      </c>
      <c r="AG263" s="321">
        <v>4279</v>
      </c>
      <c r="AH263" s="321">
        <v>21396</v>
      </c>
      <c r="AI263" s="257" t="s">
        <v>2953</v>
      </c>
      <c r="AJ263" s="257" t="s">
        <v>2953</v>
      </c>
      <c r="AK263" s="257" t="s">
        <v>2933</v>
      </c>
      <c r="AL263" s="312">
        <v>0</v>
      </c>
      <c r="AM263" s="257"/>
      <c r="AN263" s="313" t="s">
        <v>2934</v>
      </c>
      <c r="AO263" s="321">
        <v>4279</v>
      </c>
      <c r="AP263" s="321">
        <v>21396</v>
      </c>
      <c r="AQ263" s="257" t="s">
        <v>2953</v>
      </c>
      <c r="AR263" s="257" t="s">
        <v>2953</v>
      </c>
    </row>
    <row r="264" spans="7:44">
      <c r="G264" s="1394" t="s">
        <v>2943</v>
      </c>
      <c r="H264" s="1394" t="s">
        <v>2558</v>
      </c>
      <c r="I264" s="1394" t="s">
        <v>2268</v>
      </c>
      <c r="J264" s="1394" t="s">
        <v>539</v>
      </c>
      <c r="L264" s="1394" t="s">
        <v>2943</v>
      </c>
      <c r="M264" s="257" t="s">
        <v>2944</v>
      </c>
      <c r="N264" s="1394" t="s">
        <v>2558</v>
      </c>
      <c r="O264" s="1394" t="s">
        <v>596</v>
      </c>
      <c r="P264" s="258"/>
      <c r="Q264" s="262" t="s">
        <v>2943</v>
      </c>
      <c r="R264" s="257" t="s">
        <v>2944</v>
      </c>
      <c r="S264" s="260" t="str">
        <f t="shared" si="4"/>
        <v>CNE9</v>
      </c>
      <c r="T264" s="1394" t="s">
        <v>2558</v>
      </c>
      <c r="W264" s="291" t="s">
        <v>2931</v>
      </c>
      <c r="X264" s="257" t="s">
        <v>2941</v>
      </c>
      <c r="Y264" s="257" t="s">
        <v>3012</v>
      </c>
      <c r="Z264" s="304" t="s">
        <v>596</v>
      </c>
      <c r="AA264" s="257" t="s">
        <v>2952</v>
      </c>
      <c r="AB264" s="304" t="s">
        <v>2950</v>
      </c>
      <c r="AC264" s="313" t="s">
        <v>2933</v>
      </c>
      <c r="AD264" s="314">
        <v>0</v>
      </c>
      <c r="AE264" s="313"/>
      <c r="AF264" s="313" t="s">
        <v>2934</v>
      </c>
      <c r="AG264" s="320">
        <v>4279</v>
      </c>
      <c r="AH264" s="320">
        <v>21396</v>
      </c>
      <c r="AI264" s="257" t="s">
        <v>2953</v>
      </c>
      <c r="AJ264" s="257" t="s">
        <v>2953</v>
      </c>
      <c r="AK264" s="313" t="s">
        <v>2933</v>
      </c>
      <c r="AL264" s="326">
        <v>0</v>
      </c>
      <c r="AM264" s="313"/>
      <c r="AN264" s="313" t="s">
        <v>2934</v>
      </c>
      <c r="AO264" s="320">
        <v>4279</v>
      </c>
      <c r="AP264" s="320">
        <v>21396</v>
      </c>
      <c r="AQ264" s="257" t="s">
        <v>2953</v>
      </c>
      <c r="AR264" s="257" t="s">
        <v>2953</v>
      </c>
    </row>
    <row r="265" spans="7:44">
      <c r="G265" s="1394" t="s">
        <v>237</v>
      </c>
      <c r="H265" s="1394" t="s">
        <v>2611</v>
      </c>
      <c r="I265" s="1394" t="s">
        <v>3013</v>
      </c>
      <c r="J265" s="1394" t="s">
        <v>539</v>
      </c>
      <c r="L265" s="1394" t="s">
        <v>237</v>
      </c>
      <c r="M265" s="257" t="s">
        <v>2929</v>
      </c>
      <c r="N265" s="1394" t="s">
        <v>2611</v>
      </c>
      <c r="O265" s="1394" t="s">
        <v>596</v>
      </c>
      <c r="P265" s="258"/>
      <c r="Q265" s="262" t="s">
        <v>237</v>
      </c>
      <c r="R265" s="257" t="s">
        <v>2929</v>
      </c>
      <c r="S265" s="260" t="str">
        <f t="shared" si="4"/>
        <v>CNF0</v>
      </c>
      <c r="T265" s="1394" t="s">
        <v>2611</v>
      </c>
      <c r="W265" s="291" t="s">
        <v>2931</v>
      </c>
      <c r="X265" s="257" t="s">
        <v>2929</v>
      </c>
      <c r="Y265" s="257" t="s">
        <v>3014</v>
      </c>
      <c r="Z265" s="257" t="s">
        <v>596</v>
      </c>
      <c r="AA265" s="257" t="s">
        <v>2952</v>
      </c>
      <c r="AB265" s="257" t="s">
        <v>596</v>
      </c>
      <c r="AC265" s="257" t="s">
        <v>2933</v>
      </c>
      <c r="AD265" s="312">
        <v>0</v>
      </c>
      <c r="AE265" s="257"/>
      <c r="AF265" s="313" t="s">
        <v>2934</v>
      </c>
      <c r="AG265" s="320">
        <v>4279</v>
      </c>
      <c r="AH265" s="320">
        <v>21396</v>
      </c>
      <c r="AI265" s="257"/>
      <c r="AJ265" s="257" t="s">
        <v>2935</v>
      </c>
      <c r="AK265" s="257" t="s">
        <v>2933</v>
      </c>
      <c r="AL265" s="312">
        <v>0</v>
      </c>
      <c r="AM265" s="257"/>
      <c r="AN265" s="313" t="s">
        <v>2934</v>
      </c>
      <c r="AO265" s="320">
        <v>4279</v>
      </c>
      <c r="AP265" s="320">
        <v>21396</v>
      </c>
      <c r="AQ265" s="257"/>
      <c r="AR265" s="257" t="s">
        <v>2935</v>
      </c>
    </row>
    <row r="266" spans="7:44">
      <c r="G266" s="1394" t="s">
        <v>205</v>
      </c>
      <c r="H266" s="1394" t="s">
        <v>2611</v>
      </c>
      <c r="I266" s="1394" t="s">
        <v>3013</v>
      </c>
      <c r="J266" s="1394" t="s">
        <v>539</v>
      </c>
      <c r="L266" s="1394" t="s">
        <v>205</v>
      </c>
      <c r="M266" s="257" t="s">
        <v>2936</v>
      </c>
      <c r="N266" s="1394" t="s">
        <v>2611</v>
      </c>
      <c r="O266" s="1394" t="s">
        <v>596</v>
      </c>
      <c r="P266" s="258"/>
      <c r="Q266" s="262" t="s">
        <v>205</v>
      </c>
      <c r="R266" s="257" t="s">
        <v>2936</v>
      </c>
      <c r="S266" s="260" t="str">
        <f t="shared" si="4"/>
        <v>CNF0</v>
      </c>
      <c r="T266" s="1394" t="s">
        <v>2611</v>
      </c>
      <c r="W266" s="291" t="s">
        <v>2931</v>
      </c>
      <c r="X266" s="257" t="s">
        <v>2936</v>
      </c>
      <c r="Y266" s="257" t="s">
        <v>3014</v>
      </c>
      <c r="Z266" s="304" t="s">
        <v>596</v>
      </c>
      <c r="AA266" s="257" t="s">
        <v>2952</v>
      </c>
      <c r="AB266" s="304" t="s">
        <v>596</v>
      </c>
      <c r="AC266" s="313" t="s">
        <v>2933</v>
      </c>
      <c r="AD266" s="312">
        <v>0</v>
      </c>
      <c r="AE266" s="313"/>
      <c r="AF266" s="313" t="s">
        <v>2934</v>
      </c>
      <c r="AG266" s="320">
        <v>4279</v>
      </c>
      <c r="AH266" s="320">
        <v>21396</v>
      </c>
      <c r="AI266" s="257"/>
      <c r="AJ266" s="257" t="s">
        <v>2935</v>
      </c>
      <c r="AK266" s="313" t="s">
        <v>2933</v>
      </c>
      <c r="AL266" s="312">
        <v>0</v>
      </c>
      <c r="AM266" s="313"/>
      <c r="AN266" s="313" t="s">
        <v>2934</v>
      </c>
      <c r="AO266" s="320">
        <v>4279</v>
      </c>
      <c r="AP266" s="320">
        <v>21396</v>
      </c>
      <c r="AQ266" s="257"/>
      <c r="AR266" s="257" t="s">
        <v>2935</v>
      </c>
    </row>
    <row r="267" spans="7:44">
      <c r="G267" s="1394" t="s">
        <v>449</v>
      </c>
      <c r="H267" s="1394" t="s">
        <v>2611</v>
      </c>
      <c r="I267" s="1394" t="s">
        <v>3013</v>
      </c>
      <c r="J267" s="1394" t="s">
        <v>539</v>
      </c>
      <c r="L267" s="1394" t="s">
        <v>449</v>
      </c>
      <c r="M267" s="257" t="s">
        <v>2938</v>
      </c>
      <c r="N267" s="1394" t="s">
        <v>2611</v>
      </c>
      <c r="O267" s="1394" t="s">
        <v>596</v>
      </c>
      <c r="P267" s="258"/>
      <c r="Q267" s="262" t="s">
        <v>449</v>
      </c>
      <c r="R267" s="257" t="s">
        <v>2938</v>
      </c>
      <c r="S267" s="260" t="str">
        <f t="shared" si="4"/>
        <v>CNF0</v>
      </c>
      <c r="T267" s="1394" t="s">
        <v>2611</v>
      </c>
      <c r="W267" s="291" t="s">
        <v>2931</v>
      </c>
      <c r="X267" s="257" t="s">
        <v>2938</v>
      </c>
      <c r="Y267" s="257" t="s">
        <v>3014</v>
      </c>
      <c r="Z267" s="304" t="s">
        <v>596</v>
      </c>
      <c r="AA267" s="257" t="s">
        <v>2952</v>
      </c>
      <c r="AB267" s="304" t="s">
        <v>596</v>
      </c>
      <c r="AC267" s="313" t="s">
        <v>2933</v>
      </c>
      <c r="AD267" s="312">
        <v>0</v>
      </c>
      <c r="AE267" s="313"/>
      <c r="AF267" s="313" t="s">
        <v>2934</v>
      </c>
      <c r="AG267" s="320">
        <v>4279</v>
      </c>
      <c r="AH267" s="320">
        <v>21396</v>
      </c>
      <c r="AI267" s="257"/>
      <c r="AJ267" s="257" t="s">
        <v>2935</v>
      </c>
      <c r="AK267" s="313" t="s">
        <v>2933</v>
      </c>
      <c r="AL267" s="312">
        <v>0</v>
      </c>
      <c r="AM267" s="313"/>
      <c r="AN267" s="313" t="s">
        <v>2934</v>
      </c>
      <c r="AO267" s="320">
        <v>4279</v>
      </c>
      <c r="AP267" s="320">
        <v>21396</v>
      </c>
      <c r="AQ267" s="257"/>
      <c r="AR267" s="257" t="s">
        <v>2935</v>
      </c>
    </row>
    <row r="268" spans="7:44">
      <c r="G268" s="1394" t="s">
        <v>2940</v>
      </c>
      <c r="H268" s="1394" t="s">
        <v>2611</v>
      </c>
      <c r="I268" s="1394" t="s">
        <v>3013</v>
      </c>
      <c r="J268" s="1394" t="s">
        <v>539</v>
      </c>
      <c r="L268" s="1394" t="s">
        <v>2940</v>
      </c>
      <c r="M268" s="257" t="s">
        <v>2941</v>
      </c>
      <c r="N268" s="1394" t="s">
        <v>2611</v>
      </c>
      <c r="O268" s="1394" t="s">
        <v>596</v>
      </c>
      <c r="P268" s="258"/>
      <c r="Q268" s="262" t="s">
        <v>2940</v>
      </c>
      <c r="R268" s="257" t="s">
        <v>2941</v>
      </c>
      <c r="S268" s="260" t="str">
        <f t="shared" si="4"/>
        <v>CNF0</v>
      </c>
      <c r="T268" s="1394" t="s">
        <v>2611</v>
      </c>
      <c r="W268" s="291" t="s">
        <v>2949</v>
      </c>
      <c r="X268" s="257" t="s">
        <v>2944</v>
      </c>
      <c r="Y268" s="257" t="s">
        <v>3014</v>
      </c>
      <c r="Z268" s="257" t="s">
        <v>596</v>
      </c>
      <c r="AA268" s="257" t="s">
        <v>2952</v>
      </c>
      <c r="AB268" s="257" t="s">
        <v>596</v>
      </c>
      <c r="AC268" s="257" t="s">
        <v>2933</v>
      </c>
      <c r="AD268" s="312">
        <v>0</v>
      </c>
      <c r="AE268" s="257"/>
      <c r="AF268" s="313" t="s">
        <v>2934</v>
      </c>
      <c r="AG268" s="321">
        <v>4279</v>
      </c>
      <c r="AH268" s="321">
        <v>21396</v>
      </c>
      <c r="AI268" s="257"/>
      <c r="AJ268" s="257" t="s">
        <v>2935</v>
      </c>
      <c r="AK268" s="257" t="s">
        <v>2933</v>
      </c>
      <c r="AL268" s="312">
        <v>0</v>
      </c>
      <c r="AM268" s="257"/>
      <c r="AN268" s="313" t="s">
        <v>2934</v>
      </c>
      <c r="AO268" s="321">
        <v>4279</v>
      </c>
      <c r="AP268" s="321">
        <v>21396</v>
      </c>
      <c r="AQ268" s="257"/>
      <c r="AR268" s="257" t="s">
        <v>2935</v>
      </c>
    </row>
    <row r="269" spans="7:44">
      <c r="G269" s="1394" t="s">
        <v>2943</v>
      </c>
      <c r="H269" s="1394" t="s">
        <v>2611</v>
      </c>
      <c r="I269" s="1394" t="s">
        <v>3013</v>
      </c>
      <c r="J269" s="1394" t="s">
        <v>539</v>
      </c>
      <c r="L269" s="1394" t="s">
        <v>2943</v>
      </c>
      <c r="M269" s="257" t="s">
        <v>2944</v>
      </c>
      <c r="N269" s="1394" t="s">
        <v>2611</v>
      </c>
      <c r="O269" s="1394" t="s">
        <v>596</v>
      </c>
      <c r="P269" s="258"/>
      <c r="Q269" s="262" t="s">
        <v>2943</v>
      </c>
      <c r="R269" s="257" t="s">
        <v>2944</v>
      </c>
      <c r="S269" s="260" t="str">
        <f t="shared" si="4"/>
        <v>CNF0</v>
      </c>
      <c r="T269" s="1394" t="s">
        <v>2611</v>
      </c>
      <c r="W269" s="291" t="s">
        <v>2931</v>
      </c>
      <c r="X269" s="257" t="s">
        <v>2941</v>
      </c>
      <c r="Y269" s="257" t="s">
        <v>3014</v>
      </c>
      <c r="Z269" s="304" t="s">
        <v>596</v>
      </c>
      <c r="AA269" s="257" t="s">
        <v>2952</v>
      </c>
      <c r="AB269" s="304" t="s">
        <v>2950</v>
      </c>
      <c r="AC269" s="313" t="s">
        <v>2933</v>
      </c>
      <c r="AD269" s="314">
        <v>0</v>
      </c>
      <c r="AE269" s="313"/>
      <c r="AF269" s="313" t="s">
        <v>2934</v>
      </c>
      <c r="AG269" s="320">
        <v>4279</v>
      </c>
      <c r="AH269" s="320">
        <v>21396</v>
      </c>
      <c r="AI269" s="257"/>
      <c r="AJ269" s="257" t="s">
        <v>2935</v>
      </c>
      <c r="AK269" s="313" t="s">
        <v>2933</v>
      </c>
      <c r="AL269" s="326">
        <v>0</v>
      </c>
      <c r="AM269" s="313"/>
      <c r="AN269" s="313" t="s">
        <v>2934</v>
      </c>
      <c r="AO269" s="320">
        <v>4279</v>
      </c>
      <c r="AP269" s="320">
        <v>21396</v>
      </c>
      <c r="AQ269" s="257"/>
      <c r="AR269" s="257" t="s">
        <v>2935</v>
      </c>
    </row>
    <row r="270" spans="7:44">
      <c r="G270" s="1394" t="s">
        <v>237</v>
      </c>
      <c r="H270" s="1394" t="s">
        <v>2613</v>
      </c>
      <c r="I270" s="1394" t="s">
        <v>450</v>
      </c>
      <c r="J270" s="1394" t="s">
        <v>539</v>
      </c>
      <c r="L270" s="1394" t="s">
        <v>237</v>
      </c>
      <c r="M270" s="257" t="s">
        <v>2929</v>
      </c>
      <c r="N270" s="1394" t="s">
        <v>2613</v>
      </c>
      <c r="O270" s="1394" t="s">
        <v>596</v>
      </c>
      <c r="P270" s="258"/>
      <c r="Q270" s="262" t="s">
        <v>237</v>
      </c>
      <c r="R270" s="257" t="s">
        <v>2929</v>
      </c>
      <c r="S270" s="260" t="str">
        <f t="shared" si="4"/>
        <v>CNF1</v>
      </c>
      <c r="T270" s="1394" t="s">
        <v>2613</v>
      </c>
      <c r="W270" s="291" t="s">
        <v>2931</v>
      </c>
      <c r="X270" s="257" t="s">
        <v>2929</v>
      </c>
      <c r="Y270" s="257" t="s">
        <v>3015</v>
      </c>
      <c r="Z270" s="257" t="s">
        <v>596</v>
      </c>
      <c r="AA270" s="257" t="s">
        <v>2952</v>
      </c>
      <c r="AB270" s="257" t="s">
        <v>596</v>
      </c>
      <c r="AC270" s="257" t="s">
        <v>2933</v>
      </c>
      <c r="AD270" s="312">
        <v>0</v>
      </c>
      <c r="AE270" s="257"/>
      <c r="AF270" s="313" t="s">
        <v>2934</v>
      </c>
      <c r="AG270" s="320">
        <v>4279</v>
      </c>
      <c r="AH270" s="320">
        <v>21396</v>
      </c>
      <c r="AI270" s="257" t="s">
        <v>2953</v>
      </c>
      <c r="AJ270" s="257" t="s">
        <v>2953</v>
      </c>
      <c r="AK270" s="257" t="s">
        <v>2933</v>
      </c>
      <c r="AL270" s="312">
        <v>0</v>
      </c>
      <c r="AM270" s="257"/>
      <c r="AN270" s="313" t="s">
        <v>2934</v>
      </c>
      <c r="AO270" s="320">
        <v>4279</v>
      </c>
      <c r="AP270" s="320">
        <v>21396</v>
      </c>
      <c r="AQ270" s="257" t="s">
        <v>2953</v>
      </c>
      <c r="AR270" s="257" t="s">
        <v>2953</v>
      </c>
    </row>
    <row r="271" spans="7:44">
      <c r="G271" s="1394" t="s">
        <v>205</v>
      </c>
      <c r="H271" s="1394" t="s">
        <v>2613</v>
      </c>
      <c r="I271" s="1394" t="s">
        <v>450</v>
      </c>
      <c r="J271" s="1394" t="s">
        <v>539</v>
      </c>
      <c r="L271" s="1394" t="s">
        <v>205</v>
      </c>
      <c r="M271" s="257" t="s">
        <v>2936</v>
      </c>
      <c r="N271" s="1394" t="s">
        <v>2613</v>
      </c>
      <c r="O271" s="1394" t="s">
        <v>596</v>
      </c>
      <c r="P271" s="258"/>
      <c r="Q271" s="262" t="s">
        <v>205</v>
      </c>
      <c r="R271" s="257" t="s">
        <v>2936</v>
      </c>
      <c r="S271" s="260" t="str">
        <f t="shared" si="4"/>
        <v>CNF1</v>
      </c>
      <c r="T271" s="1394" t="s">
        <v>2613</v>
      </c>
      <c r="W271" s="291" t="s">
        <v>2931</v>
      </c>
      <c r="X271" s="257" t="s">
        <v>2936</v>
      </c>
      <c r="Y271" s="257" t="s">
        <v>3015</v>
      </c>
      <c r="Z271" s="304" t="s">
        <v>596</v>
      </c>
      <c r="AA271" s="257" t="s">
        <v>2952</v>
      </c>
      <c r="AB271" s="304" t="s">
        <v>596</v>
      </c>
      <c r="AC271" s="313" t="s">
        <v>2933</v>
      </c>
      <c r="AD271" s="312">
        <v>0</v>
      </c>
      <c r="AE271" s="313"/>
      <c r="AF271" s="313" t="s">
        <v>2934</v>
      </c>
      <c r="AG271" s="320">
        <v>4279</v>
      </c>
      <c r="AH271" s="320">
        <v>21396</v>
      </c>
      <c r="AI271" s="257" t="s">
        <v>2953</v>
      </c>
      <c r="AJ271" s="257" t="s">
        <v>2953</v>
      </c>
      <c r="AK271" s="313" t="s">
        <v>2933</v>
      </c>
      <c r="AL271" s="312">
        <v>0</v>
      </c>
      <c r="AM271" s="313"/>
      <c r="AN271" s="313" t="s">
        <v>2934</v>
      </c>
      <c r="AO271" s="320">
        <v>4279</v>
      </c>
      <c r="AP271" s="320">
        <v>21396</v>
      </c>
      <c r="AQ271" s="257" t="s">
        <v>2953</v>
      </c>
      <c r="AR271" s="257" t="s">
        <v>2953</v>
      </c>
    </row>
    <row r="272" spans="7:44">
      <c r="G272" s="1394" t="s">
        <v>449</v>
      </c>
      <c r="H272" s="1394" t="s">
        <v>2613</v>
      </c>
      <c r="I272" s="1394" t="s">
        <v>450</v>
      </c>
      <c r="J272" s="1394" t="s">
        <v>539</v>
      </c>
      <c r="L272" s="1394" t="s">
        <v>449</v>
      </c>
      <c r="M272" s="257" t="s">
        <v>2938</v>
      </c>
      <c r="N272" s="1394" t="s">
        <v>2613</v>
      </c>
      <c r="O272" s="1394" t="s">
        <v>596</v>
      </c>
      <c r="P272" s="258"/>
      <c r="Q272" s="262" t="s">
        <v>449</v>
      </c>
      <c r="R272" s="257" t="s">
        <v>2938</v>
      </c>
      <c r="S272" s="260" t="str">
        <f t="shared" si="4"/>
        <v>CNF1</v>
      </c>
      <c r="T272" s="1394" t="s">
        <v>2613</v>
      </c>
      <c r="W272" s="291" t="s">
        <v>2931</v>
      </c>
      <c r="X272" s="257" t="s">
        <v>2938</v>
      </c>
      <c r="Y272" s="257" t="s">
        <v>3015</v>
      </c>
      <c r="Z272" s="304" t="s">
        <v>596</v>
      </c>
      <c r="AA272" s="257" t="s">
        <v>2952</v>
      </c>
      <c r="AB272" s="304" t="s">
        <v>596</v>
      </c>
      <c r="AC272" s="313" t="s">
        <v>2933</v>
      </c>
      <c r="AD272" s="312">
        <v>0</v>
      </c>
      <c r="AE272" s="313"/>
      <c r="AF272" s="313" t="s">
        <v>2934</v>
      </c>
      <c r="AG272" s="320">
        <v>4279</v>
      </c>
      <c r="AH272" s="320">
        <v>21396</v>
      </c>
      <c r="AI272" s="257" t="s">
        <v>2953</v>
      </c>
      <c r="AJ272" s="257" t="s">
        <v>2953</v>
      </c>
      <c r="AK272" s="313" t="s">
        <v>2933</v>
      </c>
      <c r="AL272" s="312">
        <v>0</v>
      </c>
      <c r="AM272" s="313"/>
      <c r="AN272" s="313" t="s">
        <v>2934</v>
      </c>
      <c r="AO272" s="320">
        <v>4279</v>
      </c>
      <c r="AP272" s="320">
        <v>21396</v>
      </c>
      <c r="AQ272" s="257" t="s">
        <v>2953</v>
      </c>
      <c r="AR272" s="257" t="s">
        <v>2953</v>
      </c>
    </row>
    <row r="273" spans="7:44">
      <c r="G273" s="1394" t="s">
        <v>2940</v>
      </c>
      <c r="H273" s="1394" t="s">
        <v>2613</v>
      </c>
      <c r="I273" s="1394" t="s">
        <v>450</v>
      </c>
      <c r="J273" s="1394" t="s">
        <v>539</v>
      </c>
      <c r="L273" s="1394" t="s">
        <v>2940</v>
      </c>
      <c r="M273" s="257" t="s">
        <v>2941</v>
      </c>
      <c r="N273" s="1394" t="s">
        <v>2613</v>
      </c>
      <c r="O273" s="1394" t="s">
        <v>596</v>
      </c>
      <c r="P273" s="258"/>
      <c r="Q273" s="262" t="s">
        <v>2940</v>
      </c>
      <c r="R273" s="257" t="s">
        <v>2941</v>
      </c>
      <c r="S273" s="260" t="str">
        <f t="shared" si="4"/>
        <v>CNF1</v>
      </c>
      <c r="T273" s="1394" t="s">
        <v>2613</v>
      </c>
      <c r="W273" s="291" t="s">
        <v>2949</v>
      </c>
      <c r="X273" s="257" t="s">
        <v>2944</v>
      </c>
      <c r="Y273" s="257" t="s">
        <v>3015</v>
      </c>
      <c r="Z273" s="257" t="s">
        <v>596</v>
      </c>
      <c r="AA273" s="257" t="s">
        <v>2952</v>
      </c>
      <c r="AB273" s="257" t="s">
        <v>596</v>
      </c>
      <c r="AC273" s="257" t="s">
        <v>2933</v>
      </c>
      <c r="AD273" s="312">
        <v>0</v>
      </c>
      <c r="AE273" s="257"/>
      <c r="AF273" s="313" t="s">
        <v>2934</v>
      </c>
      <c r="AG273" s="321">
        <v>4279</v>
      </c>
      <c r="AH273" s="321">
        <v>21396</v>
      </c>
      <c r="AI273" s="257" t="s">
        <v>2953</v>
      </c>
      <c r="AJ273" s="257" t="s">
        <v>2953</v>
      </c>
      <c r="AK273" s="257" t="s">
        <v>2933</v>
      </c>
      <c r="AL273" s="312">
        <v>0</v>
      </c>
      <c r="AM273" s="257"/>
      <c r="AN273" s="313" t="s">
        <v>2934</v>
      </c>
      <c r="AO273" s="321">
        <v>4279</v>
      </c>
      <c r="AP273" s="321">
        <v>21396</v>
      </c>
      <c r="AQ273" s="257" t="s">
        <v>2953</v>
      </c>
      <c r="AR273" s="257" t="s">
        <v>2953</v>
      </c>
    </row>
    <row r="274" spans="7:44">
      <c r="G274" s="1394" t="s">
        <v>2943</v>
      </c>
      <c r="H274" s="1394" t="s">
        <v>2613</v>
      </c>
      <c r="I274" s="1394" t="s">
        <v>450</v>
      </c>
      <c r="J274" s="1394" t="s">
        <v>539</v>
      </c>
      <c r="L274" s="1394" t="s">
        <v>2943</v>
      </c>
      <c r="M274" s="257" t="s">
        <v>2944</v>
      </c>
      <c r="N274" s="1394" t="s">
        <v>2613</v>
      </c>
      <c r="O274" s="1394" t="s">
        <v>596</v>
      </c>
      <c r="P274" s="258"/>
      <c r="Q274" s="262" t="s">
        <v>2943</v>
      </c>
      <c r="R274" s="257" t="s">
        <v>2944</v>
      </c>
      <c r="S274" s="260" t="str">
        <f t="shared" si="4"/>
        <v>CNF1</v>
      </c>
      <c r="T274" s="1394" t="s">
        <v>2613</v>
      </c>
      <c r="W274" s="291" t="s">
        <v>2931</v>
      </c>
      <c r="X274" s="257" t="s">
        <v>2941</v>
      </c>
      <c r="Y274" s="257" t="s">
        <v>3015</v>
      </c>
      <c r="Z274" s="304" t="s">
        <v>596</v>
      </c>
      <c r="AA274" s="257" t="s">
        <v>2952</v>
      </c>
      <c r="AB274" s="304" t="s">
        <v>2950</v>
      </c>
      <c r="AC274" s="313" t="s">
        <v>2933</v>
      </c>
      <c r="AD274" s="314">
        <v>0</v>
      </c>
      <c r="AE274" s="313"/>
      <c r="AF274" s="313" t="s">
        <v>2934</v>
      </c>
      <c r="AG274" s="320">
        <v>4279</v>
      </c>
      <c r="AH274" s="320">
        <v>21396</v>
      </c>
      <c r="AI274" s="257" t="s">
        <v>2953</v>
      </c>
      <c r="AJ274" s="257" t="s">
        <v>2953</v>
      </c>
      <c r="AK274" s="313" t="s">
        <v>2933</v>
      </c>
      <c r="AL274" s="326">
        <v>0</v>
      </c>
      <c r="AM274" s="313"/>
      <c r="AN274" s="313" t="s">
        <v>2934</v>
      </c>
      <c r="AO274" s="320">
        <v>4279</v>
      </c>
      <c r="AP274" s="320">
        <v>21396</v>
      </c>
      <c r="AQ274" s="257" t="s">
        <v>2953</v>
      </c>
      <c r="AR274" s="257" t="s">
        <v>2953</v>
      </c>
    </row>
    <row r="275" spans="7:44">
      <c r="G275" s="1394" t="s">
        <v>237</v>
      </c>
      <c r="H275" s="1394" t="s">
        <v>2615</v>
      </c>
      <c r="I275" s="1394" t="s">
        <v>351</v>
      </c>
      <c r="J275" s="1394" t="s">
        <v>539</v>
      </c>
      <c r="L275" s="1394" t="s">
        <v>237</v>
      </c>
      <c r="M275" s="257" t="s">
        <v>2929</v>
      </c>
      <c r="N275" s="1394" t="s">
        <v>2615</v>
      </c>
      <c r="O275" s="1394" t="s">
        <v>596</v>
      </c>
      <c r="P275" s="258"/>
      <c r="Q275" s="262" t="s">
        <v>237</v>
      </c>
      <c r="R275" s="257" t="s">
        <v>2929</v>
      </c>
      <c r="S275" s="260" t="str">
        <f t="shared" si="4"/>
        <v>CNF2</v>
      </c>
      <c r="T275" s="1394" t="s">
        <v>2615</v>
      </c>
      <c r="W275" s="291" t="s">
        <v>2931</v>
      </c>
      <c r="X275" s="257" t="s">
        <v>2929</v>
      </c>
      <c r="Y275" s="257" t="s">
        <v>3016</v>
      </c>
      <c r="Z275" s="257" t="s">
        <v>596</v>
      </c>
      <c r="AA275" s="257" t="s">
        <v>2952</v>
      </c>
      <c r="AB275" s="257" t="s">
        <v>596</v>
      </c>
      <c r="AC275" s="257" t="s">
        <v>2933</v>
      </c>
      <c r="AD275" s="312">
        <v>0</v>
      </c>
      <c r="AE275" s="257"/>
      <c r="AF275" s="313" t="s">
        <v>2934</v>
      </c>
      <c r="AG275" s="320">
        <v>4279</v>
      </c>
      <c r="AH275" s="320">
        <v>21396</v>
      </c>
      <c r="AI275" s="257" t="s">
        <v>2953</v>
      </c>
      <c r="AJ275" s="257" t="s">
        <v>2953</v>
      </c>
      <c r="AK275" s="257" t="s">
        <v>2933</v>
      </c>
      <c r="AL275" s="312">
        <v>0</v>
      </c>
      <c r="AM275" s="257"/>
      <c r="AN275" s="313" t="s">
        <v>2934</v>
      </c>
      <c r="AO275" s="320">
        <v>4279</v>
      </c>
      <c r="AP275" s="320">
        <v>21396</v>
      </c>
      <c r="AQ275" s="257" t="s">
        <v>2953</v>
      </c>
      <c r="AR275" s="257" t="s">
        <v>2953</v>
      </c>
    </row>
    <row r="276" spans="7:44">
      <c r="G276" s="1394" t="s">
        <v>205</v>
      </c>
      <c r="H276" s="1394" t="s">
        <v>2615</v>
      </c>
      <c r="I276" s="1394" t="s">
        <v>351</v>
      </c>
      <c r="J276" s="1394" t="s">
        <v>539</v>
      </c>
      <c r="L276" s="1394" t="s">
        <v>205</v>
      </c>
      <c r="M276" s="257" t="s">
        <v>2936</v>
      </c>
      <c r="N276" s="1394" t="s">
        <v>2615</v>
      </c>
      <c r="O276" s="1394" t="s">
        <v>596</v>
      </c>
      <c r="P276" s="258"/>
      <c r="Q276" s="262" t="s">
        <v>205</v>
      </c>
      <c r="R276" s="257" t="s">
        <v>2936</v>
      </c>
      <c r="S276" s="260" t="str">
        <f t="shared" si="4"/>
        <v>CNF2</v>
      </c>
      <c r="T276" s="1394" t="s">
        <v>2615</v>
      </c>
      <c r="W276" s="291" t="s">
        <v>2931</v>
      </c>
      <c r="X276" s="257" t="s">
        <v>2936</v>
      </c>
      <c r="Y276" s="257" t="s">
        <v>3016</v>
      </c>
      <c r="Z276" s="304" t="s">
        <v>596</v>
      </c>
      <c r="AA276" s="257" t="s">
        <v>2952</v>
      </c>
      <c r="AB276" s="304" t="s">
        <v>596</v>
      </c>
      <c r="AC276" s="313" t="s">
        <v>2933</v>
      </c>
      <c r="AD276" s="312">
        <v>0</v>
      </c>
      <c r="AE276" s="313"/>
      <c r="AF276" s="313" t="s">
        <v>2934</v>
      </c>
      <c r="AG276" s="320">
        <v>4279</v>
      </c>
      <c r="AH276" s="320">
        <v>21396</v>
      </c>
      <c r="AI276" s="257" t="s">
        <v>2953</v>
      </c>
      <c r="AJ276" s="257" t="s">
        <v>2953</v>
      </c>
      <c r="AK276" s="313" t="s">
        <v>2933</v>
      </c>
      <c r="AL276" s="312">
        <v>0</v>
      </c>
      <c r="AM276" s="313"/>
      <c r="AN276" s="313" t="s">
        <v>2934</v>
      </c>
      <c r="AO276" s="320">
        <v>4279</v>
      </c>
      <c r="AP276" s="320">
        <v>21396</v>
      </c>
      <c r="AQ276" s="257" t="s">
        <v>2953</v>
      </c>
      <c r="AR276" s="257" t="s">
        <v>2953</v>
      </c>
    </row>
    <row r="277" spans="7:44">
      <c r="G277" s="1394" t="s">
        <v>449</v>
      </c>
      <c r="H277" s="1394" t="s">
        <v>2615</v>
      </c>
      <c r="I277" s="1394" t="s">
        <v>351</v>
      </c>
      <c r="J277" s="1394" t="s">
        <v>539</v>
      </c>
      <c r="L277" s="1394" t="s">
        <v>449</v>
      </c>
      <c r="M277" s="257" t="s">
        <v>2938</v>
      </c>
      <c r="N277" s="1394" t="s">
        <v>2615</v>
      </c>
      <c r="O277" s="1394" t="s">
        <v>596</v>
      </c>
      <c r="P277" s="258"/>
      <c r="Q277" s="262" t="s">
        <v>449</v>
      </c>
      <c r="R277" s="257" t="s">
        <v>2938</v>
      </c>
      <c r="S277" s="260" t="str">
        <f t="shared" si="4"/>
        <v>CNF2</v>
      </c>
      <c r="T277" s="1394" t="s">
        <v>2615</v>
      </c>
      <c r="W277" s="291" t="s">
        <v>2931</v>
      </c>
      <c r="X277" s="257" t="s">
        <v>2938</v>
      </c>
      <c r="Y277" s="257" t="s">
        <v>3016</v>
      </c>
      <c r="Z277" s="304" t="s">
        <v>596</v>
      </c>
      <c r="AA277" s="257" t="s">
        <v>2952</v>
      </c>
      <c r="AB277" s="304" t="s">
        <v>596</v>
      </c>
      <c r="AC277" s="313" t="s">
        <v>2933</v>
      </c>
      <c r="AD277" s="312">
        <v>0</v>
      </c>
      <c r="AE277" s="313"/>
      <c r="AF277" s="313" t="s">
        <v>2934</v>
      </c>
      <c r="AG277" s="320">
        <v>4279</v>
      </c>
      <c r="AH277" s="320">
        <v>21396</v>
      </c>
      <c r="AI277" s="257" t="s">
        <v>2953</v>
      </c>
      <c r="AJ277" s="257" t="s">
        <v>2953</v>
      </c>
      <c r="AK277" s="313" t="s">
        <v>2933</v>
      </c>
      <c r="AL277" s="312">
        <v>0</v>
      </c>
      <c r="AM277" s="313"/>
      <c r="AN277" s="313" t="s">
        <v>2934</v>
      </c>
      <c r="AO277" s="320">
        <v>4279</v>
      </c>
      <c r="AP277" s="320">
        <v>21396</v>
      </c>
      <c r="AQ277" s="257" t="s">
        <v>2953</v>
      </c>
      <c r="AR277" s="257" t="s">
        <v>2953</v>
      </c>
    </row>
    <row r="278" spans="7:44">
      <c r="G278" s="1394" t="s">
        <v>2940</v>
      </c>
      <c r="H278" s="1394" t="s">
        <v>2615</v>
      </c>
      <c r="I278" s="1394" t="s">
        <v>351</v>
      </c>
      <c r="J278" s="1394" t="s">
        <v>539</v>
      </c>
      <c r="L278" s="1394" t="s">
        <v>2940</v>
      </c>
      <c r="M278" s="257" t="s">
        <v>2941</v>
      </c>
      <c r="N278" s="1394" t="s">
        <v>2615</v>
      </c>
      <c r="O278" s="1394" t="s">
        <v>596</v>
      </c>
      <c r="P278" s="258"/>
      <c r="Q278" s="262" t="s">
        <v>2940</v>
      </c>
      <c r="R278" s="257" t="s">
        <v>2941</v>
      </c>
      <c r="S278" s="260" t="str">
        <f t="shared" si="4"/>
        <v>CNF2</v>
      </c>
      <c r="T278" s="1394" t="s">
        <v>2615</v>
      </c>
      <c r="W278" s="291" t="s">
        <v>2949</v>
      </c>
      <c r="X278" s="257" t="s">
        <v>2944</v>
      </c>
      <c r="Y278" s="257" t="s">
        <v>3016</v>
      </c>
      <c r="Z278" s="257" t="s">
        <v>596</v>
      </c>
      <c r="AA278" s="257" t="s">
        <v>2952</v>
      </c>
      <c r="AB278" s="257" t="s">
        <v>596</v>
      </c>
      <c r="AC278" s="257" t="s">
        <v>2933</v>
      </c>
      <c r="AD278" s="312">
        <v>0</v>
      </c>
      <c r="AE278" s="257"/>
      <c r="AF278" s="313" t="s">
        <v>2934</v>
      </c>
      <c r="AG278" s="321">
        <v>4279</v>
      </c>
      <c r="AH278" s="321">
        <v>21396</v>
      </c>
      <c r="AI278" s="257" t="s">
        <v>2953</v>
      </c>
      <c r="AJ278" s="257" t="s">
        <v>2953</v>
      </c>
      <c r="AK278" s="257" t="s">
        <v>2933</v>
      </c>
      <c r="AL278" s="312">
        <v>0</v>
      </c>
      <c r="AM278" s="257"/>
      <c r="AN278" s="313" t="s">
        <v>2934</v>
      </c>
      <c r="AO278" s="321">
        <v>4279</v>
      </c>
      <c r="AP278" s="321">
        <v>21396</v>
      </c>
      <c r="AQ278" s="257" t="s">
        <v>2953</v>
      </c>
      <c r="AR278" s="257" t="s">
        <v>2953</v>
      </c>
    </row>
    <row r="279" spans="7:44">
      <c r="G279" s="1394" t="s">
        <v>2943</v>
      </c>
      <c r="H279" s="1394" t="s">
        <v>2615</v>
      </c>
      <c r="I279" s="1394" t="s">
        <v>351</v>
      </c>
      <c r="J279" s="1394" t="s">
        <v>539</v>
      </c>
      <c r="L279" s="1394" t="s">
        <v>2943</v>
      </c>
      <c r="M279" s="257" t="s">
        <v>2944</v>
      </c>
      <c r="N279" s="1394" t="s">
        <v>2615</v>
      </c>
      <c r="O279" s="1394" t="s">
        <v>596</v>
      </c>
      <c r="P279" s="258"/>
      <c r="Q279" s="262" t="s">
        <v>2943</v>
      </c>
      <c r="R279" s="257" t="s">
        <v>2944</v>
      </c>
      <c r="S279" s="260" t="str">
        <f t="shared" si="4"/>
        <v>CNF2</v>
      </c>
      <c r="T279" s="1394" t="s">
        <v>2615</v>
      </c>
      <c r="W279" s="291" t="s">
        <v>2931</v>
      </c>
      <c r="X279" s="257" t="s">
        <v>2941</v>
      </c>
      <c r="Y279" s="257" t="s">
        <v>3016</v>
      </c>
      <c r="Z279" s="304" t="s">
        <v>596</v>
      </c>
      <c r="AA279" s="257" t="s">
        <v>2952</v>
      </c>
      <c r="AB279" s="304" t="s">
        <v>2950</v>
      </c>
      <c r="AC279" s="313" t="s">
        <v>2933</v>
      </c>
      <c r="AD279" s="314">
        <v>0</v>
      </c>
      <c r="AE279" s="313"/>
      <c r="AF279" s="313" t="s">
        <v>2934</v>
      </c>
      <c r="AG279" s="320">
        <v>4279</v>
      </c>
      <c r="AH279" s="320">
        <v>21396</v>
      </c>
      <c r="AI279" s="257" t="s">
        <v>2953</v>
      </c>
      <c r="AJ279" s="257" t="s">
        <v>2953</v>
      </c>
      <c r="AK279" s="313" t="s">
        <v>2933</v>
      </c>
      <c r="AL279" s="326">
        <v>0</v>
      </c>
      <c r="AM279" s="313"/>
      <c r="AN279" s="313" t="s">
        <v>2934</v>
      </c>
      <c r="AO279" s="320">
        <v>4279</v>
      </c>
      <c r="AP279" s="320">
        <v>21396</v>
      </c>
      <c r="AQ279" s="257" t="s">
        <v>2953</v>
      </c>
      <c r="AR279" s="257" t="s">
        <v>2953</v>
      </c>
    </row>
    <row r="280" spans="7:44">
      <c r="G280" s="1394" t="s">
        <v>237</v>
      </c>
      <c r="H280" s="1394" t="s">
        <v>2617</v>
      </c>
      <c r="I280" s="1394" t="s">
        <v>3017</v>
      </c>
      <c r="J280" s="1394" t="s">
        <v>539</v>
      </c>
      <c r="L280" s="1394" t="s">
        <v>237</v>
      </c>
      <c r="M280" s="257" t="s">
        <v>2929</v>
      </c>
      <c r="N280" s="1394" t="s">
        <v>2617</v>
      </c>
      <c r="O280" s="1394" t="s">
        <v>596</v>
      </c>
      <c r="P280" s="258"/>
      <c r="Q280" s="262" t="s">
        <v>237</v>
      </c>
      <c r="R280" s="257" t="s">
        <v>2929</v>
      </c>
      <c r="S280" s="260" t="str">
        <f t="shared" si="4"/>
        <v>CNF3</v>
      </c>
      <c r="T280" s="1394" t="s">
        <v>2617</v>
      </c>
      <c r="W280" s="291" t="s">
        <v>2931</v>
      </c>
      <c r="X280" s="257" t="s">
        <v>2929</v>
      </c>
      <c r="Y280" s="257" t="s">
        <v>3018</v>
      </c>
      <c r="Z280" s="257" t="s">
        <v>596</v>
      </c>
      <c r="AA280" s="257" t="s">
        <v>2952</v>
      </c>
      <c r="AB280" s="257" t="s">
        <v>596</v>
      </c>
      <c r="AC280" s="257" t="s">
        <v>2933</v>
      </c>
      <c r="AD280" s="312">
        <v>0</v>
      </c>
      <c r="AE280" s="257"/>
      <c r="AF280" s="313" t="s">
        <v>2934</v>
      </c>
      <c r="AG280" s="320">
        <v>4279</v>
      </c>
      <c r="AH280" s="320">
        <v>21396</v>
      </c>
      <c r="AI280" s="257" t="s">
        <v>2953</v>
      </c>
      <c r="AJ280" s="257" t="s">
        <v>2953</v>
      </c>
      <c r="AK280" s="257" t="s">
        <v>2933</v>
      </c>
      <c r="AL280" s="312">
        <v>0</v>
      </c>
      <c r="AM280" s="257"/>
      <c r="AN280" s="313" t="s">
        <v>2934</v>
      </c>
      <c r="AO280" s="320">
        <v>4279</v>
      </c>
      <c r="AP280" s="320">
        <v>21396</v>
      </c>
      <c r="AQ280" s="257" t="s">
        <v>2953</v>
      </c>
      <c r="AR280" s="257" t="s">
        <v>2953</v>
      </c>
    </row>
    <row r="281" spans="7:44">
      <c r="G281" s="1394" t="s">
        <v>205</v>
      </c>
      <c r="H281" s="1394" t="s">
        <v>2617</v>
      </c>
      <c r="I281" s="1394" t="s">
        <v>3017</v>
      </c>
      <c r="J281" s="1394" t="s">
        <v>539</v>
      </c>
      <c r="L281" s="1394" t="s">
        <v>205</v>
      </c>
      <c r="M281" s="257" t="s">
        <v>2936</v>
      </c>
      <c r="N281" s="1394" t="s">
        <v>2617</v>
      </c>
      <c r="O281" s="1394" t="s">
        <v>596</v>
      </c>
      <c r="P281" s="258"/>
      <c r="Q281" s="262" t="s">
        <v>205</v>
      </c>
      <c r="R281" s="257" t="s">
        <v>2936</v>
      </c>
      <c r="S281" s="260" t="str">
        <f t="shared" si="4"/>
        <v>CNF3</v>
      </c>
      <c r="T281" s="1394" t="s">
        <v>2617</v>
      </c>
      <c r="W281" s="291" t="s">
        <v>2931</v>
      </c>
      <c r="X281" s="257" t="s">
        <v>2936</v>
      </c>
      <c r="Y281" s="257" t="s">
        <v>3018</v>
      </c>
      <c r="Z281" s="304" t="s">
        <v>596</v>
      </c>
      <c r="AA281" s="257" t="s">
        <v>2952</v>
      </c>
      <c r="AB281" s="304" t="s">
        <v>596</v>
      </c>
      <c r="AC281" s="313" t="s">
        <v>2933</v>
      </c>
      <c r="AD281" s="312">
        <v>0</v>
      </c>
      <c r="AE281" s="313"/>
      <c r="AF281" s="313" t="s">
        <v>2934</v>
      </c>
      <c r="AG281" s="320">
        <v>4279</v>
      </c>
      <c r="AH281" s="320">
        <v>21396</v>
      </c>
      <c r="AI281" s="257" t="s">
        <v>2953</v>
      </c>
      <c r="AJ281" s="257" t="s">
        <v>2953</v>
      </c>
      <c r="AK281" s="313" t="s">
        <v>2933</v>
      </c>
      <c r="AL281" s="312">
        <v>0</v>
      </c>
      <c r="AM281" s="313"/>
      <c r="AN281" s="313" t="s">
        <v>2934</v>
      </c>
      <c r="AO281" s="320">
        <v>4279</v>
      </c>
      <c r="AP281" s="320">
        <v>21396</v>
      </c>
      <c r="AQ281" s="257" t="s">
        <v>2953</v>
      </c>
      <c r="AR281" s="257" t="s">
        <v>2953</v>
      </c>
    </row>
    <row r="282" spans="7:44">
      <c r="G282" s="1394" t="s">
        <v>449</v>
      </c>
      <c r="H282" s="1394" t="s">
        <v>2617</v>
      </c>
      <c r="I282" s="1394" t="s">
        <v>3017</v>
      </c>
      <c r="J282" s="1394" t="s">
        <v>539</v>
      </c>
      <c r="L282" s="1394" t="s">
        <v>449</v>
      </c>
      <c r="M282" s="257" t="s">
        <v>2938</v>
      </c>
      <c r="N282" s="1394" t="s">
        <v>2617</v>
      </c>
      <c r="O282" s="1394" t="s">
        <v>596</v>
      </c>
      <c r="P282" s="258"/>
      <c r="Q282" s="262" t="s">
        <v>449</v>
      </c>
      <c r="R282" s="257" t="s">
        <v>2938</v>
      </c>
      <c r="S282" s="260" t="str">
        <f t="shared" si="4"/>
        <v>CNF3</v>
      </c>
      <c r="T282" s="1394" t="s">
        <v>2617</v>
      </c>
      <c r="W282" s="291" t="s">
        <v>2931</v>
      </c>
      <c r="X282" s="257" t="s">
        <v>2938</v>
      </c>
      <c r="Y282" s="257" t="s">
        <v>3018</v>
      </c>
      <c r="Z282" s="304" t="s">
        <v>596</v>
      </c>
      <c r="AA282" s="257" t="s">
        <v>2952</v>
      </c>
      <c r="AB282" s="304" t="s">
        <v>596</v>
      </c>
      <c r="AC282" s="313" t="s">
        <v>2933</v>
      </c>
      <c r="AD282" s="312">
        <v>0</v>
      </c>
      <c r="AE282" s="313"/>
      <c r="AF282" s="313" t="s">
        <v>2934</v>
      </c>
      <c r="AG282" s="320">
        <v>4279</v>
      </c>
      <c r="AH282" s="320">
        <v>21396</v>
      </c>
      <c r="AI282" s="257" t="s">
        <v>2953</v>
      </c>
      <c r="AJ282" s="257" t="s">
        <v>2953</v>
      </c>
      <c r="AK282" s="313" t="s">
        <v>2933</v>
      </c>
      <c r="AL282" s="312">
        <v>0</v>
      </c>
      <c r="AM282" s="313"/>
      <c r="AN282" s="313" t="s">
        <v>2934</v>
      </c>
      <c r="AO282" s="320">
        <v>4279</v>
      </c>
      <c r="AP282" s="320">
        <v>21396</v>
      </c>
      <c r="AQ282" s="257" t="s">
        <v>2953</v>
      </c>
      <c r="AR282" s="257" t="s">
        <v>2953</v>
      </c>
    </row>
    <row r="283" spans="7:44">
      <c r="G283" s="1394" t="s">
        <v>2940</v>
      </c>
      <c r="H283" s="1394" t="s">
        <v>2617</v>
      </c>
      <c r="I283" s="1394" t="s">
        <v>3017</v>
      </c>
      <c r="J283" s="1394" t="s">
        <v>539</v>
      </c>
      <c r="L283" s="1394" t="s">
        <v>2940</v>
      </c>
      <c r="M283" s="257" t="s">
        <v>2941</v>
      </c>
      <c r="N283" s="1394" t="s">
        <v>2617</v>
      </c>
      <c r="O283" s="1394" t="s">
        <v>596</v>
      </c>
      <c r="P283" s="258"/>
      <c r="Q283" s="262" t="s">
        <v>2940</v>
      </c>
      <c r="R283" s="257" t="s">
        <v>2941</v>
      </c>
      <c r="S283" s="260" t="str">
        <f t="shared" si="4"/>
        <v>CNF3</v>
      </c>
      <c r="T283" s="1394" t="s">
        <v>2617</v>
      </c>
      <c r="W283" s="291" t="s">
        <v>2949</v>
      </c>
      <c r="X283" s="257" t="s">
        <v>2944</v>
      </c>
      <c r="Y283" s="257" t="s">
        <v>3018</v>
      </c>
      <c r="Z283" s="257" t="s">
        <v>596</v>
      </c>
      <c r="AA283" s="257" t="s">
        <v>2952</v>
      </c>
      <c r="AB283" s="257" t="s">
        <v>596</v>
      </c>
      <c r="AC283" s="257" t="s">
        <v>2933</v>
      </c>
      <c r="AD283" s="312">
        <v>0</v>
      </c>
      <c r="AE283" s="257"/>
      <c r="AF283" s="313" t="s">
        <v>2934</v>
      </c>
      <c r="AG283" s="321">
        <v>4279</v>
      </c>
      <c r="AH283" s="321">
        <v>21396</v>
      </c>
      <c r="AI283" s="257" t="s">
        <v>2953</v>
      </c>
      <c r="AJ283" s="257" t="s">
        <v>2953</v>
      </c>
      <c r="AK283" s="257" t="s">
        <v>2933</v>
      </c>
      <c r="AL283" s="312">
        <v>0</v>
      </c>
      <c r="AM283" s="257"/>
      <c r="AN283" s="313" t="s">
        <v>2934</v>
      </c>
      <c r="AO283" s="321">
        <v>4279</v>
      </c>
      <c r="AP283" s="321">
        <v>21396</v>
      </c>
      <c r="AQ283" s="257" t="s">
        <v>2953</v>
      </c>
      <c r="AR283" s="257" t="s">
        <v>2953</v>
      </c>
    </row>
    <row r="284" spans="7:44">
      <c r="G284" s="1394" t="s">
        <v>2943</v>
      </c>
      <c r="H284" s="1394" t="s">
        <v>2617</v>
      </c>
      <c r="I284" s="1394" t="s">
        <v>3017</v>
      </c>
      <c r="J284" s="1394" t="s">
        <v>539</v>
      </c>
      <c r="L284" s="1394" t="s">
        <v>2943</v>
      </c>
      <c r="M284" s="257" t="s">
        <v>2944</v>
      </c>
      <c r="N284" s="1394" t="s">
        <v>2617</v>
      </c>
      <c r="O284" s="1394" t="s">
        <v>596</v>
      </c>
      <c r="P284" s="258"/>
      <c r="Q284" s="262" t="s">
        <v>2943</v>
      </c>
      <c r="R284" s="257" t="s">
        <v>2944</v>
      </c>
      <c r="S284" s="260" t="str">
        <f t="shared" si="4"/>
        <v>CNF3</v>
      </c>
      <c r="T284" s="1394" t="s">
        <v>2617</v>
      </c>
      <c r="W284" s="291" t="s">
        <v>2931</v>
      </c>
      <c r="X284" s="257" t="s">
        <v>2941</v>
      </c>
      <c r="Y284" s="257" t="s">
        <v>3018</v>
      </c>
      <c r="Z284" s="304" t="s">
        <v>596</v>
      </c>
      <c r="AA284" s="257" t="s">
        <v>2952</v>
      </c>
      <c r="AB284" s="304" t="s">
        <v>2950</v>
      </c>
      <c r="AC284" s="313" t="s">
        <v>2933</v>
      </c>
      <c r="AD284" s="314">
        <v>0</v>
      </c>
      <c r="AE284" s="313"/>
      <c r="AF284" s="313" t="s">
        <v>2934</v>
      </c>
      <c r="AG284" s="320">
        <v>4279</v>
      </c>
      <c r="AH284" s="320">
        <v>21396</v>
      </c>
      <c r="AI284" s="257" t="s">
        <v>2953</v>
      </c>
      <c r="AJ284" s="257" t="s">
        <v>2953</v>
      </c>
      <c r="AK284" s="313" t="s">
        <v>2933</v>
      </c>
      <c r="AL284" s="326">
        <v>0</v>
      </c>
      <c r="AM284" s="313"/>
      <c r="AN284" s="313" t="s">
        <v>2934</v>
      </c>
      <c r="AO284" s="320">
        <v>4279</v>
      </c>
      <c r="AP284" s="320">
        <v>21396</v>
      </c>
      <c r="AQ284" s="257" t="s">
        <v>2953</v>
      </c>
      <c r="AR284" s="257" t="s">
        <v>2953</v>
      </c>
    </row>
    <row r="285" spans="7:44">
      <c r="G285" s="1394" t="s">
        <v>237</v>
      </c>
      <c r="H285" s="1394" t="s">
        <v>2619</v>
      </c>
      <c r="I285" s="1394" t="s">
        <v>3019</v>
      </c>
      <c r="J285" s="1394" t="s">
        <v>539</v>
      </c>
      <c r="L285" s="1394" t="s">
        <v>237</v>
      </c>
      <c r="M285" s="257" t="s">
        <v>2929</v>
      </c>
      <c r="N285" s="1394" t="s">
        <v>2619</v>
      </c>
      <c r="O285" s="1394" t="s">
        <v>596</v>
      </c>
      <c r="P285" s="258"/>
      <c r="Q285" s="262" t="s">
        <v>237</v>
      </c>
      <c r="R285" s="257" t="s">
        <v>2929</v>
      </c>
      <c r="S285" s="260" t="str">
        <f t="shared" si="4"/>
        <v>CNF4</v>
      </c>
      <c r="T285" s="1394" t="s">
        <v>2619</v>
      </c>
      <c r="W285" s="291" t="s">
        <v>2931</v>
      </c>
      <c r="X285" s="257" t="s">
        <v>2929</v>
      </c>
      <c r="Y285" s="257" t="s">
        <v>3020</v>
      </c>
      <c r="Z285" s="257" t="s">
        <v>596</v>
      </c>
      <c r="AA285" s="257" t="s">
        <v>2952</v>
      </c>
      <c r="AB285" s="257" t="s">
        <v>596</v>
      </c>
      <c r="AC285" s="257" t="s">
        <v>2933</v>
      </c>
      <c r="AD285" s="312">
        <v>0</v>
      </c>
      <c r="AE285" s="257"/>
      <c r="AF285" s="313" t="s">
        <v>2934</v>
      </c>
      <c r="AG285" s="320">
        <v>4279</v>
      </c>
      <c r="AH285" s="320">
        <v>21396</v>
      </c>
      <c r="AI285" s="257" t="s">
        <v>2953</v>
      </c>
      <c r="AJ285" s="257" t="s">
        <v>2953</v>
      </c>
      <c r="AK285" s="257" t="s">
        <v>2933</v>
      </c>
      <c r="AL285" s="312">
        <v>0</v>
      </c>
      <c r="AM285" s="257"/>
      <c r="AN285" s="313" t="s">
        <v>2934</v>
      </c>
      <c r="AO285" s="320">
        <v>4279</v>
      </c>
      <c r="AP285" s="320">
        <v>21396</v>
      </c>
      <c r="AQ285" s="257" t="s">
        <v>2953</v>
      </c>
      <c r="AR285" s="257" t="s">
        <v>2953</v>
      </c>
    </row>
    <row r="286" spans="7:44">
      <c r="G286" s="1394" t="s">
        <v>205</v>
      </c>
      <c r="H286" s="1394" t="s">
        <v>2619</v>
      </c>
      <c r="I286" s="1394" t="s">
        <v>3019</v>
      </c>
      <c r="J286" s="1394" t="s">
        <v>539</v>
      </c>
      <c r="L286" s="1394" t="s">
        <v>205</v>
      </c>
      <c r="M286" s="257" t="s">
        <v>2936</v>
      </c>
      <c r="N286" s="1394" t="s">
        <v>2619</v>
      </c>
      <c r="O286" s="1394" t="s">
        <v>596</v>
      </c>
      <c r="P286" s="258"/>
      <c r="Q286" s="262" t="s">
        <v>205</v>
      </c>
      <c r="R286" s="257" t="s">
        <v>2936</v>
      </c>
      <c r="S286" s="260" t="str">
        <f t="shared" si="4"/>
        <v>CNF4</v>
      </c>
      <c r="T286" s="1394" t="s">
        <v>2619</v>
      </c>
      <c r="W286" s="291" t="s">
        <v>2931</v>
      </c>
      <c r="X286" s="257" t="s">
        <v>2936</v>
      </c>
      <c r="Y286" s="257" t="s">
        <v>3020</v>
      </c>
      <c r="Z286" s="304" t="s">
        <v>596</v>
      </c>
      <c r="AA286" s="257" t="s">
        <v>2952</v>
      </c>
      <c r="AB286" s="304" t="s">
        <v>596</v>
      </c>
      <c r="AC286" s="313" t="s">
        <v>2933</v>
      </c>
      <c r="AD286" s="312">
        <v>0</v>
      </c>
      <c r="AE286" s="313"/>
      <c r="AF286" s="313" t="s">
        <v>2934</v>
      </c>
      <c r="AG286" s="320">
        <v>4279</v>
      </c>
      <c r="AH286" s="320">
        <v>21396</v>
      </c>
      <c r="AI286" s="257" t="s">
        <v>2953</v>
      </c>
      <c r="AJ286" s="257" t="s">
        <v>2953</v>
      </c>
      <c r="AK286" s="313" t="s">
        <v>2933</v>
      </c>
      <c r="AL286" s="312">
        <v>0</v>
      </c>
      <c r="AM286" s="313"/>
      <c r="AN286" s="313" t="s">
        <v>2934</v>
      </c>
      <c r="AO286" s="320">
        <v>4279</v>
      </c>
      <c r="AP286" s="320">
        <v>21396</v>
      </c>
      <c r="AQ286" s="257" t="s">
        <v>2953</v>
      </c>
      <c r="AR286" s="257" t="s">
        <v>2953</v>
      </c>
    </row>
    <row r="287" spans="7:44">
      <c r="G287" s="1394" t="s">
        <v>449</v>
      </c>
      <c r="H287" s="1394" t="s">
        <v>2619</v>
      </c>
      <c r="I287" s="1394" t="s">
        <v>3019</v>
      </c>
      <c r="J287" s="1394" t="s">
        <v>539</v>
      </c>
      <c r="L287" s="1394" t="s">
        <v>449</v>
      </c>
      <c r="M287" s="257" t="s">
        <v>2938</v>
      </c>
      <c r="N287" s="1394" t="s">
        <v>2619</v>
      </c>
      <c r="O287" s="1394" t="s">
        <v>596</v>
      </c>
      <c r="P287" s="258"/>
      <c r="Q287" s="262" t="s">
        <v>449</v>
      </c>
      <c r="R287" s="257" t="s">
        <v>2938</v>
      </c>
      <c r="S287" s="260" t="str">
        <f t="shared" si="4"/>
        <v>CNF4</v>
      </c>
      <c r="T287" s="1394" t="s">
        <v>2619</v>
      </c>
      <c r="W287" s="291" t="s">
        <v>2931</v>
      </c>
      <c r="X287" s="257" t="s">
        <v>2938</v>
      </c>
      <c r="Y287" s="257" t="s">
        <v>3020</v>
      </c>
      <c r="Z287" s="304" t="s">
        <v>596</v>
      </c>
      <c r="AA287" s="257" t="s">
        <v>2952</v>
      </c>
      <c r="AB287" s="304" t="s">
        <v>596</v>
      </c>
      <c r="AC287" s="313" t="s">
        <v>2933</v>
      </c>
      <c r="AD287" s="312">
        <v>0</v>
      </c>
      <c r="AE287" s="313"/>
      <c r="AF287" s="313" t="s">
        <v>2934</v>
      </c>
      <c r="AG287" s="320">
        <v>4279</v>
      </c>
      <c r="AH287" s="320">
        <v>21396</v>
      </c>
      <c r="AI287" s="257" t="s">
        <v>2953</v>
      </c>
      <c r="AJ287" s="257" t="s">
        <v>2953</v>
      </c>
      <c r="AK287" s="313" t="s">
        <v>2933</v>
      </c>
      <c r="AL287" s="312">
        <v>0</v>
      </c>
      <c r="AM287" s="313"/>
      <c r="AN287" s="313" t="s">
        <v>2934</v>
      </c>
      <c r="AO287" s="320">
        <v>4279</v>
      </c>
      <c r="AP287" s="320">
        <v>21396</v>
      </c>
      <c r="AQ287" s="257" t="s">
        <v>2953</v>
      </c>
      <c r="AR287" s="257" t="s">
        <v>2953</v>
      </c>
    </row>
    <row r="288" spans="7:44">
      <c r="G288" s="1394" t="s">
        <v>2940</v>
      </c>
      <c r="H288" s="1394" t="s">
        <v>2619</v>
      </c>
      <c r="I288" s="1394" t="s">
        <v>3019</v>
      </c>
      <c r="J288" s="1394" t="s">
        <v>539</v>
      </c>
      <c r="L288" s="1394" t="s">
        <v>2940</v>
      </c>
      <c r="M288" s="257" t="s">
        <v>2941</v>
      </c>
      <c r="N288" s="1394" t="s">
        <v>2619</v>
      </c>
      <c r="O288" s="1394" t="s">
        <v>596</v>
      </c>
      <c r="P288" s="258"/>
      <c r="Q288" s="262" t="s">
        <v>2940</v>
      </c>
      <c r="R288" s="257" t="s">
        <v>2941</v>
      </c>
      <c r="S288" s="260" t="str">
        <f t="shared" si="4"/>
        <v>CNF4</v>
      </c>
      <c r="T288" s="1394" t="s">
        <v>2619</v>
      </c>
      <c r="W288" s="291" t="s">
        <v>2949</v>
      </c>
      <c r="X288" s="257" t="s">
        <v>2944</v>
      </c>
      <c r="Y288" s="257" t="s">
        <v>3020</v>
      </c>
      <c r="Z288" s="257" t="s">
        <v>596</v>
      </c>
      <c r="AA288" s="257" t="s">
        <v>2952</v>
      </c>
      <c r="AB288" s="257" t="s">
        <v>596</v>
      </c>
      <c r="AC288" s="257" t="s">
        <v>2933</v>
      </c>
      <c r="AD288" s="312">
        <v>0</v>
      </c>
      <c r="AE288" s="257"/>
      <c r="AF288" s="313" t="s">
        <v>2934</v>
      </c>
      <c r="AG288" s="321">
        <v>4279</v>
      </c>
      <c r="AH288" s="321">
        <v>21396</v>
      </c>
      <c r="AI288" s="257" t="s">
        <v>2953</v>
      </c>
      <c r="AJ288" s="257" t="s">
        <v>2953</v>
      </c>
      <c r="AK288" s="257" t="s">
        <v>2933</v>
      </c>
      <c r="AL288" s="312">
        <v>0</v>
      </c>
      <c r="AM288" s="257"/>
      <c r="AN288" s="313" t="s">
        <v>2934</v>
      </c>
      <c r="AO288" s="321">
        <v>4279</v>
      </c>
      <c r="AP288" s="321">
        <v>21396</v>
      </c>
      <c r="AQ288" s="257" t="s">
        <v>2953</v>
      </c>
      <c r="AR288" s="257" t="s">
        <v>2953</v>
      </c>
    </row>
    <row r="289" spans="7:44">
      <c r="G289" s="1394" t="s">
        <v>2943</v>
      </c>
      <c r="H289" s="1394" t="s">
        <v>2619</v>
      </c>
      <c r="I289" s="1394" t="s">
        <v>3019</v>
      </c>
      <c r="J289" s="1394" t="s">
        <v>539</v>
      </c>
      <c r="L289" s="1394" t="s">
        <v>2943</v>
      </c>
      <c r="M289" s="257" t="s">
        <v>2944</v>
      </c>
      <c r="N289" s="1394" t="s">
        <v>2619</v>
      </c>
      <c r="O289" s="1394" t="s">
        <v>596</v>
      </c>
      <c r="P289" s="258"/>
      <c r="Q289" s="262" t="s">
        <v>2943</v>
      </c>
      <c r="R289" s="257" t="s">
        <v>2944</v>
      </c>
      <c r="S289" s="260" t="str">
        <f t="shared" si="4"/>
        <v>CNF4</v>
      </c>
      <c r="T289" s="1394" t="s">
        <v>2619</v>
      </c>
      <c r="W289" s="291" t="s">
        <v>2931</v>
      </c>
      <c r="X289" s="257" t="s">
        <v>2941</v>
      </c>
      <c r="Y289" s="257" t="s">
        <v>3020</v>
      </c>
      <c r="Z289" s="304" t="s">
        <v>596</v>
      </c>
      <c r="AA289" s="257" t="s">
        <v>2952</v>
      </c>
      <c r="AB289" s="304" t="s">
        <v>2950</v>
      </c>
      <c r="AC289" s="313" t="s">
        <v>2933</v>
      </c>
      <c r="AD289" s="314">
        <v>0</v>
      </c>
      <c r="AE289" s="313"/>
      <c r="AF289" s="313" t="s">
        <v>2934</v>
      </c>
      <c r="AG289" s="320">
        <v>4279</v>
      </c>
      <c r="AH289" s="320">
        <v>21396</v>
      </c>
      <c r="AI289" s="257" t="s">
        <v>2953</v>
      </c>
      <c r="AJ289" s="257" t="s">
        <v>2953</v>
      </c>
      <c r="AK289" s="313" t="s">
        <v>2933</v>
      </c>
      <c r="AL289" s="326">
        <v>0</v>
      </c>
      <c r="AM289" s="313"/>
      <c r="AN289" s="313" t="s">
        <v>2934</v>
      </c>
      <c r="AO289" s="320">
        <v>4279</v>
      </c>
      <c r="AP289" s="320">
        <v>21396</v>
      </c>
      <c r="AQ289" s="257" t="s">
        <v>2953</v>
      </c>
      <c r="AR289" s="257" t="s">
        <v>2953</v>
      </c>
    </row>
    <row r="290" spans="7:44">
      <c r="G290" s="1394" t="s">
        <v>237</v>
      </c>
      <c r="H290" s="1394" t="s">
        <v>2621</v>
      </c>
      <c r="I290" s="1394" t="s">
        <v>2311</v>
      </c>
      <c r="J290" s="1394" t="s">
        <v>539</v>
      </c>
      <c r="L290" s="1394" t="s">
        <v>237</v>
      </c>
      <c r="M290" s="257" t="s">
        <v>2929</v>
      </c>
      <c r="N290" s="1394" t="s">
        <v>2621</v>
      </c>
      <c r="O290" s="1394" t="s">
        <v>596</v>
      </c>
      <c r="P290" s="258"/>
      <c r="Q290" s="262" t="s">
        <v>237</v>
      </c>
      <c r="R290" s="257" t="s">
        <v>2929</v>
      </c>
      <c r="S290" s="260" t="str">
        <f t="shared" si="4"/>
        <v>CNF5</v>
      </c>
      <c r="T290" s="1394" t="s">
        <v>2621</v>
      </c>
      <c r="W290" s="291" t="s">
        <v>2931</v>
      </c>
      <c r="X290" s="257" t="s">
        <v>2929</v>
      </c>
      <c r="Y290" s="257" t="s">
        <v>3021</v>
      </c>
      <c r="Z290" s="257" t="s">
        <v>596</v>
      </c>
      <c r="AA290" s="257" t="s">
        <v>2952</v>
      </c>
      <c r="AB290" s="257" t="s">
        <v>596</v>
      </c>
      <c r="AC290" s="257" t="s">
        <v>2933</v>
      </c>
      <c r="AD290" s="312">
        <v>0</v>
      </c>
      <c r="AE290" s="257"/>
      <c r="AF290" s="313" t="s">
        <v>2934</v>
      </c>
      <c r="AG290" s="320">
        <v>4279</v>
      </c>
      <c r="AH290" s="320">
        <v>21396</v>
      </c>
      <c r="AI290" s="257" t="s">
        <v>2953</v>
      </c>
      <c r="AJ290" s="257" t="s">
        <v>2953</v>
      </c>
      <c r="AK290" s="257" t="s">
        <v>2933</v>
      </c>
      <c r="AL290" s="312">
        <v>0</v>
      </c>
      <c r="AM290" s="257"/>
      <c r="AN290" s="313" t="s">
        <v>2934</v>
      </c>
      <c r="AO290" s="320">
        <v>4279</v>
      </c>
      <c r="AP290" s="320">
        <v>21396</v>
      </c>
      <c r="AQ290" s="257" t="s">
        <v>2953</v>
      </c>
      <c r="AR290" s="257" t="s">
        <v>2953</v>
      </c>
    </row>
    <row r="291" spans="7:44">
      <c r="G291" s="1394" t="s">
        <v>205</v>
      </c>
      <c r="H291" s="1394" t="s">
        <v>2621</v>
      </c>
      <c r="I291" s="1394" t="s">
        <v>2311</v>
      </c>
      <c r="J291" s="1394" t="s">
        <v>539</v>
      </c>
      <c r="L291" s="1394" t="s">
        <v>205</v>
      </c>
      <c r="M291" s="257" t="s">
        <v>2936</v>
      </c>
      <c r="N291" s="1394" t="s">
        <v>2621</v>
      </c>
      <c r="O291" s="1394" t="s">
        <v>596</v>
      </c>
      <c r="P291" s="258"/>
      <c r="Q291" s="262" t="s">
        <v>205</v>
      </c>
      <c r="R291" s="257" t="s">
        <v>2936</v>
      </c>
      <c r="S291" s="260" t="str">
        <f t="shared" si="4"/>
        <v>CNF5</v>
      </c>
      <c r="T291" s="1394" t="s">
        <v>2621</v>
      </c>
      <c r="W291" s="291" t="s">
        <v>2931</v>
      </c>
      <c r="X291" s="257" t="s">
        <v>2936</v>
      </c>
      <c r="Y291" s="257" t="s">
        <v>3021</v>
      </c>
      <c r="Z291" s="304" t="s">
        <v>596</v>
      </c>
      <c r="AA291" s="257" t="s">
        <v>2952</v>
      </c>
      <c r="AB291" s="304" t="s">
        <v>596</v>
      </c>
      <c r="AC291" s="313" t="s">
        <v>2933</v>
      </c>
      <c r="AD291" s="312">
        <v>0</v>
      </c>
      <c r="AE291" s="313"/>
      <c r="AF291" s="313" t="s">
        <v>2934</v>
      </c>
      <c r="AG291" s="320">
        <v>4279</v>
      </c>
      <c r="AH291" s="320">
        <v>21396</v>
      </c>
      <c r="AI291" s="257" t="s">
        <v>2953</v>
      </c>
      <c r="AJ291" s="257" t="s">
        <v>2953</v>
      </c>
      <c r="AK291" s="313" t="s">
        <v>2933</v>
      </c>
      <c r="AL291" s="312">
        <v>0</v>
      </c>
      <c r="AM291" s="313"/>
      <c r="AN291" s="313" t="s">
        <v>2934</v>
      </c>
      <c r="AO291" s="320">
        <v>4279</v>
      </c>
      <c r="AP291" s="320">
        <v>21396</v>
      </c>
      <c r="AQ291" s="257" t="s">
        <v>2953</v>
      </c>
      <c r="AR291" s="257" t="s">
        <v>2953</v>
      </c>
    </row>
    <row r="292" spans="7:44">
      <c r="G292" s="1394" t="s">
        <v>449</v>
      </c>
      <c r="H292" s="1394" t="s">
        <v>2621</v>
      </c>
      <c r="I292" s="1394" t="s">
        <v>2311</v>
      </c>
      <c r="J292" s="1394" t="s">
        <v>539</v>
      </c>
      <c r="L292" s="1394" t="s">
        <v>449</v>
      </c>
      <c r="M292" s="257" t="s">
        <v>2938</v>
      </c>
      <c r="N292" s="1394" t="s">
        <v>2621</v>
      </c>
      <c r="O292" s="1394" t="s">
        <v>596</v>
      </c>
      <c r="P292" s="258"/>
      <c r="Q292" s="262" t="s">
        <v>449</v>
      </c>
      <c r="R292" s="257" t="s">
        <v>2938</v>
      </c>
      <c r="S292" s="260" t="str">
        <f t="shared" si="4"/>
        <v>CNF5</v>
      </c>
      <c r="T292" s="1394" t="s">
        <v>2621</v>
      </c>
      <c r="W292" s="291" t="s">
        <v>2931</v>
      </c>
      <c r="X292" s="257" t="s">
        <v>2938</v>
      </c>
      <c r="Y292" s="257" t="s">
        <v>3021</v>
      </c>
      <c r="Z292" s="304" t="s">
        <v>596</v>
      </c>
      <c r="AA292" s="257" t="s">
        <v>2952</v>
      </c>
      <c r="AB292" s="304" t="s">
        <v>596</v>
      </c>
      <c r="AC292" s="313" t="s">
        <v>2933</v>
      </c>
      <c r="AD292" s="312">
        <v>0</v>
      </c>
      <c r="AE292" s="313"/>
      <c r="AF292" s="313" t="s">
        <v>2934</v>
      </c>
      <c r="AG292" s="320">
        <v>4279</v>
      </c>
      <c r="AH292" s="320">
        <v>21396</v>
      </c>
      <c r="AI292" s="257" t="s">
        <v>2953</v>
      </c>
      <c r="AJ292" s="257" t="s">
        <v>2953</v>
      </c>
      <c r="AK292" s="313" t="s">
        <v>2933</v>
      </c>
      <c r="AL292" s="312">
        <v>0</v>
      </c>
      <c r="AM292" s="313"/>
      <c r="AN292" s="313" t="s">
        <v>2934</v>
      </c>
      <c r="AO292" s="320">
        <v>4279</v>
      </c>
      <c r="AP292" s="320">
        <v>21396</v>
      </c>
      <c r="AQ292" s="257" t="s">
        <v>2953</v>
      </c>
      <c r="AR292" s="257" t="s">
        <v>2953</v>
      </c>
    </row>
    <row r="293" spans="7:44">
      <c r="G293" s="1394" t="s">
        <v>2940</v>
      </c>
      <c r="H293" s="1394" t="s">
        <v>2621</v>
      </c>
      <c r="I293" s="1394" t="s">
        <v>2311</v>
      </c>
      <c r="J293" s="1394" t="s">
        <v>539</v>
      </c>
      <c r="L293" s="1394" t="s">
        <v>2940</v>
      </c>
      <c r="M293" s="257" t="s">
        <v>2941</v>
      </c>
      <c r="N293" s="1394" t="s">
        <v>2621</v>
      </c>
      <c r="O293" s="1394" t="s">
        <v>596</v>
      </c>
      <c r="P293" s="258"/>
      <c r="Q293" s="262" t="s">
        <v>2940</v>
      </c>
      <c r="R293" s="257" t="s">
        <v>2941</v>
      </c>
      <c r="S293" s="260" t="str">
        <f t="shared" si="4"/>
        <v>CNF5</v>
      </c>
      <c r="T293" s="1394" t="s">
        <v>2621</v>
      </c>
      <c r="W293" s="291" t="s">
        <v>2949</v>
      </c>
      <c r="X293" s="257" t="s">
        <v>2944</v>
      </c>
      <c r="Y293" s="257" t="s">
        <v>3021</v>
      </c>
      <c r="Z293" s="257" t="s">
        <v>596</v>
      </c>
      <c r="AA293" s="257" t="s">
        <v>2952</v>
      </c>
      <c r="AB293" s="257" t="s">
        <v>596</v>
      </c>
      <c r="AC293" s="257" t="s">
        <v>2933</v>
      </c>
      <c r="AD293" s="312">
        <v>0</v>
      </c>
      <c r="AE293" s="257"/>
      <c r="AF293" s="313" t="s">
        <v>2934</v>
      </c>
      <c r="AG293" s="321">
        <v>4279</v>
      </c>
      <c r="AH293" s="321">
        <v>21396</v>
      </c>
      <c r="AI293" s="257" t="s">
        <v>2953</v>
      </c>
      <c r="AJ293" s="257" t="s">
        <v>2953</v>
      </c>
      <c r="AK293" s="257" t="s">
        <v>2933</v>
      </c>
      <c r="AL293" s="312">
        <v>0</v>
      </c>
      <c r="AM293" s="257"/>
      <c r="AN293" s="313" t="s">
        <v>2934</v>
      </c>
      <c r="AO293" s="321">
        <v>4279</v>
      </c>
      <c r="AP293" s="321">
        <v>21396</v>
      </c>
      <c r="AQ293" s="257" t="s">
        <v>2953</v>
      </c>
      <c r="AR293" s="257" t="s">
        <v>2953</v>
      </c>
    </row>
    <row r="294" spans="7:44">
      <c r="G294" s="1394" t="s">
        <v>2943</v>
      </c>
      <c r="H294" s="1394" t="s">
        <v>2621</v>
      </c>
      <c r="I294" s="1394" t="s">
        <v>2311</v>
      </c>
      <c r="J294" s="1394" t="s">
        <v>539</v>
      </c>
      <c r="L294" s="1394" t="s">
        <v>2943</v>
      </c>
      <c r="M294" s="257" t="s">
        <v>2944</v>
      </c>
      <c r="N294" s="1394" t="s">
        <v>2621</v>
      </c>
      <c r="O294" s="1394" t="s">
        <v>596</v>
      </c>
      <c r="P294" s="258"/>
      <c r="Q294" s="262" t="s">
        <v>2943</v>
      </c>
      <c r="R294" s="257" t="s">
        <v>2944</v>
      </c>
      <c r="S294" s="260" t="str">
        <f t="shared" si="4"/>
        <v>CNF5</v>
      </c>
      <c r="T294" s="1394" t="s">
        <v>2621</v>
      </c>
      <c r="W294" s="291" t="s">
        <v>2931</v>
      </c>
      <c r="X294" s="257" t="s">
        <v>2941</v>
      </c>
      <c r="Y294" s="257" t="s">
        <v>3021</v>
      </c>
      <c r="Z294" s="304" t="s">
        <v>596</v>
      </c>
      <c r="AA294" s="257" t="s">
        <v>2952</v>
      </c>
      <c r="AB294" s="304" t="s">
        <v>2950</v>
      </c>
      <c r="AC294" s="313" t="s">
        <v>2933</v>
      </c>
      <c r="AD294" s="314">
        <v>0</v>
      </c>
      <c r="AE294" s="313"/>
      <c r="AF294" s="313" t="s">
        <v>2934</v>
      </c>
      <c r="AG294" s="320">
        <v>4279</v>
      </c>
      <c r="AH294" s="320">
        <v>21396</v>
      </c>
      <c r="AI294" s="257" t="s">
        <v>2953</v>
      </c>
      <c r="AJ294" s="257" t="s">
        <v>2953</v>
      </c>
      <c r="AK294" s="313" t="s">
        <v>2933</v>
      </c>
      <c r="AL294" s="326">
        <v>0</v>
      </c>
      <c r="AM294" s="313"/>
      <c r="AN294" s="313" t="s">
        <v>2934</v>
      </c>
      <c r="AO294" s="320">
        <v>4279</v>
      </c>
      <c r="AP294" s="320">
        <v>21396</v>
      </c>
      <c r="AQ294" s="257" t="s">
        <v>2953</v>
      </c>
      <c r="AR294" s="257" t="s">
        <v>2953</v>
      </c>
    </row>
    <row r="295" spans="7:44">
      <c r="G295" s="1394" t="s">
        <v>237</v>
      </c>
      <c r="H295" s="1394" t="s">
        <v>2623</v>
      </c>
      <c r="I295" s="1394" t="s">
        <v>429</v>
      </c>
      <c r="J295" s="1394" t="s">
        <v>539</v>
      </c>
      <c r="L295" s="1394" t="s">
        <v>237</v>
      </c>
      <c r="M295" s="257" t="s">
        <v>2929</v>
      </c>
      <c r="N295" s="1394" t="s">
        <v>2623</v>
      </c>
      <c r="O295" s="1394" t="s">
        <v>596</v>
      </c>
      <c r="P295" s="258"/>
      <c r="Q295" s="262" t="s">
        <v>237</v>
      </c>
      <c r="R295" s="257" t="s">
        <v>2929</v>
      </c>
      <c r="S295" s="260" t="str">
        <f t="shared" si="4"/>
        <v>CNF6</v>
      </c>
      <c r="T295" s="1394" t="s">
        <v>2623</v>
      </c>
      <c r="W295" s="291" t="s">
        <v>2931</v>
      </c>
      <c r="X295" s="257" t="s">
        <v>2929</v>
      </c>
      <c r="Y295" s="257" t="s">
        <v>3022</v>
      </c>
      <c r="Z295" s="257" t="s">
        <v>596</v>
      </c>
      <c r="AA295" s="257" t="s">
        <v>2952</v>
      </c>
      <c r="AB295" s="257" t="s">
        <v>596</v>
      </c>
      <c r="AC295" s="257" t="s">
        <v>2933</v>
      </c>
      <c r="AD295" s="312">
        <v>0</v>
      </c>
      <c r="AE295" s="257"/>
      <c r="AF295" s="313" t="s">
        <v>2934</v>
      </c>
      <c r="AG295" s="320">
        <v>4279</v>
      </c>
      <c r="AH295" s="320">
        <v>21396</v>
      </c>
      <c r="AI295" s="257" t="s">
        <v>2953</v>
      </c>
      <c r="AJ295" s="257" t="s">
        <v>2953</v>
      </c>
      <c r="AK295" s="257" t="s">
        <v>2933</v>
      </c>
      <c r="AL295" s="312">
        <v>0</v>
      </c>
      <c r="AM295" s="257"/>
      <c r="AN295" s="313" t="s">
        <v>2934</v>
      </c>
      <c r="AO295" s="320">
        <v>4279</v>
      </c>
      <c r="AP295" s="320">
        <v>21396</v>
      </c>
      <c r="AQ295" s="257" t="s">
        <v>2953</v>
      </c>
      <c r="AR295" s="257" t="s">
        <v>2953</v>
      </c>
    </row>
    <row r="296" spans="7:44">
      <c r="G296" s="1394" t="s">
        <v>205</v>
      </c>
      <c r="H296" s="1394" t="s">
        <v>2623</v>
      </c>
      <c r="I296" s="1394" t="s">
        <v>429</v>
      </c>
      <c r="J296" s="1394" t="s">
        <v>539</v>
      </c>
      <c r="L296" s="1394" t="s">
        <v>205</v>
      </c>
      <c r="M296" s="257" t="s">
        <v>2936</v>
      </c>
      <c r="N296" s="1394" t="s">
        <v>2623</v>
      </c>
      <c r="O296" s="1394" t="s">
        <v>596</v>
      </c>
      <c r="P296" s="258"/>
      <c r="Q296" s="262" t="s">
        <v>205</v>
      </c>
      <c r="R296" s="257" t="s">
        <v>2936</v>
      </c>
      <c r="S296" s="260" t="str">
        <f t="shared" si="4"/>
        <v>CNF6</v>
      </c>
      <c r="T296" s="1394" t="s">
        <v>2623</v>
      </c>
      <c r="W296" s="291" t="s">
        <v>2931</v>
      </c>
      <c r="X296" s="257" t="s">
        <v>2936</v>
      </c>
      <c r="Y296" s="257" t="s">
        <v>3022</v>
      </c>
      <c r="Z296" s="304" t="s">
        <v>596</v>
      </c>
      <c r="AA296" s="257" t="s">
        <v>2952</v>
      </c>
      <c r="AB296" s="304" t="s">
        <v>596</v>
      </c>
      <c r="AC296" s="313" t="s">
        <v>2933</v>
      </c>
      <c r="AD296" s="312">
        <v>0</v>
      </c>
      <c r="AE296" s="313"/>
      <c r="AF296" s="313" t="s">
        <v>2934</v>
      </c>
      <c r="AG296" s="320">
        <v>4279</v>
      </c>
      <c r="AH296" s="320">
        <v>21396</v>
      </c>
      <c r="AI296" s="257" t="s">
        <v>2953</v>
      </c>
      <c r="AJ296" s="257" t="s">
        <v>2953</v>
      </c>
      <c r="AK296" s="313" t="s">
        <v>2933</v>
      </c>
      <c r="AL296" s="312">
        <v>0</v>
      </c>
      <c r="AM296" s="313"/>
      <c r="AN296" s="313" t="s">
        <v>2934</v>
      </c>
      <c r="AO296" s="320">
        <v>4279</v>
      </c>
      <c r="AP296" s="320">
        <v>21396</v>
      </c>
      <c r="AQ296" s="257" t="s">
        <v>2953</v>
      </c>
      <c r="AR296" s="257" t="s">
        <v>2953</v>
      </c>
    </row>
    <row r="297" spans="7:44">
      <c r="G297" s="1394" t="s">
        <v>449</v>
      </c>
      <c r="H297" s="1394" t="s">
        <v>2623</v>
      </c>
      <c r="I297" s="1394" t="s">
        <v>429</v>
      </c>
      <c r="J297" s="1394" t="s">
        <v>539</v>
      </c>
      <c r="L297" s="1394" t="s">
        <v>449</v>
      </c>
      <c r="M297" s="257" t="s">
        <v>2938</v>
      </c>
      <c r="N297" s="1394" t="s">
        <v>2623</v>
      </c>
      <c r="O297" s="1394" t="s">
        <v>596</v>
      </c>
      <c r="P297" s="258"/>
      <c r="Q297" s="262" t="s">
        <v>449</v>
      </c>
      <c r="R297" s="257" t="s">
        <v>2938</v>
      </c>
      <c r="S297" s="260" t="str">
        <f t="shared" si="4"/>
        <v>CNF6</v>
      </c>
      <c r="T297" s="1394" t="s">
        <v>2623</v>
      </c>
      <c r="W297" s="291" t="s">
        <v>2931</v>
      </c>
      <c r="X297" s="257" t="s">
        <v>2938</v>
      </c>
      <c r="Y297" s="257" t="s">
        <v>3022</v>
      </c>
      <c r="Z297" s="304" t="s">
        <v>596</v>
      </c>
      <c r="AA297" s="257" t="s">
        <v>2952</v>
      </c>
      <c r="AB297" s="304" t="s">
        <v>596</v>
      </c>
      <c r="AC297" s="313" t="s">
        <v>2933</v>
      </c>
      <c r="AD297" s="312">
        <v>0</v>
      </c>
      <c r="AE297" s="313"/>
      <c r="AF297" s="313" t="s">
        <v>2934</v>
      </c>
      <c r="AG297" s="320">
        <v>4279</v>
      </c>
      <c r="AH297" s="320">
        <v>21396</v>
      </c>
      <c r="AI297" s="257" t="s">
        <v>2953</v>
      </c>
      <c r="AJ297" s="257" t="s">
        <v>2953</v>
      </c>
      <c r="AK297" s="313" t="s">
        <v>2933</v>
      </c>
      <c r="AL297" s="312">
        <v>0</v>
      </c>
      <c r="AM297" s="313"/>
      <c r="AN297" s="313" t="s">
        <v>2934</v>
      </c>
      <c r="AO297" s="320">
        <v>4279</v>
      </c>
      <c r="AP297" s="320">
        <v>21396</v>
      </c>
      <c r="AQ297" s="257" t="s">
        <v>2953</v>
      </c>
      <c r="AR297" s="257" t="s">
        <v>2953</v>
      </c>
    </row>
    <row r="298" spans="7:44">
      <c r="G298" s="1394" t="s">
        <v>2940</v>
      </c>
      <c r="H298" s="1394" t="s">
        <v>2623</v>
      </c>
      <c r="I298" s="1394" t="s">
        <v>429</v>
      </c>
      <c r="J298" s="1394" t="s">
        <v>539</v>
      </c>
      <c r="L298" s="1394" t="s">
        <v>2940</v>
      </c>
      <c r="M298" s="257" t="s">
        <v>2941</v>
      </c>
      <c r="N298" s="1394" t="s">
        <v>2623</v>
      </c>
      <c r="O298" s="1394" t="s">
        <v>596</v>
      </c>
      <c r="P298" s="258"/>
      <c r="Q298" s="262" t="s">
        <v>2940</v>
      </c>
      <c r="R298" s="257" t="s">
        <v>2941</v>
      </c>
      <c r="S298" s="260" t="str">
        <f t="shared" si="4"/>
        <v>CNF6</v>
      </c>
      <c r="T298" s="1394" t="s">
        <v>2623</v>
      </c>
      <c r="W298" s="291" t="s">
        <v>2949</v>
      </c>
      <c r="X298" s="257" t="s">
        <v>2944</v>
      </c>
      <c r="Y298" s="257" t="s">
        <v>3022</v>
      </c>
      <c r="Z298" s="257" t="s">
        <v>596</v>
      </c>
      <c r="AA298" s="257" t="s">
        <v>2952</v>
      </c>
      <c r="AB298" s="257" t="s">
        <v>596</v>
      </c>
      <c r="AC298" s="257" t="s">
        <v>2933</v>
      </c>
      <c r="AD298" s="312">
        <v>0</v>
      </c>
      <c r="AE298" s="257"/>
      <c r="AF298" s="313" t="s">
        <v>2934</v>
      </c>
      <c r="AG298" s="321">
        <v>4279</v>
      </c>
      <c r="AH298" s="321">
        <v>21396</v>
      </c>
      <c r="AI298" s="257" t="s">
        <v>2953</v>
      </c>
      <c r="AJ298" s="257" t="s">
        <v>2953</v>
      </c>
      <c r="AK298" s="257" t="s">
        <v>2933</v>
      </c>
      <c r="AL298" s="312">
        <v>0</v>
      </c>
      <c r="AM298" s="257"/>
      <c r="AN298" s="313" t="s">
        <v>2934</v>
      </c>
      <c r="AO298" s="321">
        <v>4279</v>
      </c>
      <c r="AP298" s="321">
        <v>21396</v>
      </c>
      <c r="AQ298" s="257" t="s">
        <v>2953</v>
      </c>
      <c r="AR298" s="257" t="s">
        <v>2953</v>
      </c>
    </row>
    <row r="299" spans="7:44">
      <c r="G299" s="1394" t="s">
        <v>2943</v>
      </c>
      <c r="H299" s="1394" t="s">
        <v>2623</v>
      </c>
      <c r="I299" s="1394" t="s">
        <v>429</v>
      </c>
      <c r="J299" s="1394" t="s">
        <v>539</v>
      </c>
      <c r="L299" s="1394" t="s">
        <v>2943</v>
      </c>
      <c r="M299" s="257" t="s">
        <v>2944</v>
      </c>
      <c r="N299" s="1394" t="s">
        <v>2623</v>
      </c>
      <c r="O299" s="1394" t="s">
        <v>596</v>
      </c>
      <c r="P299" s="258"/>
      <c r="Q299" s="262" t="s">
        <v>2943</v>
      </c>
      <c r="R299" s="257" t="s">
        <v>2944</v>
      </c>
      <c r="S299" s="260" t="str">
        <f t="shared" si="4"/>
        <v>CNF6</v>
      </c>
      <c r="T299" s="1394" t="s">
        <v>2623</v>
      </c>
      <c r="W299" s="291" t="s">
        <v>2931</v>
      </c>
      <c r="X299" s="257" t="s">
        <v>2941</v>
      </c>
      <c r="Y299" s="257" t="s">
        <v>3022</v>
      </c>
      <c r="Z299" s="304" t="s">
        <v>596</v>
      </c>
      <c r="AA299" s="257" t="s">
        <v>2952</v>
      </c>
      <c r="AB299" s="304" t="s">
        <v>2950</v>
      </c>
      <c r="AC299" s="313" t="s">
        <v>2933</v>
      </c>
      <c r="AD299" s="314">
        <v>0</v>
      </c>
      <c r="AE299" s="313"/>
      <c r="AF299" s="313" t="s">
        <v>2934</v>
      </c>
      <c r="AG299" s="320">
        <v>4279</v>
      </c>
      <c r="AH299" s="320">
        <v>21396</v>
      </c>
      <c r="AI299" s="257" t="s">
        <v>2953</v>
      </c>
      <c r="AJ299" s="257" t="s">
        <v>2953</v>
      </c>
      <c r="AK299" s="313" t="s">
        <v>2933</v>
      </c>
      <c r="AL299" s="326">
        <v>0</v>
      </c>
      <c r="AM299" s="313"/>
      <c r="AN299" s="313" t="s">
        <v>2934</v>
      </c>
      <c r="AO299" s="320">
        <v>4279</v>
      </c>
      <c r="AP299" s="320">
        <v>21396</v>
      </c>
      <c r="AQ299" s="257" t="s">
        <v>2953</v>
      </c>
      <c r="AR299" s="257" t="s">
        <v>2953</v>
      </c>
    </row>
    <row r="300" spans="7:44">
      <c r="G300" s="1394" t="s">
        <v>237</v>
      </c>
      <c r="H300" s="1394" t="s">
        <v>2625</v>
      </c>
      <c r="I300" s="1394" t="s">
        <v>2402</v>
      </c>
      <c r="J300" s="1394" t="s">
        <v>539</v>
      </c>
      <c r="L300" s="1394" t="s">
        <v>237</v>
      </c>
      <c r="M300" s="257" t="s">
        <v>2929</v>
      </c>
      <c r="N300" s="1394" t="s">
        <v>2625</v>
      </c>
      <c r="O300" s="1394" t="s">
        <v>596</v>
      </c>
      <c r="P300" s="258"/>
      <c r="Q300" s="262" t="s">
        <v>237</v>
      </c>
      <c r="R300" s="257" t="s">
        <v>2929</v>
      </c>
      <c r="S300" s="260" t="str">
        <f t="shared" si="4"/>
        <v>CNF7</v>
      </c>
      <c r="T300" s="1394" t="s">
        <v>2625</v>
      </c>
      <c r="W300" s="291" t="s">
        <v>2931</v>
      </c>
      <c r="X300" s="257" t="s">
        <v>2929</v>
      </c>
      <c r="Y300" s="257" t="s">
        <v>3023</v>
      </c>
      <c r="Z300" s="257" t="s">
        <v>596</v>
      </c>
      <c r="AA300" s="257" t="s">
        <v>2952</v>
      </c>
      <c r="AB300" s="257" t="s">
        <v>596</v>
      </c>
      <c r="AC300" s="257" t="s">
        <v>2933</v>
      </c>
      <c r="AD300" s="312">
        <v>0</v>
      </c>
      <c r="AE300" s="257"/>
      <c r="AF300" s="313" t="s">
        <v>2934</v>
      </c>
      <c r="AG300" s="320">
        <v>4279</v>
      </c>
      <c r="AH300" s="320">
        <v>21396</v>
      </c>
      <c r="AI300" s="257" t="s">
        <v>2953</v>
      </c>
      <c r="AJ300" s="257" t="s">
        <v>2953</v>
      </c>
      <c r="AK300" s="257" t="s">
        <v>2933</v>
      </c>
      <c r="AL300" s="312">
        <v>0</v>
      </c>
      <c r="AM300" s="257"/>
      <c r="AN300" s="313" t="s">
        <v>2934</v>
      </c>
      <c r="AO300" s="320">
        <v>4279</v>
      </c>
      <c r="AP300" s="320">
        <v>21396</v>
      </c>
      <c r="AQ300" s="257" t="s">
        <v>2953</v>
      </c>
      <c r="AR300" s="257" t="s">
        <v>2953</v>
      </c>
    </row>
    <row r="301" spans="7:44">
      <c r="G301" s="1394" t="s">
        <v>205</v>
      </c>
      <c r="H301" s="1394" t="s">
        <v>2625</v>
      </c>
      <c r="I301" s="1394" t="s">
        <v>2402</v>
      </c>
      <c r="J301" s="1394" t="s">
        <v>539</v>
      </c>
      <c r="L301" s="1394" t="s">
        <v>205</v>
      </c>
      <c r="M301" s="257" t="s">
        <v>2936</v>
      </c>
      <c r="N301" s="1394" t="s">
        <v>2625</v>
      </c>
      <c r="O301" s="1394" t="s">
        <v>596</v>
      </c>
      <c r="P301" s="258"/>
      <c r="Q301" s="262" t="s">
        <v>205</v>
      </c>
      <c r="R301" s="257" t="s">
        <v>2936</v>
      </c>
      <c r="S301" s="260" t="str">
        <f t="shared" si="4"/>
        <v>CNF7</v>
      </c>
      <c r="T301" s="1394" t="s">
        <v>2625</v>
      </c>
      <c r="W301" s="291" t="s">
        <v>2931</v>
      </c>
      <c r="X301" s="257" t="s">
        <v>2936</v>
      </c>
      <c r="Y301" s="257" t="s">
        <v>3023</v>
      </c>
      <c r="Z301" s="304" t="s">
        <v>596</v>
      </c>
      <c r="AA301" s="257" t="s">
        <v>2952</v>
      </c>
      <c r="AB301" s="304" t="s">
        <v>596</v>
      </c>
      <c r="AC301" s="313" t="s">
        <v>2933</v>
      </c>
      <c r="AD301" s="312">
        <v>0</v>
      </c>
      <c r="AE301" s="313"/>
      <c r="AF301" s="313" t="s">
        <v>2934</v>
      </c>
      <c r="AG301" s="320">
        <v>4279</v>
      </c>
      <c r="AH301" s="320">
        <v>21396</v>
      </c>
      <c r="AI301" s="257" t="s">
        <v>2953</v>
      </c>
      <c r="AJ301" s="257" t="s">
        <v>2953</v>
      </c>
      <c r="AK301" s="313" t="s">
        <v>2933</v>
      </c>
      <c r="AL301" s="312">
        <v>0</v>
      </c>
      <c r="AM301" s="313"/>
      <c r="AN301" s="313" t="s">
        <v>2934</v>
      </c>
      <c r="AO301" s="320">
        <v>4279</v>
      </c>
      <c r="AP301" s="320">
        <v>21396</v>
      </c>
      <c r="AQ301" s="257" t="s">
        <v>2953</v>
      </c>
      <c r="AR301" s="257" t="s">
        <v>2953</v>
      </c>
    </row>
    <row r="302" spans="7:44">
      <c r="G302" s="1394" t="s">
        <v>449</v>
      </c>
      <c r="H302" s="1394" t="s">
        <v>2625</v>
      </c>
      <c r="I302" s="1394" t="s">
        <v>2402</v>
      </c>
      <c r="J302" s="1394" t="s">
        <v>539</v>
      </c>
      <c r="L302" s="1394" t="s">
        <v>449</v>
      </c>
      <c r="M302" s="257" t="s">
        <v>2938</v>
      </c>
      <c r="N302" s="1394" t="s">
        <v>2625</v>
      </c>
      <c r="O302" s="1394" t="s">
        <v>596</v>
      </c>
      <c r="P302" s="258"/>
      <c r="Q302" s="262" t="s">
        <v>449</v>
      </c>
      <c r="R302" s="257" t="s">
        <v>2938</v>
      </c>
      <c r="S302" s="260" t="str">
        <f t="shared" si="4"/>
        <v>CNF7</v>
      </c>
      <c r="T302" s="1394" t="s">
        <v>2625</v>
      </c>
      <c r="W302" s="291" t="s">
        <v>2931</v>
      </c>
      <c r="X302" s="257" t="s">
        <v>2938</v>
      </c>
      <c r="Y302" s="257" t="s">
        <v>3023</v>
      </c>
      <c r="Z302" s="304" t="s">
        <v>596</v>
      </c>
      <c r="AA302" s="257" t="s">
        <v>2952</v>
      </c>
      <c r="AB302" s="304" t="s">
        <v>596</v>
      </c>
      <c r="AC302" s="313" t="s">
        <v>2933</v>
      </c>
      <c r="AD302" s="312">
        <v>0</v>
      </c>
      <c r="AE302" s="313"/>
      <c r="AF302" s="313" t="s">
        <v>2934</v>
      </c>
      <c r="AG302" s="320">
        <v>4279</v>
      </c>
      <c r="AH302" s="320">
        <v>21396</v>
      </c>
      <c r="AI302" s="257" t="s">
        <v>2953</v>
      </c>
      <c r="AJ302" s="257" t="s">
        <v>2953</v>
      </c>
      <c r="AK302" s="313" t="s">
        <v>2933</v>
      </c>
      <c r="AL302" s="312">
        <v>0</v>
      </c>
      <c r="AM302" s="313"/>
      <c r="AN302" s="313" t="s">
        <v>2934</v>
      </c>
      <c r="AO302" s="320">
        <v>4279</v>
      </c>
      <c r="AP302" s="320">
        <v>21396</v>
      </c>
      <c r="AQ302" s="257" t="s">
        <v>2953</v>
      </c>
      <c r="AR302" s="257" t="s">
        <v>2953</v>
      </c>
    </row>
    <row r="303" spans="7:44">
      <c r="G303" s="1394" t="s">
        <v>2940</v>
      </c>
      <c r="H303" s="1394" t="s">
        <v>2625</v>
      </c>
      <c r="I303" s="1394" t="s">
        <v>2402</v>
      </c>
      <c r="J303" s="1394" t="s">
        <v>539</v>
      </c>
      <c r="L303" s="1394" t="s">
        <v>2940</v>
      </c>
      <c r="M303" s="257" t="s">
        <v>2941</v>
      </c>
      <c r="N303" s="1394" t="s">
        <v>2625</v>
      </c>
      <c r="O303" s="1394" t="s">
        <v>596</v>
      </c>
      <c r="P303" s="258"/>
      <c r="Q303" s="262" t="s">
        <v>2940</v>
      </c>
      <c r="R303" s="257" t="s">
        <v>2941</v>
      </c>
      <c r="S303" s="260" t="str">
        <f t="shared" si="4"/>
        <v>CNF7</v>
      </c>
      <c r="T303" s="1394" t="s">
        <v>2625</v>
      </c>
      <c r="W303" s="291" t="s">
        <v>2949</v>
      </c>
      <c r="X303" s="257" t="s">
        <v>2944</v>
      </c>
      <c r="Y303" s="257" t="s">
        <v>3023</v>
      </c>
      <c r="Z303" s="257" t="s">
        <v>596</v>
      </c>
      <c r="AA303" s="257" t="s">
        <v>2952</v>
      </c>
      <c r="AB303" s="257" t="s">
        <v>596</v>
      </c>
      <c r="AC303" s="257" t="s">
        <v>2933</v>
      </c>
      <c r="AD303" s="312">
        <v>0</v>
      </c>
      <c r="AE303" s="257"/>
      <c r="AF303" s="313" t="s">
        <v>2934</v>
      </c>
      <c r="AG303" s="321">
        <v>4279</v>
      </c>
      <c r="AH303" s="321">
        <v>21396</v>
      </c>
      <c r="AI303" s="257" t="s">
        <v>2953</v>
      </c>
      <c r="AJ303" s="257" t="s">
        <v>2953</v>
      </c>
      <c r="AK303" s="257" t="s">
        <v>2933</v>
      </c>
      <c r="AL303" s="312">
        <v>0</v>
      </c>
      <c r="AM303" s="257"/>
      <c r="AN303" s="313" t="s">
        <v>2934</v>
      </c>
      <c r="AO303" s="321">
        <v>4279</v>
      </c>
      <c r="AP303" s="321">
        <v>21396</v>
      </c>
      <c r="AQ303" s="257" t="s">
        <v>2953</v>
      </c>
      <c r="AR303" s="257" t="s">
        <v>2953</v>
      </c>
    </row>
    <row r="304" spans="7:44">
      <c r="G304" s="1394" t="s">
        <v>2943</v>
      </c>
      <c r="H304" s="1394" t="s">
        <v>2625</v>
      </c>
      <c r="I304" s="1394" t="s">
        <v>2402</v>
      </c>
      <c r="J304" s="1394" t="s">
        <v>539</v>
      </c>
      <c r="L304" s="1394" t="s">
        <v>2943</v>
      </c>
      <c r="M304" s="257" t="s">
        <v>2944</v>
      </c>
      <c r="N304" s="1394" t="s">
        <v>2625</v>
      </c>
      <c r="O304" s="1394" t="s">
        <v>596</v>
      </c>
      <c r="P304" s="258"/>
      <c r="Q304" s="262" t="s">
        <v>2943</v>
      </c>
      <c r="R304" s="257" t="s">
        <v>2944</v>
      </c>
      <c r="S304" s="260" t="str">
        <f t="shared" si="4"/>
        <v>CNF7</v>
      </c>
      <c r="T304" s="1394" t="s">
        <v>2625</v>
      </c>
      <c r="W304" s="291" t="s">
        <v>2931</v>
      </c>
      <c r="X304" s="257" t="s">
        <v>2941</v>
      </c>
      <c r="Y304" s="257" t="s">
        <v>3023</v>
      </c>
      <c r="Z304" s="304" t="s">
        <v>596</v>
      </c>
      <c r="AA304" s="257" t="s">
        <v>2952</v>
      </c>
      <c r="AB304" s="304" t="s">
        <v>2950</v>
      </c>
      <c r="AC304" s="313" t="s">
        <v>2933</v>
      </c>
      <c r="AD304" s="314">
        <v>0</v>
      </c>
      <c r="AE304" s="313"/>
      <c r="AF304" s="313" t="s">
        <v>2934</v>
      </c>
      <c r="AG304" s="320">
        <v>4279</v>
      </c>
      <c r="AH304" s="320">
        <v>21396</v>
      </c>
      <c r="AI304" s="257" t="s">
        <v>2953</v>
      </c>
      <c r="AJ304" s="257" t="s">
        <v>2953</v>
      </c>
      <c r="AK304" s="313" t="s">
        <v>2933</v>
      </c>
      <c r="AL304" s="326">
        <v>0</v>
      </c>
      <c r="AM304" s="313"/>
      <c r="AN304" s="313" t="s">
        <v>2934</v>
      </c>
      <c r="AO304" s="320">
        <v>4279</v>
      </c>
      <c r="AP304" s="320">
        <v>21396</v>
      </c>
      <c r="AQ304" s="257" t="s">
        <v>2953</v>
      </c>
      <c r="AR304" s="257" t="s">
        <v>2953</v>
      </c>
    </row>
    <row r="305" spans="7:44">
      <c r="G305" s="1394" t="s">
        <v>237</v>
      </c>
      <c r="H305" s="1394" t="s">
        <v>2627</v>
      </c>
      <c r="I305" s="1394" t="s">
        <v>2359</v>
      </c>
      <c r="J305" s="1394" t="s">
        <v>539</v>
      </c>
      <c r="L305" s="1394" t="s">
        <v>237</v>
      </c>
      <c r="M305" s="257" t="s">
        <v>2929</v>
      </c>
      <c r="N305" s="1394" t="s">
        <v>2627</v>
      </c>
      <c r="O305" s="1394" t="s">
        <v>596</v>
      </c>
      <c r="P305" s="258"/>
      <c r="Q305" s="262" t="s">
        <v>237</v>
      </c>
      <c r="R305" s="257" t="s">
        <v>2929</v>
      </c>
      <c r="S305" s="260" t="str">
        <f t="shared" si="4"/>
        <v>CNF8</v>
      </c>
      <c r="T305" s="1394" t="s">
        <v>2627</v>
      </c>
      <c r="W305" s="291" t="s">
        <v>2931</v>
      </c>
      <c r="X305" s="257" t="s">
        <v>2929</v>
      </c>
      <c r="Y305" s="257" t="s">
        <v>3024</v>
      </c>
      <c r="Z305" s="257" t="s">
        <v>596</v>
      </c>
      <c r="AA305" s="257" t="s">
        <v>2952</v>
      </c>
      <c r="AB305" s="257" t="s">
        <v>596</v>
      </c>
      <c r="AC305" s="257" t="s">
        <v>2933</v>
      </c>
      <c r="AD305" s="312">
        <v>0</v>
      </c>
      <c r="AE305" s="257"/>
      <c r="AF305" s="313" t="s">
        <v>2934</v>
      </c>
      <c r="AG305" s="320">
        <v>4279</v>
      </c>
      <c r="AH305" s="320">
        <v>21396</v>
      </c>
      <c r="AI305" s="257" t="s">
        <v>2953</v>
      </c>
      <c r="AJ305" s="257" t="s">
        <v>2953</v>
      </c>
      <c r="AK305" s="257" t="s">
        <v>2933</v>
      </c>
      <c r="AL305" s="312">
        <v>0</v>
      </c>
      <c r="AM305" s="257"/>
      <c r="AN305" s="313" t="s">
        <v>2934</v>
      </c>
      <c r="AO305" s="320">
        <v>4279</v>
      </c>
      <c r="AP305" s="320">
        <v>21396</v>
      </c>
      <c r="AQ305" s="257" t="s">
        <v>2953</v>
      </c>
      <c r="AR305" s="257" t="s">
        <v>2953</v>
      </c>
    </row>
    <row r="306" spans="7:44">
      <c r="G306" s="1394" t="s">
        <v>205</v>
      </c>
      <c r="H306" s="1394" t="s">
        <v>2627</v>
      </c>
      <c r="I306" s="1394" t="s">
        <v>2359</v>
      </c>
      <c r="J306" s="1394" t="s">
        <v>539</v>
      </c>
      <c r="L306" s="1394" t="s">
        <v>205</v>
      </c>
      <c r="M306" s="257" t="s">
        <v>2936</v>
      </c>
      <c r="N306" s="1394" t="s">
        <v>2627</v>
      </c>
      <c r="O306" s="1394" t="s">
        <v>596</v>
      </c>
      <c r="P306" s="258"/>
      <c r="Q306" s="262" t="s">
        <v>205</v>
      </c>
      <c r="R306" s="257" t="s">
        <v>2936</v>
      </c>
      <c r="S306" s="260" t="str">
        <f t="shared" si="4"/>
        <v>CNF8</v>
      </c>
      <c r="T306" s="1394" t="s">
        <v>2627</v>
      </c>
      <c r="W306" s="291" t="s">
        <v>2931</v>
      </c>
      <c r="X306" s="257" t="s">
        <v>2936</v>
      </c>
      <c r="Y306" s="257" t="s">
        <v>3024</v>
      </c>
      <c r="Z306" s="304" t="s">
        <v>596</v>
      </c>
      <c r="AA306" s="257" t="s">
        <v>2952</v>
      </c>
      <c r="AB306" s="304" t="s">
        <v>596</v>
      </c>
      <c r="AC306" s="313" t="s">
        <v>2933</v>
      </c>
      <c r="AD306" s="312">
        <v>0</v>
      </c>
      <c r="AE306" s="313"/>
      <c r="AF306" s="313" t="s">
        <v>2934</v>
      </c>
      <c r="AG306" s="320">
        <v>4279</v>
      </c>
      <c r="AH306" s="320">
        <v>21396</v>
      </c>
      <c r="AI306" s="257" t="s">
        <v>2953</v>
      </c>
      <c r="AJ306" s="257" t="s">
        <v>2953</v>
      </c>
      <c r="AK306" s="313" t="s">
        <v>2933</v>
      </c>
      <c r="AL306" s="312">
        <v>0</v>
      </c>
      <c r="AM306" s="313"/>
      <c r="AN306" s="313" t="s">
        <v>2934</v>
      </c>
      <c r="AO306" s="320">
        <v>4279</v>
      </c>
      <c r="AP306" s="320">
        <v>21396</v>
      </c>
      <c r="AQ306" s="257" t="s">
        <v>2953</v>
      </c>
      <c r="AR306" s="257" t="s">
        <v>2953</v>
      </c>
    </row>
    <row r="307" spans="7:44">
      <c r="G307" s="1394" t="s">
        <v>449</v>
      </c>
      <c r="H307" s="1394" t="s">
        <v>2627</v>
      </c>
      <c r="I307" s="1394" t="s">
        <v>2359</v>
      </c>
      <c r="J307" s="1394" t="s">
        <v>539</v>
      </c>
      <c r="L307" s="1394" t="s">
        <v>449</v>
      </c>
      <c r="M307" s="257" t="s">
        <v>2938</v>
      </c>
      <c r="N307" s="1394" t="s">
        <v>2627</v>
      </c>
      <c r="O307" s="1394" t="s">
        <v>596</v>
      </c>
      <c r="P307" s="258"/>
      <c r="Q307" s="262" t="s">
        <v>449</v>
      </c>
      <c r="R307" s="257" t="s">
        <v>2938</v>
      </c>
      <c r="S307" s="260" t="str">
        <f t="shared" si="4"/>
        <v>CNF8</v>
      </c>
      <c r="T307" s="1394" t="s">
        <v>2627</v>
      </c>
      <c r="W307" s="291" t="s">
        <v>2931</v>
      </c>
      <c r="X307" s="257" t="s">
        <v>2938</v>
      </c>
      <c r="Y307" s="257" t="s">
        <v>3024</v>
      </c>
      <c r="Z307" s="304" t="s">
        <v>596</v>
      </c>
      <c r="AA307" s="257" t="s">
        <v>2952</v>
      </c>
      <c r="AB307" s="304" t="s">
        <v>596</v>
      </c>
      <c r="AC307" s="313" t="s">
        <v>2933</v>
      </c>
      <c r="AD307" s="312">
        <v>0</v>
      </c>
      <c r="AE307" s="313"/>
      <c r="AF307" s="313" t="s">
        <v>2934</v>
      </c>
      <c r="AG307" s="320">
        <v>4279</v>
      </c>
      <c r="AH307" s="320">
        <v>21396</v>
      </c>
      <c r="AI307" s="257" t="s">
        <v>2953</v>
      </c>
      <c r="AJ307" s="257" t="s">
        <v>2953</v>
      </c>
      <c r="AK307" s="313" t="s">
        <v>2933</v>
      </c>
      <c r="AL307" s="312">
        <v>0</v>
      </c>
      <c r="AM307" s="313"/>
      <c r="AN307" s="313" t="s">
        <v>2934</v>
      </c>
      <c r="AO307" s="320">
        <v>4279</v>
      </c>
      <c r="AP307" s="320">
        <v>21396</v>
      </c>
      <c r="AQ307" s="257" t="s">
        <v>2953</v>
      </c>
      <c r="AR307" s="257" t="s">
        <v>2953</v>
      </c>
    </row>
    <row r="308" spans="7:44">
      <c r="G308" s="1394" t="s">
        <v>2940</v>
      </c>
      <c r="H308" s="1394" t="s">
        <v>2627</v>
      </c>
      <c r="I308" s="1394" t="s">
        <v>2359</v>
      </c>
      <c r="J308" s="1394" t="s">
        <v>539</v>
      </c>
      <c r="L308" s="1394" t="s">
        <v>2940</v>
      </c>
      <c r="M308" s="257" t="s">
        <v>2941</v>
      </c>
      <c r="N308" s="1394" t="s">
        <v>2627</v>
      </c>
      <c r="O308" s="1394" t="s">
        <v>596</v>
      </c>
      <c r="P308" s="258"/>
      <c r="Q308" s="262" t="s">
        <v>2940</v>
      </c>
      <c r="R308" s="257" t="s">
        <v>2941</v>
      </c>
      <c r="S308" s="260" t="str">
        <f t="shared" si="4"/>
        <v>CNF8</v>
      </c>
      <c r="T308" s="1394" t="s">
        <v>2627</v>
      </c>
      <c r="W308" s="291" t="s">
        <v>2949</v>
      </c>
      <c r="X308" s="257" t="s">
        <v>2944</v>
      </c>
      <c r="Y308" s="257" t="s">
        <v>3024</v>
      </c>
      <c r="Z308" s="257" t="s">
        <v>596</v>
      </c>
      <c r="AA308" s="257" t="s">
        <v>2952</v>
      </c>
      <c r="AB308" s="257" t="s">
        <v>596</v>
      </c>
      <c r="AC308" s="257" t="s">
        <v>2933</v>
      </c>
      <c r="AD308" s="312">
        <v>0</v>
      </c>
      <c r="AE308" s="257"/>
      <c r="AF308" s="313" t="s">
        <v>2934</v>
      </c>
      <c r="AG308" s="321">
        <v>4279</v>
      </c>
      <c r="AH308" s="321">
        <v>21396</v>
      </c>
      <c r="AI308" s="257" t="s">
        <v>2953</v>
      </c>
      <c r="AJ308" s="257" t="s">
        <v>2953</v>
      </c>
      <c r="AK308" s="257" t="s">
        <v>2933</v>
      </c>
      <c r="AL308" s="312">
        <v>0</v>
      </c>
      <c r="AM308" s="257"/>
      <c r="AN308" s="313" t="s">
        <v>2934</v>
      </c>
      <c r="AO308" s="321">
        <v>4279</v>
      </c>
      <c r="AP308" s="321">
        <v>21396</v>
      </c>
      <c r="AQ308" s="257" t="s">
        <v>2953</v>
      </c>
      <c r="AR308" s="257" t="s">
        <v>2953</v>
      </c>
    </row>
    <row r="309" spans="7:44">
      <c r="G309" s="1394" t="s">
        <v>2943</v>
      </c>
      <c r="H309" s="1394" t="s">
        <v>2627</v>
      </c>
      <c r="I309" s="1394" t="s">
        <v>2359</v>
      </c>
      <c r="J309" s="1394" t="s">
        <v>539</v>
      </c>
      <c r="L309" s="1394" t="s">
        <v>2943</v>
      </c>
      <c r="M309" s="257" t="s">
        <v>2944</v>
      </c>
      <c r="N309" s="1394" t="s">
        <v>2627</v>
      </c>
      <c r="O309" s="1394" t="s">
        <v>596</v>
      </c>
      <c r="P309" s="258"/>
      <c r="Q309" s="262" t="s">
        <v>2943</v>
      </c>
      <c r="R309" s="257" t="s">
        <v>2944</v>
      </c>
      <c r="S309" s="260" t="str">
        <f t="shared" si="4"/>
        <v>CNF8</v>
      </c>
      <c r="T309" s="1394" t="s">
        <v>2627</v>
      </c>
      <c r="W309" s="291" t="s">
        <v>2931</v>
      </c>
      <c r="X309" s="257" t="s">
        <v>2941</v>
      </c>
      <c r="Y309" s="257" t="s">
        <v>3024</v>
      </c>
      <c r="Z309" s="304" t="s">
        <v>596</v>
      </c>
      <c r="AA309" s="257" t="s">
        <v>2952</v>
      </c>
      <c r="AB309" s="304" t="s">
        <v>2950</v>
      </c>
      <c r="AC309" s="313" t="s">
        <v>2933</v>
      </c>
      <c r="AD309" s="314">
        <v>0</v>
      </c>
      <c r="AE309" s="313"/>
      <c r="AF309" s="313" t="s">
        <v>2934</v>
      </c>
      <c r="AG309" s="320">
        <v>4279</v>
      </c>
      <c r="AH309" s="320">
        <v>21396</v>
      </c>
      <c r="AI309" s="257" t="s">
        <v>2953</v>
      </c>
      <c r="AJ309" s="257" t="s">
        <v>2953</v>
      </c>
      <c r="AK309" s="313" t="s">
        <v>2933</v>
      </c>
      <c r="AL309" s="326">
        <v>0</v>
      </c>
      <c r="AM309" s="313"/>
      <c r="AN309" s="313" t="s">
        <v>2934</v>
      </c>
      <c r="AO309" s="320">
        <v>4279</v>
      </c>
      <c r="AP309" s="320">
        <v>21396</v>
      </c>
      <c r="AQ309" s="257" t="s">
        <v>2953</v>
      </c>
      <c r="AR309" s="257" t="s">
        <v>2953</v>
      </c>
    </row>
    <row r="310" spans="7:44">
      <c r="G310" s="1394" t="s">
        <v>237</v>
      </c>
      <c r="H310" s="1394" t="s">
        <v>2629</v>
      </c>
      <c r="I310" s="1394" t="s">
        <v>374</v>
      </c>
      <c r="J310" s="1394" t="s">
        <v>539</v>
      </c>
      <c r="L310" s="1394" t="s">
        <v>237</v>
      </c>
      <c r="M310" s="257" t="s">
        <v>2929</v>
      </c>
      <c r="N310" s="1394" t="s">
        <v>2629</v>
      </c>
      <c r="O310" s="1394" t="s">
        <v>596</v>
      </c>
      <c r="P310" s="258"/>
      <c r="Q310" s="262" t="s">
        <v>237</v>
      </c>
      <c r="R310" s="257" t="s">
        <v>2929</v>
      </c>
      <c r="S310" s="260" t="str">
        <f t="shared" si="4"/>
        <v>CNF9</v>
      </c>
      <c r="T310" s="1394" t="s">
        <v>2629</v>
      </c>
      <c r="W310" s="291" t="s">
        <v>2931</v>
      </c>
      <c r="X310" s="257" t="s">
        <v>2929</v>
      </c>
      <c r="Y310" s="257" t="s">
        <v>3025</v>
      </c>
      <c r="Z310" s="257" t="s">
        <v>596</v>
      </c>
      <c r="AA310" s="257" t="s">
        <v>2952</v>
      </c>
      <c r="AB310" s="257" t="s">
        <v>596</v>
      </c>
      <c r="AC310" s="257" t="s">
        <v>2933</v>
      </c>
      <c r="AD310" s="312">
        <v>0</v>
      </c>
      <c r="AE310" s="257"/>
      <c r="AF310" s="313" t="s">
        <v>2934</v>
      </c>
      <c r="AG310" s="320">
        <v>4279</v>
      </c>
      <c r="AH310" s="320">
        <v>21396</v>
      </c>
      <c r="AI310" s="257" t="s">
        <v>2953</v>
      </c>
      <c r="AJ310" s="257" t="s">
        <v>2953</v>
      </c>
      <c r="AK310" s="257" t="s">
        <v>2933</v>
      </c>
      <c r="AL310" s="312">
        <v>0</v>
      </c>
      <c r="AM310" s="257"/>
      <c r="AN310" s="313" t="s">
        <v>2934</v>
      </c>
      <c r="AO310" s="320">
        <v>4279</v>
      </c>
      <c r="AP310" s="320">
        <v>21396</v>
      </c>
      <c r="AQ310" s="257" t="s">
        <v>2953</v>
      </c>
      <c r="AR310" s="257" t="s">
        <v>2953</v>
      </c>
    </row>
    <row r="311" spans="7:44">
      <c r="G311" s="1394" t="s">
        <v>205</v>
      </c>
      <c r="H311" s="1394" t="s">
        <v>2629</v>
      </c>
      <c r="I311" s="1394" t="s">
        <v>374</v>
      </c>
      <c r="J311" s="1394" t="s">
        <v>539</v>
      </c>
      <c r="L311" s="1394" t="s">
        <v>205</v>
      </c>
      <c r="M311" s="257" t="s">
        <v>2936</v>
      </c>
      <c r="N311" s="1394" t="s">
        <v>2629</v>
      </c>
      <c r="O311" s="1394" t="s">
        <v>596</v>
      </c>
      <c r="P311" s="258"/>
      <c r="Q311" s="262" t="s">
        <v>205</v>
      </c>
      <c r="R311" s="257" t="s">
        <v>2936</v>
      </c>
      <c r="S311" s="260" t="str">
        <f t="shared" si="4"/>
        <v>CNF9</v>
      </c>
      <c r="T311" s="1394" t="s">
        <v>2629</v>
      </c>
      <c r="W311" s="291" t="s">
        <v>2931</v>
      </c>
      <c r="X311" s="257" t="s">
        <v>2936</v>
      </c>
      <c r="Y311" s="257" t="s">
        <v>3025</v>
      </c>
      <c r="Z311" s="304" t="s">
        <v>596</v>
      </c>
      <c r="AA311" s="257" t="s">
        <v>2952</v>
      </c>
      <c r="AB311" s="304" t="s">
        <v>596</v>
      </c>
      <c r="AC311" s="313" t="s">
        <v>2933</v>
      </c>
      <c r="AD311" s="312">
        <v>0</v>
      </c>
      <c r="AE311" s="313"/>
      <c r="AF311" s="313" t="s">
        <v>2934</v>
      </c>
      <c r="AG311" s="320">
        <v>4279</v>
      </c>
      <c r="AH311" s="320">
        <v>21396</v>
      </c>
      <c r="AI311" s="257" t="s">
        <v>2953</v>
      </c>
      <c r="AJ311" s="257" t="s">
        <v>2953</v>
      </c>
      <c r="AK311" s="313" t="s">
        <v>2933</v>
      </c>
      <c r="AL311" s="312">
        <v>0</v>
      </c>
      <c r="AM311" s="313"/>
      <c r="AN311" s="313" t="s">
        <v>2934</v>
      </c>
      <c r="AO311" s="320">
        <v>4279</v>
      </c>
      <c r="AP311" s="320">
        <v>21396</v>
      </c>
      <c r="AQ311" s="257" t="s">
        <v>2953</v>
      </c>
      <c r="AR311" s="257" t="s">
        <v>2953</v>
      </c>
    </row>
    <row r="312" spans="7:44">
      <c r="G312" s="1394" t="s">
        <v>449</v>
      </c>
      <c r="H312" s="1394" t="s">
        <v>2629</v>
      </c>
      <c r="I312" s="1394" t="s">
        <v>374</v>
      </c>
      <c r="J312" s="1394" t="s">
        <v>539</v>
      </c>
      <c r="L312" s="1394" t="s">
        <v>449</v>
      </c>
      <c r="M312" s="257" t="s">
        <v>2938</v>
      </c>
      <c r="N312" s="1394" t="s">
        <v>2629</v>
      </c>
      <c r="O312" s="1394" t="s">
        <v>596</v>
      </c>
      <c r="P312" s="258"/>
      <c r="Q312" s="262" t="s">
        <v>449</v>
      </c>
      <c r="R312" s="257" t="s">
        <v>2938</v>
      </c>
      <c r="S312" s="260" t="str">
        <f t="shared" si="4"/>
        <v>CNF9</v>
      </c>
      <c r="T312" s="1394" t="s">
        <v>2629</v>
      </c>
      <c r="W312" s="291" t="s">
        <v>2931</v>
      </c>
      <c r="X312" s="257" t="s">
        <v>2938</v>
      </c>
      <c r="Y312" s="257" t="s">
        <v>3025</v>
      </c>
      <c r="Z312" s="304" t="s">
        <v>596</v>
      </c>
      <c r="AA312" s="257" t="s">
        <v>2952</v>
      </c>
      <c r="AB312" s="304" t="s">
        <v>596</v>
      </c>
      <c r="AC312" s="313" t="s">
        <v>2933</v>
      </c>
      <c r="AD312" s="312">
        <v>0</v>
      </c>
      <c r="AE312" s="313"/>
      <c r="AF312" s="313" t="s">
        <v>2934</v>
      </c>
      <c r="AG312" s="320">
        <v>4279</v>
      </c>
      <c r="AH312" s="320">
        <v>21396</v>
      </c>
      <c r="AI312" s="257" t="s">
        <v>2953</v>
      </c>
      <c r="AJ312" s="257" t="s">
        <v>2953</v>
      </c>
      <c r="AK312" s="313" t="s">
        <v>2933</v>
      </c>
      <c r="AL312" s="312">
        <v>0</v>
      </c>
      <c r="AM312" s="313"/>
      <c r="AN312" s="313" t="s">
        <v>2934</v>
      </c>
      <c r="AO312" s="320">
        <v>4279</v>
      </c>
      <c r="AP312" s="320">
        <v>21396</v>
      </c>
      <c r="AQ312" s="257" t="s">
        <v>2953</v>
      </c>
      <c r="AR312" s="257" t="s">
        <v>2953</v>
      </c>
    </row>
    <row r="313" spans="7:44">
      <c r="G313" s="1394" t="s">
        <v>2940</v>
      </c>
      <c r="H313" s="1394" t="s">
        <v>2629</v>
      </c>
      <c r="I313" s="1394" t="s">
        <v>374</v>
      </c>
      <c r="J313" s="1394" t="s">
        <v>539</v>
      </c>
      <c r="L313" s="1394" t="s">
        <v>2940</v>
      </c>
      <c r="M313" s="257" t="s">
        <v>2941</v>
      </c>
      <c r="N313" s="1394" t="s">
        <v>2629</v>
      </c>
      <c r="O313" s="1394" t="s">
        <v>596</v>
      </c>
      <c r="P313" s="258"/>
      <c r="Q313" s="262" t="s">
        <v>2940</v>
      </c>
      <c r="R313" s="257" t="s">
        <v>2941</v>
      </c>
      <c r="S313" s="260" t="str">
        <f t="shared" si="4"/>
        <v>CNF9</v>
      </c>
      <c r="T313" s="1394" t="s">
        <v>2629</v>
      </c>
      <c r="W313" s="291" t="s">
        <v>2949</v>
      </c>
      <c r="X313" s="257" t="s">
        <v>2944</v>
      </c>
      <c r="Y313" s="257" t="s">
        <v>3025</v>
      </c>
      <c r="Z313" s="257" t="s">
        <v>596</v>
      </c>
      <c r="AA313" s="257" t="s">
        <v>2952</v>
      </c>
      <c r="AB313" s="257" t="s">
        <v>596</v>
      </c>
      <c r="AC313" s="257" t="s">
        <v>2933</v>
      </c>
      <c r="AD313" s="312">
        <v>0</v>
      </c>
      <c r="AE313" s="257"/>
      <c r="AF313" s="313" t="s">
        <v>2934</v>
      </c>
      <c r="AG313" s="321">
        <v>4279</v>
      </c>
      <c r="AH313" s="321">
        <v>21396</v>
      </c>
      <c r="AI313" s="257" t="s">
        <v>2953</v>
      </c>
      <c r="AJ313" s="257" t="s">
        <v>2953</v>
      </c>
      <c r="AK313" s="257" t="s">
        <v>2933</v>
      </c>
      <c r="AL313" s="312">
        <v>0</v>
      </c>
      <c r="AM313" s="257"/>
      <c r="AN313" s="313" t="s">
        <v>2934</v>
      </c>
      <c r="AO313" s="321">
        <v>4279</v>
      </c>
      <c r="AP313" s="321">
        <v>21396</v>
      </c>
      <c r="AQ313" s="257" t="s">
        <v>2953</v>
      </c>
      <c r="AR313" s="257" t="s">
        <v>2953</v>
      </c>
    </row>
    <row r="314" spans="7:44">
      <c r="G314" s="1394" t="s">
        <v>2943</v>
      </c>
      <c r="H314" s="1394" t="s">
        <v>2629</v>
      </c>
      <c r="I314" s="1394" t="s">
        <v>374</v>
      </c>
      <c r="J314" s="1394" t="s">
        <v>539</v>
      </c>
      <c r="L314" s="1394" t="s">
        <v>2943</v>
      </c>
      <c r="M314" s="257" t="s">
        <v>2944</v>
      </c>
      <c r="N314" s="1394" t="s">
        <v>2629</v>
      </c>
      <c r="O314" s="1394" t="s">
        <v>596</v>
      </c>
      <c r="P314" s="258"/>
      <c r="Q314" s="262" t="s">
        <v>2943</v>
      </c>
      <c r="R314" s="257" t="s">
        <v>2944</v>
      </c>
      <c r="S314" s="260" t="str">
        <f t="shared" si="4"/>
        <v>CNF9</v>
      </c>
      <c r="T314" s="1394" t="s">
        <v>2629</v>
      </c>
      <c r="W314" s="291" t="s">
        <v>2931</v>
      </c>
      <c r="X314" s="257" t="s">
        <v>2941</v>
      </c>
      <c r="Y314" s="257" t="s">
        <v>3025</v>
      </c>
      <c r="Z314" s="304" t="s">
        <v>596</v>
      </c>
      <c r="AA314" s="257" t="s">
        <v>2952</v>
      </c>
      <c r="AB314" s="304" t="s">
        <v>2950</v>
      </c>
      <c r="AC314" s="313" t="s">
        <v>2933</v>
      </c>
      <c r="AD314" s="314">
        <v>0</v>
      </c>
      <c r="AE314" s="313"/>
      <c r="AF314" s="313" t="s">
        <v>2934</v>
      </c>
      <c r="AG314" s="320">
        <v>4279</v>
      </c>
      <c r="AH314" s="320">
        <v>21396</v>
      </c>
      <c r="AI314" s="257" t="s">
        <v>2953</v>
      </c>
      <c r="AJ314" s="257" t="s">
        <v>2953</v>
      </c>
      <c r="AK314" s="313" t="s">
        <v>2933</v>
      </c>
      <c r="AL314" s="326">
        <v>0</v>
      </c>
      <c r="AM314" s="313"/>
      <c r="AN314" s="313" t="s">
        <v>2934</v>
      </c>
      <c r="AO314" s="320">
        <v>4279</v>
      </c>
      <c r="AP314" s="320">
        <v>21396</v>
      </c>
      <c r="AQ314" s="257" t="s">
        <v>2953</v>
      </c>
      <c r="AR314" s="257" t="s">
        <v>2953</v>
      </c>
    </row>
    <row r="315" spans="7:44">
      <c r="G315" s="1394" t="s">
        <v>237</v>
      </c>
      <c r="H315" s="1394" t="s">
        <v>2681</v>
      </c>
      <c r="I315" s="1394" t="s">
        <v>2366</v>
      </c>
      <c r="J315" s="1394" t="s">
        <v>539</v>
      </c>
      <c r="L315" s="1394" t="s">
        <v>237</v>
      </c>
      <c r="M315" s="257" t="s">
        <v>2929</v>
      </c>
      <c r="N315" s="1394" t="s">
        <v>2681</v>
      </c>
      <c r="O315" s="1394" t="s">
        <v>596</v>
      </c>
      <c r="P315" s="258"/>
      <c r="Q315" s="262" t="s">
        <v>237</v>
      </c>
      <c r="R315" s="257" t="s">
        <v>2929</v>
      </c>
      <c r="S315" s="260" t="str">
        <f t="shared" si="4"/>
        <v>CNG0</v>
      </c>
      <c r="T315" s="1394" t="s">
        <v>2681</v>
      </c>
      <c r="W315" s="291" t="s">
        <v>2931</v>
      </c>
      <c r="X315" s="257" t="s">
        <v>2929</v>
      </c>
      <c r="Y315" s="257" t="s">
        <v>3026</v>
      </c>
      <c r="Z315" s="257" t="s">
        <v>596</v>
      </c>
      <c r="AA315" s="257" t="s">
        <v>2952</v>
      </c>
      <c r="AB315" s="257" t="s">
        <v>596</v>
      </c>
      <c r="AC315" s="257" t="s">
        <v>2933</v>
      </c>
      <c r="AD315" s="312">
        <v>0</v>
      </c>
      <c r="AE315" s="257"/>
      <c r="AF315" s="313" t="s">
        <v>2934</v>
      </c>
      <c r="AG315" s="320">
        <v>4279</v>
      </c>
      <c r="AH315" s="320">
        <v>21396</v>
      </c>
      <c r="AI315" s="257" t="s">
        <v>2953</v>
      </c>
      <c r="AJ315" s="257" t="s">
        <v>2953</v>
      </c>
      <c r="AK315" s="257" t="s">
        <v>2933</v>
      </c>
      <c r="AL315" s="312">
        <v>0</v>
      </c>
      <c r="AM315" s="257"/>
      <c r="AN315" s="313" t="s">
        <v>2934</v>
      </c>
      <c r="AO315" s="320">
        <v>4279</v>
      </c>
      <c r="AP315" s="320">
        <v>21396</v>
      </c>
      <c r="AQ315" s="257" t="s">
        <v>2953</v>
      </c>
      <c r="AR315" s="257" t="s">
        <v>2953</v>
      </c>
    </row>
    <row r="316" spans="7:44">
      <c r="G316" s="1394" t="s">
        <v>205</v>
      </c>
      <c r="H316" s="1394" t="s">
        <v>2681</v>
      </c>
      <c r="I316" s="1394" t="s">
        <v>2366</v>
      </c>
      <c r="J316" s="1394" t="s">
        <v>539</v>
      </c>
      <c r="L316" s="1394" t="s">
        <v>205</v>
      </c>
      <c r="M316" s="257" t="s">
        <v>2936</v>
      </c>
      <c r="N316" s="1394" t="s">
        <v>2681</v>
      </c>
      <c r="O316" s="1394" t="s">
        <v>596</v>
      </c>
      <c r="P316" s="258"/>
      <c r="Q316" s="262" t="s">
        <v>205</v>
      </c>
      <c r="R316" s="257" t="s">
        <v>2936</v>
      </c>
      <c r="S316" s="260" t="str">
        <f t="shared" si="4"/>
        <v>CNG0</v>
      </c>
      <c r="T316" s="1394" t="s">
        <v>2681</v>
      </c>
      <c r="W316" s="291" t="s">
        <v>2931</v>
      </c>
      <c r="X316" s="257" t="s">
        <v>2936</v>
      </c>
      <c r="Y316" s="257" t="s">
        <v>3026</v>
      </c>
      <c r="Z316" s="304" t="s">
        <v>596</v>
      </c>
      <c r="AA316" s="257" t="s">
        <v>2952</v>
      </c>
      <c r="AB316" s="304" t="s">
        <v>596</v>
      </c>
      <c r="AC316" s="313" t="s">
        <v>2933</v>
      </c>
      <c r="AD316" s="312">
        <v>0</v>
      </c>
      <c r="AE316" s="313"/>
      <c r="AF316" s="313" t="s">
        <v>2934</v>
      </c>
      <c r="AG316" s="320">
        <v>4279</v>
      </c>
      <c r="AH316" s="320">
        <v>21396</v>
      </c>
      <c r="AI316" s="257" t="s">
        <v>2953</v>
      </c>
      <c r="AJ316" s="257" t="s">
        <v>2953</v>
      </c>
      <c r="AK316" s="313" t="s">
        <v>2933</v>
      </c>
      <c r="AL316" s="312">
        <v>0</v>
      </c>
      <c r="AM316" s="313"/>
      <c r="AN316" s="313" t="s">
        <v>2934</v>
      </c>
      <c r="AO316" s="320">
        <v>4279</v>
      </c>
      <c r="AP316" s="320">
        <v>21396</v>
      </c>
      <c r="AQ316" s="257" t="s">
        <v>2953</v>
      </c>
      <c r="AR316" s="257" t="s">
        <v>2953</v>
      </c>
    </row>
    <row r="317" spans="7:44">
      <c r="G317" s="1394" t="s">
        <v>449</v>
      </c>
      <c r="H317" s="1394" t="s">
        <v>2681</v>
      </c>
      <c r="I317" s="1394" t="s">
        <v>2366</v>
      </c>
      <c r="J317" s="1394" t="s">
        <v>539</v>
      </c>
      <c r="L317" s="1394" t="s">
        <v>449</v>
      </c>
      <c r="M317" s="257" t="s">
        <v>2938</v>
      </c>
      <c r="N317" s="1394" t="s">
        <v>2681</v>
      </c>
      <c r="O317" s="1394" t="s">
        <v>596</v>
      </c>
      <c r="P317" s="258"/>
      <c r="Q317" s="262" t="s">
        <v>449</v>
      </c>
      <c r="R317" s="257" t="s">
        <v>2938</v>
      </c>
      <c r="S317" s="260" t="str">
        <f t="shared" si="4"/>
        <v>CNG0</v>
      </c>
      <c r="T317" s="1394" t="s">
        <v>2681</v>
      </c>
      <c r="W317" s="291" t="s">
        <v>2931</v>
      </c>
      <c r="X317" s="257" t="s">
        <v>2938</v>
      </c>
      <c r="Y317" s="257" t="s">
        <v>3026</v>
      </c>
      <c r="Z317" s="304" t="s">
        <v>596</v>
      </c>
      <c r="AA317" s="257" t="s">
        <v>2952</v>
      </c>
      <c r="AB317" s="304" t="s">
        <v>596</v>
      </c>
      <c r="AC317" s="313" t="s">
        <v>2933</v>
      </c>
      <c r="AD317" s="312">
        <v>0</v>
      </c>
      <c r="AE317" s="313"/>
      <c r="AF317" s="313" t="s">
        <v>2934</v>
      </c>
      <c r="AG317" s="320">
        <v>4279</v>
      </c>
      <c r="AH317" s="320">
        <v>21396</v>
      </c>
      <c r="AI317" s="257" t="s">
        <v>2953</v>
      </c>
      <c r="AJ317" s="257" t="s">
        <v>2953</v>
      </c>
      <c r="AK317" s="313" t="s">
        <v>2933</v>
      </c>
      <c r="AL317" s="312">
        <v>0</v>
      </c>
      <c r="AM317" s="313"/>
      <c r="AN317" s="313" t="s">
        <v>2934</v>
      </c>
      <c r="AO317" s="320">
        <v>4279</v>
      </c>
      <c r="AP317" s="320">
        <v>21396</v>
      </c>
      <c r="AQ317" s="257" t="s">
        <v>2953</v>
      </c>
      <c r="AR317" s="257" t="s">
        <v>2953</v>
      </c>
    </row>
    <row r="318" spans="7:44">
      <c r="G318" s="1394" t="s">
        <v>2940</v>
      </c>
      <c r="H318" s="1394" t="s">
        <v>2681</v>
      </c>
      <c r="I318" s="1394" t="s">
        <v>2366</v>
      </c>
      <c r="J318" s="1394" t="s">
        <v>539</v>
      </c>
      <c r="L318" s="1394" t="s">
        <v>2940</v>
      </c>
      <c r="M318" s="257" t="s">
        <v>2941</v>
      </c>
      <c r="N318" s="1394" t="s">
        <v>2681</v>
      </c>
      <c r="O318" s="1394" t="s">
        <v>596</v>
      </c>
      <c r="P318" s="258"/>
      <c r="Q318" s="262" t="s">
        <v>2940</v>
      </c>
      <c r="R318" s="257" t="s">
        <v>2941</v>
      </c>
      <c r="S318" s="260" t="str">
        <f t="shared" si="4"/>
        <v>CNG0</v>
      </c>
      <c r="T318" s="1394" t="s">
        <v>2681</v>
      </c>
      <c r="W318" s="291" t="s">
        <v>2949</v>
      </c>
      <c r="X318" s="257" t="s">
        <v>2944</v>
      </c>
      <c r="Y318" s="257" t="s">
        <v>3026</v>
      </c>
      <c r="Z318" s="257" t="s">
        <v>596</v>
      </c>
      <c r="AA318" s="257" t="s">
        <v>2952</v>
      </c>
      <c r="AB318" s="257" t="s">
        <v>596</v>
      </c>
      <c r="AC318" s="257" t="s">
        <v>2933</v>
      </c>
      <c r="AD318" s="312">
        <v>0</v>
      </c>
      <c r="AE318" s="257"/>
      <c r="AF318" s="313" t="s">
        <v>2934</v>
      </c>
      <c r="AG318" s="321">
        <v>4279</v>
      </c>
      <c r="AH318" s="321">
        <v>21396</v>
      </c>
      <c r="AI318" s="257" t="s">
        <v>2953</v>
      </c>
      <c r="AJ318" s="257" t="s">
        <v>2953</v>
      </c>
      <c r="AK318" s="257" t="s">
        <v>2933</v>
      </c>
      <c r="AL318" s="312">
        <v>0</v>
      </c>
      <c r="AM318" s="257"/>
      <c r="AN318" s="313" t="s">
        <v>2934</v>
      </c>
      <c r="AO318" s="321">
        <v>4279</v>
      </c>
      <c r="AP318" s="321">
        <v>21396</v>
      </c>
      <c r="AQ318" s="257" t="s">
        <v>2953</v>
      </c>
      <c r="AR318" s="257" t="s">
        <v>2953</v>
      </c>
    </row>
    <row r="319" spans="7:44">
      <c r="G319" s="1394" t="s">
        <v>2943</v>
      </c>
      <c r="H319" s="1394" t="s">
        <v>2681</v>
      </c>
      <c r="I319" s="1394" t="s">
        <v>2366</v>
      </c>
      <c r="J319" s="1394" t="s">
        <v>539</v>
      </c>
      <c r="L319" s="1394" t="s">
        <v>2943</v>
      </c>
      <c r="M319" s="257" t="s">
        <v>2944</v>
      </c>
      <c r="N319" s="1394" t="s">
        <v>2681</v>
      </c>
      <c r="O319" s="1394" t="s">
        <v>596</v>
      </c>
      <c r="P319" s="258"/>
      <c r="Q319" s="262" t="s">
        <v>2943</v>
      </c>
      <c r="R319" s="257" t="s">
        <v>2944</v>
      </c>
      <c r="S319" s="260" t="str">
        <f t="shared" si="4"/>
        <v>CNG0</v>
      </c>
      <c r="T319" s="1394" t="s">
        <v>2681</v>
      </c>
      <c r="W319" s="291" t="s">
        <v>2931</v>
      </c>
      <c r="X319" s="257" t="s">
        <v>2941</v>
      </c>
      <c r="Y319" s="257" t="s">
        <v>3026</v>
      </c>
      <c r="Z319" s="304" t="s">
        <v>596</v>
      </c>
      <c r="AA319" s="257" t="s">
        <v>2952</v>
      </c>
      <c r="AB319" s="304" t="s">
        <v>2950</v>
      </c>
      <c r="AC319" s="313" t="s">
        <v>2933</v>
      </c>
      <c r="AD319" s="314">
        <v>0</v>
      </c>
      <c r="AE319" s="313"/>
      <c r="AF319" s="313" t="s">
        <v>2934</v>
      </c>
      <c r="AG319" s="320">
        <v>4279</v>
      </c>
      <c r="AH319" s="320">
        <v>21396</v>
      </c>
      <c r="AI319" s="257" t="s">
        <v>2953</v>
      </c>
      <c r="AJ319" s="257" t="s">
        <v>2953</v>
      </c>
      <c r="AK319" s="313" t="s">
        <v>2933</v>
      </c>
      <c r="AL319" s="326">
        <v>0</v>
      </c>
      <c r="AM319" s="313"/>
      <c r="AN319" s="313" t="s">
        <v>2934</v>
      </c>
      <c r="AO319" s="320">
        <v>4279</v>
      </c>
      <c r="AP319" s="320">
        <v>21396</v>
      </c>
      <c r="AQ319" s="257" t="s">
        <v>2953</v>
      </c>
      <c r="AR319" s="257" t="s">
        <v>2953</v>
      </c>
    </row>
    <row r="320" spans="7:44">
      <c r="G320" s="1394" t="s">
        <v>237</v>
      </c>
      <c r="H320" s="1394" t="s">
        <v>2121</v>
      </c>
      <c r="I320" s="1394" t="s">
        <v>2308</v>
      </c>
      <c r="J320" s="1394" t="s">
        <v>539</v>
      </c>
      <c r="L320" s="1394" t="s">
        <v>237</v>
      </c>
      <c r="M320" s="257" t="s">
        <v>2929</v>
      </c>
      <c r="N320" s="1394" t="s">
        <v>2121</v>
      </c>
      <c r="O320" s="1394" t="s">
        <v>596</v>
      </c>
      <c r="P320" s="258"/>
      <c r="Q320" s="262" t="s">
        <v>237</v>
      </c>
      <c r="R320" s="257" t="s">
        <v>2929</v>
      </c>
      <c r="S320" s="260" t="str">
        <f t="shared" si="4"/>
        <v>CNG1</v>
      </c>
      <c r="T320" s="1394" t="s">
        <v>2121</v>
      </c>
      <c r="W320" s="291" t="s">
        <v>2931</v>
      </c>
      <c r="X320" s="257" t="s">
        <v>2929</v>
      </c>
      <c r="Y320" s="257" t="s">
        <v>3027</v>
      </c>
      <c r="Z320" s="257" t="s">
        <v>596</v>
      </c>
      <c r="AA320" s="257" t="s">
        <v>2952</v>
      </c>
      <c r="AB320" s="257" t="s">
        <v>596</v>
      </c>
      <c r="AC320" s="257" t="s">
        <v>2933</v>
      </c>
      <c r="AD320" s="312">
        <v>0</v>
      </c>
      <c r="AE320" s="257"/>
      <c r="AF320" s="313" t="s">
        <v>2934</v>
      </c>
      <c r="AG320" s="320">
        <v>4279</v>
      </c>
      <c r="AH320" s="320">
        <v>21396</v>
      </c>
      <c r="AI320" s="257" t="s">
        <v>2953</v>
      </c>
      <c r="AJ320" s="257" t="s">
        <v>2953</v>
      </c>
      <c r="AK320" s="257" t="s">
        <v>2933</v>
      </c>
      <c r="AL320" s="312">
        <v>0</v>
      </c>
      <c r="AM320" s="257"/>
      <c r="AN320" s="313" t="s">
        <v>2934</v>
      </c>
      <c r="AO320" s="320">
        <v>4279</v>
      </c>
      <c r="AP320" s="320">
        <v>21396</v>
      </c>
      <c r="AQ320" s="257" t="s">
        <v>2953</v>
      </c>
      <c r="AR320" s="257" t="s">
        <v>2953</v>
      </c>
    </row>
    <row r="321" spans="7:44">
      <c r="G321" s="1394" t="s">
        <v>205</v>
      </c>
      <c r="H321" s="1394" t="s">
        <v>2121</v>
      </c>
      <c r="I321" s="1394" t="s">
        <v>2308</v>
      </c>
      <c r="J321" s="1394" t="s">
        <v>539</v>
      </c>
      <c r="L321" s="1394" t="s">
        <v>205</v>
      </c>
      <c r="M321" s="257" t="s">
        <v>2936</v>
      </c>
      <c r="N321" s="1394" t="s">
        <v>2121</v>
      </c>
      <c r="O321" s="1394" t="s">
        <v>596</v>
      </c>
      <c r="P321" s="258"/>
      <c r="Q321" s="262" t="s">
        <v>205</v>
      </c>
      <c r="R321" s="257" t="s">
        <v>2936</v>
      </c>
      <c r="S321" s="260" t="str">
        <f t="shared" si="4"/>
        <v>CNG1</v>
      </c>
      <c r="T321" s="1394" t="s">
        <v>2121</v>
      </c>
      <c r="W321" s="291" t="s">
        <v>2931</v>
      </c>
      <c r="X321" s="257" t="s">
        <v>2936</v>
      </c>
      <c r="Y321" s="257" t="s">
        <v>3027</v>
      </c>
      <c r="Z321" s="304" t="s">
        <v>596</v>
      </c>
      <c r="AA321" s="257" t="s">
        <v>2952</v>
      </c>
      <c r="AB321" s="304" t="s">
        <v>596</v>
      </c>
      <c r="AC321" s="313" t="s">
        <v>2933</v>
      </c>
      <c r="AD321" s="312">
        <v>0</v>
      </c>
      <c r="AE321" s="313"/>
      <c r="AF321" s="313" t="s">
        <v>2934</v>
      </c>
      <c r="AG321" s="320">
        <v>4279</v>
      </c>
      <c r="AH321" s="320">
        <v>21396</v>
      </c>
      <c r="AI321" s="257" t="s">
        <v>2953</v>
      </c>
      <c r="AJ321" s="257" t="s">
        <v>2953</v>
      </c>
      <c r="AK321" s="313" t="s">
        <v>2933</v>
      </c>
      <c r="AL321" s="312">
        <v>0</v>
      </c>
      <c r="AM321" s="313"/>
      <c r="AN321" s="313" t="s">
        <v>2934</v>
      </c>
      <c r="AO321" s="320">
        <v>4279</v>
      </c>
      <c r="AP321" s="320">
        <v>21396</v>
      </c>
      <c r="AQ321" s="257" t="s">
        <v>2953</v>
      </c>
      <c r="AR321" s="257" t="s">
        <v>2953</v>
      </c>
    </row>
    <row r="322" spans="7:44">
      <c r="G322" s="1394" t="s">
        <v>449</v>
      </c>
      <c r="H322" s="1394" t="s">
        <v>2121</v>
      </c>
      <c r="I322" s="1394" t="s">
        <v>2308</v>
      </c>
      <c r="J322" s="1394" t="s">
        <v>539</v>
      </c>
      <c r="L322" s="1394" t="s">
        <v>449</v>
      </c>
      <c r="M322" s="257" t="s">
        <v>2938</v>
      </c>
      <c r="N322" s="1394" t="s">
        <v>2121</v>
      </c>
      <c r="O322" s="1394" t="s">
        <v>596</v>
      </c>
      <c r="P322" s="258"/>
      <c r="Q322" s="262" t="s">
        <v>449</v>
      </c>
      <c r="R322" s="257" t="s">
        <v>2938</v>
      </c>
      <c r="S322" s="260" t="str">
        <f t="shared" si="4"/>
        <v>CNG1</v>
      </c>
      <c r="T322" s="1394" t="s">
        <v>2121</v>
      </c>
      <c r="W322" s="291" t="s">
        <v>2931</v>
      </c>
      <c r="X322" s="257" t="s">
        <v>2938</v>
      </c>
      <c r="Y322" s="257" t="s">
        <v>3027</v>
      </c>
      <c r="Z322" s="304" t="s">
        <v>596</v>
      </c>
      <c r="AA322" s="257" t="s">
        <v>2952</v>
      </c>
      <c r="AB322" s="304" t="s">
        <v>596</v>
      </c>
      <c r="AC322" s="313" t="s">
        <v>2933</v>
      </c>
      <c r="AD322" s="312">
        <v>0</v>
      </c>
      <c r="AE322" s="313"/>
      <c r="AF322" s="313" t="s">
        <v>2934</v>
      </c>
      <c r="AG322" s="320">
        <v>4279</v>
      </c>
      <c r="AH322" s="320">
        <v>21396</v>
      </c>
      <c r="AI322" s="257" t="s">
        <v>2953</v>
      </c>
      <c r="AJ322" s="257" t="s">
        <v>2953</v>
      </c>
      <c r="AK322" s="313" t="s">
        <v>2933</v>
      </c>
      <c r="AL322" s="312">
        <v>0</v>
      </c>
      <c r="AM322" s="313"/>
      <c r="AN322" s="313" t="s">
        <v>2934</v>
      </c>
      <c r="AO322" s="320">
        <v>4279</v>
      </c>
      <c r="AP322" s="320">
        <v>21396</v>
      </c>
      <c r="AQ322" s="257" t="s">
        <v>2953</v>
      </c>
      <c r="AR322" s="257" t="s">
        <v>2953</v>
      </c>
    </row>
    <row r="323" spans="7:44">
      <c r="G323" s="1394" t="s">
        <v>2940</v>
      </c>
      <c r="H323" s="1394" t="s">
        <v>2121</v>
      </c>
      <c r="I323" s="1394" t="s">
        <v>2308</v>
      </c>
      <c r="J323" s="1394" t="s">
        <v>539</v>
      </c>
      <c r="L323" s="1394" t="s">
        <v>2940</v>
      </c>
      <c r="M323" s="257" t="s">
        <v>2941</v>
      </c>
      <c r="N323" s="1394" t="s">
        <v>2121</v>
      </c>
      <c r="O323" s="1394" t="s">
        <v>596</v>
      </c>
      <c r="P323" s="258"/>
      <c r="Q323" s="262" t="s">
        <v>2940</v>
      </c>
      <c r="R323" s="257" t="s">
        <v>2941</v>
      </c>
      <c r="S323" s="260" t="str">
        <f t="shared" si="4"/>
        <v>CNG1</v>
      </c>
      <c r="T323" s="1394" t="s">
        <v>2121</v>
      </c>
      <c r="W323" s="291" t="s">
        <v>2949</v>
      </c>
      <c r="X323" s="257" t="s">
        <v>2944</v>
      </c>
      <c r="Y323" s="257" t="s">
        <v>3027</v>
      </c>
      <c r="Z323" s="257" t="s">
        <v>596</v>
      </c>
      <c r="AA323" s="257" t="s">
        <v>2952</v>
      </c>
      <c r="AB323" s="257" t="s">
        <v>596</v>
      </c>
      <c r="AC323" s="257" t="s">
        <v>2933</v>
      </c>
      <c r="AD323" s="312">
        <v>0</v>
      </c>
      <c r="AE323" s="257"/>
      <c r="AF323" s="313" t="s">
        <v>2934</v>
      </c>
      <c r="AG323" s="321">
        <v>4279</v>
      </c>
      <c r="AH323" s="321">
        <v>21396</v>
      </c>
      <c r="AI323" s="257" t="s">
        <v>2953</v>
      </c>
      <c r="AJ323" s="257" t="s">
        <v>2953</v>
      </c>
      <c r="AK323" s="257" t="s">
        <v>2933</v>
      </c>
      <c r="AL323" s="312">
        <v>0</v>
      </c>
      <c r="AM323" s="257"/>
      <c r="AN323" s="313" t="s">
        <v>2934</v>
      </c>
      <c r="AO323" s="321">
        <v>4279</v>
      </c>
      <c r="AP323" s="321">
        <v>21396</v>
      </c>
      <c r="AQ323" s="257" t="s">
        <v>2953</v>
      </c>
      <c r="AR323" s="257" t="s">
        <v>2953</v>
      </c>
    </row>
    <row r="324" spans="7:44">
      <c r="G324" s="1394" t="s">
        <v>2943</v>
      </c>
      <c r="H324" s="1394" t="s">
        <v>2121</v>
      </c>
      <c r="I324" s="1394" t="s">
        <v>2308</v>
      </c>
      <c r="J324" s="1394" t="s">
        <v>539</v>
      </c>
      <c r="L324" s="1394" t="s">
        <v>2943</v>
      </c>
      <c r="M324" s="257" t="s">
        <v>2944</v>
      </c>
      <c r="N324" s="1394" t="s">
        <v>2121</v>
      </c>
      <c r="O324" s="1394" t="s">
        <v>596</v>
      </c>
      <c r="P324" s="258"/>
      <c r="Q324" s="262" t="s">
        <v>2943</v>
      </c>
      <c r="R324" s="257" t="s">
        <v>2944</v>
      </c>
      <c r="S324" s="260" t="str">
        <f t="shared" si="4"/>
        <v>CNG1</v>
      </c>
      <c r="T324" s="1394" t="s">
        <v>2121</v>
      </c>
      <c r="W324" s="291" t="s">
        <v>2931</v>
      </c>
      <c r="X324" s="257" t="s">
        <v>2941</v>
      </c>
      <c r="Y324" s="257" t="s">
        <v>3027</v>
      </c>
      <c r="Z324" s="304" t="s">
        <v>596</v>
      </c>
      <c r="AA324" s="257" t="s">
        <v>2952</v>
      </c>
      <c r="AB324" s="304" t="s">
        <v>2950</v>
      </c>
      <c r="AC324" s="313" t="s">
        <v>2933</v>
      </c>
      <c r="AD324" s="314">
        <v>0</v>
      </c>
      <c r="AE324" s="313"/>
      <c r="AF324" s="313" t="s">
        <v>2934</v>
      </c>
      <c r="AG324" s="320">
        <v>4279</v>
      </c>
      <c r="AH324" s="320">
        <v>21396</v>
      </c>
      <c r="AI324" s="257" t="s">
        <v>2953</v>
      </c>
      <c r="AJ324" s="257" t="s">
        <v>2953</v>
      </c>
      <c r="AK324" s="313" t="s">
        <v>2933</v>
      </c>
      <c r="AL324" s="326">
        <v>0</v>
      </c>
      <c r="AM324" s="313"/>
      <c r="AN324" s="313" t="s">
        <v>2934</v>
      </c>
      <c r="AO324" s="320">
        <v>4279</v>
      </c>
      <c r="AP324" s="320">
        <v>21396</v>
      </c>
      <c r="AQ324" s="257" t="s">
        <v>2953</v>
      </c>
      <c r="AR324" s="257" t="s">
        <v>2953</v>
      </c>
    </row>
    <row r="325" spans="7:44">
      <c r="G325" s="1394" t="s">
        <v>237</v>
      </c>
      <c r="H325" s="1394" t="s">
        <v>2127</v>
      </c>
      <c r="I325" s="1394" t="s">
        <v>362</v>
      </c>
      <c r="J325" s="1394" t="s">
        <v>539</v>
      </c>
      <c r="L325" s="1394" t="s">
        <v>237</v>
      </c>
      <c r="M325" s="257" t="s">
        <v>2929</v>
      </c>
      <c r="N325" s="1394" t="s">
        <v>2127</v>
      </c>
      <c r="O325" s="1394" t="s">
        <v>596</v>
      </c>
      <c r="P325" s="258"/>
      <c r="Q325" s="262" t="s">
        <v>237</v>
      </c>
      <c r="R325" s="257" t="s">
        <v>2929</v>
      </c>
      <c r="S325" s="260" t="str">
        <f t="shared" si="4"/>
        <v>CNG2</v>
      </c>
      <c r="T325" s="1394" t="s">
        <v>2127</v>
      </c>
      <c r="W325" s="291" t="s">
        <v>2931</v>
      </c>
      <c r="X325" s="257" t="s">
        <v>2929</v>
      </c>
      <c r="Y325" s="257" t="s">
        <v>3028</v>
      </c>
      <c r="Z325" s="257" t="s">
        <v>596</v>
      </c>
      <c r="AA325" s="257" t="s">
        <v>2952</v>
      </c>
      <c r="AB325" s="257" t="s">
        <v>596</v>
      </c>
      <c r="AC325" s="257" t="s">
        <v>2933</v>
      </c>
      <c r="AD325" s="312">
        <v>0</v>
      </c>
      <c r="AE325" s="257"/>
      <c r="AF325" s="313" t="s">
        <v>2934</v>
      </c>
      <c r="AG325" s="320">
        <v>4279</v>
      </c>
      <c r="AH325" s="320">
        <v>21396</v>
      </c>
      <c r="AI325" s="257" t="s">
        <v>2953</v>
      </c>
      <c r="AJ325" s="257" t="s">
        <v>2953</v>
      </c>
      <c r="AK325" s="257" t="s">
        <v>2933</v>
      </c>
      <c r="AL325" s="312">
        <v>0</v>
      </c>
      <c r="AM325" s="257"/>
      <c r="AN325" s="313" t="s">
        <v>2934</v>
      </c>
      <c r="AO325" s="320">
        <v>4279</v>
      </c>
      <c r="AP325" s="320">
        <v>21396</v>
      </c>
      <c r="AQ325" s="257" t="s">
        <v>2953</v>
      </c>
      <c r="AR325" s="257" t="s">
        <v>2953</v>
      </c>
    </row>
    <row r="326" spans="7:44">
      <c r="G326" s="1394" t="s">
        <v>205</v>
      </c>
      <c r="H326" s="1394" t="s">
        <v>2127</v>
      </c>
      <c r="I326" s="1394" t="s">
        <v>362</v>
      </c>
      <c r="J326" s="1394" t="s">
        <v>539</v>
      </c>
      <c r="L326" s="1394" t="s">
        <v>205</v>
      </c>
      <c r="M326" s="257" t="s">
        <v>2936</v>
      </c>
      <c r="N326" s="1394" t="s">
        <v>2127</v>
      </c>
      <c r="O326" s="1394" t="s">
        <v>596</v>
      </c>
      <c r="P326" s="258"/>
      <c r="Q326" s="262" t="s">
        <v>205</v>
      </c>
      <c r="R326" s="257" t="s">
        <v>2936</v>
      </c>
      <c r="S326" s="260" t="str">
        <f t="shared" ref="S326:S379" si="5">CONCATENATE("CN",T326)</f>
        <v>CNG2</v>
      </c>
      <c r="T326" s="1394" t="s">
        <v>2127</v>
      </c>
      <c r="W326" s="291" t="s">
        <v>2931</v>
      </c>
      <c r="X326" s="257" t="s">
        <v>2936</v>
      </c>
      <c r="Y326" s="257" t="s">
        <v>3028</v>
      </c>
      <c r="Z326" s="304" t="s">
        <v>596</v>
      </c>
      <c r="AA326" s="257" t="s">
        <v>2952</v>
      </c>
      <c r="AB326" s="304" t="s">
        <v>596</v>
      </c>
      <c r="AC326" s="313" t="s">
        <v>2933</v>
      </c>
      <c r="AD326" s="312">
        <v>0</v>
      </c>
      <c r="AE326" s="313"/>
      <c r="AF326" s="313" t="s">
        <v>2934</v>
      </c>
      <c r="AG326" s="320">
        <v>4279</v>
      </c>
      <c r="AH326" s="320">
        <v>21396</v>
      </c>
      <c r="AI326" s="257" t="s">
        <v>2953</v>
      </c>
      <c r="AJ326" s="257" t="s">
        <v>2953</v>
      </c>
      <c r="AK326" s="313" t="s">
        <v>2933</v>
      </c>
      <c r="AL326" s="312">
        <v>0</v>
      </c>
      <c r="AM326" s="313"/>
      <c r="AN326" s="313" t="s">
        <v>2934</v>
      </c>
      <c r="AO326" s="320">
        <v>4279</v>
      </c>
      <c r="AP326" s="320">
        <v>21396</v>
      </c>
      <c r="AQ326" s="257" t="s">
        <v>2953</v>
      </c>
      <c r="AR326" s="257" t="s">
        <v>2953</v>
      </c>
    </row>
    <row r="327" spans="7:44">
      <c r="G327" s="1394" t="s">
        <v>449</v>
      </c>
      <c r="H327" s="1394" t="s">
        <v>2127</v>
      </c>
      <c r="I327" s="1394" t="s">
        <v>362</v>
      </c>
      <c r="J327" s="1394" t="s">
        <v>539</v>
      </c>
      <c r="L327" s="1394" t="s">
        <v>449</v>
      </c>
      <c r="M327" s="257" t="s">
        <v>2938</v>
      </c>
      <c r="N327" s="1394" t="s">
        <v>2127</v>
      </c>
      <c r="O327" s="1394" t="s">
        <v>596</v>
      </c>
      <c r="P327" s="258"/>
      <c r="Q327" s="262" t="s">
        <v>449</v>
      </c>
      <c r="R327" s="257" t="s">
        <v>2938</v>
      </c>
      <c r="S327" s="260" t="str">
        <f t="shared" si="5"/>
        <v>CNG2</v>
      </c>
      <c r="T327" s="1394" t="s">
        <v>2127</v>
      </c>
      <c r="W327" s="291" t="s">
        <v>2931</v>
      </c>
      <c r="X327" s="257" t="s">
        <v>2938</v>
      </c>
      <c r="Y327" s="257" t="s">
        <v>3028</v>
      </c>
      <c r="Z327" s="304" t="s">
        <v>596</v>
      </c>
      <c r="AA327" s="257" t="s">
        <v>2952</v>
      </c>
      <c r="AB327" s="304" t="s">
        <v>596</v>
      </c>
      <c r="AC327" s="313" t="s">
        <v>2933</v>
      </c>
      <c r="AD327" s="312">
        <v>0</v>
      </c>
      <c r="AE327" s="313"/>
      <c r="AF327" s="313" t="s">
        <v>2934</v>
      </c>
      <c r="AG327" s="320">
        <v>4279</v>
      </c>
      <c r="AH327" s="320">
        <v>21396</v>
      </c>
      <c r="AI327" s="257" t="s">
        <v>2953</v>
      </c>
      <c r="AJ327" s="257" t="s">
        <v>2953</v>
      </c>
      <c r="AK327" s="313" t="s">
        <v>2933</v>
      </c>
      <c r="AL327" s="312">
        <v>0</v>
      </c>
      <c r="AM327" s="313"/>
      <c r="AN327" s="313" t="s">
        <v>2934</v>
      </c>
      <c r="AO327" s="320">
        <v>4279</v>
      </c>
      <c r="AP327" s="320">
        <v>21396</v>
      </c>
      <c r="AQ327" s="257" t="s">
        <v>2953</v>
      </c>
      <c r="AR327" s="257" t="s">
        <v>2953</v>
      </c>
    </row>
    <row r="328" spans="7:44">
      <c r="G328" s="1394" t="s">
        <v>2940</v>
      </c>
      <c r="H328" s="1394" t="s">
        <v>2127</v>
      </c>
      <c r="I328" s="1394" t="s">
        <v>362</v>
      </c>
      <c r="J328" s="1394" t="s">
        <v>539</v>
      </c>
      <c r="L328" s="1394" t="s">
        <v>2940</v>
      </c>
      <c r="M328" s="257" t="s">
        <v>2941</v>
      </c>
      <c r="N328" s="1394" t="s">
        <v>2127</v>
      </c>
      <c r="O328" s="1394" t="s">
        <v>596</v>
      </c>
      <c r="P328" s="258"/>
      <c r="Q328" s="262" t="s">
        <v>2940</v>
      </c>
      <c r="R328" s="257" t="s">
        <v>2941</v>
      </c>
      <c r="S328" s="260" t="str">
        <f t="shared" si="5"/>
        <v>CNG2</v>
      </c>
      <c r="T328" s="1394" t="s">
        <v>2127</v>
      </c>
      <c r="W328" s="291" t="s">
        <v>2949</v>
      </c>
      <c r="X328" s="257" t="s">
        <v>2944</v>
      </c>
      <c r="Y328" s="257" t="s">
        <v>3028</v>
      </c>
      <c r="Z328" s="257" t="s">
        <v>596</v>
      </c>
      <c r="AA328" s="257" t="s">
        <v>2952</v>
      </c>
      <c r="AB328" s="257" t="s">
        <v>596</v>
      </c>
      <c r="AC328" s="257" t="s">
        <v>2933</v>
      </c>
      <c r="AD328" s="312">
        <v>0</v>
      </c>
      <c r="AE328" s="257"/>
      <c r="AF328" s="313" t="s">
        <v>2934</v>
      </c>
      <c r="AG328" s="321">
        <v>4279</v>
      </c>
      <c r="AH328" s="321">
        <v>21396</v>
      </c>
      <c r="AI328" s="257" t="s">
        <v>2953</v>
      </c>
      <c r="AJ328" s="257" t="s">
        <v>2953</v>
      </c>
      <c r="AK328" s="257" t="s">
        <v>2933</v>
      </c>
      <c r="AL328" s="312">
        <v>0</v>
      </c>
      <c r="AM328" s="257"/>
      <c r="AN328" s="313" t="s">
        <v>2934</v>
      </c>
      <c r="AO328" s="321">
        <v>4279</v>
      </c>
      <c r="AP328" s="321">
        <v>21396</v>
      </c>
      <c r="AQ328" s="257" t="s">
        <v>2953</v>
      </c>
      <c r="AR328" s="257" t="s">
        <v>2953</v>
      </c>
    </row>
    <row r="329" spans="7:44">
      <c r="G329" s="1394" t="s">
        <v>2943</v>
      </c>
      <c r="H329" s="1394" t="s">
        <v>2127</v>
      </c>
      <c r="I329" s="1394" t="s">
        <v>362</v>
      </c>
      <c r="J329" s="1394" t="s">
        <v>539</v>
      </c>
      <c r="L329" s="1394" t="s">
        <v>2943</v>
      </c>
      <c r="M329" s="257" t="s">
        <v>2944</v>
      </c>
      <c r="N329" s="1394" t="s">
        <v>2127</v>
      </c>
      <c r="O329" s="1394" t="s">
        <v>596</v>
      </c>
      <c r="P329" s="258"/>
      <c r="Q329" s="262" t="s">
        <v>2943</v>
      </c>
      <c r="R329" s="257" t="s">
        <v>2944</v>
      </c>
      <c r="S329" s="260" t="str">
        <f t="shared" si="5"/>
        <v>CNG2</v>
      </c>
      <c r="T329" s="1394" t="s">
        <v>2127</v>
      </c>
      <c r="W329" s="291" t="s">
        <v>2931</v>
      </c>
      <c r="X329" s="257" t="s">
        <v>2941</v>
      </c>
      <c r="Y329" s="257" t="s">
        <v>3028</v>
      </c>
      <c r="Z329" s="304" t="s">
        <v>596</v>
      </c>
      <c r="AA329" s="257" t="s">
        <v>2952</v>
      </c>
      <c r="AB329" s="304" t="s">
        <v>2950</v>
      </c>
      <c r="AC329" s="313" t="s">
        <v>2933</v>
      </c>
      <c r="AD329" s="314">
        <v>0</v>
      </c>
      <c r="AE329" s="313"/>
      <c r="AF329" s="313" t="s">
        <v>2934</v>
      </c>
      <c r="AG329" s="320">
        <v>4279</v>
      </c>
      <c r="AH329" s="320">
        <v>21396</v>
      </c>
      <c r="AI329" s="257" t="s">
        <v>2953</v>
      </c>
      <c r="AJ329" s="257" t="s">
        <v>2953</v>
      </c>
      <c r="AK329" s="313" t="s">
        <v>2933</v>
      </c>
      <c r="AL329" s="326">
        <v>0</v>
      </c>
      <c r="AM329" s="313"/>
      <c r="AN329" s="313" t="s">
        <v>2934</v>
      </c>
      <c r="AO329" s="320">
        <v>4279</v>
      </c>
      <c r="AP329" s="320">
        <v>21396</v>
      </c>
      <c r="AQ329" s="257" t="s">
        <v>2953</v>
      </c>
      <c r="AR329" s="257" t="s">
        <v>2953</v>
      </c>
    </row>
    <row r="330" spans="7:44">
      <c r="G330" s="1394" t="s">
        <v>237</v>
      </c>
      <c r="H330" s="1394" t="s">
        <v>2685</v>
      </c>
      <c r="I330" s="1394" t="s">
        <v>320</v>
      </c>
      <c r="J330" s="1394" t="s">
        <v>539</v>
      </c>
      <c r="L330" s="1394" t="s">
        <v>237</v>
      </c>
      <c r="M330" s="257" t="s">
        <v>2929</v>
      </c>
      <c r="N330" s="1394" t="s">
        <v>2685</v>
      </c>
      <c r="O330" s="1394" t="s">
        <v>596</v>
      </c>
      <c r="P330" s="258"/>
      <c r="Q330" s="262" t="s">
        <v>237</v>
      </c>
      <c r="R330" s="257" t="s">
        <v>2929</v>
      </c>
      <c r="S330" s="260" t="str">
        <f t="shared" si="5"/>
        <v>CNG3</v>
      </c>
      <c r="T330" s="1394" t="s">
        <v>2685</v>
      </c>
      <c r="W330" s="291" t="s">
        <v>2931</v>
      </c>
      <c r="X330" s="257" t="s">
        <v>2929</v>
      </c>
      <c r="Y330" s="257" t="s">
        <v>3029</v>
      </c>
      <c r="Z330" s="257" t="s">
        <v>596</v>
      </c>
      <c r="AA330" s="257" t="s">
        <v>2952</v>
      </c>
      <c r="AB330" s="257" t="s">
        <v>596</v>
      </c>
      <c r="AC330" s="257" t="s">
        <v>2933</v>
      </c>
      <c r="AD330" s="312">
        <v>0</v>
      </c>
      <c r="AE330" s="257"/>
      <c r="AF330" s="313" t="s">
        <v>2934</v>
      </c>
      <c r="AG330" s="320">
        <v>4279</v>
      </c>
      <c r="AH330" s="320">
        <v>21396</v>
      </c>
      <c r="AI330" s="257" t="s">
        <v>2953</v>
      </c>
      <c r="AJ330" s="257" t="s">
        <v>2953</v>
      </c>
      <c r="AK330" s="257" t="s">
        <v>2933</v>
      </c>
      <c r="AL330" s="312">
        <v>0</v>
      </c>
      <c r="AM330" s="257"/>
      <c r="AN330" s="313" t="s">
        <v>2934</v>
      </c>
      <c r="AO330" s="320">
        <v>4279</v>
      </c>
      <c r="AP330" s="320">
        <v>21396</v>
      </c>
      <c r="AQ330" s="257" t="s">
        <v>2953</v>
      </c>
      <c r="AR330" s="257" t="s">
        <v>2953</v>
      </c>
    </row>
    <row r="331" spans="7:44">
      <c r="G331" s="1394" t="s">
        <v>205</v>
      </c>
      <c r="H331" s="1394" t="s">
        <v>2685</v>
      </c>
      <c r="I331" s="1394" t="s">
        <v>320</v>
      </c>
      <c r="J331" s="1394" t="s">
        <v>539</v>
      </c>
      <c r="L331" s="1394" t="s">
        <v>205</v>
      </c>
      <c r="M331" s="257" t="s">
        <v>2936</v>
      </c>
      <c r="N331" s="1394" t="s">
        <v>2685</v>
      </c>
      <c r="O331" s="1394" t="s">
        <v>596</v>
      </c>
      <c r="P331" s="258"/>
      <c r="Q331" s="262" t="s">
        <v>205</v>
      </c>
      <c r="R331" s="257" t="s">
        <v>2936</v>
      </c>
      <c r="S331" s="260" t="str">
        <f t="shared" si="5"/>
        <v>CNG3</v>
      </c>
      <c r="T331" s="1394" t="s">
        <v>2685</v>
      </c>
      <c r="W331" s="291" t="s">
        <v>2931</v>
      </c>
      <c r="X331" s="257" t="s">
        <v>2936</v>
      </c>
      <c r="Y331" s="257" t="s">
        <v>3029</v>
      </c>
      <c r="Z331" s="304" t="s">
        <v>596</v>
      </c>
      <c r="AA331" s="257" t="s">
        <v>2952</v>
      </c>
      <c r="AB331" s="304" t="s">
        <v>596</v>
      </c>
      <c r="AC331" s="313" t="s">
        <v>2933</v>
      </c>
      <c r="AD331" s="312">
        <v>0</v>
      </c>
      <c r="AE331" s="313"/>
      <c r="AF331" s="313" t="s">
        <v>2934</v>
      </c>
      <c r="AG331" s="320">
        <v>4279</v>
      </c>
      <c r="AH331" s="320">
        <v>21396</v>
      </c>
      <c r="AI331" s="257" t="s">
        <v>2953</v>
      </c>
      <c r="AJ331" s="257" t="s">
        <v>2953</v>
      </c>
      <c r="AK331" s="313" t="s">
        <v>2933</v>
      </c>
      <c r="AL331" s="312">
        <v>0</v>
      </c>
      <c r="AM331" s="313"/>
      <c r="AN331" s="313" t="s">
        <v>2934</v>
      </c>
      <c r="AO331" s="320">
        <v>4279</v>
      </c>
      <c r="AP331" s="320">
        <v>21396</v>
      </c>
      <c r="AQ331" s="257" t="s">
        <v>2953</v>
      </c>
      <c r="AR331" s="257" t="s">
        <v>2953</v>
      </c>
    </row>
    <row r="332" spans="7:44">
      <c r="G332" s="1394" t="s">
        <v>449</v>
      </c>
      <c r="H332" s="1394" t="s">
        <v>2685</v>
      </c>
      <c r="I332" s="1394" t="s">
        <v>320</v>
      </c>
      <c r="J332" s="1394" t="s">
        <v>539</v>
      </c>
      <c r="L332" s="1394" t="s">
        <v>449</v>
      </c>
      <c r="M332" s="257" t="s">
        <v>2938</v>
      </c>
      <c r="N332" s="1394" t="s">
        <v>2685</v>
      </c>
      <c r="O332" s="1394" t="s">
        <v>596</v>
      </c>
      <c r="P332" s="258"/>
      <c r="Q332" s="262" t="s">
        <v>449</v>
      </c>
      <c r="R332" s="257" t="s">
        <v>2938</v>
      </c>
      <c r="S332" s="260" t="str">
        <f t="shared" si="5"/>
        <v>CNG3</v>
      </c>
      <c r="T332" s="1394" t="s">
        <v>2685</v>
      </c>
      <c r="W332" s="291" t="s">
        <v>2931</v>
      </c>
      <c r="X332" s="257" t="s">
        <v>2938</v>
      </c>
      <c r="Y332" s="257" t="s">
        <v>3029</v>
      </c>
      <c r="Z332" s="304" t="s">
        <v>596</v>
      </c>
      <c r="AA332" s="257" t="s">
        <v>2952</v>
      </c>
      <c r="AB332" s="304" t="s">
        <v>596</v>
      </c>
      <c r="AC332" s="313" t="s">
        <v>2933</v>
      </c>
      <c r="AD332" s="312">
        <v>0</v>
      </c>
      <c r="AE332" s="313"/>
      <c r="AF332" s="313" t="s">
        <v>2934</v>
      </c>
      <c r="AG332" s="320">
        <v>4279</v>
      </c>
      <c r="AH332" s="320">
        <v>21396</v>
      </c>
      <c r="AI332" s="257" t="s">
        <v>2953</v>
      </c>
      <c r="AJ332" s="257" t="s">
        <v>2953</v>
      </c>
      <c r="AK332" s="313" t="s">
        <v>2933</v>
      </c>
      <c r="AL332" s="312">
        <v>0</v>
      </c>
      <c r="AM332" s="313"/>
      <c r="AN332" s="313" t="s">
        <v>2934</v>
      </c>
      <c r="AO332" s="320">
        <v>4279</v>
      </c>
      <c r="AP332" s="320">
        <v>21396</v>
      </c>
      <c r="AQ332" s="257" t="s">
        <v>2953</v>
      </c>
      <c r="AR332" s="257" t="s">
        <v>2953</v>
      </c>
    </row>
    <row r="333" spans="7:44">
      <c r="G333" s="1394" t="s">
        <v>2940</v>
      </c>
      <c r="H333" s="1394" t="s">
        <v>2685</v>
      </c>
      <c r="I333" s="1394" t="s">
        <v>320</v>
      </c>
      <c r="J333" s="1394" t="s">
        <v>539</v>
      </c>
      <c r="L333" s="1394" t="s">
        <v>2940</v>
      </c>
      <c r="M333" s="257" t="s">
        <v>2941</v>
      </c>
      <c r="N333" s="1394" t="s">
        <v>2685</v>
      </c>
      <c r="O333" s="1394" t="s">
        <v>596</v>
      </c>
      <c r="P333" s="258"/>
      <c r="Q333" s="262" t="s">
        <v>2940</v>
      </c>
      <c r="R333" s="257" t="s">
        <v>2941</v>
      </c>
      <c r="S333" s="260" t="str">
        <f t="shared" si="5"/>
        <v>CNG3</v>
      </c>
      <c r="T333" s="1394" t="s">
        <v>2685</v>
      </c>
      <c r="W333" s="291" t="s">
        <v>2949</v>
      </c>
      <c r="X333" s="257" t="s">
        <v>2944</v>
      </c>
      <c r="Y333" s="257" t="s">
        <v>3029</v>
      </c>
      <c r="Z333" s="257" t="s">
        <v>596</v>
      </c>
      <c r="AA333" s="257" t="s">
        <v>2952</v>
      </c>
      <c r="AB333" s="257" t="s">
        <v>596</v>
      </c>
      <c r="AC333" s="257" t="s">
        <v>2933</v>
      </c>
      <c r="AD333" s="312">
        <v>0</v>
      </c>
      <c r="AE333" s="257"/>
      <c r="AF333" s="313" t="s">
        <v>2934</v>
      </c>
      <c r="AG333" s="321">
        <v>4279</v>
      </c>
      <c r="AH333" s="321">
        <v>21396</v>
      </c>
      <c r="AI333" s="257" t="s">
        <v>2953</v>
      </c>
      <c r="AJ333" s="257" t="s">
        <v>2953</v>
      </c>
      <c r="AK333" s="257" t="s">
        <v>2933</v>
      </c>
      <c r="AL333" s="312">
        <v>0</v>
      </c>
      <c r="AM333" s="257"/>
      <c r="AN333" s="313" t="s">
        <v>2934</v>
      </c>
      <c r="AO333" s="321">
        <v>4279</v>
      </c>
      <c r="AP333" s="321">
        <v>21396</v>
      </c>
      <c r="AQ333" s="257" t="s">
        <v>2953</v>
      </c>
      <c r="AR333" s="257" t="s">
        <v>2953</v>
      </c>
    </row>
    <row r="334" spans="7:44">
      <c r="G334" s="1394" t="s">
        <v>2943</v>
      </c>
      <c r="H334" s="1394" t="s">
        <v>2685</v>
      </c>
      <c r="I334" s="1394" t="s">
        <v>320</v>
      </c>
      <c r="J334" s="1394" t="s">
        <v>539</v>
      </c>
      <c r="L334" s="1394" t="s">
        <v>2943</v>
      </c>
      <c r="M334" s="257" t="s">
        <v>2944</v>
      </c>
      <c r="N334" s="1394" t="s">
        <v>2685</v>
      </c>
      <c r="O334" s="1394" t="s">
        <v>596</v>
      </c>
      <c r="P334" s="258"/>
      <c r="Q334" s="262" t="s">
        <v>2943</v>
      </c>
      <c r="R334" s="257" t="s">
        <v>2944</v>
      </c>
      <c r="S334" s="260" t="str">
        <f t="shared" si="5"/>
        <v>CNG3</v>
      </c>
      <c r="T334" s="1394" t="s">
        <v>2685</v>
      </c>
      <c r="W334" s="291" t="s">
        <v>2931</v>
      </c>
      <c r="X334" s="257" t="s">
        <v>2941</v>
      </c>
      <c r="Y334" s="257" t="s">
        <v>3029</v>
      </c>
      <c r="Z334" s="304" t="s">
        <v>596</v>
      </c>
      <c r="AA334" s="257" t="s">
        <v>2952</v>
      </c>
      <c r="AB334" s="304" t="s">
        <v>2950</v>
      </c>
      <c r="AC334" s="313" t="s">
        <v>2933</v>
      </c>
      <c r="AD334" s="314">
        <v>0</v>
      </c>
      <c r="AE334" s="313"/>
      <c r="AF334" s="313" t="s">
        <v>2934</v>
      </c>
      <c r="AG334" s="320">
        <v>4279</v>
      </c>
      <c r="AH334" s="320">
        <v>21396</v>
      </c>
      <c r="AI334" s="257" t="s">
        <v>2953</v>
      </c>
      <c r="AJ334" s="257" t="s">
        <v>2953</v>
      </c>
      <c r="AK334" s="313" t="s">
        <v>2933</v>
      </c>
      <c r="AL334" s="326">
        <v>0</v>
      </c>
      <c r="AM334" s="313"/>
      <c r="AN334" s="313" t="s">
        <v>2934</v>
      </c>
      <c r="AO334" s="320">
        <v>4279</v>
      </c>
      <c r="AP334" s="320">
        <v>21396</v>
      </c>
      <c r="AQ334" s="257" t="s">
        <v>2953</v>
      </c>
      <c r="AR334" s="257" t="s">
        <v>2953</v>
      </c>
    </row>
    <row r="335" spans="7:44">
      <c r="G335" s="1394" t="s">
        <v>237</v>
      </c>
      <c r="H335" s="1394" t="s">
        <v>2687</v>
      </c>
      <c r="I335" s="1394" t="s">
        <v>390</v>
      </c>
      <c r="J335" s="1394" t="s">
        <v>539</v>
      </c>
      <c r="L335" s="1394" t="s">
        <v>237</v>
      </c>
      <c r="M335" s="257" t="s">
        <v>2929</v>
      </c>
      <c r="N335" s="1394" t="s">
        <v>2687</v>
      </c>
      <c r="O335" s="1394" t="s">
        <v>596</v>
      </c>
      <c r="P335" s="258"/>
      <c r="Q335" s="262" t="s">
        <v>237</v>
      </c>
      <c r="R335" s="257" t="s">
        <v>2929</v>
      </c>
      <c r="S335" s="260" t="str">
        <f t="shared" si="5"/>
        <v>CNG4</v>
      </c>
      <c r="T335" s="1394" t="s">
        <v>2687</v>
      </c>
      <c r="W335" s="291" t="s">
        <v>2931</v>
      </c>
      <c r="X335" s="257" t="s">
        <v>2929</v>
      </c>
      <c r="Y335" s="257" t="s">
        <v>3030</v>
      </c>
      <c r="Z335" s="257" t="s">
        <v>596</v>
      </c>
      <c r="AA335" s="257" t="s">
        <v>2952</v>
      </c>
      <c r="AB335" s="257" t="s">
        <v>596</v>
      </c>
      <c r="AC335" s="257" t="s">
        <v>2933</v>
      </c>
      <c r="AD335" s="312">
        <v>0</v>
      </c>
      <c r="AE335" s="257"/>
      <c r="AF335" s="313" t="s">
        <v>2934</v>
      </c>
      <c r="AG335" s="320">
        <v>4279</v>
      </c>
      <c r="AH335" s="320">
        <v>21396</v>
      </c>
      <c r="AI335" s="257" t="s">
        <v>2953</v>
      </c>
      <c r="AJ335" s="257" t="s">
        <v>2953</v>
      </c>
      <c r="AK335" s="257" t="s">
        <v>2933</v>
      </c>
      <c r="AL335" s="312">
        <v>0</v>
      </c>
      <c r="AM335" s="257"/>
      <c r="AN335" s="313" t="s">
        <v>2934</v>
      </c>
      <c r="AO335" s="320">
        <v>4279</v>
      </c>
      <c r="AP335" s="320">
        <v>21396</v>
      </c>
      <c r="AQ335" s="257" t="s">
        <v>2953</v>
      </c>
      <c r="AR335" s="257" t="s">
        <v>2953</v>
      </c>
    </row>
    <row r="336" spans="7:44">
      <c r="G336" s="1394" t="s">
        <v>205</v>
      </c>
      <c r="H336" s="1394" t="s">
        <v>2687</v>
      </c>
      <c r="I336" s="1394" t="s">
        <v>390</v>
      </c>
      <c r="J336" s="1394" t="s">
        <v>539</v>
      </c>
      <c r="L336" s="1394" t="s">
        <v>205</v>
      </c>
      <c r="M336" s="257" t="s">
        <v>2936</v>
      </c>
      <c r="N336" s="1394" t="s">
        <v>2687</v>
      </c>
      <c r="O336" s="1394" t="s">
        <v>596</v>
      </c>
      <c r="P336" s="258"/>
      <c r="Q336" s="262" t="s">
        <v>205</v>
      </c>
      <c r="R336" s="257" t="s">
        <v>2936</v>
      </c>
      <c r="S336" s="260" t="str">
        <f t="shared" si="5"/>
        <v>CNG4</v>
      </c>
      <c r="T336" s="1394" t="s">
        <v>2687</v>
      </c>
      <c r="W336" s="291" t="s">
        <v>2931</v>
      </c>
      <c r="X336" s="257" t="s">
        <v>2936</v>
      </c>
      <c r="Y336" s="257" t="s">
        <v>3030</v>
      </c>
      <c r="Z336" s="304" t="s">
        <v>596</v>
      </c>
      <c r="AA336" s="257" t="s">
        <v>2952</v>
      </c>
      <c r="AB336" s="304" t="s">
        <v>596</v>
      </c>
      <c r="AC336" s="313" t="s">
        <v>2933</v>
      </c>
      <c r="AD336" s="312">
        <v>0</v>
      </c>
      <c r="AE336" s="313"/>
      <c r="AF336" s="313" t="s">
        <v>2934</v>
      </c>
      <c r="AG336" s="320">
        <v>4279</v>
      </c>
      <c r="AH336" s="320">
        <v>21396</v>
      </c>
      <c r="AI336" s="257" t="s">
        <v>2953</v>
      </c>
      <c r="AJ336" s="257" t="s">
        <v>2953</v>
      </c>
      <c r="AK336" s="313" t="s">
        <v>2933</v>
      </c>
      <c r="AL336" s="312">
        <v>0</v>
      </c>
      <c r="AM336" s="313"/>
      <c r="AN336" s="313" t="s">
        <v>2934</v>
      </c>
      <c r="AO336" s="320">
        <v>4279</v>
      </c>
      <c r="AP336" s="320">
        <v>21396</v>
      </c>
      <c r="AQ336" s="257" t="s">
        <v>2953</v>
      </c>
      <c r="AR336" s="257" t="s">
        <v>2953</v>
      </c>
    </row>
    <row r="337" spans="7:44">
      <c r="G337" s="1394" t="s">
        <v>449</v>
      </c>
      <c r="H337" s="1394" t="s">
        <v>2687</v>
      </c>
      <c r="I337" s="1394" t="s">
        <v>390</v>
      </c>
      <c r="J337" s="1394" t="s">
        <v>539</v>
      </c>
      <c r="L337" s="1394" t="s">
        <v>449</v>
      </c>
      <c r="M337" s="257" t="s">
        <v>2938</v>
      </c>
      <c r="N337" s="1394" t="s">
        <v>2687</v>
      </c>
      <c r="O337" s="1394" t="s">
        <v>596</v>
      </c>
      <c r="P337" s="258"/>
      <c r="Q337" s="262" t="s">
        <v>449</v>
      </c>
      <c r="R337" s="257" t="s">
        <v>2938</v>
      </c>
      <c r="S337" s="260" t="str">
        <f t="shared" si="5"/>
        <v>CNG4</v>
      </c>
      <c r="T337" s="1394" t="s">
        <v>2687</v>
      </c>
      <c r="W337" s="291" t="s">
        <v>2931</v>
      </c>
      <c r="X337" s="257" t="s">
        <v>2938</v>
      </c>
      <c r="Y337" s="257" t="s">
        <v>3030</v>
      </c>
      <c r="Z337" s="304" t="s">
        <v>596</v>
      </c>
      <c r="AA337" s="257" t="s">
        <v>2952</v>
      </c>
      <c r="AB337" s="304" t="s">
        <v>596</v>
      </c>
      <c r="AC337" s="313" t="s">
        <v>2933</v>
      </c>
      <c r="AD337" s="312">
        <v>0</v>
      </c>
      <c r="AE337" s="313"/>
      <c r="AF337" s="313" t="s">
        <v>2934</v>
      </c>
      <c r="AG337" s="320">
        <v>4279</v>
      </c>
      <c r="AH337" s="320">
        <v>21396</v>
      </c>
      <c r="AI337" s="257" t="s">
        <v>2953</v>
      </c>
      <c r="AJ337" s="257" t="s">
        <v>2953</v>
      </c>
      <c r="AK337" s="313" t="s">
        <v>2933</v>
      </c>
      <c r="AL337" s="312">
        <v>0</v>
      </c>
      <c r="AM337" s="313"/>
      <c r="AN337" s="313" t="s">
        <v>2934</v>
      </c>
      <c r="AO337" s="320">
        <v>4279</v>
      </c>
      <c r="AP337" s="320">
        <v>21396</v>
      </c>
      <c r="AQ337" s="257" t="s">
        <v>2953</v>
      </c>
      <c r="AR337" s="257" t="s">
        <v>2953</v>
      </c>
    </row>
    <row r="338" spans="7:44">
      <c r="G338" s="1394" t="s">
        <v>2940</v>
      </c>
      <c r="H338" s="1394" t="s">
        <v>2687</v>
      </c>
      <c r="I338" s="1394" t="s">
        <v>390</v>
      </c>
      <c r="J338" s="1394" t="s">
        <v>539</v>
      </c>
      <c r="L338" s="1394" t="s">
        <v>2940</v>
      </c>
      <c r="M338" s="257" t="s">
        <v>2941</v>
      </c>
      <c r="N338" s="1394" t="s">
        <v>2687</v>
      </c>
      <c r="O338" s="1394" t="s">
        <v>596</v>
      </c>
      <c r="P338" s="258"/>
      <c r="Q338" s="262" t="s">
        <v>2940</v>
      </c>
      <c r="R338" s="257" t="s">
        <v>2941</v>
      </c>
      <c r="S338" s="260" t="str">
        <f t="shared" si="5"/>
        <v>CNG4</v>
      </c>
      <c r="T338" s="1394" t="s">
        <v>2687</v>
      </c>
      <c r="W338" s="291" t="s">
        <v>2949</v>
      </c>
      <c r="X338" s="257" t="s">
        <v>2944</v>
      </c>
      <c r="Y338" s="257" t="s">
        <v>3030</v>
      </c>
      <c r="Z338" s="257" t="s">
        <v>596</v>
      </c>
      <c r="AA338" s="257" t="s">
        <v>2952</v>
      </c>
      <c r="AB338" s="257" t="s">
        <v>596</v>
      </c>
      <c r="AC338" s="257" t="s">
        <v>2933</v>
      </c>
      <c r="AD338" s="312">
        <v>0</v>
      </c>
      <c r="AE338" s="257"/>
      <c r="AF338" s="313" t="s">
        <v>2934</v>
      </c>
      <c r="AG338" s="321">
        <v>4279</v>
      </c>
      <c r="AH338" s="321">
        <v>21396</v>
      </c>
      <c r="AI338" s="257" t="s">
        <v>2953</v>
      </c>
      <c r="AJ338" s="257" t="s">
        <v>2953</v>
      </c>
      <c r="AK338" s="257" t="s">
        <v>2933</v>
      </c>
      <c r="AL338" s="312">
        <v>0</v>
      </c>
      <c r="AM338" s="257"/>
      <c r="AN338" s="313" t="s">
        <v>2934</v>
      </c>
      <c r="AO338" s="321">
        <v>4279</v>
      </c>
      <c r="AP338" s="321">
        <v>21396</v>
      </c>
      <c r="AQ338" s="257" t="s">
        <v>2953</v>
      </c>
      <c r="AR338" s="257" t="s">
        <v>2953</v>
      </c>
    </row>
    <row r="339" spans="7:44">
      <c r="G339" s="1394" t="s">
        <v>2943</v>
      </c>
      <c r="H339" s="1394" t="s">
        <v>2687</v>
      </c>
      <c r="I339" s="1394" t="s">
        <v>390</v>
      </c>
      <c r="J339" s="1394" t="s">
        <v>539</v>
      </c>
      <c r="L339" s="1394" t="s">
        <v>2943</v>
      </c>
      <c r="M339" s="257" t="s">
        <v>2944</v>
      </c>
      <c r="N339" s="1394" t="s">
        <v>2687</v>
      </c>
      <c r="O339" s="1394" t="s">
        <v>596</v>
      </c>
      <c r="P339" s="258"/>
      <c r="Q339" s="262" t="s">
        <v>2943</v>
      </c>
      <c r="R339" s="257" t="s">
        <v>2944</v>
      </c>
      <c r="S339" s="260" t="str">
        <f t="shared" si="5"/>
        <v>CNG4</v>
      </c>
      <c r="T339" s="1394" t="s">
        <v>2687</v>
      </c>
      <c r="W339" s="291" t="s">
        <v>2931</v>
      </c>
      <c r="X339" s="257" t="s">
        <v>2941</v>
      </c>
      <c r="Y339" s="257" t="s">
        <v>3030</v>
      </c>
      <c r="Z339" s="304" t="s">
        <v>596</v>
      </c>
      <c r="AA339" s="257" t="s">
        <v>2952</v>
      </c>
      <c r="AB339" s="304" t="s">
        <v>2950</v>
      </c>
      <c r="AC339" s="313" t="s">
        <v>2933</v>
      </c>
      <c r="AD339" s="314">
        <v>0</v>
      </c>
      <c r="AE339" s="313"/>
      <c r="AF339" s="313" t="s">
        <v>2934</v>
      </c>
      <c r="AG339" s="320">
        <v>4279</v>
      </c>
      <c r="AH339" s="320">
        <v>21396</v>
      </c>
      <c r="AI339" s="257" t="s">
        <v>2953</v>
      </c>
      <c r="AJ339" s="257" t="s">
        <v>2953</v>
      </c>
      <c r="AK339" s="313" t="s">
        <v>2933</v>
      </c>
      <c r="AL339" s="326">
        <v>0</v>
      </c>
      <c r="AM339" s="313"/>
      <c r="AN339" s="313" t="s">
        <v>2934</v>
      </c>
      <c r="AO339" s="320">
        <v>4279</v>
      </c>
      <c r="AP339" s="320">
        <v>21396</v>
      </c>
      <c r="AQ339" s="257" t="s">
        <v>2953</v>
      </c>
      <c r="AR339" s="257" t="s">
        <v>2953</v>
      </c>
    </row>
    <row r="340" spans="7:44">
      <c r="G340" s="1394" t="s">
        <v>237</v>
      </c>
      <c r="H340" s="1394" t="s">
        <v>2689</v>
      </c>
      <c r="I340" s="1394" t="s">
        <v>3031</v>
      </c>
      <c r="J340" s="1394" t="s">
        <v>539</v>
      </c>
      <c r="L340" s="1394" t="s">
        <v>237</v>
      </c>
      <c r="M340" s="257" t="s">
        <v>2929</v>
      </c>
      <c r="N340" s="1394" t="s">
        <v>2689</v>
      </c>
      <c r="O340" s="1394" t="s">
        <v>596</v>
      </c>
      <c r="P340" s="258"/>
      <c r="Q340" s="262" t="s">
        <v>237</v>
      </c>
      <c r="R340" s="257" t="s">
        <v>2929</v>
      </c>
      <c r="S340" s="260" t="str">
        <f t="shared" si="5"/>
        <v>CNG5</v>
      </c>
      <c r="T340" s="1394" t="s">
        <v>2689</v>
      </c>
      <c r="W340" s="291" t="s">
        <v>2931</v>
      </c>
      <c r="X340" s="257" t="s">
        <v>2929</v>
      </c>
      <c r="Y340" s="257" t="s">
        <v>3032</v>
      </c>
      <c r="Z340" s="257" t="s">
        <v>596</v>
      </c>
      <c r="AA340" s="257" t="s">
        <v>2952</v>
      </c>
      <c r="AB340" s="257" t="s">
        <v>596</v>
      </c>
      <c r="AC340" s="257" t="s">
        <v>2933</v>
      </c>
      <c r="AD340" s="312">
        <v>0</v>
      </c>
      <c r="AE340" s="257"/>
      <c r="AF340" s="313" t="s">
        <v>2934</v>
      </c>
      <c r="AG340" s="320">
        <v>4279</v>
      </c>
      <c r="AH340" s="320">
        <v>21396</v>
      </c>
      <c r="AI340" s="257" t="s">
        <v>2953</v>
      </c>
      <c r="AJ340" s="257" t="s">
        <v>2953</v>
      </c>
      <c r="AK340" s="257" t="s">
        <v>2933</v>
      </c>
      <c r="AL340" s="312">
        <v>0</v>
      </c>
      <c r="AM340" s="257"/>
      <c r="AN340" s="313" t="s">
        <v>2934</v>
      </c>
      <c r="AO340" s="320">
        <v>4279</v>
      </c>
      <c r="AP340" s="320">
        <v>21396</v>
      </c>
      <c r="AQ340" s="257" t="s">
        <v>2953</v>
      </c>
      <c r="AR340" s="257" t="s">
        <v>2953</v>
      </c>
    </row>
    <row r="341" spans="7:44">
      <c r="G341" s="1394" t="s">
        <v>205</v>
      </c>
      <c r="H341" s="1394" t="s">
        <v>2689</v>
      </c>
      <c r="I341" s="1394" t="s">
        <v>3031</v>
      </c>
      <c r="J341" s="1394" t="s">
        <v>539</v>
      </c>
      <c r="L341" s="1394" t="s">
        <v>205</v>
      </c>
      <c r="M341" s="257" t="s">
        <v>2936</v>
      </c>
      <c r="N341" s="1394" t="s">
        <v>2689</v>
      </c>
      <c r="O341" s="1394" t="s">
        <v>596</v>
      </c>
      <c r="P341" s="258"/>
      <c r="Q341" s="262" t="s">
        <v>205</v>
      </c>
      <c r="R341" s="257" t="s">
        <v>2936</v>
      </c>
      <c r="S341" s="260" t="str">
        <f t="shared" si="5"/>
        <v>CNG5</v>
      </c>
      <c r="T341" s="1394" t="s">
        <v>2689</v>
      </c>
      <c r="W341" s="291" t="s">
        <v>2931</v>
      </c>
      <c r="X341" s="257" t="s">
        <v>2936</v>
      </c>
      <c r="Y341" s="257" t="s">
        <v>3032</v>
      </c>
      <c r="Z341" s="304" t="s">
        <v>596</v>
      </c>
      <c r="AA341" s="257" t="s">
        <v>2952</v>
      </c>
      <c r="AB341" s="304" t="s">
        <v>596</v>
      </c>
      <c r="AC341" s="313" t="s">
        <v>2933</v>
      </c>
      <c r="AD341" s="312">
        <v>0</v>
      </c>
      <c r="AE341" s="313"/>
      <c r="AF341" s="313" t="s">
        <v>2934</v>
      </c>
      <c r="AG341" s="320">
        <v>4279</v>
      </c>
      <c r="AH341" s="320">
        <v>21396</v>
      </c>
      <c r="AI341" s="257" t="s">
        <v>2953</v>
      </c>
      <c r="AJ341" s="257" t="s">
        <v>2953</v>
      </c>
      <c r="AK341" s="313" t="s">
        <v>2933</v>
      </c>
      <c r="AL341" s="312">
        <v>0</v>
      </c>
      <c r="AM341" s="313"/>
      <c r="AN341" s="313" t="s">
        <v>2934</v>
      </c>
      <c r="AO341" s="320">
        <v>4279</v>
      </c>
      <c r="AP341" s="320">
        <v>21396</v>
      </c>
      <c r="AQ341" s="257" t="s">
        <v>2953</v>
      </c>
      <c r="AR341" s="257" t="s">
        <v>2953</v>
      </c>
    </row>
    <row r="342" spans="7:44">
      <c r="G342" s="1394" t="s">
        <v>449</v>
      </c>
      <c r="H342" s="1394" t="s">
        <v>2689</v>
      </c>
      <c r="I342" s="1394" t="s">
        <v>3031</v>
      </c>
      <c r="J342" s="1394" t="s">
        <v>539</v>
      </c>
      <c r="L342" s="1394" t="s">
        <v>449</v>
      </c>
      <c r="M342" s="257" t="s">
        <v>2938</v>
      </c>
      <c r="N342" s="1394" t="s">
        <v>2689</v>
      </c>
      <c r="O342" s="1394" t="s">
        <v>596</v>
      </c>
      <c r="P342" s="258"/>
      <c r="Q342" s="262" t="s">
        <v>449</v>
      </c>
      <c r="R342" s="257" t="s">
        <v>2938</v>
      </c>
      <c r="S342" s="260" t="str">
        <f t="shared" si="5"/>
        <v>CNG5</v>
      </c>
      <c r="T342" s="1394" t="s">
        <v>2689</v>
      </c>
      <c r="W342" s="291" t="s">
        <v>2931</v>
      </c>
      <c r="X342" s="257" t="s">
        <v>2938</v>
      </c>
      <c r="Y342" s="257" t="s">
        <v>3032</v>
      </c>
      <c r="Z342" s="304" t="s">
        <v>596</v>
      </c>
      <c r="AA342" s="257" t="s">
        <v>2952</v>
      </c>
      <c r="AB342" s="304" t="s">
        <v>596</v>
      </c>
      <c r="AC342" s="313" t="s">
        <v>2933</v>
      </c>
      <c r="AD342" s="312">
        <v>0</v>
      </c>
      <c r="AE342" s="313"/>
      <c r="AF342" s="313" t="s">
        <v>2934</v>
      </c>
      <c r="AG342" s="320">
        <v>4279</v>
      </c>
      <c r="AH342" s="320">
        <v>21396</v>
      </c>
      <c r="AI342" s="257" t="s">
        <v>2953</v>
      </c>
      <c r="AJ342" s="257" t="s">
        <v>2953</v>
      </c>
      <c r="AK342" s="313" t="s">
        <v>2933</v>
      </c>
      <c r="AL342" s="312">
        <v>0</v>
      </c>
      <c r="AM342" s="313"/>
      <c r="AN342" s="313" t="s">
        <v>2934</v>
      </c>
      <c r="AO342" s="320">
        <v>4279</v>
      </c>
      <c r="AP342" s="320">
        <v>21396</v>
      </c>
      <c r="AQ342" s="257" t="s">
        <v>2953</v>
      </c>
      <c r="AR342" s="257" t="s">
        <v>2953</v>
      </c>
    </row>
    <row r="343" spans="7:44">
      <c r="G343" s="1394" t="s">
        <v>2940</v>
      </c>
      <c r="H343" s="1394" t="s">
        <v>2689</v>
      </c>
      <c r="I343" s="1394" t="s">
        <v>3031</v>
      </c>
      <c r="J343" s="1394" t="s">
        <v>539</v>
      </c>
      <c r="L343" s="1394" t="s">
        <v>2940</v>
      </c>
      <c r="M343" s="257" t="s">
        <v>2941</v>
      </c>
      <c r="N343" s="1394" t="s">
        <v>2689</v>
      </c>
      <c r="O343" s="1394" t="s">
        <v>596</v>
      </c>
      <c r="P343" s="258"/>
      <c r="Q343" s="262" t="s">
        <v>2940</v>
      </c>
      <c r="R343" s="257" t="s">
        <v>2941</v>
      </c>
      <c r="S343" s="260" t="str">
        <f t="shared" si="5"/>
        <v>CNG5</v>
      </c>
      <c r="T343" s="1394" t="s">
        <v>2689</v>
      </c>
      <c r="W343" s="291" t="s">
        <v>2949</v>
      </c>
      <c r="X343" s="257" t="s">
        <v>2944</v>
      </c>
      <c r="Y343" s="257" t="s">
        <v>3032</v>
      </c>
      <c r="Z343" s="257" t="s">
        <v>596</v>
      </c>
      <c r="AA343" s="257" t="s">
        <v>2952</v>
      </c>
      <c r="AB343" s="257" t="s">
        <v>596</v>
      </c>
      <c r="AC343" s="257" t="s">
        <v>2933</v>
      </c>
      <c r="AD343" s="312">
        <v>0</v>
      </c>
      <c r="AE343" s="257"/>
      <c r="AF343" s="313" t="s">
        <v>2934</v>
      </c>
      <c r="AG343" s="321">
        <v>4279</v>
      </c>
      <c r="AH343" s="321">
        <v>21396</v>
      </c>
      <c r="AI343" s="257" t="s">
        <v>2953</v>
      </c>
      <c r="AJ343" s="257" t="s">
        <v>2953</v>
      </c>
      <c r="AK343" s="257" t="s">
        <v>2933</v>
      </c>
      <c r="AL343" s="312">
        <v>0</v>
      </c>
      <c r="AM343" s="257"/>
      <c r="AN343" s="313" t="s">
        <v>2934</v>
      </c>
      <c r="AO343" s="321">
        <v>4279</v>
      </c>
      <c r="AP343" s="321">
        <v>21396</v>
      </c>
      <c r="AQ343" s="257" t="s">
        <v>2953</v>
      </c>
      <c r="AR343" s="257" t="s">
        <v>2953</v>
      </c>
    </row>
    <row r="344" spans="7:44">
      <c r="G344" s="1394" t="s">
        <v>2943</v>
      </c>
      <c r="H344" s="1394" t="s">
        <v>2689</v>
      </c>
      <c r="I344" s="1394" t="s">
        <v>3031</v>
      </c>
      <c r="J344" s="1394" t="s">
        <v>539</v>
      </c>
      <c r="L344" s="1394" t="s">
        <v>2943</v>
      </c>
      <c r="M344" s="257" t="s">
        <v>2944</v>
      </c>
      <c r="N344" s="1394" t="s">
        <v>2689</v>
      </c>
      <c r="O344" s="1394" t="s">
        <v>596</v>
      </c>
      <c r="P344" s="258"/>
      <c r="Q344" s="262" t="s">
        <v>2943</v>
      </c>
      <c r="R344" s="257" t="s">
        <v>2944</v>
      </c>
      <c r="S344" s="260" t="str">
        <f t="shared" si="5"/>
        <v>CNG5</v>
      </c>
      <c r="T344" s="1394" t="s">
        <v>2689</v>
      </c>
      <c r="W344" s="291" t="s">
        <v>2931</v>
      </c>
      <c r="X344" s="257" t="s">
        <v>2941</v>
      </c>
      <c r="Y344" s="257" t="s">
        <v>3032</v>
      </c>
      <c r="Z344" s="304" t="s">
        <v>596</v>
      </c>
      <c r="AA344" s="257" t="s">
        <v>2952</v>
      </c>
      <c r="AB344" s="304" t="s">
        <v>2950</v>
      </c>
      <c r="AC344" s="313" t="s">
        <v>2933</v>
      </c>
      <c r="AD344" s="314">
        <v>0</v>
      </c>
      <c r="AE344" s="313"/>
      <c r="AF344" s="313" t="s">
        <v>2934</v>
      </c>
      <c r="AG344" s="320">
        <v>4279</v>
      </c>
      <c r="AH344" s="320">
        <v>21396</v>
      </c>
      <c r="AI344" s="257" t="s">
        <v>2953</v>
      </c>
      <c r="AJ344" s="257" t="s">
        <v>2953</v>
      </c>
      <c r="AK344" s="313" t="s">
        <v>2933</v>
      </c>
      <c r="AL344" s="326">
        <v>0</v>
      </c>
      <c r="AM344" s="313"/>
      <c r="AN344" s="313" t="s">
        <v>2934</v>
      </c>
      <c r="AO344" s="320">
        <v>4279</v>
      </c>
      <c r="AP344" s="320">
        <v>21396</v>
      </c>
      <c r="AQ344" s="257" t="s">
        <v>2953</v>
      </c>
      <c r="AR344" s="257" t="s">
        <v>2953</v>
      </c>
    </row>
    <row r="345" spans="7:44">
      <c r="G345" s="1394" t="s">
        <v>237</v>
      </c>
      <c r="H345" s="1394" t="s">
        <v>2691</v>
      </c>
      <c r="I345" s="1394" t="s">
        <v>254</v>
      </c>
      <c r="J345" s="1394" t="s">
        <v>539</v>
      </c>
      <c r="L345" s="1394" t="s">
        <v>237</v>
      </c>
      <c r="M345" s="257" t="s">
        <v>2929</v>
      </c>
      <c r="N345" s="1394" t="s">
        <v>2691</v>
      </c>
      <c r="O345" s="1394" t="s">
        <v>596</v>
      </c>
      <c r="P345" s="258"/>
      <c r="Q345" s="262" t="s">
        <v>237</v>
      </c>
      <c r="R345" s="257" t="s">
        <v>2929</v>
      </c>
      <c r="S345" s="260" t="str">
        <f t="shared" si="5"/>
        <v>CNG6</v>
      </c>
      <c r="T345" s="1394" t="s">
        <v>2691</v>
      </c>
      <c r="W345" s="291" t="s">
        <v>2931</v>
      </c>
      <c r="X345" s="257" t="s">
        <v>2929</v>
      </c>
      <c r="Y345" s="257" t="s">
        <v>3033</v>
      </c>
      <c r="Z345" s="257" t="s">
        <v>596</v>
      </c>
      <c r="AA345" s="257" t="s">
        <v>2952</v>
      </c>
      <c r="AB345" s="257" t="s">
        <v>596</v>
      </c>
      <c r="AC345" s="257" t="s">
        <v>2933</v>
      </c>
      <c r="AD345" s="312">
        <v>0</v>
      </c>
      <c r="AE345" s="257"/>
      <c r="AF345" s="313" t="s">
        <v>2934</v>
      </c>
      <c r="AG345" s="320">
        <v>4279</v>
      </c>
      <c r="AH345" s="320">
        <v>21396</v>
      </c>
      <c r="AI345" s="257" t="s">
        <v>2953</v>
      </c>
      <c r="AJ345" s="257" t="s">
        <v>2953</v>
      </c>
      <c r="AK345" s="257" t="s">
        <v>2933</v>
      </c>
      <c r="AL345" s="312">
        <v>0</v>
      </c>
      <c r="AM345" s="257"/>
      <c r="AN345" s="313" t="s">
        <v>2934</v>
      </c>
      <c r="AO345" s="320">
        <v>4279</v>
      </c>
      <c r="AP345" s="320">
        <v>21396</v>
      </c>
      <c r="AQ345" s="257" t="s">
        <v>2953</v>
      </c>
      <c r="AR345" s="257" t="s">
        <v>2953</v>
      </c>
    </row>
    <row r="346" spans="7:44">
      <c r="G346" s="1394" t="s">
        <v>205</v>
      </c>
      <c r="H346" s="1394" t="s">
        <v>2691</v>
      </c>
      <c r="I346" s="1394" t="s">
        <v>254</v>
      </c>
      <c r="J346" s="1394" t="s">
        <v>539</v>
      </c>
      <c r="L346" s="1394" t="s">
        <v>205</v>
      </c>
      <c r="M346" s="257" t="s">
        <v>2936</v>
      </c>
      <c r="N346" s="1394" t="s">
        <v>2691</v>
      </c>
      <c r="O346" s="1394" t="s">
        <v>596</v>
      </c>
      <c r="P346" s="258"/>
      <c r="Q346" s="262" t="s">
        <v>205</v>
      </c>
      <c r="R346" s="257" t="s">
        <v>2936</v>
      </c>
      <c r="S346" s="260" t="str">
        <f t="shared" si="5"/>
        <v>CNG6</v>
      </c>
      <c r="T346" s="1394" t="s">
        <v>2691</v>
      </c>
      <c r="W346" s="291" t="s">
        <v>2931</v>
      </c>
      <c r="X346" s="257" t="s">
        <v>2936</v>
      </c>
      <c r="Y346" s="257" t="s">
        <v>3033</v>
      </c>
      <c r="Z346" s="304" t="s">
        <v>596</v>
      </c>
      <c r="AA346" s="257" t="s">
        <v>2952</v>
      </c>
      <c r="AB346" s="304" t="s">
        <v>596</v>
      </c>
      <c r="AC346" s="313" t="s">
        <v>2933</v>
      </c>
      <c r="AD346" s="312">
        <v>0</v>
      </c>
      <c r="AE346" s="313"/>
      <c r="AF346" s="313" t="s">
        <v>2934</v>
      </c>
      <c r="AG346" s="320">
        <v>4279</v>
      </c>
      <c r="AH346" s="320">
        <v>21396</v>
      </c>
      <c r="AI346" s="257" t="s">
        <v>2953</v>
      </c>
      <c r="AJ346" s="257" t="s">
        <v>2953</v>
      </c>
      <c r="AK346" s="313" t="s">
        <v>2933</v>
      </c>
      <c r="AL346" s="312">
        <v>0</v>
      </c>
      <c r="AM346" s="313"/>
      <c r="AN346" s="313" t="s">
        <v>2934</v>
      </c>
      <c r="AO346" s="320">
        <v>4279</v>
      </c>
      <c r="AP346" s="320">
        <v>21396</v>
      </c>
      <c r="AQ346" s="257" t="s">
        <v>2953</v>
      </c>
      <c r="AR346" s="257" t="s">
        <v>2953</v>
      </c>
    </row>
    <row r="347" spans="7:44">
      <c r="G347" s="1394" t="s">
        <v>449</v>
      </c>
      <c r="H347" s="1394" t="s">
        <v>2691</v>
      </c>
      <c r="I347" s="1394" t="s">
        <v>254</v>
      </c>
      <c r="J347" s="1394" t="s">
        <v>539</v>
      </c>
      <c r="L347" s="1394" t="s">
        <v>449</v>
      </c>
      <c r="M347" s="257" t="s">
        <v>2938</v>
      </c>
      <c r="N347" s="1394" t="s">
        <v>2691</v>
      </c>
      <c r="O347" s="1394" t="s">
        <v>596</v>
      </c>
      <c r="P347" s="258"/>
      <c r="Q347" s="262" t="s">
        <v>449</v>
      </c>
      <c r="R347" s="257" t="s">
        <v>2938</v>
      </c>
      <c r="S347" s="260" t="str">
        <f t="shared" si="5"/>
        <v>CNG6</v>
      </c>
      <c r="T347" s="1394" t="s">
        <v>2691</v>
      </c>
      <c r="W347" s="291" t="s">
        <v>2931</v>
      </c>
      <c r="X347" s="257" t="s">
        <v>2938</v>
      </c>
      <c r="Y347" s="257" t="s">
        <v>3033</v>
      </c>
      <c r="Z347" s="304" t="s">
        <v>596</v>
      </c>
      <c r="AA347" s="257" t="s">
        <v>2952</v>
      </c>
      <c r="AB347" s="304" t="s">
        <v>596</v>
      </c>
      <c r="AC347" s="313" t="s">
        <v>2933</v>
      </c>
      <c r="AD347" s="312">
        <v>0</v>
      </c>
      <c r="AE347" s="313"/>
      <c r="AF347" s="313" t="s">
        <v>2934</v>
      </c>
      <c r="AG347" s="320">
        <v>4279</v>
      </c>
      <c r="AH347" s="320">
        <v>21396</v>
      </c>
      <c r="AI347" s="257" t="s">
        <v>2953</v>
      </c>
      <c r="AJ347" s="257" t="s">
        <v>2953</v>
      </c>
      <c r="AK347" s="313" t="s">
        <v>2933</v>
      </c>
      <c r="AL347" s="312">
        <v>0</v>
      </c>
      <c r="AM347" s="313"/>
      <c r="AN347" s="313" t="s">
        <v>2934</v>
      </c>
      <c r="AO347" s="320">
        <v>4279</v>
      </c>
      <c r="AP347" s="320">
        <v>21396</v>
      </c>
      <c r="AQ347" s="257" t="s">
        <v>2953</v>
      </c>
      <c r="AR347" s="257" t="s">
        <v>2953</v>
      </c>
    </row>
    <row r="348" spans="7:44">
      <c r="G348" s="1394" t="s">
        <v>2940</v>
      </c>
      <c r="H348" s="1394" t="s">
        <v>2691</v>
      </c>
      <c r="I348" s="1394" t="s">
        <v>254</v>
      </c>
      <c r="J348" s="1394" t="s">
        <v>539</v>
      </c>
      <c r="L348" s="1394" t="s">
        <v>2940</v>
      </c>
      <c r="M348" s="257" t="s">
        <v>2941</v>
      </c>
      <c r="N348" s="1394" t="s">
        <v>2691</v>
      </c>
      <c r="O348" s="1394" t="s">
        <v>596</v>
      </c>
      <c r="P348" s="258"/>
      <c r="Q348" s="262" t="s">
        <v>2940</v>
      </c>
      <c r="R348" s="257" t="s">
        <v>2941</v>
      </c>
      <c r="S348" s="260" t="str">
        <f t="shared" si="5"/>
        <v>CNG6</v>
      </c>
      <c r="T348" s="1394" t="s">
        <v>2691</v>
      </c>
      <c r="W348" s="291" t="s">
        <v>2949</v>
      </c>
      <c r="X348" s="257" t="s">
        <v>2944</v>
      </c>
      <c r="Y348" s="257" t="s">
        <v>3033</v>
      </c>
      <c r="Z348" s="257" t="s">
        <v>596</v>
      </c>
      <c r="AA348" s="257" t="s">
        <v>2952</v>
      </c>
      <c r="AB348" s="257" t="s">
        <v>596</v>
      </c>
      <c r="AC348" s="257" t="s">
        <v>2933</v>
      </c>
      <c r="AD348" s="312">
        <v>0</v>
      </c>
      <c r="AE348" s="257"/>
      <c r="AF348" s="313" t="s">
        <v>2934</v>
      </c>
      <c r="AG348" s="321">
        <v>4279</v>
      </c>
      <c r="AH348" s="321">
        <v>21396</v>
      </c>
      <c r="AI348" s="257" t="s">
        <v>2953</v>
      </c>
      <c r="AJ348" s="257" t="s">
        <v>2953</v>
      </c>
      <c r="AK348" s="257" t="s">
        <v>2933</v>
      </c>
      <c r="AL348" s="312">
        <v>0</v>
      </c>
      <c r="AM348" s="257"/>
      <c r="AN348" s="313" t="s">
        <v>2934</v>
      </c>
      <c r="AO348" s="321">
        <v>4279</v>
      </c>
      <c r="AP348" s="321">
        <v>21396</v>
      </c>
      <c r="AQ348" s="257" t="s">
        <v>2953</v>
      </c>
      <c r="AR348" s="257" t="s">
        <v>2953</v>
      </c>
    </row>
    <row r="349" spans="7:44">
      <c r="G349" s="1394" t="s">
        <v>2943</v>
      </c>
      <c r="H349" s="1394" t="s">
        <v>2691</v>
      </c>
      <c r="I349" s="1394" t="s">
        <v>254</v>
      </c>
      <c r="J349" s="1394" t="s">
        <v>539</v>
      </c>
      <c r="L349" s="1394" t="s">
        <v>2943</v>
      </c>
      <c r="M349" s="257" t="s">
        <v>2944</v>
      </c>
      <c r="N349" s="1394" t="s">
        <v>2691</v>
      </c>
      <c r="O349" s="1394" t="s">
        <v>596</v>
      </c>
      <c r="P349" s="258"/>
      <c r="Q349" s="262" t="s">
        <v>2943</v>
      </c>
      <c r="R349" s="257" t="s">
        <v>2944</v>
      </c>
      <c r="S349" s="260" t="str">
        <f t="shared" si="5"/>
        <v>CNG6</v>
      </c>
      <c r="T349" s="1394" t="s">
        <v>2691</v>
      </c>
      <c r="W349" s="291" t="s">
        <v>2931</v>
      </c>
      <c r="X349" s="257" t="s">
        <v>2941</v>
      </c>
      <c r="Y349" s="257" t="s">
        <v>3033</v>
      </c>
      <c r="Z349" s="304" t="s">
        <v>596</v>
      </c>
      <c r="AA349" s="257" t="s">
        <v>2952</v>
      </c>
      <c r="AB349" s="304" t="s">
        <v>2950</v>
      </c>
      <c r="AC349" s="313" t="s">
        <v>2933</v>
      </c>
      <c r="AD349" s="314">
        <v>0</v>
      </c>
      <c r="AE349" s="313"/>
      <c r="AF349" s="313" t="s">
        <v>2934</v>
      </c>
      <c r="AG349" s="320">
        <v>4279</v>
      </c>
      <c r="AH349" s="320">
        <v>21396</v>
      </c>
      <c r="AI349" s="257" t="s">
        <v>2953</v>
      </c>
      <c r="AJ349" s="257" t="s">
        <v>2953</v>
      </c>
      <c r="AK349" s="313" t="s">
        <v>2933</v>
      </c>
      <c r="AL349" s="326">
        <v>0</v>
      </c>
      <c r="AM349" s="313"/>
      <c r="AN349" s="313" t="s">
        <v>2934</v>
      </c>
      <c r="AO349" s="320">
        <v>4279</v>
      </c>
      <c r="AP349" s="320">
        <v>21396</v>
      </c>
      <c r="AQ349" s="257" t="s">
        <v>2953</v>
      </c>
      <c r="AR349" s="257" t="s">
        <v>2953</v>
      </c>
    </row>
    <row r="350" spans="7:44">
      <c r="G350" s="1394" t="s">
        <v>237</v>
      </c>
      <c r="H350" s="1394" t="s">
        <v>2693</v>
      </c>
      <c r="I350" s="1394" t="s">
        <v>2400</v>
      </c>
      <c r="J350" s="1394" t="s">
        <v>539</v>
      </c>
      <c r="L350" s="1394" t="s">
        <v>237</v>
      </c>
      <c r="M350" s="257" t="s">
        <v>2929</v>
      </c>
      <c r="N350" s="1394" t="s">
        <v>2693</v>
      </c>
      <c r="O350" s="1394" t="s">
        <v>596</v>
      </c>
      <c r="P350" s="258"/>
      <c r="Q350" s="262" t="s">
        <v>237</v>
      </c>
      <c r="R350" s="257" t="s">
        <v>2929</v>
      </c>
      <c r="S350" s="260" t="str">
        <f t="shared" si="5"/>
        <v>CNG7</v>
      </c>
      <c r="T350" s="1394" t="s">
        <v>2693</v>
      </c>
      <c r="W350" s="291" t="s">
        <v>2931</v>
      </c>
      <c r="X350" s="257" t="s">
        <v>2929</v>
      </c>
      <c r="Y350" s="257" t="s">
        <v>3034</v>
      </c>
      <c r="Z350" s="257" t="s">
        <v>596</v>
      </c>
      <c r="AA350" s="257" t="s">
        <v>2952</v>
      </c>
      <c r="AB350" s="257" t="s">
        <v>596</v>
      </c>
      <c r="AC350" s="257" t="s">
        <v>2933</v>
      </c>
      <c r="AD350" s="312">
        <v>0</v>
      </c>
      <c r="AE350" s="257"/>
      <c r="AF350" s="313" t="s">
        <v>2934</v>
      </c>
      <c r="AG350" s="320">
        <v>4279</v>
      </c>
      <c r="AH350" s="320">
        <v>21396</v>
      </c>
      <c r="AI350" s="257" t="s">
        <v>2953</v>
      </c>
      <c r="AJ350" s="257" t="s">
        <v>2953</v>
      </c>
      <c r="AK350" s="257" t="s">
        <v>2933</v>
      </c>
      <c r="AL350" s="312">
        <v>0</v>
      </c>
      <c r="AM350" s="257"/>
      <c r="AN350" s="313" t="s">
        <v>2934</v>
      </c>
      <c r="AO350" s="320">
        <v>4279</v>
      </c>
      <c r="AP350" s="320">
        <v>21396</v>
      </c>
      <c r="AQ350" s="257" t="s">
        <v>2953</v>
      </c>
      <c r="AR350" s="257" t="s">
        <v>2953</v>
      </c>
    </row>
    <row r="351" spans="7:44">
      <c r="G351" s="1394" t="s">
        <v>205</v>
      </c>
      <c r="H351" s="1394" t="s">
        <v>2693</v>
      </c>
      <c r="I351" s="1394" t="s">
        <v>2400</v>
      </c>
      <c r="J351" s="1394" t="s">
        <v>539</v>
      </c>
      <c r="L351" s="1394" t="s">
        <v>205</v>
      </c>
      <c r="M351" s="257" t="s">
        <v>2936</v>
      </c>
      <c r="N351" s="1394" t="s">
        <v>2693</v>
      </c>
      <c r="O351" s="1394" t="s">
        <v>596</v>
      </c>
      <c r="P351" s="258"/>
      <c r="Q351" s="262" t="s">
        <v>205</v>
      </c>
      <c r="R351" s="257" t="s">
        <v>2936</v>
      </c>
      <c r="S351" s="260" t="str">
        <f t="shared" si="5"/>
        <v>CNG7</v>
      </c>
      <c r="T351" s="1394" t="s">
        <v>2693</v>
      </c>
      <c r="W351" s="291" t="s">
        <v>2931</v>
      </c>
      <c r="X351" s="257" t="s">
        <v>2936</v>
      </c>
      <c r="Y351" s="257" t="s">
        <v>3034</v>
      </c>
      <c r="Z351" s="304" t="s">
        <v>596</v>
      </c>
      <c r="AA351" s="257" t="s">
        <v>2952</v>
      </c>
      <c r="AB351" s="304" t="s">
        <v>596</v>
      </c>
      <c r="AC351" s="313" t="s">
        <v>2933</v>
      </c>
      <c r="AD351" s="312">
        <v>0</v>
      </c>
      <c r="AE351" s="313"/>
      <c r="AF351" s="313" t="s">
        <v>2934</v>
      </c>
      <c r="AG351" s="320">
        <v>4279</v>
      </c>
      <c r="AH351" s="320">
        <v>21396</v>
      </c>
      <c r="AI351" s="257" t="s">
        <v>2953</v>
      </c>
      <c r="AJ351" s="257" t="s">
        <v>2953</v>
      </c>
      <c r="AK351" s="313" t="s">
        <v>2933</v>
      </c>
      <c r="AL351" s="312">
        <v>0</v>
      </c>
      <c r="AM351" s="313"/>
      <c r="AN351" s="313" t="s">
        <v>2934</v>
      </c>
      <c r="AO351" s="320">
        <v>4279</v>
      </c>
      <c r="AP351" s="320">
        <v>21396</v>
      </c>
      <c r="AQ351" s="257" t="s">
        <v>2953</v>
      </c>
      <c r="AR351" s="257" t="s">
        <v>2953</v>
      </c>
    </row>
    <row r="352" spans="7:44">
      <c r="G352" s="1394" t="s">
        <v>449</v>
      </c>
      <c r="H352" s="1394" t="s">
        <v>2693</v>
      </c>
      <c r="I352" s="1394" t="s">
        <v>2400</v>
      </c>
      <c r="J352" s="1394" t="s">
        <v>539</v>
      </c>
      <c r="L352" s="1394" t="s">
        <v>449</v>
      </c>
      <c r="M352" s="257" t="s">
        <v>2938</v>
      </c>
      <c r="N352" s="1394" t="s">
        <v>2693</v>
      </c>
      <c r="O352" s="1394" t="s">
        <v>596</v>
      </c>
      <c r="P352" s="258"/>
      <c r="Q352" s="262" t="s">
        <v>449</v>
      </c>
      <c r="R352" s="257" t="s">
        <v>2938</v>
      </c>
      <c r="S352" s="260" t="str">
        <f t="shared" si="5"/>
        <v>CNG7</v>
      </c>
      <c r="T352" s="1394" t="s">
        <v>2693</v>
      </c>
      <c r="W352" s="291" t="s">
        <v>2931</v>
      </c>
      <c r="X352" s="257" t="s">
        <v>2938</v>
      </c>
      <c r="Y352" s="257" t="s">
        <v>3034</v>
      </c>
      <c r="Z352" s="304" t="s">
        <v>596</v>
      </c>
      <c r="AA352" s="257" t="s">
        <v>2952</v>
      </c>
      <c r="AB352" s="304" t="s">
        <v>596</v>
      </c>
      <c r="AC352" s="313" t="s">
        <v>2933</v>
      </c>
      <c r="AD352" s="312">
        <v>0</v>
      </c>
      <c r="AE352" s="313"/>
      <c r="AF352" s="313" t="s">
        <v>2934</v>
      </c>
      <c r="AG352" s="320">
        <v>4279</v>
      </c>
      <c r="AH352" s="320">
        <v>21396</v>
      </c>
      <c r="AI352" s="257" t="s">
        <v>2953</v>
      </c>
      <c r="AJ352" s="257" t="s">
        <v>2953</v>
      </c>
      <c r="AK352" s="313" t="s">
        <v>2933</v>
      </c>
      <c r="AL352" s="312">
        <v>0</v>
      </c>
      <c r="AM352" s="313"/>
      <c r="AN352" s="313" t="s">
        <v>2934</v>
      </c>
      <c r="AO352" s="320">
        <v>4279</v>
      </c>
      <c r="AP352" s="320">
        <v>21396</v>
      </c>
      <c r="AQ352" s="257" t="s">
        <v>2953</v>
      </c>
      <c r="AR352" s="257" t="s">
        <v>2953</v>
      </c>
    </row>
    <row r="353" spans="7:44">
      <c r="G353" s="1394" t="s">
        <v>2940</v>
      </c>
      <c r="H353" s="1394" t="s">
        <v>2693</v>
      </c>
      <c r="I353" s="1394" t="s">
        <v>2400</v>
      </c>
      <c r="J353" s="1394" t="s">
        <v>539</v>
      </c>
      <c r="L353" s="1394" t="s">
        <v>2940</v>
      </c>
      <c r="M353" s="257" t="s">
        <v>2941</v>
      </c>
      <c r="N353" s="1394" t="s">
        <v>2693</v>
      </c>
      <c r="O353" s="1394" t="s">
        <v>596</v>
      </c>
      <c r="P353" s="258"/>
      <c r="Q353" s="262" t="s">
        <v>2940</v>
      </c>
      <c r="R353" s="257" t="s">
        <v>2941</v>
      </c>
      <c r="S353" s="260" t="str">
        <f t="shared" si="5"/>
        <v>CNG7</v>
      </c>
      <c r="T353" s="1394" t="s">
        <v>2693</v>
      </c>
      <c r="W353" s="291" t="s">
        <v>2949</v>
      </c>
      <c r="X353" s="257" t="s">
        <v>2944</v>
      </c>
      <c r="Y353" s="257" t="s">
        <v>3034</v>
      </c>
      <c r="Z353" s="257" t="s">
        <v>596</v>
      </c>
      <c r="AA353" s="257" t="s">
        <v>2952</v>
      </c>
      <c r="AB353" s="257" t="s">
        <v>596</v>
      </c>
      <c r="AC353" s="257" t="s">
        <v>2933</v>
      </c>
      <c r="AD353" s="312">
        <v>0</v>
      </c>
      <c r="AE353" s="257"/>
      <c r="AF353" s="313" t="s">
        <v>2934</v>
      </c>
      <c r="AG353" s="321">
        <v>4279</v>
      </c>
      <c r="AH353" s="321">
        <v>21396</v>
      </c>
      <c r="AI353" s="257" t="s">
        <v>2953</v>
      </c>
      <c r="AJ353" s="257" t="s">
        <v>2953</v>
      </c>
      <c r="AK353" s="257" t="s">
        <v>2933</v>
      </c>
      <c r="AL353" s="312">
        <v>0</v>
      </c>
      <c r="AM353" s="257"/>
      <c r="AN353" s="313" t="s">
        <v>2934</v>
      </c>
      <c r="AO353" s="321">
        <v>4279</v>
      </c>
      <c r="AP353" s="321">
        <v>21396</v>
      </c>
      <c r="AQ353" s="257" t="s">
        <v>2953</v>
      </c>
      <c r="AR353" s="257" t="s">
        <v>2953</v>
      </c>
    </row>
    <row r="354" spans="7:44">
      <c r="G354" s="1394" t="s">
        <v>2943</v>
      </c>
      <c r="H354" s="1394" t="s">
        <v>2693</v>
      </c>
      <c r="I354" s="1394" t="s">
        <v>2400</v>
      </c>
      <c r="J354" s="1394" t="s">
        <v>539</v>
      </c>
      <c r="L354" s="1394" t="s">
        <v>2943</v>
      </c>
      <c r="M354" s="257" t="s">
        <v>2944</v>
      </c>
      <c r="N354" s="1394" t="s">
        <v>2693</v>
      </c>
      <c r="O354" s="1394" t="s">
        <v>596</v>
      </c>
      <c r="P354" s="258"/>
      <c r="Q354" s="262" t="s">
        <v>2943</v>
      </c>
      <c r="R354" s="257" t="s">
        <v>2944</v>
      </c>
      <c r="S354" s="260" t="str">
        <f t="shared" si="5"/>
        <v>CNG7</v>
      </c>
      <c r="T354" s="1394" t="s">
        <v>2693</v>
      </c>
      <c r="W354" s="291" t="s">
        <v>2931</v>
      </c>
      <c r="X354" s="257" t="s">
        <v>2941</v>
      </c>
      <c r="Y354" s="257" t="s">
        <v>3034</v>
      </c>
      <c r="Z354" s="304" t="s">
        <v>596</v>
      </c>
      <c r="AA354" s="257" t="s">
        <v>2952</v>
      </c>
      <c r="AB354" s="304" t="s">
        <v>2950</v>
      </c>
      <c r="AC354" s="313" t="s">
        <v>2933</v>
      </c>
      <c r="AD354" s="314">
        <v>0</v>
      </c>
      <c r="AE354" s="313"/>
      <c r="AF354" s="313" t="s">
        <v>2934</v>
      </c>
      <c r="AG354" s="320">
        <v>4279</v>
      </c>
      <c r="AH354" s="320">
        <v>21396</v>
      </c>
      <c r="AI354" s="257" t="s">
        <v>2953</v>
      </c>
      <c r="AJ354" s="257" t="s">
        <v>2953</v>
      </c>
      <c r="AK354" s="313" t="s">
        <v>2933</v>
      </c>
      <c r="AL354" s="326">
        <v>0</v>
      </c>
      <c r="AM354" s="313"/>
      <c r="AN354" s="313" t="s">
        <v>2934</v>
      </c>
      <c r="AO354" s="320">
        <v>4279</v>
      </c>
      <c r="AP354" s="320">
        <v>21396</v>
      </c>
      <c r="AQ354" s="257" t="s">
        <v>2953</v>
      </c>
      <c r="AR354" s="257" t="s">
        <v>2953</v>
      </c>
    </row>
    <row r="355" spans="7:44">
      <c r="G355" s="1394" t="s">
        <v>237</v>
      </c>
      <c r="H355" s="1394" t="s">
        <v>2695</v>
      </c>
      <c r="I355" s="1394" t="s">
        <v>2306</v>
      </c>
      <c r="J355" s="1394" t="s">
        <v>539</v>
      </c>
      <c r="L355" s="1394" t="s">
        <v>237</v>
      </c>
      <c r="M355" s="257" t="s">
        <v>2929</v>
      </c>
      <c r="N355" s="1394" t="s">
        <v>2695</v>
      </c>
      <c r="O355" s="1394" t="s">
        <v>596</v>
      </c>
      <c r="P355" s="258"/>
      <c r="Q355" s="262" t="s">
        <v>237</v>
      </c>
      <c r="R355" s="257" t="s">
        <v>2929</v>
      </c>
      <c r="S355" s="260" t="str">
        <f t="shared" si="5"/>
        <v>CNG8</v>
      </c>
      <c r="T355" s="1394" t="s">
        <v>2695</v>
      </c>
      <c r="W355" s="291" t="s">
        <v>2931</v>
      </c>
      <c r="X355" s="257" t="s">
        <v>2929</v>
      </c>
      <c r="Y355" s="257" t="s">
        <v>3035</v>
      </c>
      <c r="Z355" s="257" t="s">
        <v>596</v>
      </c>
      <c r="AA355" s="257" t="s">
        <v>2952</v>
      </c>
      <c r="AB355" s="257" t="s">
        <v>596</v>
      </c>
      <c r="AC355" s="257" t="s">
        <v>2933</v>
      </c>
      <c r="AD355" s="312">
        <v>0</v>
      </c>
      <c r="AE355" s="257"/>
      <c r="AF355" s="313" t="s">
        <v>2934</v>
      </c>
      <c r="AG355" s="320">
        <v>4279</v>
      </c>
      <c r="AH355" s="320">
        <v>21396</v>
      </c>
      <c r="AI355" s="257" t="s">
        <v>2953</v>
      </c>
      <c r="AJ355" s="257" t="s">
        <v>2953</v>
      </c>
      <c r="AK355" s="257" t="s">
        <v>2933</v>
      </c>
      <c r="AL355" s="312">
        <v>0</v>
      </c>
      <c r="AM355" s="257"/>
      <c r="AN355" s="313" t="s">
        <v>2934</v>
      </c>
      <c r="AO355" s="320">
        <v>4279</v>
      </c>
      <c r="AP355" s="320">
        <v>21396</v>
      </c>
      <c r="AQ355" s="257" t="s">
        <v>2953</v>
      </c>
      <c r="AR355" s="257" t="s">
        <v>2953</v>
      </c>
    </row>
    <row r="356" spans="7:44">
      <c r="G356" s="1394" t="s">
        <v>205</v>
      </c>
      <c r="H356" s="1394" t="s">
        <v>2695</v>
      </c>
      <c r="I356" s="1394" t="s">
        <v>2306</v>
      </c>
      <c r="J356" s="1394" t="s">
        <v>539</v>
      </c>
      <c r="L356" s="1394" t="s">
        <v>205</v>
      </c>
      <c r="M356" s="257" t="s">
        <v>2936</v>
      </c>
      <c r="N356" s="1394" t="s">
        <v>2695</v>
      </c>
      <c r="O356" s="1394" t="s">
        <v>596</v>
      </c>
      <c r="P356" s="258"/>
      <c r="Q356" s="262" t="s">
        <v>205</v>
      </c>
      <c r="R356" s="257" t="s">
        <v>2936</v>
      </c>
      <c r="S356" s="260" t="str">
        <f t="shared" si="5"/>
        <v>CNG8</v>
      </c>
      <c r="T356" s="1394" t="s">
        <v>2695</v>
      </c>
      <c r="W356" s="291" t="s">
        <v>2931</v>
      </c>
      <c r="X356" s="257" t="s">
        <v>2936</v>
      </c>
      <c r="Y356" s="257" t="s">
        <v>3035</v>
      </c>
      <c r="Z356" s="304" t="s">
        <v>596</v>
      </c>
      <c r="AA356" s="257" t="s">
        <v>2952</v>
      </c>
      <c r="AB356" s="304" t="s">
        <v>596</v>
      </c>
      <c r="AC356" s="313" t="s">
        <v>2933</v>
      </c>
      <c r="AD356" s="312">
        <v>0</v>
      </c>
      <c r="AE356" s="313"/>
      <c r="AF356" s="313" t="s">
        <v>2934</v>
      </c>
      <c r="AG356" s="320">
        <v>4279</v>
      </c>
      <c r="AH356" s="320">
        <v>21396</v>
      </c>
      <c r="AI356" s="257" t="s">
        <v>2953</v>
      </c>
      <c r="AJ356" s="257" t="s">
        <v>2953</v>
      </c>
      <c r="AK356" s="313" t="s">
        <v>2933</v>
      </c>
      <c r="AL356" s="312">
        <v>0</v>
      </c>
      <c r="AM356" s="313"/>
      <c r="AN356" s="313" t="s">
        <v>2934</v>
      </c>
      <c r="AO356" s="320">
        <v>4279</v>
      </c>
      <c r="AP356" s="320">
        <v>21396</v>
      </c>
      <c r="AQ356" s="257" t="s">
        <v>2953</v>
      </c>
      <c r="AR356" s="257" t="s">
        <v>2953</v>
      </c>
    </row>
    <row r="357" spans="7:44">
      <c r="G357" s="1394" t="s">
        <v>449</v>
      </c>
      <c r="H357" s="1394" t="s">
        <v>2695</v>
      </c>
      <c r="I357" s="1394" t="s">
        <v>2306</v>
      </c>
      <c r="J357" s="1394" t="s">
        <v>539</v>
      </c>
      <c r="L357" s="1394" t="s">
        <v>449</v>
      </c>
      <c r="M357" s="257" t="s">
        <v>2938</v>
      </c>
      <c r="N357" s="1394" t="s">
        <v>2695</v>
      </c>
      <c r="O357" s="1394" t="s">
        <v>596</v>
      </c>
      <c r="P357" s="258"/>
      <c r="Q357" s="262" t="s">
        <v>449</v>
      </c>
      <c r="R357" s="257" t="s">
        <v>2938</v>
      </c>
      <c r="S357" s="260" t="str">
        <f t="shared" si="5"/>
        <v>CNG8</v>
      </c>
      <c r="T357" s="1394" t="s">
        <v>2695</v>
      </c>
      <c r="W357" s="291" t="s">
        <v>2931</v>
      </c>
      <c r="X357" s="257" t="s">
        <v>2938</v>
      </c>
      <c r="Y357" s="257" t="s">
        <v>3035</v>
      </c>
      <c r="Z357" s="304" t="s">
        <v>596</v>
      </c>
      <c r="AA357" s="257" t="s">
        <v>2952</v>
      </c>
      <c r="AB357" s="304" t="s">
        <v>596</v>
      </c>
      <c r="AC357" s="313" t="s">
        <v>2933</v>
      </c>
      <c r="AD357" s="312">
        <v>0</v>
      </c>
      <c r="AE357" s="313"/>
      <c r="AF357" s="313" t="s">
        <v>2934</v>
      </c>
      <c r="AG357" s="320">
        <v>4279</v>
      </c>
      <c r="AH357" s="320">
        <v>21396</v>
      </c>
      <c r="AI357" s="257" t="s">
        <v>2953</v>
      </c>
      <c r="AJ357" s="257" t="s">
        <v>2953</v>
      </c>
      <c r="AK357" s="313" t="s">
        <v>2933</v>
      </c>
      <c r="AL357" s="312">
        <v>0</v>
      </c>
      <c r="AM357" s="313"/>
      <c r="AN357" s="313" t="s">
        <v>2934</v>
      </c>
      <c r="AO357" s="320">
        <v>4279</v>
      </c>
      <c r="AP357" s="320">
        <v>21396</v>
      </c>
      <c r="AQ357" s="257" t="s">
        <v>2953</v>
      </c>
      <c r="AR357" s="257" t="s">
        <v>2953</v>
      </c>
    </row>
    <row r="358" spans="7:44">
      <c r="G358" s="1394" t="s">
        <v>2940</v>
      </c>
      <c r="H358" s="1394" t="s">
        <v>2695</v>
      </c>
      <c r="I358" s="1394" t="s">
        <v>2306</v>
      </c>
      <c r="J358" s="1394" t="s">
        <v>539</v>
      </c>
      <c r="L358" s="1394" t="s">
        <v>2940</v>
      </c>
      <c r="M358" s="257" t="s">
        <v>2941</v>
      </c>
      <c r="N358" s="1394" t="s">
        <v>2695</v>
      </c>
      <c r="O358" s="1394" t="s">
        <v>596</v>
      </c>
      <c r="P358" s="258"/>
      <c r="Q358" s="262" t="s">
        <v>2940</v>
      </c>
      <c r="R358" s="257" t="s">
        <v>2941</v>
      </c>
      <c r="S358" s="260" t="str">
        <f t="shared" si="5"/>
        <v>CNG8</v>
      </c>
      <c r="T358" s="1394" t="s">
        <v>2695</v>
      </c>
      <c r="W358" s="291" t="s">
        <v>2949</v>
      </c>
      <c r="X358" s="257" t="s">
        <v>2944</v>
      </c>
      <c r="Y358" s="257" t="s">
        <v>3035</v>
      </c>
      <c r="Z358" s="257" t="s">
        <v>596</v>
      </c>
      <c r="AA358" s="257" t="s">
        <v>2952</v>
      </c>
      <c r="AB358" s="257" t="s">
        <v>596</v>
      </c>
      <c r="AC358" s="257" t="s">
        <v>2933</v>
      </c>
      <c r="AD358" s="312">
        <v>0</v>
      </c>
      <c r="AE358" s="257"/>
      <c r="AF358" s="313" t="s">
        <v>2934</v>
      </c>
      <c r="AG358" s="321">
        <v>4279</v>
      </c>
      <c r="AH358" s="321">
        <v>21396</v>
      </c>
      <c r="AI358" s="257" t="s">
        <v>2953</v>
      </c>
      <c r="AJ358" s="257" t="s">
        <v>2953</v>
      </c>
      <c r="AK358" s="257" t="s">
        <v>2933</v>
      </c>
      <c r="AL358" s="312">
        <v>0</v>
      </c>
      <c r="AM358" s="257"/>
      <c r="AN358" s="313" t="s">
        <v>2934</v>
      </c>
      <c r="AO358" s="321">
        <v>4279</v>
      </c>
      <c r="AP358" s="321">
        <v>21396</v>
      </c>
      <c r="AQ358" s="257" t="s">
        <v>2953</v>
      </c>
      <c r="AR358" s="257" t="s">
        <v>2953</v>
      </c>
    </row>
    <row r="359" spans="7:44">
      <c r="G359" s="1394" t="s">
        <v>2943</v>
      </c>
      <c r="H359" s="1394" t="s">
        <v>2695</v>
      </c>
      <c r="I359" s="1394" t="s">
        <v>2306</v>
      </c>
      <c r="J359" s="1394" t="s">
        <v>539</v>
      </c>
      <c r="L359" s="1394" t="s">
        <v>2943</v>
      </c>
      <c r="M359" s="257" t="s">
        <v>2944</v>
      </c>
      <c r="N359" s="1394" t="s">
        <v>2695</v>
      </c>
      <c r="O359" s="1394" t="s">
        <v>596</v>
      </c>
      <c r="P359" s="258"/>
      <c r="Q359" s="262" t="s">
        <v>2943</v>
      </c>
      <c r="R359" s="257" t="s">
        <v>2944</v>
      </c>
      <c r="S359" s="260" t="str">
        <f t="shared" si="5"/>
        <v>CNG8</v>
      </c>
      <c r="T359" s="1394" t="s">
        <v>2695</v>
      </c>
      <c r="W359" s="291" t="s">
        <v>2931</v>
      </c>
      <c r="X359" s="257" t="s">
        <v>2941</v>
      </c>
      <c r="Y359" s="257" t="s">
        <v>3035</v>
      </c>
      <c r="Z359" s="304" t="s">
        <v>596</v>
      </c>
      <c r="AA359" s="257" t="s">
        <v>2952</v>
      </c>
      <c r="AB359" s="304" t="s">
        <v>2950</v>
      </c>
      <c r="AC359" s="313" t="s">
        <v>2933</v>
      </c>
      <c r="AD359" s="314">
        <v>0</v>
      </c>
      <c r="AE359" s="313"/>
      <c r="AF359" s="313" t="s">
        <v>2934</v>
      </c>
      <c r="AG359" s="320">
        <v>4279</v>
      </c>
      <c r="AH359" s="320">
        <v>21396</v>
      </c>
      <c r="AI359" s="257" t="s">
        <v>2953</v>
      </c>
      <c r="AJ359" s="257" t="s">
        <v>2953</v>
      </c>
      <c r="AK359" s="313" t="s">
        <v>2933</v>
      </c>
      <c r="AL359" s="326">
        <v>0</v>
      </c>
      <c r="AM359" s="313"/>
      <c r="AN359" s="313" t="s">
        <v>2934</v>
      </c>
      <c r="AO359" s="320">
        <v>4279</v>
      </c>
      <c r="AP359" s="320">
        <v>21396</v>
      </c>
      <c r="AQ359" s="257" t="s">
        <v>2953</v>
      </c>
      <c r="AR359" s="257" t="s">
        <v>2953</v>
      </c>
    </row>
    <row r="360" spans="7:44">
      <c r="G360" s="1394" t="s">
        <v>237</v>
      </c>
      <c r="H360" s="1394" t="s">
        <v>2697</v>
      </c>
      <c r="I360" s="1394" t="s">
        <v>3036</v>
      </c>
      <c r="J360" s="1394" t="s">
        <v>539</v>
      </c>
      <c r="L360" s="1394" t="s">
        <v>237</v>
      </c>
      <c r="M360" s="257" t="s">
        <v>2929</v>
      </c>
      <c r="N360" s="1394" t="s">
        <v>2697</v>
      </c>
      <c r="O360" s="1394" t="s">
        <v>596</v>
      </c>
      <c r="P360" s="258"/>
      <c r="Q360" s="262" t="s">
        <v>237</v>
      </c>
      <c r="R360" s="257" t="s">
        <v>2929</v>
      </c>
      <c r="S360" s="260" t="str">
        <f t="shared" si="5"/>
        <v>CNG9</v>
      </c>
      <c r="T360" s="1394" t="s">
        <v>2697</v>
      </c>
      <c r="W360" s="291" t="s">
        <v>2931</v>
      </c>
      <c r="X360" s="257" t="s">
        <v>2929</v>
      </c>
      <c r="Y360" s="257" t="s">
        <v>3037</v>
      </c>
      <c r="Z360" s="257" t="s">
        <v>596</v>
      </c>
      <c r="AA360" s="257" t="s">
        <v>2952</v>
      </c>
      <c r="AB360" s="257" t="s">
        <v>596</v>
      </c>
      <c r="AC360" s="257" t="s">
        <v>2933</v>
      </c>
      <c r="AD360" s="312">
        <v>0</v>
      </c>
      <c r="AE360" s="257"/>
      <c r="AF360" s="313" t="s">
        <v>2934</v>
      </c>
      <c r="AG360" s="320">
        <v>4279</v>
      </c>
      <c r="AH360" s="320">
        <v>21396</v>
      </c>
      <c r="AI360" s="257" t="s">
        <v>2953</v>
      </c>
      <c r="AJ360" s="257" t="s">
        <v>2953</v>
      </c>
      <c r="AK360" s="257" t="s">
        <v>2933</v>
      </c>
      <c r="AL360" s="312">
        <v>0</v>
      </c>
      <c r="AM360" s="257"/>
      <c r="AN360" s="313" t="s">
        <v>2934</v>
      </c>
      <c r="AO360" s="320">
        <v>4279</v>
      </c>
      <c r="AP360" s="320">
        <v>21396</v>
      </c>
      <c r="AQ360" s="257" t="s">
        <v>2953</v>
      </c>
      <c r="AR360" s="257" t="s">
        <v>2953</v>
      </c>
    </row>
    <row r="361" spans="7:44">
      <c r="G361" s="1394" t="s">
        <v>205</v>
      </c>
      <c r="H361" s="1394" t="s">
        <v>2697</v>
      </c>
      <c r="I361" s="1394" t="s">
        <v>3036</v>
      </c>
      <c r="J361" s="1394" t="s">
        <v>539</v>
      </c>
      <c r="L361" s="1394" t="s">
        <v>205</v>
      </c>
      <c r="M361" s="257" t="s">
        <v>2936</v>
      </c>
      <c r="N361" s="1394" t="s">
        <v>2697</v>
      </c>
      <c r="O361" s="1394" t="s">
        <v>596</v>
      </c>
      <c r="P361" s="258"/>
      <c r="Q361" s="262" t="s">
        <v>205</v>
      </c>
      <c r="R361" s="257" t="s">
        <v>2936</v>
      </c>
      <c r="S361" s="260" t="str">
        <f t="shared" si="5"/>
        <v>CNG9</v>
      </c>
      <c r="T361" s="1394" t="s">
        <v>2697</v>
      </c>
      <c r="W361" s="291" t="s">
        <v>2931</v>
      </c>
      <c r="X361" s="257" t="s">
        <v>2936</v>
      </c>
      <c r="Y361" s="257" t="s">
        <v>3037</v>
      </c>
      <c r="Z361" s="304" t="s">
        <v>596</v>
      </c>
      <c r="AA361" s="257" t="s">
        <v>2952</v>
      </c>
      <c r="AB361" s="304" t="s">
        <v>596</v>
      </c>
      <c r="AC361" s="313" t="s">
        <v>2933</v>
      </c>
      <c r="AD361" s="312">
        <v>0</v>
      </c>
      <c r="AE361" s="313"/>
      <c r="AF361" s="313" t="s">
        <v>2934</v>
      </c>
      <c r="AG361" s="320">
        <v>4279</v>
      </c>
      <c r="AH361" s="320">
        <v>21396</v>
      </c>
      <c r="AI361" s="257" t="s">
        <v>2953</v>
      </c>
      <c r="AJ361" s="257" t="s">
        <v>2953</v>
      </c>
      <c r="AK361" s="313" t="s">
        <v>2933</v>
      </c>
      <c r="AL361" s="312">
        <v>0</v>
      </c>
      <c r="AM361" s="313"/>
      <c r="AN361" s="313" t="s">
        <v>2934</v>
      </c>
      <c r="AO361" s="320">
        <v>4279</v>
      </c>
      <c r="AP361" s="320">
        <v>21396</v>
      </c>
      <c r="AQ361" s="257" t="s">
        <v>2953</v>
      </c>
      <c r="AR361" s="257" t="s">
        <v>2953</v>
      </c>
    </row>
    <row r="362" spans="7:44">
      <c r="G362" s="1394" t="s">
        <v>449</v>
      </c>
      <c r="H362" s="1394" t="s">
        <v>2697</v>
      </c>
      <c r="I362" s="1394" t="s">
        <v>3036</v>
      </c>
      <c r="J362" s="1394" t="s">
        <v>539</v>
      </c>
      <c r="L362" s="1394" t="s">
        <v>449</v>
      </c>
      <c r="M362" s="257" t="s">
        <v>2938</v>
      </c>
      <c r="N362" s="1394" t="s">
        <v>2697</v>
      </c>
      <c r="O362" s="1394" t="s">
        <v>596</v>
      </c>
      <c r="P362" s="258"/>
      <c r="Q362" s="262" t="s">
        <v>449</v>
      </c>
      <c r="R362" s="257" t="s">
        <v>2938</v>
      </c>
      <c r="S362" s="260" t="str">
        <f t="shared" si="5"/>
        <v>CNG9</v>
      </c>
      <c r="T362" s="1394" t="s">
        <v>2697</v>
      </c>
      <c r="W362" s="291" t="s">
        <v>2931</v>
      </c>
      <c r="X362" s="257" t="s">
        <v>2938</v>
      </c>
      <c r="Y362" s="257" t="s">
        <v>3037</v>
      </c>
      <c r="Z362" s="304" t="s">
        <v>596</v>
      </c>
      <c r="AA362" s="257" t="s">
        <v>2952</v>
      </c>
      <c r="AB362" s="304" t="s">
        <v>596</v>
      </c>
      <c r="AC362" s="313" t="s">
        <v>2933</v>
      </c>
      <c r="AD362" s="312">
        <v>0</v>
      </c>
      <c r="AE362" s="313"/>
      <c r="AF362" s="313" t="s">
        <v>2934</v>
      </c>
      <c r="AG362" s="320">
        <v>4279</v>
      </c>
      <c r="AH362" s="320">
        <v>21396</v>
      </c>
      <c r="AI362" s="257" t="s">
        <v>2953</v>
      </c>
      <c r="AJ362" s="257" t="s">
        <v>2953</v>
      </c>
      <c r="AK362" s="313" t="s">
        <v>2933</v>
      </c>
      <c r="AL362" s="312">
        <v>0</v>
      </c>
      <c r="AM362" s="313"/>
      <c r="AN362" s="313" t="s">
        <v>2934</v>
      </c>
      <c r="AO362" s="320">
        <v>4279</v>
      </c>
      <c r="AP362" s="320">
        <v>21396</v>
      </c>
      <c r="AQ362" s="257" t="s">
        <v>2953</v>
      </c>
      <c r="AR362" s="257" t="s">
        <v>2953</v>
      </c>
    </row>
    <row r="363" spans="7:44">
      <c r="G363" s="1394" t="s">
        <v>2940</v>
      </c>
      <c r="H363" s="1394" t="s">
        <v>2697</v>
      </c>
      <c r="I363" s="1394" t="s">
        <v>3036</v>
      </c>
      <c r="J363" s="1394" t="s">
        <v>539</v>
      </c>
      <c r="L363" s="1394" t="s">
        <v>2940</v>
      </c>
      <c r="M363" s="257" t="s">
        <v>2941</v>
      </c>
      <c r="N363" s="1394" t="s">
        <v>2697</v>
      </c>
      <c r="O363" s="1394" t="s">
        <v>596</v>
      </c>
      <c r="P363" s="258"/>
      <c r="Q363" s="262" t="s">
        <v>2940</v>
      </c>
      <c r="R363" s="257" t="s">
        <v>2941</v>
      </c>
      <c r="S363" s="260" t="str">
        <f t="shared" si="5"/>
        <v>CNG9</v>
      </c>
      <c r="T363" s="1394" t="s">
        <v>2697</v>
      </c>
      <c r="W363" s="291" t="s">
        <v>2949</v>
      </c>
      <c r="X363" s="257" t="s">
        <v>2944</v>
      </c>
      <c r="Y363" s="257" t="s">
        <v>3037</v>
      </c>
      <c r="Z363" s="257" t="s">
        <v>596</v>
      </c>
      <c r="AA363" s="257" t="s">
        <v>2952</v>
      </c>
      <c r="AB363" s="257" t="s">
        <v>596</v>
      </c>
      <c r="AC363" s="257" t="s">
        <v>2933</v>
      </c>
      <c r="AD363" s="312">
        <v>0</v>
      </c>
      <c r="AE363" s="257"/>
      <c r="AF363" s="313" t="s">
        <v>2934</v>
      </c>
      <c r="AG363" s="321">
        <v>4279</v>
      </c>
      <c r="AH363" s="321">
        <v>21396</v>
      </c>
      <c r="AI363" s="257" t="s">
        <v>2953</v>
      </c>
      <c r="AJ363" s="257" t="s">
        <v>2953</v>
      </c>
      <c r="AK363" s="257" t="s">
        <v>2933</v>
      </c>
      <c r="AL363" s="312">
        <v>0</v>
      </c>
      <c r="AM363" s="257"/>
      <c r="AN363" s="313" t="s">
        <v>2934</v>
      </c>
      <c r="AO363" s="321">
        <v>4279</v>
      </c>
      <c r="AP363" s="321">
        <v>21396</v>
      </c>
      <c r="AQ363" s="257" t="s">
        <v>2953</v>
      </c>
      <c r="AR363" s="257" t="s">
        <v>2953</v>
      </c>
    </row>
    <row r="364" spans="7:44">
      <c r="G364" s="1394" t="s">
        <v>2943</v>
      </c>
      <c r="H364" s="1394" t="s">
        <v>2697</v>
      </c>
      <c r="I364" s="1394" t="s">
        <v>3036</v>
      </c>
      <c r="J364" s="1394" t="s">
        <v>539</v>
      </c>
      <c r="L364" s="1394" t="s">
        <v>2943</v>
      </c>
      <c r="M364" s="257" t="s">
        <v>2944</v>
      </c>
      <c r="N364" s="1394" t="s">
        <v>2697</v>
      </c>
      <c r="O364" s="1394" t="s">
        <v>596</v>
      </c>
      <c r="P364" s="258"/>
      <c r="Q364" s="262" t="s">
        <v>2943</v>
      </c>
      <c r="R364" s="257" t="s">
        <v>2944</v>
      </c>
      <c r="S364" s="260" t="str">
        <f t="shared" si="5"/>
        <v>CNG9</v>
      </c>
      <c r="T364" s="1394" t="s">
        <v>2697</v>
      </c>
      <c r="W364" s="291" t="s">
        <v>2931</v>
      </c>
      <c r="X364" s="257" t="s">
        <v>2941</v>
      </c>
      <c r="Y364" s="257" t="s">
        <v>3037</v>
      </c>
      <c r="Z364" s="304" t="s">
        <v>596</v>
      </c>
      <c r="AA364" s="257" t="s">
        <v>2952</v>
      </c>
      <c r="AB364" s="304" t="s">
        <v>2950</v>
      </c>
      <c r="AC364" s="313" t="s">
        <v>2933</v>
      </c>
      <c r="AD364" s="314">
        <v>0</v>
      </c>
      <c r="AE364" s="313"/>
      <c r="AF364" s="313" t="s">
        <v>2934</v>
      </c>
      <c r="AG364" s="320">
        <v>4279</v>
      </c>
      <c r="AH364" s="320">
        <v>21396</v>
      </c>
      <c r="AI364" s="257" t="s">
        <v>2953</v>
      </c>
      <c r="AJ364" s="257" t="s">
        <v>2953</v>
      </c>
      <c r="AK364" s="313" t="s">
        <v>2933</v>
      </c>
      <c r="AL364" s="326">
        <v>0</v>
      </c>
      <c r="AM364" s="313"/>
      <c r="AN364" s="313" t="s">
        <v>2934</v>
      </c>
      <c r="AO364" s="320">
        <v>4279</v>
      </c>
      <c r="AP364" s="320">
        <v>21396</v>
      </c>
      <c r="AQ364" s="257" t="s">
        <v>2953</v>
      </c>
      <c r="AR364" s="257" t="s">
        <v>2953</v>
      </c>
    </row>
    <row r="365" spans="2:44">
      <c r="B365" s="341" t="s">
        <v>3038</v>
      </c>
      <c r="C365" s="341" t="s">
        <v>1876</v>
      </c>
      <c r="D365" s="265"/>
      <c r="G365" s="1394" t="s">
        <v>237</v>
      </c>
      <c r="H365" s="1394" t="s">
        <v>2748</v>
      </c>
      <c r="I365" s="1394" t="s">
        <v>394</v>
      </c>
      <c r="J365" s="1394" t="s">
        <v>539</v>
      </c>
      <c r="L365" s="1394" t="s">
        <v>237</v>
      </c>
      <c r="M365" s="257" t="s">
        <v>2929</v>
      </c>
      <c r="N365" s="1394" t="s">
        <v>2748</v>
      </c>
      <c r="O365" s="1394" t="s">
        <v>596</v>
      </c>
      <c r="P365" s="258"/>
      <c r="Q365" s="262" t="s">
        <v>237</v>
      </c>
      <c r="R365" s="257" t="s">
        <v>2929</v>
      </c>
      <c r="S365" s="260" t="str">
        <f t="shared" si="5"/>
        <v>CNH0</v>
      </c>
      <c r="T365" s="1394" t="s">
        <v>2748</v>
      </c>
      <c r="W365" s="291" t="s">
        <v>2931</v>
      </c>
      <c r="X365" s="257" t="s">
        <v>2929</v>
      </c>
      <c r="Y365" s="257" t="s">
        <v>3039</v>
      </c>
      <c r="Z365" s="257" t="s">
        <v>596</v>
      </c>
      <c r="AA365" s="257" t="s">
        <v>2952</v>
      </c>
      <c r="AB365" s="257" t="s">
        <v>596</v>
      </c>
      <c r="AC365" s="257" t="s">
        <v>2933</v>
      </c>
      <c r="AD365" s="312">
        <v>0</v>
      </c>
      <c r="AE365" s="257"/>
      <c r="AF365" s="313" t="s">
        <v>2934</v>
      </c>
      <c r="AG365" s="320">
        <v>4279</v>
      </c>
      <c r="AH365" s="320">
        <v>21396</v>
      </c>
      <c r="AI365" s="257" t="s">
        <v>2953</v>
      </c>
      <c r="AJ365" s="257" t="s">
        <v>2953</v>
      </c>
      <c r="AK365" s="257" t="s">
        <v>2933</v>
      </c>
      <c r="AL365" s="312">
        <v>0</v>
      </c>
      <c r="AM365" s="257"/>
      <c r="AN365" s="313" t="s">
        <v>2934</v>
      </c>
      <c r="AO365" s="320">
        <v>4279</v>
      </c>
      <c r="AP365" s="320">
        <v>21396</v>
      </c>
      <c r="AQ365" s="257" t="s">
        <v>2953</v>
      </c>
      <c r="AR365" s="257" t="s">
        <v>2953</v>
      </c>
    </row>
    <row r="366" spans="2:44">
      <c r="B366" s="342" t="s">
        <v>1160</v>
      </c>
      <c r="C366" s="343" t="s">
        <v>3040</v>
      </c>
      <c r="D366" s="344" t="s">
        <v>3041</v>
      </c>
      <c r="G366" s="1394" t="s">
        <v>205</v>
      </c>
      <c r="H366" s="1394" t="s">
        <v>2748</v>
      </c>
      <c r="I366" s="1394" t="s">
        <v>394</v>
      </c>
      <c r="J366" s="1394" t="s">
        <v>539</v>
      </c>
      <c r="L366" s="1394" t="s">
        <v>205</v>
      </c>
      <c r="M366" s="257" t="s">
        <v>2936</v>
      </c>
      <c r="N366" s="1394" t="s">
        <v>2748</v>
      </c>
      <c r="O366" s="1394" t="s">
        <v>596</v>
      </c>
      <c r="P366" s="258"/>
      <c r="Q366" s="262" t="s">
        <v>205</v>
      </c>
      <c r="R366" s="257" t="s">
        <v>2936</v>
      </c>
      <c r="S366" s="260" t="str">
        <f t="shared" si="5"/>
        <v>CNH0</v>
      </c>
      <c r="T366" s="1394" t="s">
        <v>2748</v>
      </c>
      <c r="W366" s="291" t="s">
        <v>2931</v>
      </c>
      <c r="X366" s="257" t="s">
        <v>2936</v>
      </c>
      <c r="Y366" s="257" t="s">
        <v>3039</v>
      </c>
      <c r="Z366" s="304" t="s">
        <v>596</v>
      </c>
      <c r="AA366" s="257" t="s">
        <v>2952</v>
      </c>
      <c r="AB366" s="304" t="s">
        <v>596</v>
      </c>
      <c r="AC366" s="313" t="s">
        <v>2933</v>
      </c>
      <c r="AD366" s="312">
        <v>0</v>
      </c>
      <c r="AE366" s="313"/>
      <c r="AF366" s="313" t="s">
        <v>2934</v>
      </c>
      <c r="AG366" s="320">
        <v>4279</v>
      </c>
      <c r="AH366" s="320">
        <v>21396</v>
      </c>
      <c r="AI366" s="257" t="s">
        <v>2953</v>
      </c>
      <c r="AJ366" s="257" t="s">
        <v>2953</v>
      </c>
      <c r="AK366" s="313" t="s">
        <v>2933</v>
      </c>
      <c r="AL366" s="312">
        <v>0</v>
      </c>
      <c r="AM366" s="313"/>
      <c r="AN366" s="313" t="s">
        <v>2934</v>
      </c>
      <c r="AO366" s="320">
        <v>4279</v>
      </c>
      <c r="AP366" s="320">
        <v>21396</v>
      </c>
      <c r="AQ366" s="257" t="s">
        <v>2953</v>
      </c>
      <c r="AR366" s="257" t="s">
        <v>2953</v>
      </c>
    </row>
    <row r="367" ht="28.8" spans="2:44">
      <c r="B367" s="342" t="s">
        <v>1162</v>
      </c>
      <c r="C367" s="343" t="s">
        <v>3042</v>
      </c>
      <c r="D367" s="344" t="s">
        <v>3043</v>
      </c>
      <c r="G367" s="1394" t="s">
        <v>449</v>
      </c>
      <c r="H367" s="1394" t="s">
        <v>2748</v>
      </c>
      <c r="I367" s="1394" t="s">
        <v>394</v>
      </c>
      <c r="J367" s="1394" t="s">
        <v>539</v>
      </c>
      <c r="L367" s="1394" t="s">
        <v>449</v>
      </c>
      <c r="M367" s="257" t="s">
        <v>2938</v>
      </c>
      <c r="N367" s="1394" t="s">
        <v>2748</v>
      </c>
      <c r="O367" s="1394" t="s">
        <v>596</v>
      </c>
      <c r="P367" s="258"/>
      <c r="Q367" s="262" t="s">
        <v>449</v>
      </c>
      <c r="R367" s="257" t="s">
        <v>2938</v>
      </c>
      <c r="S367" s="260" t="str">
        <f t="shared" si="5"/>
        <v>CNH0</v>
      </c>
      <c r="T367" s="1394" t="s">
        <v>2748</v>
      </c>
      <c r="W367" s="291" t="s">
        <v>2931</v>
      </c>
      <c r="X367" s="257" t="s">
        <v>2938</v>
      </c>
      <c r="Y367" s="257" t="s">
        <v>3039</v>
      </c>
      <c r="Z367" s="304" t="s">
        <v>596</v>
      </c>
      <c r="AA367" s="257" t="s">
        <v>2952</v>
      </c>
      <c r="AB367" s="304" t="s">
        <v>596</v>
      </c>
      <c r="AC367" s="313" t="s">
        <v>2933</v>
      </c>
      <c r="AD367" s="312">
        <v>0</v>
      </c>
      <c r="AE367" s="313"/>
      <c r="AF367" s="313" t="s">
        <v>2934</v>
      </c>
      <c r="AG367" s="320">
        <v>4279</v>
      </c>
      <c r="AH367" s="320">
        <v>21396</v>
      </c>
      <c r="AI367" s="257" t="s">
        <v>2953</v>
      </c>
      <c r="AJ367" s="257" t="s">
        <v>2953</v>
      </c>
      <c r="AK367" s="313" t="s">
        <v>2933</v>
      </c>
      <c r="AL367" s="312">
        <v>0</v>
      </c>
      <c r="AM367" s="313"/>
      <c r="AN367" s="313" t="s">
        <v>2934</v>
      </c>
      <c r="AO367" s="320">
        <v>4279</v>
      </c>
      <c r="AP367" s="320">
        <v>21396</v>
      </c>
      <c r="AQ367" s="257" t="s">
        <v>2953</v>
      </c>
      <c r="AR367" s="257" t="s">
        <v>2953</v>
      </c>
    </row>
    <row r="368" ht="28.8" spans="2:44">
      <c r="B368" s="342" t="s">
        <v>1165</v>
      </c>
      <c r="C368" s="343" t="s">
        <v>3044</v>
      </c>
      <c r="D368" s="344" t="s">
        <v>3045</v>
      </c>
      <c r="G368" s="1394" t="s">
        <v>2940</v>
      </c>
      <c r="H368" s="1394" t="s">
        <v>2748</v>
      </c>
      <c r="I368" s="1394" t="s">
        <v>394</v>
      </c>
      <c r="J368" s="1394" t="s">
        <v>539</v>
      </c>
      <c r="L368" s="1394" t="s">
        <v>2940</v>
      </c>
      <c r="M368" s="257" t="s">
        <v>2941</v>
      </c>
      <c r="N368" s="1394" t="s">
        <v>2748</v>
      </c>
      <c r="O368" s="1394" t="s">
        <v>596</v>
      </c>
      <c r="P368" s="258"/>
      <c r="Q368" s="262" t="s">
        <v>2940</v>
      </c>
      <c r="R368" s="257" t="s">
        <v>2941</v>
      </c>
      <c r="S368" s="260" t="str">
        <f t="shared" si="5"/>
        <v>CNH0</v>
      </c>
      <c r="T368" s="1394" t="s">
        <v>2748</v>
      </c>
      <c r="W368" s="291" t="s">
        <v>2949</v>
      </c>
      <c r="X368" s="257" t="s">
        <v>2944</v>
      </c>
      <c r="Y368" s="257" t="s">
        <v>3039</v>
      </c>
      <c r="Z368" s="257" t="s">
        <v>596</v>
      </c>
      <c r="AA368" s="257" t="s">
        <v>2952</v>
      </c>
      <c r="AB368" s="257" t="s">
        <v>596</v>
      </c>
      <c r="AC368" s="257" t="s">
        <v>2933</v>
      </c>
      <c r="AD368" s="312">
        <v>0</v>
      </c>
      <c r="AE368" s="257"/>
      <c r="AF368" s="313" t="s">
        <v>2934</v>
      </c>
      <c r="AG368" s="321">
        <v>4279</v>
      </c>
      <c r="AH368" s="321">
        <v>21396</v>
      </c>
      <c r="AI368" s="257" t="s">
        <v>2953</v>
      </c>
      <c r="AJ368" s="257" t="s">
        <v>2953</v>
      </c>
      <c r="AK368" s="257" t="s">
        <v>2933</v>
      </c>
      <c r="AL368" s="312">
        <v>0</v>
      </c>
      <c r="AM368" s="257"/>
      <c r="AN368" s="313" t="s">
        <v>2934</v>
      </c>
      <c r="AO368" s="321">
        <v>4279</v>
      </c>
      <c r="AP368" s="321">
        <v>21396</v>
      </c>
      <c r="AQ368" s="257" t="s">
        <v>2953</v>
      </c>
      <c r="AR368" s="257" t="s">
        <v>2953</v>
      </c>
    </row>
    <row r="369" ht="28.8" spans="2:44">
      <c r="B369" s="342" t="s">
        <v>1167</v>
      </c>
      <c r="C369" s="343" t="s">
        <v>3046</v>
      </c>
      <c r="D369" s="344" t="s">
        <v>3047</v>
      </c>
      <c r="G369" s="1394" t="s">
        <v>2943</v>
      </c>
      <c r="H369" s="1394" t="s">
        <v>2748</v>
      </c>
      <c r="I369" s="1394" t="s">
        <v>394</v>
      </c>
      <c r="J369" s="1394" t="s">
        <v>539</v>
      </c>
      <c r="L369" s="1394" t="s">
        <v>2943</v>
      </c>
      <c r="M369" s="257" t="s">
        <v>2944</v>
      </c>
      <c r="N369" s="1394" t="s">
        <v>2748</v>
      </c>
      <c r="O369" s="1394" t="s">
        <v>596</v>
      </c>
      <c r="P369" s="258"/>
      <c r="Q369" s="262" t="s">
        <v>2943</v>
      </c>
      <c r="R369" s="257" t="s">
        <v>2944</v>
      </c>
      <c r="S369" s="260" t="str">
        <f t="shared" si="5"/>
        <v>CNH0</v>
      </c>
      <c r="T369" s="1394" t="s">
        <v>2748</v>
      </c>
      <c r="W369" s="291" t="s">
        <v>2931</v>
      </c>
      <c r="X369" s="257" t="s">
        <v>2941</v>
      </c>
      <c r="Y369" s="257" t="s">
        <v>3039</v>
      </c>
      <c r="Z369" s="304" t="s">
        <v>596</v>
      </c>
      <c r="AA369" s="257" t="s">
        <v>2952</v>
      </c>
      <c r="AB369" s="304" t="s">
        <v>2950</v>
      </c>
      <c r="AC369" s="313" t="s">
        <v>2933</v>
      </c>
      <c r="AD369" s="314">
        <v>0</v>
      </c>
      <c r="AE369" s="313"/>
      <c r="AF369" s="313" t="s">
        <v>2934</v>
      </c>
      <c r="AG369" s="320">
        <v>4279</v>
      </c>
      <c r="AH369" s="320">
        <v>21396</v>
      </c>
      <c r="AI369" s="257" t="s">
        <v>2953</v>
      </c>
      <c r="AJ369" s="257" t="s">
        <v>2953</v>
      </c>
      <c r="AK369" s="313" t="s">
        <v>2933</v>
      </c>
      <c r="AL369" s="326">
        <v>0</v>
      </c>
      <c r="AM369" s="313"/>
      <c r="AN369" s="313" t="s">
        <v>2934</v>
      </c>
      <c r="AO369" s="320">
        <v>4279</v>
      </c>
      <c r="AP369" s="320">
        <v>21396</v>
      </c>
      <c r="AQ369" s="257" t="s">
        <v>2953</v>
      </c>
      <c r="AR369" s="257" t="s">
        <v>2953</v>
      </c>
    </row>
    <row r="370" ht="28.8" spans="2:44">
      <c r="B370" s="342" t="s">
        <v>1171</v>
      </c>
      <c r="C370" s="343" t="s">
        <v>3048</v>
      </c>
      <c r="D370" s="344" t="s">
        <v>3049</v>
      </c>
      <c r="G370" s="1394" t="s">
        <v>237</v>
      </c>
      <c r="H370" s="1394" t="s">
        <v>2750</v>
      </c>
      <c r="I370" s="1394" t="s">
        <v>2478</v>
      </c>
      <c r="J370" s="1394" t="s">
        <v>539</v>
      </c>
      <c r="L370" s="1394" t="s">
        <v>237</v>
      </c>
      <c r="M370" s="257" t="s">
        <v>2929</v>
      </c>
      <c r="N370" s="1394" t="s">
        <v>2750</v>
      </c>
      <c r="O370" s="1394" t="s">
        <v>596</v>
      </c>
      <c r="P370" s="258"/>
      <c r="Q370" s="262" t="s">
        <v>237</v>
      </c>
      <c r="R370" s="257" t="s">
        <v>2929</v>
      </c>
      <c r="S370" s="260" t="str">
        <f t="shared" si="5"/>
        <v>CNH1</v>
      </c>
      <c r="T370" s="1394" t="s">
        <v>2750</v>
      </c>
      <c r="W370" s="291" t="s">
        <v>2931</v>
      </c>
      <c r="X370" s="257" t="s">
        <v>2929</v>
      </c>
      <c r="Y370" s="257" t="s">
        <v>3050</v>
      </c>
      <c r="Z370" s="257" t="s">
        <v>596</v>
      </c>
      <c r="AA370" s="257" t="s">
        <v>2952</v>
      </c>
      <c r="AB370" s="257" t="s">
        <v>596</v>
      </c>
      <c r="AC370" s="257" t="s">
        <v>2933</v>
      </c>
      <c r="AD370" s="312">
        <v>0</v>
      </c>
      <c r="AE370" s="257"/>
      <c r="AF370" s="313" t="s">
        <v>2934</v>
      </c>
      <c r="AG370" s="320">
        <v>4279</v>
      </c>
      <c r="AH370" s="320">
        <v>21396</v>
      </c>
      <c r="AI370" s="257" t="s">
        <v>2953</v>
      </c>
      <c r="AJ370" s="257" t="s">
        <v>2953</v>
      </c>
      <c r="AK370" s="257" t="s">
        <v>2933</v>
      </c>
      <c r="AL370" s="312">
        <v>0</v>
      </c>
      <c r="AM370" s="257"/>
      <c r="AN370" s="313" t="s">
        <v>2934</v>
      </c>
      <c r="AO370" s="320">
        <v>4279</v>
      </c>
      <c r="AP370" s="320">
        <v>21396</v>
      </c>
      <c r="AQ370" s="257" t="s">
        <v>2953</v>
      </c>
      <c r="AR370" s="257" t="s">
        <v>2953</v>
      </c>
    </row>
    <row r="371" ht="28.8" spans="2:44">
      <c r="B371" s="342" t="s">
        <v>1169</v>
      </c>
      <c r="C371" s="343" t="s">
        <v>3051</v>
      </c>
      <c r="D371" s="344" t="s">
        <v>3052</v>
      </c>
      <c r="G371" s="1394" t="s">
        <v>205</v>
      </c>
      <c r="H371" s="1394" t="s">
        <v>2750</v>
      </c>
      <c r="I371" s="1394" t="s">
        <v>2478</v>
      </c>
      <c r="J371" s="1394" t="s">
        <v>539</v>
      </c>
      <c r="L371" s="1394" t="s">
        <v>205</v>
      </c>
      <c r="M371" s="257" t="s">
        <v>2936</v>
      </c>
      <c r="N371" s="1394" t="s">
        <v>2750</v>
      </c>
      <c r="O371" s="1394" t="s">
        <v>596</v>
      </c>
      <c r="P371" s="258"/>
      <c r="Q371" s="262" t="s">
        <v>205</v>
      </c>
      <c r="R371" s="257" t="s">
        <v>2936</v>
      </c>
      <c r="S371" s="260" t="str">
        <f t="shared" si="5"/>
        <v>CNH1</v>
      </c>
      <c r="T371" s="1394" t="s">
        <v>2750</v>
      </c>
      <c r="W371" s="291" t="s">
        <v>2931</v>
      </c>
      <c r="X371" s="257" t="s">
        <v>2936</v>
      </c>
      <c r="Y371" s="257" t="s">
        <v>3050</v>
      </c>
      <c r="Z371" s="304" t="s">
        <v>596</v>
      </c>
      <c r="AA371" s="257" t="s">
        <v>2952</v>
      </c>
      <c r="AB371" s="304" t="s">
        <v>596</v>
      </c>
      <c r="AC371" s="313" t="s">
        <v>2933</v>
      </c>
      <c r="AD371" s="312">
        <v>0</v>
      </c>
      <c r="AE371" s="313"/>
      <c r="AF371" s="313" t="s">
        <v>2934</v>
      </c>
      <c r="AG371" s="320">
        <v>4279</v>
      </c>
      <c r="AH371" s="320">
        <v>21396</v>
      </c>
      <c r="AI371" s="257" t="s">
        <v>2953</v>
      </c>
      <c r="AJ371" s="257" t="s">
        <v>2953</v>
      </c>
      <c r="AK371" s="313" t="s">
        <v>2933</v>
      </c>
      <c r="AL371" s="312">
        <v>0</v>
      </c>
      <c r="AM371" s="313"/>
      <c r="AN371" s="313" t="s">
        <v>2934</v>
      </c>
      <c r="AO371" s="320">
        <v>4279</v>
      </c>
      <c r="AP371" s="320">
        <v>21396</v>
      </c>
      <c r="AQ371" s="257" t="s">
        <v>2953</v>
      </c>
      <c r="AR371" s="257" t="s">
        <v>2953</v>
      </c>
    </row>
    <row r="372" ht="28.8" spans="2:44">
      <c r="B372" s="342" t="s">
        <v>3053</v>
      </c>
      <c r="C372" s="343" t="s">
        <v>3054</v>
      </c>
      <c r="D372" s="344" t="s">
        <v>3055</v>
      </c>
      <c r="G372" s="1394" t="s">
        <v>449</v>
      </c>
      <c r="H372" s="1394" t="s">
        <v>2750</v>
      </c>
      <c r="I372" s="1394" t="s">
        <v>2478</v>
      </c>
      <c r="J372" s="1394" t="s">
        <v>539</v>
      </c>
      <c r="L372" s="1394" t="s">
        <v>449</v>
      </c>
      <c r="M372" s="257" t="s">
        <v>2938</v>
      </c>
      <c r="N372" s="1394" t="s">
        <v>2750</v>
      </c>
      <c r="O372" s="1394" t="s">
        <v>596</v>
      </c>
      <c r="P372" s="258"/>
      <c r="Q372" s="262" t="s">
        <v>449</v>
      </c>
      <c r="R372" s="257" t="s">
        <v>2938</v>
      </c>
      <c r="S372" s="260" t="str">
        <f t="shared" si="5"/>
        <v>CNH1</v>
      </c>
      <c r="T372" s="1394" t="s">
        <v>2750</v>
      </c>
      <c r="W372" s="291" t="s">
        <v>2931</v>
      </c>
      <c r="X372" s="257" t="s">
        <v>2938</v>
      </c>
      <c r="Y372" s="257" t="s">
        <v>3050</v>
      </c>
      <c r="Z372" s="304" t="s">
        <v>596</v>
      </c>
      <c r="AA372" s="257" t="s">
        <v>2952</v>
      </c>
      <c r="AB372" s="304" t="s">
        <v>596</v>
      </c>
      <c r="AC372" s="313" t="s">
        <v>2933</v>
      </c>
      <c r="AD372" s="312">
        <v>0</v>
      </c>
      <c r="AE372" s="313"/>
      <c r="AF372" s="313" t="s">
        <v>2934</v>
      </c>
      <c r="AG372" s="320">
        <v>4279</v>
      </c>
      <c r="AH372" s="320">
        <v>21396</v>
      </c>
      <c r="AI372" s="257" t="s">
        <v>2953</v>
      </c>
      <c r="AJ372" s="257" t="s">
        <v>2953</v>
      </c>
      <c r="AK372" s="313" t="s">
        <v>2933</v>
      </c>
      <c r="AL372" s="312">
        <v>0</v>
      </c>
      <c r="AM372" s="313"/>
      <c r="AN372" s="313" t="s">
        <v>2934</v>
      </c>
      <c r="AO372" s="320">
        <v>4279</v>
      </c>
      <c r="AP372" s="320">
        <v>21396</v>
      </c>
      <c r="AQ372" s="257" t="s">
        <v>2953</v>
      </c>
      <c r="AR372" s="257" t="s">
        <v>2953</v>
      </c>
    </row>
    <row r="373" ht="28.8" spans="2:44">
      <c r="B373" s="342" t="s">
        <v>1173</v>
      </c>
      <c r="C373" s="343" t="s">
        <v>3056</v>
      </c>
      <c r="D373" s="344" t="s">
        <v>3057</v>
      </c>
      <c r="G373" s="1394" t="s">
        <v>2940</v>
      </c>
      <c r="H373" s="1394" t="s">
        <v>2750</v>
      </c>
      <c r="I373" s="1394" t="s">
        <v>2478</v>
      </c>
      <c r="J373" s="1394" t="s">
        <v>539</v>
      </c>
      <c r="L373" s="1394" t="s">
        <v>2940</v>
      </c>
      <c r="M373" s="257" t="s">
        <v>2941</v>
      </c>
      <c r="N373" s="1394" t="s">
        <v>2750</v>
      </c>
      <c r="O373" s="1394" t="s">
        <v>596</v>
      </c>
      <c r="P373" s="258"/>
      <c r="Q373" s="262" t="s">
        <v>2940</v>
      </c>
      <c r="R373" s="257" t="s">
        <v>2941</v>
      </c>
      <c r="S373" s="260" t="str">
        <f t="shared" si="5"/>
        <v>CNH1</v>
      </c>
      <c r="T373" s="1394" t="s">
        <v>2750</v>
      </c>
      <c r="W373" s="291" t="s">
        <v>2949</v>
      </c>
      <c r="X373" s="257" t="s">
        <v>2944</v>
      </c>
      <c r="Y373" s="257" t="s">
        <v>3050</v>
      </c>
      <c r="Z373" s="257" t="s">
        <v>596</v>
      </c>
      <c r="AA373" s="257" t="s">
        <v>2952</v>
      </c>
      <c r="AB373" s="257" t="s">
        <v>596</v>
      </c>
      <c r="AC373" s="257" t="s">
        <v>2933</v>
      </c>
      <c r="AD373" s="312">
        <v>0</v>
      </c>
      <c r="AE373" s="257"/>
      <c r="AF373" s="313" t="s">
        <v>2934</v>
      </c>
      <c r="AG373" s="321">
        <v>4279</v>
      </c>
      <c r="AH373" s="321">
        <v>21396</v>
      </c>
      <c r="AI373" s="257" t="s">
        <v>2953</v>
      </c>
      <c r="AJ373" s="257" t="s">
        <v>2953</v>
      </c>
      <c r="AK373" s="257" t="s">
        <v>2933</v>
      </c>
      <c r="AL373" s="312">
        <v>0</v>
      </c>
      <c r="AM373" s="257"/>
      <c r="AN373" s="313" t="s">
        <v>2934</v>
      </c>
      <c r="AO373" s="321">
        <v>4279</v>
      </c>
      <c r="AP373" s="321">
        <v>21396</v>
      </c>
      <c r="AQ373" s="257" t="s">
        <v>2953</v>
      </c>
      <c r="AR373" s="257" t="s">
        <v>2953</v>
      </c>
    </row>
    <row r="374" spans="2:44">
      <c r="B374" s="342" t="s">
        <v>3058</v>
      </c>
      <c r="C374" s="343" t="s">
        <v>3059</v>
      </c>
      <c r="D374" s="344" t="s">
        <v>3060</v>
      </c>
      <c r="G374" s="1394" t="s">
        <v>2943</v>
      </c>
      <c r="H374" s="1394" t="s">
        <v>2750</v>
      </c>
      <c r="I374" s="1394" t="s">
        <v>2478</v>
      </c>
      <c r="J374" s="1394" t="s">
        <v>539</v>
      </c>
      <c r="L374" s="1394" t="s">
        <v>2943</v>
      </c>
      <c r="M374" s="257" t="s">
        <v>2944</v>
      </c>
      <c r="N374" s="1394" t="s">
        <v>2750</v>
      </c>
      <c r="O374" s="1394" t="s">
        <v>596</v>
      </c>
      <c r="P374" s="258"/>
      <c r="Q374" s="262" t="s">
        <v>2943</v>
      </c>
      <c r="R374" s="257" t="s">
        <v>2944</v>
      </c>
      <c r="S374" s="260" t="str">
        <f t="shared" si="5"/>
        <v>CNH1</v>
      </c>
      <c r="T374" s="1394" t="s">
        <v>2750</v>
      </c>
      <c r="W374" s="291" t="s">
        <v>2931</v>
      </c>
      <c r="X374" s="257" t="s">
        <v>2941</v>
      </c>
      <c r="Y374" s="257" t="s">
        <v>3050</v>
      </c>
      <c r="Z374" s="304" t="s">
        <v>596</v>
      </c>
      <c r="AA374" s="257" t="s">
        <v>2952</v>
      </c>
      <c r="AB374" s="304" t="s">
        <v>2950</v>
      </c>
      <c r="AC374" s="313" t="s">
        <v>2933</v>
      </c>
      <c r="AD374" s="314">
        <v>0</v>
      </c>
      <c r="AE374" s="313"/>
      <c r="AF374" s="313" t="s">
        <v>2934</v>
      </c>
      <c r="AG374" s="320">
        <v>4279</v>
      </c>
      <c r="AH374" s="320">
        <v>21396</v>
      </c>
      <c r="AI374" s="257" t="s">
        <v>2953</v>
      </c>
      <c r="AJ374" s="257" t="s">
        <v>2953</v>
      </c>
      <c r="AK374" s="313" t="s">
        <v>2933</v>
      </c>
      <c r="AL374" s="326">
        <v>0</v>
      </c>
      <c r="AM374" s="313"/>
      <c r="AN374" s="313" t="s">
        <v>2934</v>
      </c>
      <c r="AO374" s="320">
        <v>4279</v>
      </c>
      <c r="AP374" s="320">
        <v>21396</v>
      </c>
      <c r="AQ374" s="257" t="s">
        <v>2953</v>
      </c>
      <c r="AR374" s="257" t="s">
        <v>2953</v>
      </c>
    </row>
    <row r="375" ht="28.8" spans="2:44">
      <c r="B375" s="342" t="s">
        <v>1175</v>
      </c>
      <c r="C375" s="343" t="s">
        <v>3061</v>
      </c>
      <c r="D375" s="344" t="s">
        <v>3062</v>
      </c>
      <c r="G375" s="1394" t="s">
        <v>237</v>
      </c>
      <c r="H375" s="1394" t="s">
        <v>2752</v>
      </c>
      <c r="I375" s="1394" t="s">
        <v>327</v>
      </c>
      <c r="J375" s="1394" t="s">
        <v>539</v>
      </c>
      <c r="L375" s="1394" t="s">
        <v>237</v>
      </c>
      <c r="M375" s="257" t="s">
        <v>2929</v>
      </c>
      <c r="N375" s="1394" t="s">
        <v>2752</v>
      </c>
      <c r="O375" s="1394" t="s">
        <v>596</v>
      </c>
      <c r="P375" s="258"/>
      <c r="Q375" s="262" t="s">
        <v>237</v>
      </c>
      <c r="R375" s="257" t="s">
        <v>2929</v>
      </c>
      <c r="S375" s="260" t="str">
        <f t="shared" si="5"/>
        <v>CNH2</v>
      </c>
      <c r="T375" s="1394" t="s">
        <v>2752</v>
      </c>
      <c r="W375" s="291" t="s">
        <v>2931</v>
      </c>
      <c r="X375" s="257" t="s">
        <v>2929</v>
      </c>
      <c r="Y375" s="257" t="s">
        <v>3063</v>
      </c>
      <c r="Z375" s="257" t="s">
        <v>596</v>
      </c>
      <c r="AA375" s="257" t="s">
        <v>2952</v>
      </c>
      <c r="AB375" s="257" t="s">
        <v>596</v>
      </c>
      <c r="AC375" s="257" t="s">
        <v>2933</v>
      </c>
      <c r="AD375" s="312">
        <v>0</v>
      </c>
      <c r="AE375" s="257"/>
      <c r="AF375" s="313" t="s">
        <v>2934</v>
      </c>
      <c r="AG375" s="320">
        <v>4279</v>
      </c>
      <c r="AH375" s="320">
        <v>21396</v>
      </c>
      <c r="AI375" s="257" t="s">
        <v>2953</v>
      </c>
      <c r="AJ375" s="257" t="s">
        <v>2953</v>
      </c>
      <c r="AK375" s="257" t="s">
        <v>2933</v>
      </c>
      <c r="AL375" s="312">
        <v>0</v>
      </c>
      <c r="AM375" s="257"/>
      <c r="AN375" s="313" t="s">
        <v>2934</v>
      </c>
      <c r="AO375" s="320">
        <v>4279</v>
      </c>
      <c r="AP375" s="320">
        <v>21396</v>
      </c>
      <c r="AQ375" s="257" t="s">
        <v>2953</v>
      </c>
      <c r="AR375" s="257" t="s">
        <v>2953</v>
      </c>
    </row>
    <row r="376" ht="26.3" spans="2:44">
      <c r="B376" s="342" t="s">
        <v>1177</v>
      </c>
      <c r="C376" s="343" t="s">
        <v>3064</v>
      </c>
      <c r="D376" s="344" t="s">
        <v>3065</v>
      </c>
      <c r="G376" s="1394" t="s">
        <v>205</v>
      </c>
      <c r="H376" s="1394" t="s">
        <v>2752</v>
      </c>
      <c r="I376" s="1394" t="s">
        <v>327</v>
      </c>
      <c r="J376" s="1394" t="s">
        <v>539</v>
      </c>
      <c r="L376" s="1394" t="s">
        <v>205</v>
      </c>
      <c r="M376" s="257" t="s">
        <v>2936</v>
      </c>
      <c r="N376" s="1394" t="s">
        <v>2752</v>
      </c>
      <c r="O376" s="1394" t="s">
        <v>596</v>
      </c>
      <c r="P376" s="258"/>
      <c r="Q376" s="262" t="s">
        <v>205</v>
      </c>
      <c r="R376" s="257" t="s">
        <v>2936</v>
      </c>
      <c r="S376" s="260" t="str">
        <f t="shared" si="5"/>
        <v>CNH2</v>
      </c>
      <c r="T376" s="1394" t="s">
        <v>2752</v>
      </c>
      <c r="W376" s="291" t="s">
        <v>2931</v>
      </c>
      <c r="X376" s="257" t="s">
        <v>2936</v>
      </c>
      <c r="Y376" s="257" t="s">
        <v>3063</v>
      </c>
      <c r="Z376" s="304" t="s">
        <v>596</v>
      </c>
      <c r="AA376" s="257" t="s">
        <v>2952</v>
      </c>
      <c r="AB376" s="304" t="s">
        <v>596</v>
      </c>
      <c r="AC376" s="313" t="s">
        <v>2933</v>
      </c>
      <c r="AD376" s="312">
        <v>0</v>
      </c>
      <c r="AE376" s="313"/>
      <c r="AF376" s="313" t="s">
        <v>2934</v>
      </c>
      <c r="AG376" s="320">
        <v>4279</v>
      </c>
      <c r="AH376" s="320">
        <v>21396</v>
      </c>
      <c r="AI376" s="257" t="s">
        <v>2953</v>
      </c>
      <c r="AJ376" s="257" t="s">
        <v>2953</v>
      </c>
      <c r="AK376" s="313" t="s">
        <v>2933</v>
      </c>
      <c r="AL376" s="312">
        <v>0</v>
      </c>
      <c r="AM376" s="313"/>
      <c r="AN376" s="313" t="s">
        <v>2934</v>
      </c>
      <c r="AO376" s="320">
        <v>4279</v>
      </c>
      <c r="AP376" s="320">
        <v>21396</v>
      </c>
      <c r="AQ376" s="257" t="s">
        <v>2953</v>
      </c>
      <c r="AR376" s="257" t="s">
        <v>2953</v>
      </c>
    </row>
    <row r="377" ht="28.8" spans="2:44">
      <c r="B377" s="342" t="s">
        <v>1179</v>
      </c>
      <c r="C377" s="343" t="s">
        <v>3066</v>
      </c>
      <c r="D377" s="344" t="s">
        <v>3067</v>
      </c>
      <c r="G377" s="1394" t="s">
        <v>449</v>
      </c>
      <c r="H377" s="1394" t="s">
        <v>2752</v>
      </c>
      <c r="I377" s="1394" t="s">
        <v>327</v>
      </c>
      <c r="J377" s="1394" t="s">
        <v>539</v>
      </c>
      <c r="L377" s="1394" t="s">
        <v>449</v>
      </c>
      <c r="M377" s="257" t="s">
        <v>2938</v>
      </c>
      <c r="N377" s="1394" t="s">
        <v>2752</v>
      </c>
      <c r="O377" s="1394" t="s">
        <v>596</v>
      </c>
      <c r="P377" s="258"/>
      <c r="Q377" s="262" t="s">
        <v>449</v>
      </c>
      <c r="R377" s="257" t="s">
        <v>2938</v>
      </c>
      <c r="S377" s="260" t="str">
        <f t="shared" si="5"/>
        <v>CNH2</v>
      </c>
      <c r="T377" s="1394" t="s">
        <v>2752</v>
      </c>
      <c r="W377" s="291" t="s">
        <v>2931</v>
      </c>
      <c r="X377" s="257" t="s">
        <v>2938</v>
      </c>
      <c r="Y377" s="257" t="s">
        <v>3063</v>
      </c>
      <c r="Z377" s="304" t="s">
        <v>596</v>
      </c>
      <c r="AA377" s="257" t="s">
        <v>2952</v>
      </c>
      <c r="AB377" s="304" t="s">
        <v>596</v>
      </c>
      <c r="AC377" s="313" t="s">
        <v>2933</v>
      </c>
      <c r="AD377" s="312">
        <v>0</v>
      </c>
      <c r="AE377" s="313"/>
      <c r="AF377" s="313" t="s">
        <v>2934</v>
      </c>
      <c r="AG377" s="320">
        <v>4279</v>
      </c>
      <c r="AH377" s="320">
        <v>21396</v>
      </c>
      <c r="AI377" s="257" t="s">
        <v>2953</v>
      </c>
      <c r="AJ377" s="257" t="s">
        <v>2953</v>
      </c>
      <c r="AK377" s="313" t="s">
        <v>2933</v>
      </c>
      <c r="AL377" s="312">
        <v>0</v>
      </c>
      <c r="AM377" s="313"/>
      <c r="AN377" s="313" t="s">
        <v>2934</v>
      </c>
      <c r="AO377" s="320">
        <v>4279</v>
      </c>
      <c r="AP377" s="320">
        <v>21396</v>
      </c>
      <c r="AQ377" s="257" t="s">
        <v>2953</v>
      </c>
      <c r="AR377" s="257" t="s">
        <v>2953</v>
      </c>
    </row>
    <row r="378" ht="28.8" spans="2:44">
      <c r="B378" s="342" t="s">
        <v>1199</v>
      </c>
      <c r="C378" s="343" t="s">
        <v>3068</v>
      </c>
      <c r="D378" s="344" t="s">
        <v>3069</v>
      </c>
      <c r="G378" s="1394" t="s">
        <v>2940</v>
      </c>
      <c r="H378" s="1394" t="s">
        <v>2752</v>
      </c>
      <c r="I378" s="1394" t="s">
        <v>327</v>
      </c>
      <c r="J378" s="1394" t="s">
        <v>539</v>
      </c>
      <c r="L378" s="1394" t="s">
        <v>2940</v>
      </c>
      <c r="M378" s="257" t="s">
        <v>2941</v>
      </c>
      <c r="N378" s="1394" t="s">
        <v>2752</v>
      </c>
      <c r="O378" s="1394" t="s">
        <v>596</v>
      </c>
      <c r="P378" s="258"/>
      <c r="Q378" s="262" t="s">
        <v>2940</v>
      </c>
      <c r="R378" s="257" t="s">
        <v>2941</v>
      </c>
      <c r="S378" s="260" t="str">
        <f t="shared" si="5"/>
        <v>CNH2</v>
      </c>
      <c r="T378" s="1394" t="s">
        <v>2752</v>
      </c>
      <c r="W378" s="291" t="s">
        <v>2949</v>
      </c>
      <c r="X378" s="257" t="s">
        <v>2944</v>
      </c>
      <c r="Y378" s="257" t="s">
        <v>3063</v>
      </c>
      <c r="Z378" s="257" t="s">
        <v>596</v>
      </c>
      <c r="AA378" s="257" t="s">
        <v>2952</v>
      </c>
      <c r="AB378" s="257" t="s">
        <v>596</v>
      </c>
      <c r="AC378" s="257" t="s">
        <v>2933</v>
      </c>
      <c r="AD378" s="312">
        <v>0</v>
      </c>
      <c r="AE378" s="257"/>
      <c r="AF378" s="313" t="s">
        <v>2934</v>
      </c>
      <c r="AG378" s="321">
        <v>4279</v>
      </c>
      <c r="AH378" s="321">
        <v>21396</v>
      </c>
      <c r="AI378" s="257" t="s">
        <v>2953</v>
      </c>
      <c r="AJ378" s="257" t="s">
        <v>2953</v>
      </c>
      <c r="AK378" s="257" t="s">
        <v>2933</v>
      </c>
      <c r="AL378" s="312">
        <v>0</v>
      </c>
      <c r="AM378" s="257"/>
      <c r="AN378" s="313" t="s">
        <v>2934</v>
      </c>
      <c r="AO378" s="321">
        <v>4279</v>
      </c>
      <c r="AP378" s="321">
        <v>21396</v>
      </c>
      <c r="AQ378" s="257" t="s">
        <v>2953</v>
      </c>
      <c r="AR378" s="257" t="s">
        <v>2953</v>
      </c>
    </row>
    <row r="379" spans="2:44">
      <c r="B379" s="342" t="s">
        <v>1201</v>
      </c>
      <c r="C379" s="343" t="s">
        <v>3070</v>
      </c>
      <c r="D379" s="344" t="s">
        <v>3071</v>
      </c>
      <c r="G379" s="1394" t="s">
        <v>2943</v>
      </c>
      <c r="H379" s="1394" t="s">
        <v>2752</v>
      </c>
      <c r="I379" s="1394" t="s">
        <v>327</v>
      </c>
      <c r="J379" s="1394" t="s">
        <v>539</v>
      </c>
      <c r="L379" s="1394" t="s">
        <v>2943</v>
      </c>
      <c r="M379" s="257" t="s">
        <v>2944</v>
      </c>
      <c r="N379" s="1394" t="s">
        <v>2752</v>
      </c>
      <c r="O379" s="1394" t="s">
        <v>596</v>
      </c>
      <c r="P379" s="258"/>
      <c r="Q379" s="262" t="s">
        <v>2943</v>
      </c>
      <c r="R379" s="257" t="s">
        <v>2944</v>
      </c>
      <c r="S379" s="260" t="str">
        <f t="shared" si="5"/>
        <v>CNH2</v>
      </c>
      <c r="T379" s="1394" t="s">
        <v>2752</v>
      </c>
      <c r="W379" s="291" t="s">
        <v>2931</v>
      </c>
      <c r="X379" s="257" t="s">
        <v>2941</v>
      </c>
      <c r="Y379" s="257" t="s">
        <v>3063</v>
      </c>
      <c r="Z379" s="304" t="s">
        <v>596</v>
      </c>
      <c r="AA379" s="257" t="s">
        <v>2952</v>
      </c>
      <c r="AB379" s="304" t="s">
        <v>2950</v>
      </c>
      <c r="AC379" s="313" t="s">
        <v>2933</v>
      </c>
      <c r="AD379" s="314">
        <v>0</v>
      </c>
      <c r="AE379" s="313"/>
      <c r="AF379" s="313" t="s">
        <v>2934</v>
      </c>
      <c r="AG379" s="320">
        <v>4279</v>
      </c>
      <c r="AH379" s="320">
        <v>21396</v>
      </c>
      <c r="AI379" s="257" t="s">
        <v>2953</v>
      </c>
      <c r="AJ379" s="257" t="s">
        <v>2953</v>
      </c>
      <c r="AK379" s="313" t="s">
        <v>2933</v>
      </c>
      <c r="AL379" s="326">
        <v>0</v>
      </c>
      <c r="AM379" s="313"/>
      <c r="AN379" s="313" t="s">
        <v>2934</v>
      </c>
      <c r="AO379" s="320">
        <v>4279</v>
      </c>
      <c r="AP379" s="320">
        <v>21396</v>
      </c>
      <c r="AQ379" s="257" t="s">
        <v>2953</v>
      </c>
      <c r="AR379" s="257" t="s">
        <v>2953</v>
      </c>
    </row>
    <row r="380" ht="28.8" spans="2:44">
      <c r="B380" s="342" t="s">
        <v>1203</v>
      </c>
      <c r="C380" s="343" t="s">
        <v>1204</v>
      </c>
      <c r="D380" s="344" t="s">
        <v>3072</v>
      </c>
      <c r="G380" s="1396" t="s">
        <v>237</v>
      </c>
      <c r="H380" s="1396" t="s">
        <v>2754</v>
      </c>
      <c r="I380" s="1396" t="s">
        <v>2296</v>
      </c>
      <c r="J380" s="1396" t="s">
        <v>539</v>
      </c>
      <c r="L380" s="1396" t="s">
        <v>237</v>
      </c>
      <c r="M380" s="347" t="s">
        <v>2929</v>
      </c>
      <c r="N380" s="1396" t="s">
        <v>2754</v>
      </c>
      <c r="O380" s="1396" t="s">
        <v>596</v>
      </c>
      <c r="P380" s="348"/>
      <c r="Q380" s="349" t="s">
        <v>237</v>
      </c>
      <c r="R380" s="347" t="s">
        <v>2929</v>
      </c>
      <c r="S380" s="350" t="str">
        <f t="shared" ref="S380:S384" si="6">CONCATENATE("CN",T380)</f>
        <v>CNH3</v>
      </c>
      <c r="T380" s="1396" t="s">
        <v>2754</v>
      </c>
      <c r="W380" s="291" t="s">
        <v>2931</v>
      </c>
      <c r="X380" s="257" t="s">
        <v>2929</v>
      </c>
      <c r="Y380" s="257" t="s">
        <v>3073</v>
      </c>
      <c r="Z380" s="257" t="s">
        <v>596</v>
      </c>
      <c r="AA380" s="257" t="s">
        <v>2952</v>
      </c>
      <c r="AB380" s="257" t="s">
        <v>596</v>
      </c>
      <c r="AC380" s="257" t="s">
        <v>2933</v>
      </c>
      <c r="AD380" s="312">
        <v>0</v>
      </c>
      <c r="AE380" s="257"/>
      <c r="AF380" s="313" t="s">
        <v>2934</v>
      </c>
      <c r="AG380" s="320">
        <v>4279</v>
      </c>
      <c r="AH380" s="320">
        <v>21396</v>
      </c>
      <c r="AI380" s="257" t="s">
        <v>2953</v>
      </c>
      <c r="AJ380" s="257" t="s">
        <v>2953</v>
      </c>
      <c r="AK380" s="257" t="s">
        <v>2933</v>
      </c>
      <c r="AL380" s="312">
        <v>0</v>
      </c>
      <c r="AM380" s="257"/>
      <c r="AN380" s="313" t="s">
        <v>2934</v>
      </c>
      <c r="AO380" s="320">
        <v>4279</v>
      </c>
      <c r="AP380" s="320">
        <v>21396</v>
      </c>
      <c r="AQ380" s="257" t="s">
        <v>2953</v>
      </c>
      <c r="AR380" s="257" t="s">
        <v>2953</v>
      </c>
    </row>
    <row r="381" ht="28.8" spans="2:44">
      <c r="B381" s="342" t="s">
        <v>3074</v>
      </c>
      <c r="C381" s="343" t="s">
        <v>3075</v>
      </c>
      <c r="D381" s="344" t="s">
        <v>3076</v>
      </c>
      <c r="G381" s="1396" t="s">
        <v>205</v>
      </c>
      <c r="H381" s="1396" t="s">
        <v>2754</v>
      </c>
      <c r="I381" s="1396" t="s">
        <v>2296</v>
      </c>
      <c r="J381" s="1396" t="s">
        <v>539</v>
      </c>
      <c r="L381" s="1396" t="s">
        <v>205</v>
      </c>
      <c r="M381" s="347" t="s">
        <v>2936</v>
      </c>
      <c r="N381" s="1396" t="s">
        <v>2754</v>
      </c>
      <c r="O381" s="1396" t="s">
        <v>596</v>
      </c>
      <c r="P381" s="348"/>
      <c r="Q381" s="349" t="s">
        <v>205</v>
      </c>
      <c r="R381" s="347" t="s">
        <v>2936</v>
      </c>
      <c r="S381" s="350" t="str">
        <f t="shared" si="6"/>
        <v>CNH3</v>
      </c>
      <c r="T381" s="1396" t="s">
        <v>2754</v>
      </c>
      <c r="W381" s="291" t="s">
        <v>2931</v>
      </c>
      <c r="X381" s="257" t="s">
        <v>2936</v>
      </c>
      <c r="Y381" s="257" t="s">
        <v>3073</v>
      </c>
      <c r="Z381" s="304" t="s">
        <v>596</v>
      </c>
      <c r="AA381" s="257" t="s">
        <v>2952</v>
      </c>
      <c r="AB381" s="304" t="s">
        <v>596</v>
      </c>
      <c r="AC381" s="313" t="s">
        <v>2933</v>
      </c>
      <c r="AD381" s="312">
        <v>0</v>
      </c>
      <c r="AE381" s="313"/>
      <c r="AF381" s="313" t="s">
        <v>2934</v>
      </c>
      <c r="AG381" s="320">
        <v>4279</v>
      </c>
      <c r="AH381" s="320">
        <v>21396</v>
      </c>
      <c r="AI381" s="257" t="s">
        <v>2953</v>
      </c>
      <c r="AJ381" s="257" t="s">
        <v>2953</v>
      </c>
      <c r="AK381" s="313" t="s">
        <v>2933</v>
      </c>
      <c r="AL381" s="312">
        <v>0</v>
      </c>
      <c r="AM381" s="313"/>
      <c r="AN381" s="313" t="s">
        <v>2934</v>
      </c>
      <c r="AO381" s="320">
        <v>4279</v>
      </c>
      <c r="AP381" s="320">
        <v>21396</v>
      </c>
      <c r="AQ381" s="257" t="s">
        <v>2953</v>
      </c>
      <c r="AR381" s="257" t="s">
        <v>2953</v>
      </c>
    </row>
    <row r="382" spans="2:44">
      <c r="B382" s="342"/>
      <c r="C382" s="343"/>
      <c r="D382" s="344"/>
      <c r="G382" s="1396" t="s">
        <v>449</v>
      </c>
      <c r="H382" s="1396" t="s">
        <v>2754</v>
      </c>
      <c r="I382" s="1396" t="s">
        <v>2296</v>
      </c>
      <c r="J382" s="1396" t="s">
        <v>539</v>
      </c>
      <c r="L382" s="1396" t="s">
        <v>449</v>
      </c>
      <c r="M382" s="347" t="s">
        <v>2938</v>
      </c>
      <c r="N382" s="1396" t="s">
        <v>2754</v>
      </c>
      <c r="O382" s="1396" t="s">
        <v>596</v>
      </c>
      <c r="P382" s="348"/>
      <c r="Q382" s="349" t="s">
        <v>449</v>
      </c>
      <c r="R382" s="347" t="s">
        <v>2938</v>
      </c>
      <c r="S382" s="350" t="str">
        <f t="shared" si="6"/>
        <v>CNH3</v>
      </c>
      <c r="T382" s="1396" t="s">
        <v>2754</v>
      </c>
      <c r="W382" s="291" t="s">
        <v>2931</v>
      </c>
      <c r="X382" s="257" t="s">
        <v>2938</v>
      </c>
      <c r="Y382" s="257" t="s">
        <v>3073</v>
      </c>
      <c r="Z382" s="304" t="s">
        <v>596</v>
      </c>
      <c r="AA382" s="257" t="s">
        <v>2952</v>
      </c>
      <c r="AB382" s="304" t="s">
        <v>596</v>
      </c>
      <c r="AC382" s="313" t="s">
        <v>2933</v>
      </c>
      <c r="AD382" s="312">
        <v>0</v>
      </c>
      <c r="AE382" s="313"/>
      <c r="AF382" s="313" t="s">
        <v>2934</v>
      </c>
      <c r="AG382" s="320">
        <v>4279</v>
      </c>
      <c r="AH382" s="320">
        <v>21396</v>
      </c>
      <c r="AI382" s="257" t="s">
        <v>2953</v>
      </c>
      <c r="AJ382" s="257" t="s">
        <v>2953</v>
      </c>
      <c r="AK382" s="313" t="s">
        <v>2933</v>
      </c>
      <c r="AL382" s="312">
        <v>0</v>
      </c>
      <c r="AM382" s="313"/>
      <c r="AN382" s="313" t="s">
        <v>2934</v>
      </c>
      <c r="AO382" s="320">
        <v>4279</v>
      </c>
      <c r="AP382" s="320">
        <v>21396</v>
      </c>
      <c r="AQ382" s="257" t="s">
        <v>2953</v>
      </c>
      <c r="AR382" s="257" t="s">
        <v>2953</v>
      </c>
    </row>
    <row r="383" spans="7:44">
      <c r="G383" s="1396" t="s">
        <v>2940</v>
      </c>
      <c r="H383" s="1396" t="s">
        <v>2754</v>
      </c>
      <c r="I383" s="1396" t="s">
        <v>2296</v>
      </c>
      <c r="J383" s="1396" t="s">
        <v>539</v>
      </c>
      <c r="L383" s="1396" t="s">
        <v>2940</v>
      </c>
      <c r="M383" s="347" t="s">
        <v>2941</v>
      </c>
      <c r="N383" s="1396" t="s">
        <v>2754</v>
      </c>
      <c r="O383" s="1396" t="s">
        <v>596</v>
      </c>
      <c r="P383" s="348"/>
      <c r="Q383" s="349" t="s">
        <v>2940</v>
      </c>
      <c r="R383" s="347" t="s">
        <v>2941</v>
      </c>
      <c r="S383" s="350" t="str">
        <f t="shared" si="6"/>
        <v>CNH3</v>
      </c>
      <c r="T383" s="1396" t="s">
        <v>2754</v>
      </c>
      <c r="W383" s="291" t="s">
        <v>2949</v>
      </c>
      <c r="X383" s="257" t="s">
        <v>2944</v>
      </c>
      <c r="Y383" s="257" t="s">
        <v>3073</v>
      </c>
      <c r="Z383" s="257" t="s">
        <v>596</v>
      </c>
      <c r="AA383" s="257" t="s">
        <v>2952</v>
      </c>
      <c r="AB383" s="257" t="s">
        <v>596</v>
      </c>
      <c r="AC383" s="257" t="s">
        <v>2933</v>
      </c>
      <c r="AD383" s="312">
        <v>0</v>
      </c>
      <c r="AE383" s="257"/>
      <c r="AF383" s="313" t="s">
        <v>2934</v>
      </c>
      <c r="AG383" s="321">
        <v>4279</v>
      </c>
      <c r="AH383" s="321">
        <v>21396</v>
      </c>
      <c r="AI383" s="257" t="s">
        <v>2953</v>
      </c>
      <c r="AJ383" s="257" t="s">
        <v>2953</v>
      </c>
      <c r="AK383" s="257" t="s">
        <v>2933</v>
      </c>
      <c r="AL383" s="312">
        <v>0</v>
      </c>
      <c r="AM383" s="257"/>
      <c r="AN383" s="313" t="s">
        <v>2934</v>
      </c>
      <c r="AO383" s="321">
        <v>4279</v>
      </c>
      <c r="AP383" s="321">
        <v>21396</v>
      </c>
      <c r="AQ383" s="257" t="s">
        <v>2953</v>
      </c>
      <c r="AR383" s="257" t="s">
        <v>2953</v>
      </c>
    </row>
    <row r="384" spans="2:44">
      <c r="B384" s="345" t="s">
        <v>1881</v>
      </c>
      <c r="C384" s="345" t="s">
        <v>3077</v>
      </c>
      <c r="D384" s="345"/>
      <c r="G384" s="1396" t="s">
        <v>2943</v>
      </c>
      <c r="H384" s="1396" t="s">
        <v>2754</v>
      </c>
      <c r="I384" s="1396" t="s">
        <v>2296</v>
      </c>
      <c r="J384" s="1396" t="s">
        <v>539</v>
      </c>
      <c r="L384" s="1396" t="s">
        <v>2943</v>
      </c>
      <c r="M384" s="347" t="s">
        <v>2944</v>
      </c>
      <c r="N384" s="1396" t="s">
        <v>2754</v>
      </c>
      <c r="O384" s="1396" t="s">
        <v>596</v>
      </c>
      <c r="P384" s="348"/>
      <c r="Q384" s="349" t="s">
        <v>2943</v>
      </c>
      <c r="R384" s="347" t="s">
        <v>2944</v>
      </c>
      <c r="S384" s="350" t="str">
        <f t="shared" si="6"/>
        <v>CNH3</v>
      </c>
      <c r="T384" s="1396" t="s">
        <v>2754</v>
      </c>
      <c r="W384" s="291" t="s">
        <v>2931</v>
      </c>
      <c r="X384" s="257" t="s">
        <v>2941</v>
      </c>
      <c r="Y384" s="257" t="s">
        <v>3073</v>
      </c>
      <c r="Z384" s="304" t="s">
        <v>596</v>
      </c>
      <c r="AA384" s="257" t="s">
        <v>2952</v>
      </c>
      <c r="AB384" s="304" t="s">
        <v>2950</v>
      </c>
      <c r="AC384" s="313" t="s">
        <v>2933</v>
      </c>
      <c r="AD384" s="314">
        <v>0</v>
      </c>
      <c r="AE384" s="313"/>
      <c r="AF384" s="313" t="s">
        <v>2934</v>
      </c>
      <c r="AG384" s="320">
        <v>4279</v>
      </c>
      <c r="AH384" s="320">
        <v>21396</v>
      </c>
      <c r="AI384" s="257" t="s">
        <v>2953</v>
      </c>
      <c r="AJ384" s="257" t="s">
        <v>2953</v>
      </c>
      <c r="AK384" s="313" t="s">
        <v>2933</v>
      </c>
      <c r="AL384" s="326">
        <v>0</v>
      </c>
      <c r="AM384" s="313"/>
      <c r="AN384" s="313" t="s">
        <v>2934</v>
      </c>
      <c r="AO384" s="320">
        <v>4279</v>
      </c>
      <c r="AP384" s="320">
        <v>21396</v>
      </c>
      <c r="AQ384" s="257" t="s">
        <v>2953</v>
      </c>
      <c r="AR384" s="257" t="s">
        <v>2953</v>
      </c>
    </row>
    <row r="385" spans="2:44">
      <c r="B385" s="80" t="s">
        <v>73</v>
      </c>
      <c r="C385" s="80" t="s">
        <v>73</v>
      </c>
      <c r="D385" s="80"/>
      <c r="G385" s="1396" t="s">
        <v>237</v>
      </c>
      <c r="H385" s="1396" t="s">
        <v>2756</v>
      </c>
      <c r="I385" s="1396" t="s">
        <v>2553</v>
      </c>
      <c r="J385" s="1396" t="s">
        <v>539</v>
      </c>
      <c r="L385" s="1396" t="s">
        <v>237</v>
      </c>
      <c r="M385" s="347" t="s">
        <v>2929</v>
      </c>
      <c r="N385" s="1396" t="s">
        <v>2756</v>
      </c>
      <c r="O385" s="1396" t="s">
        <v>596</v>
      </c>
      <c r="P385" s="348"/>
      <c r="Q385" s="349" t="s">
        <v>237</v>
      </c>
      <c r="R385" s="347" t="s">
        <v>2929</v>
      </c>
      <c r="S385" s="350" t="str">
        <f t="shared" ref="S385:S404" si="7">CONCATENATE("CN",T385)</f>
        <v>CNH4</v>
      </c>
      <c r="T385" s="1396" t="s">
        <v>2756</v>
      </c>
      <c r="W385" s="291" t="s">
        <v>2931</v>
      </c>
      <c r="X385" s="257" t="s">
        <v>2929</v>
      </c>
      <c r="Y385" s="257" t="s">
        <v>3078</v>
      </c>
      <c r="Z385" s="257" t="s">
        <v>596</v>
      </c>
      <c r="AA385" s="257" t="s">
        <v>2952</v>
      </c>
      <c r="AB385" s="257" t="s">
        <v>596</v>
      </c>
      <c r="AC385" s="257" t="s">
        <v>2933</v>
      </c>
      <c r="AD385" s="312">
        <v>0</v>
      </c>
      <c r="AE385" s="257"/>
      <c r="AF385" s="313" t="s">
        <v>2934</v>
      </c>
      <c r="AG385" s="320">
        <v>4279</v>
      </c>
      <c r="AH385" s="320">
        <v>21396</v>
      </c>
      <c r="AI385" s="257" t="s">
        <v>2953</v>
      </c>
      <c r="AJ385" s="257" t="s">
        <v>2953</v>
      </c>
      <c r="AK385" s="257" t="s">
        <v>2933</v>
      </c>
      <c r="AL385" s="312">
        <v>0</v>
      </c>
      <c r="AM385" s="257"/>
      <c r="AN385" s="313" t="s">
        <v>2934</v>
      </c>
      <c r="AO385" s="320">
        <v>4279</v>
      </c>
      <c r="AP385" s="320">
        <v>21396</v>
      </c>
      <c r="AQ385" s="257" t="s">
        <v>2953</v>
      </c>
      <c r="AR385" s="257" t="s">
        <v>2953</v>
      </c>
    </row>
    <row r="386" spans="2:44">
      <c r="B386" s="351" t="s">
        <v>1768</v>
      </c>
      <c r="C386" s="352"/>
      <c r="D386" s="353"/>
      <c r="G386" s="1396" t="s">
        <v>205</v>
      </c>
      <c r="H386" s="1396" t="s">
        <v>2756</v>
      </c>
      <c r="I386" s="1396" t="s">
        <v>2553</v>
      </c>
      <c r="J386" s="1396" t="s">
        <v>539</v>
      </c>
      <c r="L386" s="1396" t="s">
        <v>205</v>
      </c>
      <c r="M386" s="347" t="s">
        <v>2936</v>
      </c>
      <c r="N386" s="1396" t="s">
        <v>2756</v>
      </c>
      <c r="O386" s="1396" t="s">
        <v>596</v>
      </c>
      <c r="P386" s="348"/>
      <c r="Q386" s="349" t="s">
        <v>205</v>
      </c>
      <c r="R386" s="347" t="s">
        <v>2936</v>
      </c>
      <c r="S386" s="350" t="str">
        <f t="shared" si="7"/>
        <v>CNH4</v>
      </c>
      <c r="T386" s="1396" t="s">
        <v>2756</v>
      </c>
      <c r="W386" s="291" t="s">
        <v>2931</v>
      </c>
      <c r="X386" s="257" t="s">
        <v>2936</v>
      </c>
      <c r="Y386" s="257" t="s">
        <v>3078</v>
      </c>
      <c r="Z386" s="304" t="s">
        <v>596</v>
      </c>
      <c r="AA386" s="257" t="s">
        <v>2952</v>
      </c>
      <c r="AB386" s="304" t="s">
        <v>596</v>
      </c>
      <c r="AC386" s="313" t="s">
        <v>2933</v>
      </c>
      <c r="AD386" s="312">
        <v>0</v>
      </c>
      <c r="AE386" s="313"/>
      <c r="AF386" s="313" t="s">
        <v>2934</v>
      </c>
      <c r="AG386" s="320">
        <v>4279</v>
      </c>
      <c r="AH386" s="320">
        <v>21396</v>
      </c>
      <c r="AI386" s="257" t="s">
        <v>2953</v>
      </c>
      <c r="AJ386" s="257" t="s">
        <v>2953</v>
      </c>
      <c r="AK386" s="313" t="s">
        <v>2933</v>
      </c>
      <c r="AL386" s="312">
        <v>0</v>
      </c>
      <c r="AM386" s="313"/>
      <c r="AN386" s="313" t="s">
        <v>2934</v>
      </c>
      <c r="AO386" s="320">
        <v>4279</v>
      </c>
      <c r="AP386" s="320">
        <v>21396</v>
      </c>
      <c r="AQ386" s="257" t="s">
        <v>2953</v>
      </c>
      <c r="AR386" s="257" t="s">
        <v>2953</v>
      </c>
    </row>
    <row r="387" spans="2:44">
      <c r="B387" s="86"/>
      <c r="C387" s="86"/>
      <c r="D387" s="86"/>
      <c r="G387" s="1396" t="s">
        <v>449</v>
      </c>
      <c r="H387" s="1396" t="s">
        <v>2756</v>
      </c>
      <c r="I387" s="1396" t="s">
        <v>2553</v>
      </c>
      <c r="J387" s="1396" t="s">
        <v>539</v>
      </c>
      <c r="L387" s="1396" t="s">
        <v>449</v>
      </c>
      <c r="M387" s="347" t="s">
        <v>2938</v>
      </c>
      <c r="N387" s="1396" t="s">
        <v>2756</v>
      </c>
      <c r="O387" s="1396" t="s">
        <v>596</v>
      </c>
      <c r="P387" s="348"/>
      <c r="Q387" s="349" t="s">
        <v>449</v>
      </c>
      <c r="R387" s="347" t="s">
        <v>2938</v>
      </c>
      <c r="S387" s="350" t="str">
        <f t="shared" si="7"/>
        <v>CNH4</v>
      </c>
      <c r="T387" s="1396" t="s">
        <v>2756</v>
      </c>
      <c r="W387" s="291" t="s">
        <v>2931</v>
      </c>
      <c r="X387" s="257" t="s">
        <v>2938</v>
      </c>
      <c r="Y387" s="257" t="s">
        <v>3078</v>
      </c>
      <c r="Z387" s="304" t="s">
        <v>596</v>
      </c>
      <c r="AA387" s="257" t="s">
        <v>2952</v>
      </c>
      <c r="AB387" s="304" t="s">
        <v>596</v>
      </c>
      <c r="AC387" s="313" t="s">
        <v>2933</v>
      </c>
      <c r="AD387" s="312">
        <v>0</v>
      </c>
      <c r="AE387" s="313"/>
      <c r="AF387" s="313" t="s">
        <v>2934</v>
      </c>
      <c r="AG387" s="320">
        <v>4279</v>
      </c>
      <c r="AH387" s="320">
        <v>21396</v>
      </c>
      <c r="AI387" s="257" t="s">
        <v>2953</v>
      </c>
      <c r="AJ387" s="257" t="s">
        <v>2953</v>
      </c>
      <c r="AK387" s="313" t="s">
        <v>2933</v>
      </c>
      <c r="AL387" s="312">
        <v>0</v>
      </c>
      <c r="AM387" s="313"/>
      <c r="AN387" s="313" t="s">
        <v>2934</v>
      </c>
      <c r="AO387" s="320">
        <v>4279</v>
      </c>
      <c r="AP387" s="320">
        <v>21396</v>
      </c>
      <c r="AQ387" s="257" t="s">
        <v>2953</v>
      </c>
      <c r="AR387" s="257" t="s">
        <v>2953</v>
      </c>
    </row>
    <row r="388" spans="7:44">
      <c r="G388" s="1396" t="s">
        <v>2940</v>
      </c>
      <c r="H388" s="1396" t="s">
        <v>2756</v>
      </c>
      <c r="I388" s="1396" t="s">
        <v>2553</v>
      </c>
      <c r="J388" s="1396" t="s">
        <v>539</v>
      </c>
      <c r="L388" s="1396" t="s">
        <v>2940</v>
      </c>
      <c r="M388" s="347" t="s">
        <v>2941</v>
      </c>
      <c r="N388" s="1396" t="s">
        <v>2756</v>
      </c>
      <c r="O388" s="1396" t="s">
        <v>596</v>
      </c>
      <c r="P388" s="348"/>
      <c r="Q388" s="349" t="s">
        <v>2940</v>
      </c>
      <c r="R388" s="347" t="s">
        <v>2941</v>
      </c>
      <c r="S388" s="350" t="str">
        <f t="shared" si="7"/>
        <v>CNH4</v>
      </c>
      <c r="T388" s="1396" t="s">
        <v>2756</v>
      </c>
      <c r="W388" s="291" t="s">
        <v>2949</v>
      </c>
      <c r="X388" s="257" t="s">
        <v>2944</v>
      </c>
      <c r="Y388" s="257" t="s">
        <v>3078</v>
      </c>
      <c r="Z388" s="257" t="s">
        <v>596</v>
      </c>
      <c r="AA388" s="257" t="s">
        <v>2952</v>
      </c>
      <c r="AB388" s="257" t="s">
        <v>596</v>
      </c>
      <c r="AC388" s="257" t="s">
        <v>2933</v>
      </c>
      <c r="AD388" s="312">
        <v>0</v>
      </c>
      <c r="AE388" s="257"/>
      <c r="AF388" s="313" t="s">
        <v>2934</v>
      </c>
      <c r="AG388" s="321">
        <v>4279</v>
      </c>
      <c r="AH388" s="321">
        <v>21396</v>
      </c>
      <c r="AI388" s="257" t="s">
        <v>2953</v>
      </c>
      <c r="AJ388" s="257" t="s">
        <v>2953</v>
      </c>
      <c r="AK388" s="257" t="s">
        <v>2933</v>
      </c>
      <c r="AL388" s="312">
        <v>0</v>
      </c>
      <c r="AM388" s="257"/>
      <c r="AN388" s="313" t="s">
        <v>2934</v>
      </c>
      <c r="AO388" s="321">
        <v>4279</v>
      </c>
      <c r="AP388" s="321">
        <v>21396</v>
      </c>
      <c r="AQ388" s="257" t="s">
        <v>2953</v>
      </c>
      <c r="AR388" s="257" t="s">
        <v>2953</v>
      </c>
    </row>
    <row r="389" spans="7:44">
      <c r="G389" s="1396" t="s">
        <v>2943</v>
      </c>
      <c r="H389" s="1396" t="s">
        <v>2756</v>
      </c>
      <c r="I389" s="1396" t="s">
        <v>2553</v>
      </c>
      <c r="J389" s="1396" t="s">
        <v>539</v>
      </c>
      <c r="L389" s="1396" t="s">
        <v>2943</v>
      </c>
      <c r="M389" s="347" t="s">
        <v>2944</v>
      </c>
      <c r="N389" s="1396" t="s">
        <v>2756</v>
      </c>
      <c r="O389" s="1396" t="s">
        <v>596</v>
      </c>
      <c r="P389" s="348"/>
      <c r="Q389" s="349" t="s">
        <v>2943</v>
      </c>
      <c r="R389" s="347" t="s">
        <v>2944</v>
      </c>
      <c r="S389" s="350" t="str">
        <f t="shared" si="7"/>
        <v>CNH4</v>
      </c>
      <c r="T389" s="1396" t="s">
        <v>2756</v>
      </c>
      <c r="W389" s="291" t="s">
        <v>2931</v>
      </c>
      <c r="X389" s="257" t="s">
        <v>2941</v>
      </c>
      <c r="Y389" s="257" t="s">
        <v>3078</v>
      </c>
      <c r="Z389" s="304" t="s">
        <v>596</v>
      </c>
      <c r="AA389" s="257" t="s">
        <v>2952</v>
      </c>
      <c r="AB389" s="304" t="s">
        <v>2950</v>
      </c>
      <c r="AC389" s="313" t="s">
        <v>2933</v>
      </c>
      <c r="AD389" s="314">
        <v>0</v>
      </c>
      <c r="AE389" s="313"/>
      <c r="AF389" s="313" t="s">
        <v>2934</v>
      </c>
      <c r="AG389" s="320">
        <v>4279</v>
      </c>
      <c r="AH389" s="320">
        <v>21396</v>
      </c>
      <c r="AI389" s="257" t="s">
        <v>2953</v>
      </c>
      <c r="AJ389" s="257" t="s">
        <v>2953</v>
      </c>
      <c r="AK389" s="313" t="s">
        <v>2933</v>
      </c>
      <c r="AL389" s="326">
        <v>0</v>
      </c>
      <c r="AM389" s="313"/>
      <c r="AN389" s="313" t="s">
        <v>2934</v>
      </c>
      <c r="AO389" s="320">
        <v>4279</v>
      </c>
      <c r="AP389" s="320">
        <v>21396</v>
      </c>
      <c r="AQ389" s="257" t="s">
        <v>2953</v>
      </c>
      <c r="AR389" s="257" t="s">
        <v>2953</v>
      </c>
    </row>
    <row r="390" spans="7:44">
      <c r="G390" s="1397" t="s">
        <v>237</v>
      </c>
      <c r="H390" s="1397" t="s">
        <v>2758</v>
      </c>
      <c r="I390" s="357" t="s">
        <v>2363</v>
      </c>
      <c r="J390" s="1397" t="s">
        <v>539</v>
      </c>
      <c r="K390" s="358"/>
      <c r="L390" s="1397" t="s">
        <v>237</v>
      </c>
      <c r="M390" s="359" t="s">
        <v>2929</v>
      </c>
      <c r="N390" s="1397" t="s">
        <v>2758</v>
      </c>
      <c r="O390" s="1397" t="s">
        <v>596</v>
      </c>
      <c r="P390" s="358"/>
      <c r="Q390" s="360" t="s">
        <v>237</v>
      </c>
      <c r="R390" s="359" t="s">
        <v>2929</v>
      </c>
      <c r="S390" s="361" t="str">
        <f t="shared" si="7"/>
        <v>CNH5</v>
      </c>
      <c r="T390" s="1397" t="s">
        <v>2758</v>
      </c>
      <c r="W390" s="291" t="s">
        <v>2931</v>
      </c>
      <c r="X390" s="257" t="s">
        <v>2929</v>
      </c>
      <c r="Y390" s="257" t="s">
        <v>3079</v>
      </c>
      <c r="Z390" s="257" t="s">
        <v>596</v>
      </c>
      <c r="AA390" s="257" t="s">
        <v>2952</v>
      </c>
      <c r="AB390" s="257" t="s">
        <v>596</v>
      </c>
      <c r="AC390" s="257" t="s">
        <v>2933</v>
      </c>
      <c r="AD390" s="312">
        <v>0</v>
      </c>
      <c r="AE390" s="257"/>
      <c r="AF390" s="313" t="s">
        <v>2934</v>
      </c>
      <c r="AG390" s="320">
        <v>4279</v>
      </c>
      <c r="AH390" s="320">
        <v>21396</v>
      </c>
      <c r="AI390" s="257" t="s">
        <v>2953</v>
      </c>
      <c r="AJ390" s="257" t="s">
        <v>2953</v>
      </c>
      <c r="AK390" s="257" t="s">
        <v>2933</v>
      </c>
      <c r="AL390" s="312">
        <v>0</v>
      </c>
      <c r="AM390" s="257"/>
      <c r="AN390" s="313" t="s">
        <v>2934</v>
      </c>
      <c r="AO390" s="320">
        <v>4279</v>
      </c>
      <c r="AP390" s="320">
        <v>21396</v>
      </c>
      <c r="AQ390" s="257" t="s">
        <v>2953</v>
      </c>
      <c r="AR390" s="257" t="s">
        <v>2953</v>
      </c>
    </row>
    <row r="391" ht="15.15" spans="7:44">
      <c r="G391" s="1397" t="s">
        <v>205</v>
      </c>
      <c r="H391" s="1397" t="s">
        <v>2758</v>
      </c>
      <c r="I391" s="357" t="s">
        <v>2363</v>
      </c>
      <c r="J391" s="1397" t="s">
        <v>539</v>
      </c>
      <c r="K391" s="358"/>
      <c r="L391" s="1397" t="s">
        <v>205</v>
      </c>
      <c r="M391" s="359" t="s">
        <v>2936</v>
      </c>
      <c r="N391" s="1397" t="s">
        <v>2758</v>
      </c>
      <c r="O391" s="1397" t="s">
        <v>596</v>
      </c>
      <c r="P391" s="358"/>
      <c r="Q391" s="360" t="s">
        <v>205</v>
      </c>
      <c r="R391" s="359" t="s">
        <v>2936</v>
      </c>
      <c r="S391" s="361" t="str">
        <f t="shared" si="7"/>
        <v>CNH5</v>
      </c>
      <c r="T391" s="1397" t="s">
        <v>2758</v>
      </c>
      <c r="W391" s="291" t="s">
        <v>2931</v>
      </c>
      <c r="X391" s="257" t="s">
        <v>2936</v>
      </c>
      <c r="Y391" s="257" t="s">
        <v>3079</v>
      </c>
      <c r="Z391" s="304" t="s">
        <v>596</v>
      </c>
      <c r="AA391" s="257" t="s">
        <v>2952</v>
      </c>
      <c r="AB391" s="304" t="s">
        <v>596</v>
      </c>
      <c r="AC391" s="313" t="s">
        <v>2933</v>
      </c>
      <c r="AD391" s="312">
        <v>0</v>
      </c>
      <c r="AE391" s="313"/>
      <c r="AF391" s="313" t="s">
        <v>2934</v>
      </c>
      <c r="AG391" s="320">
        <v>4279</v>
      </c>
      <c r="AH391" s="320">
        <v>21396</v>
      </c>
      <c r="AI391" s="257" t="s">
        <v>2953</v>
      </c>
      <c r="AJ391" s="257" t="s">
        <v>2953</v>
      </c>
      <c r="AK391" s="313" t="s">
        <v>2933</v>
      </c>
      <c r="AL391" s="312">
        <v>0</v>
      </c>
      <c r="AM391" s="313"/>
      <c r="AN391" s="313" t="s">
        <v>2934</v>
      </c>
      <c r="AO391" s="320">
        <v>4279</v>
      </c>
      <c r="AP391" s="320">
        <v>21396</v>
      </c>
      <c r="AQ391" s="257" t="s">
        <v>2953</v>
      </c>
      <c r="AR391" s="257" t="s">
        <v>2953</v>
      </c>
    </row>
    <row r="392" spans="2:44">
      <c r="B392" s="333" t="s">
        <v>3080</v>
      </c>
      <c r="C392" s="354" t="s">
        <v>3081</v>
      </c>
      <c r="G392" s="1397" t="s">
        <v>449</v>
      </c>
      <c r="H392" s="1397" t="s">
        <v>2758</v>
      </c>
      <c r="I392" s="357" t="s">
        <v>2363</v>
      </c>
      <c r="J392" s="1397" t="s">
        <v>539</v>
      </c>
      <c r="K392" s="358"/>
      <c r="L392" s="1397" t="s">
        <v>449</v>
      </c>
      <c r="M392" s="359" t="s">
        <v>2938</v>
      </c>
      <c r="N392" s="1397" t="s">
        <v>2758</v>
      </c>
      <c r="O392" s="1397" t="s">
        <v>596</v>
      </c>
      <c r="P392" s="358"/>
      <c r="Q392" s="360" t="s">
        <v>449</v>
      </c>
      <c r="R392" s="359" t="s">
        <v>2938</v>
      </c>
      <c r="S392" s="361" t="str">
        <f t="shared" si="7"/>
        <v>CNH5</v>
      </c>
      <c r="T392" s="1397" t="s">
        <v>2758</v>
      </c>
      <c r="W392" s="291" t="s">
        <v>2931</v>
      </c>
      <c r="X392" s="257" t="s">
        <v>2938</v>
      </c>
      <c r="Y392" s="257" t="s">
        <v>3079</v>
      </c>
      <c r="Z392" s="304" t="s">
        <v>596</v>
      </c>
      <c r="AA392" s="257" t="s">
        <v>2952</v>
      </c>
      <c r="AB392" s="304" t="s">
        <v>596</v>
      </c>
      <c r="AC392" s="313" t="s">
        <v>2933</v>
      </c>
      <c r="AD392" s="312">
        <v>0</v>
      </c>
      <c r="AE392" s="313"/>
      <c r="AF392" s="313" t="s">
        <v>2934</v>
      </c>
      <c r="AG392" s="320">
        <v>4279</v>
      </c>
      <c r="AH392" s="320">
        <v>21396</v>
      </c>
      <c r="AI392" s="257" t="s">
        <v>2953</v>
      </c>
      <c r="AJ392" s="257" t="s">
        <v>2953</v>
      </c>
      <c r="AK392" s="313" t="s">
        <v>2933</v>
      </c>
      <c r="AL392" s="312">
        <v>0</v>
      </c>
      <c r="AM392" s="313"/>
      <c r="AN392" s="313" t="s">
        <v>2934</v>
      </c>
      <c r="AO392" s="320">
        <v>4279</v>
      </c>
      <c r="AP392" s="320">
        <v>21396</v>
      </c>
      <c r="AQ392" s="257" t="s">
        <v>2953</v>
      </c>
      <c r="AR392" s="257" t="s">
        <v>2953</v>
      </c>
    </row>
    <row r="393" spans="2:44">
      <c r="B393" s="334"/>
      <c r="C393" s="355"/>
      <c r="G393" s="1397" t="s">
        <v>2940</v>
      </c>
      <c r="H393" s="1397" t="s">
        <v>2758</v>
      </c>
      <c r="I393" s="357" t="s">
        <v>2363</v>
      </c>
      <c r="J393" s="1397" t="s">
        <v>539</v>
      </c>
      <c r="K393" s="358"/>
      <c r="L393" s="1397" t="s">
        <v>2940</v>
      </c>
      <c r="M393" s="359" t="s">
        <v>2941</v>
      </c>
      <c r="N393" s="1397" t="s">
        <v>2758</v>
      </c>
      <c r="O393" s="1397" t="s">
        <v>596</v>
      </c>
      <c r="P393" s="358"/>
      <c r="Q393" s="360" t="s">
        <v>2940</v>
      </c>
      <c r="R393" s="359" t="s">
        <v>2941</v>
      </c>
      <c r="S393" s="361" t="str">
        <f t="shared" si="7"/>
        <v>CNH5</v>
      </c>
      <c r="T393" s="1397" t="s">
        <v>2758</v>
      </c>
      <c r="W393" s="291" t="s">
        <v>2949</v>
      </c>
      <c r="X393" s="257" t="s">
        <v>2944</v>
      </c>
      <c r="Y393" s="257" t="s">
        <v>3079</v>
      </c>
      <c r="Z393" s="257" t="s">
        <v>596</v>
      </c>
      <c r="AA393" s="257" t="s">
        <v>2952</v>
      </c>
      <c r="AB393" s="257" t="s">
        <v>596</v>
      </c>
      <c r="AC393" s="257" t="s">
        <v>2933</v>
      </c>
      <c r="AD393" s="312">
        <v>0</v>
      </c>
      <c r="AE393" s="257"/>
      <c r="AF393" s="313" t="s">
        <v>2934</v>
      </c>
      <c r="AG393" s="321">
        <v>4279</v>
      </c>
      <c r="AH393" s="321">
        <v>21396</v>
      </c>
      <c r="AI393" s="257" t="s">
        <v>2953</v>
      </c>
      <c r="AJ393" s="257" t="s">
        <v>2953</v>
      </c>
      <c r="AK393" s="257" t="s">
        <v>2933</v>
      </c>
      <c r="AL393" s="312">
        <v>0</v>
      </c>
      <c r="AM393" s="257"/>
      <c r="AN393" s="313" t="s">
        <v>2934</v>
      </c>
      <c r="AO393" s="321">
        <v>4279</v>
      </c>
      <c r="AP393" s="321">
        <v>21396</v>
      </c>
      <c r="AQ393" s="257" t="s">
        <v>2953</v>
      </c>
      <c r="AR393" s="257" t="s">
        <v>2953</v>
      </c>
    </row>
    <row r="394" spans="2:44">
      <c r="B394" s="238"/>
      <c r="C394" s="356"/>
      <c r="G394" s="1397" t="s">
        <v>2943</v>
      </c>
      <c r="H394" s="1397" t="s">
        <v>2758</v>
      </c>
      <c r="I394" s="357" t="s">
        <v>2363</v>
      </c>
      <c r="J394" s="1397" t="s">
        <v>539</v>
      </c>
      <c r="K394" s="358"/>
      <c r="L394" s="1397" t="s">
        <v>2943</v>
      </c>
      <c r="M394" s="359" t="s">
        <v>2944</v>
      </c>
      <c r="N394" s="1397" t="s">
        <v>2758</v>
      </c>
      <c r="O394" s="1397" t="s">
        <v>596</v>
      </c>
      <c r="P394" s="358"/>
      <c r="Q394" s="360" t="s">
        <v>2943</v>
      </c>
      <c r="R394" s="359" t="s">
        <v>2944</v>
      </c>
      <c r="S394" s="361" t="str">
        <f t="shared" si="7"/>
        <v>CNH5</v>
      </c>
      <c r="T394" s="1397" t="s">
        <v>2758</v>
      </c>
      <c r="W394" s="291" t="s">
        <v>2931</v>
      </c>
      <c r="X394" s="257" t="s">
        <v>2941</v>
      </c>
      <c r="Y394" s="257" t="s">
        <v>3079</v>
      </c>
      <c r="Z394" s="304" t="s">
        <v>596</v>
      </c>
      <c r="AA394" s="257" t="s">
        <v>2952</v>
      </c>
      <c r="AB394" s="304" t="s">
        <v>2950</v>
      </c>
      <c r="AC394" s="313" t="s">
        <v>2933</v>
      </c>
      <c r="AD394" s="314">
        <v>0</v>
      </c>
      <c r="AE394" s="313"/>
      <c r="AF394" s="313" t="s">
        <v>2934</v>
      </c>
      <c r="AG394" s="320">
        <v>4279</v>
      </c>
      <c r="AH394" s="320">
        <v>21396</v>
      </c>
      <c r="AI394" s="257" t="s">
        <v>2953</v>
      </c>
      <c r="AJ394" s="257" t="s">
        <v>2953</v>
      </c>
      <c r="AK394" s="313" t="s">
        <v>2933</v>
      </c>
      <c r="AL394" s="326">
        <v>0</v>
      </c>
      <c r="AM394" s="313"/>
      <c r="AN394" s="313" t="s">
        <v>2934</v>
      </c>
      <c r="AO394" s="320">
        <v>4279</v>
      </c>
      <c r="AP394" s="320">
        <v>21396</v>
      </c>
      <c r="AQ394" s="257" t="s">
        <v>2953</v>
      </c>
      <c r="AR394" s="257" t="s">
        <v>2953</v>
      </c>
    </row>
    <row r="395" spans="2:44">
      <c r="B395" s="238"/>
      <c r="C395" s="238"/>
      <c r="G395" s="1397" t="s">
        <v>237</v>
      </c>
      <c r="H395" s="1397" t="s">
        <v>2760</v>
      </c>
      <c r="I395" s="1397" t="s">
        <v>499</v>
      </c>
      <c r="J395" s="1397" t="s">
        <v>539</v>
      </c>
      <c r="K395" s="358"/>
      <c r="L395" s="1397" t="s">
        <v>237</v>
      </c>
      <c r="M395" s="359" t="s">
        <v>2929</v>
      </c>
      <c r="N395" s="1397" t="s">
        <v>2760</v>
      </c>
      <c r="O395" s="1397" t="s">
        <v>596</v>
      </c>
      <c r="P395" s="358"/>
      <c r="Q395" s="360" t="s">
        <v>237</v>
      </c>
      <c r="R395" s="359" t="s">
        <v>2929</v>
      </c>
      <c r="S395" s="361" t="str">
        <f t="shared" si="7"/>
        <v>CNH6</v>
      </c>
      <c r="T395" s="1397" t="s">
        <v>2760</v>
      </c>
      <c r="W395" s="291" t="s">
        <v>2931</v>
      </c>
      <c r="X395" s="257" t="s">
        <v>2929</v>
      </c>
      <c r="Y395" s="257" t="s">
        <v>3082</v>
      </c>
      <c r="Z395" s="257" t="s">
        <v>596</v>
      </c>
      <c r="AA395" s="257" t="s">
        <v>2952</v>
      </c>
      <c r="AB395" s="257" t="s">
        <v>596</v>
      </c>
      <c r="AC395" s="257" t="s">
        <v>2933</v>
      </c>
      <c r="AD395" s="312">
        <v>0</v>
      </c>
      <c r="AE395" s="257"/>
      <c r="AF395" s="313" t="s">
        <v>2934</v>
      </c>
      <c r="AG395" s="320">
        <v>4279</v>
      </c>
      <c r="AH395" s="320">
        <v>21396</v>
      </c>
      <c r="AI395" s="257" t="s">
        <v>2953</v>
      </c>
      <c r="AJ395" s="257" t="s">
        <v>2953</v>
      </c>
      <c r="AK395" s="257" t="s">
        <v>2933</v>
      </c>
      <c r="AL395" s="312">
        <v>0</v>
      </c>
      <c r="AM395" s="257"/>
      <c r="AN395" s="313" t="s">
        <v>2934</v>
      </c>
      <c r="AO395" s="320">
        <v>4279</v>
      </c>
      <c r="AP395" s="320">
        <v>21396</v>
      </c>
      <c r="AQ395" s="257" t="s">
        <v>2953</v>
      </c>
      <c r="AR395" s="257" t="s">
        <v>2953</v>
      </c>
    </row>
    <row r="396" spans="2:44">
      <c r="B396" s="335" t="s">
        <v>3083</v>
      </c>
      <c r="C396" s="85">
        <v>123</v>
      </c>
      <c r="G396" s="1397" t="s">
        <v>205</v>
      </c>
      <c r="H396" s="1397" t="s">
        <v>2760</v>
      </c>
      <c r="I396" s="1397" t="s">
        <v>499</v>
      </c>
      <c r="J396" s="1397" t="s">
        <v>539</v>
      </c>
      <c r="K396" s="358"/>
      <c r="L396" s="1397" t="s">
        <v>205</v>
      </c>
      <c r="M396" s="359" t="s">
        <v>2936</v>
      </c>
      <c r="N396" s="1397" t="s">
        <v>2760</v>
      </c>
      <c r="O396" s="1397" t="s">
        <v>596</v>
      </c>
      <c r="P396" s="358"/>
      <c r="Q396" s="360" t="s">
        <v>205</v>
      </c>
      <c r="R396" s="359" t="s">
        <v>2936</v>
      </c>
      <c r="S396" s="361" t="str">
        <f t="shared" si="7"/>
        <v>CNH6</v>
      </c>
      <c r="T396" s="1397" t="s">
        <v>2760</v>
      </c>
      <c r="W396" s="291" t="s">
        <v>2931</v>
      </c>
      <c r="X396" s="257" t="s">
        <v>2936</v>
      </c>
      <c r="Y396" s="257" t="s">
        <v>3082</v>
      </c>
      <c r="Z396" s="304" t="s">
        <v>596</v>
      </c>
      <c r="AA396" s="257" t="s">
        <v>2952</v>
      </c>
      <c r="AB396" s="304" t="s">
        <v>596</v>
      </c>
      <c r="AC396" s="313" t="s">
        <v>2933</v>
      </c>
      <c r="AD396" s="312">
        <v>0</v>
      </c>
      <c r="AE396" s="313"/>
      <c r="AF396" s="313" t="s">
        <v>2934</v>
      </c>
      <c r="AG396" s="320">
        <v>4279</v>
      </c>
      <c r="AH396" s="320">
        <v>21396</v>
      </c>
      <c r="AI396" s="257" t="s">
        <v>2953</v>
      </c>
      <c r="AJ396" s="257" t="s">
        <v>2953</v>
      </c>
      <c r="AK396" s="313" t="s">
        <v>2933</v>
      </c>
      <c r="AL396" s="312">
        <v>0</v>
      </c>
      <c r="AM396" s="313"/>
      <c r="AN396" s="313" t="s">
        <v>2934</v>
      </c>
      <c r="AO396" s="320">
        <v>4279</v>
      </c>
      <c r="AP396" s="320">
        <v>21396</v>
      </c>
      <c r="AQ396" s="257" t="s">
        <v>2953</v>
      </c>
      <c r="AR396" s="257" t="s">
        <v>2953</v>
      </c>
    </row>
    <row r="397" spans="2:44">
      <c r="B397" s="335"/>
      <c r="C397" s="85"/>
      <c r="G397" s="1397" t="s">
        <v>449</v>
      </c>
      <c r="H397" s="1397" t="s">
        <v>2760</v>
      </c>
      <c r="I397" s="1397" t="s">
        <v>499</v>
      </c>
      <c r="J397" s="1397" t="s">
        <v>539</v>
      </c>
      <c r="K397" s="358"/>
      <c r="L397" s="1397" t="s">
        <v>449</v>
      </c>
      <c r="M397" s="359" t="s">
        <v>2938</v>
      </c>
      <c r="N397" s="1397" t="s">
        <v>2760</v>
      </c>
      <c r="O397" s="1397" t="s">
        <v>596</v>
      </c>
      <c r="P397" s="358"/>
      <c r="Q397" s="360" t="s">
        <v>449</v>
      </c>
      <c r="R397" s="359" t="s">
        <v>2938</v>
      </c>
      <c r="S397" s="361" t="str">
        <f t="shared" si="7"/>
        <v>CNH6</v>
      </c>
      <c r="T397" s="1397" t="s">
        <v>2760</v>
      </c>
      <c r="W397" s="291" t="s">
        <v>2931</v>
      </c>
      <c r="X397" s="257" t="s">
        <v>2938</v>
      </c>
      <c r="Y397" s="257" t="s">
        <v>3082</v>
      </c>
      <c r="Z397" s="304" t="s">
        <v>596</v>
      </c>
      <c r="AA397" s="257" t="s">
        <v>2952</v>
      </c>
      <c r="AB397" s="304" t="s">
        <v>596</v>
      </c>
      <c r="AC397" s="313" t="s">
        <v>2933</v>
      </c>
      <c r="AD397" s="312">
        <v>0</v>
      </c>
      <c r="AE397" s="313"/>
      <c r="AF397" s="313" t="s">
        <v>2934</v>
      </c>
      <c r="AG397" s="320">
        <v>4279</v>
      </c>
      <c r="AH397" s="320">
        <v>21396</v>
      </c>
      <c r="AI397" s="257" t="s">
        <v>2953</v>
      </c>
      <c r="AJ397" s="257" t="s">
        <v>2953</v>
      </c>
      <c r="AK397" s="313" t="s">
        <v>2933</v>
      </c>
      <c r="AL397" s="312">
        <v>0</v>
      </c>
      <c r="AM397" s="313"/>
      <c r="AN397" s="313" t="s">
        <v>2934</v>
      </c>
      <c r="AO397" s="320">
        <v>4279</v>
      </c>
      <c r="AP397" s="320">
        <v>21396</v>
      </c>
      <c r="AQ397" s="257" t="s">
        <v>2953</v>
      </c>
      <c r="AR397" s="257" t="s">
        <v>2953</v>
      </c>
    </row>
    <row r="398" spans="2:44">
      <c r="B398" s="335"/>
      <c r="C398" s="85"/>
      <c r="G398" s="1397" t="s">
        <v>2940</v>
      </c>
      <c r="H398" s="1397" t="s">
        <v>2760</v>
      </c>
      <c r="I398" s="1397" t="s">
        <v>499</v>
      </c>
      <c r="J398" s="1397" t="s">
        <v>539</v>
      </c>
      <c r="K398" s="358"/>
      <c r="L398" s="1397" t="s">
        <v>2940</v>
      </c>
      <c r="M398" s="359" t="s">
        <v>2941</v>
      </c>
      <c r="N398" s="1397" t="s">
        <v>2760</v>
      </c>
      <c r="O398" s="1397" t="s">
        <v>596</v>
      </c>
      <c r="P398" s="358"/>
      <c r="Q398" s="360" t="s">
        <v>2940</v>
      </c>
      <c r="R398" s="359" t="s">
        <v>2941</v>
      </c>
      <c r="S398" s="361" t="str">
        <f t="shared" si="7"/>
        <v>CNH6</v>
      </c>
      <c r="T398" s="1397" t="s">
        <v>2760</v>
      </c>
      <c r="W398" s="291" t="s">
        <v>2949</v>
      </c>
      <c r="X398" s="257" t="s">
        <v>2944</v>
      </c>
      <c r="Y398" s="257" t="s">
        <v>3082</v>
      </c>
      <c r="Z398" s="257" t="s">
        <v>596</v>
      </c>
      <c r="AA398" s="257" t="s">
        <v>2952</v>
      </c>
      <c r="AB398" s="257" t="s">
        <v>596</v>
      </c>
      <c r="AC398" s="257" t="s">
        <v>2933</v>
      </c>
      <c r="AD398" s="312">
        <v>0</v>
      </c>
      <c r="AE398" s="257"/>
      <c r="AF398" s="313" t="s">
        <v>2934</v>
      </c>
      <c r="AG398" s="321">
        <v>4279</v>
      </c>
      <c r="AH398" s="321">
        <v>21396</v>
      </c>
      <c r="AI398" s="257" t="s">
        <v>2953</v>
      </c>
      <c r="AJ398" s="257" t="s">
        <v>2953</v>
      </c>
      <c r="AK398" s="257" t="s">
        <v>2933</v>
      </c>
      <c r="AL398" s="312">
        <v>0</v>
      </c>
      <c r="AM398" s="257"/>
      <c r="AN398" s="313" t="s">
        <v>2934</v>
      </c>
      <c r="AO398" s="321">
        <v>4279</v>
      </c>
      <c r="AP398" s="321">
        <v>21396</v>
      </c>
      <c r="AQ398" s="257" t="s">
        <v>2953</v>
      </c>
      <c r="AR398" s="257" t="s">
        <v>2953</v>
      </c>
    </row>
    <row r="399" spans="2:44">
      <c r="B399" s="335"/>
      <c r="C399" s="85"/>
      <c r="G399" s="1397" t="s">
        <v>2943</v>
      </c>
      <c r="H399" s="1397" t="s">
        <v>2760</v>
      </c>
      <c r="I399" s="1397" t="s">
        <v>499</v>
      </c>
      <c r="J399" s="1397" t="s">
        <v>539</v>
      </c>
      <c r="K399" s="358"/>
      <c r="L399" s="1397" t="s">
        <v>2943</v>
      </c>
      <c r="M399" s="359" t="s">
        <v>2944</v>
      </c>
      <c r="N399" s="1397" t="s">
        <v>2760</v>
      </c>
      <c r="O399" s="1397" t="s">
        <v>596</v>
      </c>
      <c r="P399" s="358"/>
      <c r="Q399" s="360" t="s">
        <v>2943</v>
      </c>
      <c r="R399" s="359" t="s">
        <v>2944</v>
      </c>
      <c r="S399" s="361" t="str">
        <f t="shared" si="7"/>
        <v>CNH6</v>
      </c>
      <c r="T399" s="1397" t="s">
        <v>2760</v>
      </c>
      <c r="W399" s="291" t="s">
        <v>2931</v>
      </c>
      <c r="X399" s="257" t="s">
        <v>2941</v>
      </c>
      <c r="Y399" s="257" t="s">
        <v>3082</v>
      </c>
      <c r="Z399" s="304" t="s">
        <v>596</v>
      </c>
      <c r="AA399" s="257" t="s">
        <v>2952</v>
      </c>
      <c r="AB399" s="304" t="s">
        <v>2950</v>
      </c>
      <c r="AC399" s="313" t="s">
        <v>2933</v>
      </c>
      <c r="AD399" s="314">
        <v>0</v>
      </c>
      <c r="AE399" s="313"/>
      <c r="AF399" s="313" t="s">
        <v>2934</v>
      </c>
      <c r="AG399" s="320">
        <v>4279</v>
      </c>
      <c r="AH399" s="320">
        <v>21396</v>
      </c>
      <c r="AI399" s="257" t="s">
        <v>2953</v>
      </c>
      <c r="AJ399" s="257" t="s">
        <v>2953</v>
      </c>
      <c r="AK399" s="313" t="s">
        <v>2933</v>
      </c>
      <c r="AL399" s="326">
        <v>0</v>
      </c>
      <c r="AM399" s="313"/>
      <c r="AN399" s="313" t="s">
        <v>2934</v>
      </c>
      <c r="AO399" s="320">
        <v>4279</v>
      </c>
      <c r="AP399" s="320">
        <v>21396</v>
      </c>
      <c r="AQ399" s="257" t="s">
        <v>2953</v>
      </c>
      <c r="AR399" s="257" t="s">
        <v>2953</v>
      </c>
    </row>
    <row r="400" spans="2:44">
      <c r="B400" s="335"/>
      <c r="C400" s="85"/>
      <c r="G400" s="1397" t="s">
        <v>237</v>
      </c>
      <c r="H400" s="1397" t="s">
        <v>2762</v>
      </c>
      <c r="I400" s="1397" t="s">
        <v>501</v>
      </c>
      <c r="J400" s="1397" t="s">
        <v>539</v>
      </c>
      <c r="K400" s="358"/>
      <c r="L400" s="1397" t="s">
        <v>237</v>
      </c>
      <c r="M400" s="359" t="s">
        <v>2929</v>
      </c>
      <c r="N400" s="1397" t="s">
        <v>2762</v>
      </c>
      <c r="O400" s="1397" t="s">
        <v>596</v>
      </c>
      <c r="P400" s="358"/>
      <c r="Q400" s="360" t="s">
        <v>237</v>
      </c>
      <c r="R400" s="359" t="s">
        <v>2929</v>
      </c>
      <c r="S400" s="361" t="str">
        <f t="shared" si="7"/>
        <v>CNH7</v>
      </c>
      <c r="T400" s="1397" t="s">
        <v>2762</v>
      </c>
      <c r="W400" s="291" t="s">
        <v>2931</v>
      </c>
      <c r="X400" s="257" t="s">
        <v>2929</v>
      </c>
      <c r="Y400" s="257" t="s">
        <v>3084</v>
      </c>
      <c r="Z400" s="257" t="s">
        <v>596</v>
      </c>
      <c r="AA400" s="257" t="s">
        <v>2952</v>
      </c>
      <c r="AB400" s="257" t="s">
        <v>596</v>
      </c>
      <c r="AC400" s="257" t="s">
        <v>2933</v>
      </c>
      <c r="AD400" s="312">
        <v>0</v>
      </c>
      <c r="AE400" s="257"/>
      <c r="AF400" s="313" t="s">
        <v>2934</v>
      </c>
      <c r="AG400" s="320">
        <v>4279</v>
      </c>
      <c r="AH400" s="320">
        <v>21396</v>
      </c>
      <c r="AI400" s="257" t="s">
        <v>2953</v>
      </c>
      <c r="AJ400" s="257" t="s">
        <v>2953</v>
      </c>
      <c r="AK400" s="257" t="s">
        <v>2933</v>
      </c>
      <c r="AL400" s="312">
        <v>0</v>
      </c>
      <c r="AM400" s="257"/>
      <c r="AN400" s="313" t="s">
        <v>2934</v>
      </c>
      <c r="AO400" s="320">
        <v>4279</v>
      </c>
      <c r="AP400" s="320">
        <v>21396</v>
      </c>
      <c r="AQ400" s="257" t="s">
        <v>2953</v>
      </c>
      <c r="AR400" s="257" t="s">
        <v>2953</v>
      </c>
    </row>
    <row r="401" spans="2:44">
      <c r="B401" s="335"/>
      <c r="C401" s="85"/>
      <c r="G401" s="1397" t="s">
        <v>205</v>
      </c>
      <c r="H401" s="1397" t="s">
        <v>2762</v>
      </c>
      <c r="I401" s="1397" t="s">
        <v>501</v>
      </c>
      <c r="J401" s="1397" t="s">
        <v>539</v>
      </c>
      <c r="K401" s="358"/>
      <c r="L401" s="1397" t="s">
        <v>205</v>
      </c>
      <c r="M401" s="359" t="s">
        <v>2936</v>
      </c>
      <c r="N401" s="1397" t="s">
        <v>2762</v>
      </c>
      <c r="O401" s="1397" t="s">
        <v>596</v>
      </c>
      <c r="P401" s="358"/>
      <c r="Q401" s="360" t="s">
        <v>205</v>
      </c>
      <c r="R401" s="359" t="s">
        <v>2936</v>
      </c>
      <c r="S401" s="361" t="str">
        <f t="shared" si="7"/>
        <v>CNH7</v>
      </c>
      <c r="T401" s="1397" t="s">
        <v>2762</v>
      </c>
      <c r="W401" s="291" t="s">
        <v>2931</v>
      </c>
      <c r="X401" s="257" t="s">
        <v>2936</v>
      </c>
      <c r="Y401" s="257" t="s">
        <v>3084</v>
      </c>
      <c r="Z401" s="304" t="s">
        <v>596</v>
      </c>
      <c r="AA401" s="257" t="s">
        <v>2952</v>
      </c>
      <c r="AB401" s="304" t="s">
        <v>596</v>
      </c>
      <c r="AC401" s="313" t="s">
        <v>2933</v>
      </c>
      <c r="AD401" s="312">
        <v>0</v>
      </c>
      <c r="AE401" s="313"/>
      <c r="AF401" s="313" t="s">
        <v>2934</v>
      </c>
      <c r="AG401" s="320">
        <v>4279</v>
      </c>
      <c r="AH401" s="320">
        <v>21396</v>
      </c>
      <c r="AI401" s="257" t="s">
        <v>2953</v>
      </c>
      <c r="AJ401" s="257" t="s">
        <v>2953</v>
      </c>
      <c r="AK401" s="313" t="s">
        <v>2933</v>
      </c>
      <c r="AL401" s="312">
        <v>0</v>
      </c>
      <c r="AM401" s="313"/>
      <c r="AN401" s="313" t="s">
        <v>2934</v>
      </c>
      <c r="AO401" s="320">
        <v>4279</v>
      </c>
      <c r="AP401" s="320">
        <v>21396</v>
      </c>
      <c r="AQ401" s="257" t="s">
        <v>2953</v>
      </c>
      <c r="AR401" s="257" t="s">
        <v>2953</v>
      </c>
    </row>
    <row r="402" spans="2:44">
      <c r="B402" s="335"/>
      <c r="C402" s="85"/>
      <c r="G402" s="1397" t="s">
        <v>449</v>
      </c>
      <c r="H402" s="1397" t="s">
        <v>2762</v>
      </c>
      <c r="I402" s="1397" t="s">
        <v>501</v>
      </c>
      <c r="J402" s="1397" t="s">
        <v>539</v>
      </c>
      <c r="K402" s="358"/>
      <c r="L402" s="1397" t="s">
        <v>449</v>
      </c>
      <c r="M402" s="359" t="s">
        <v>2938</v>
      </c>
      <c r="N402" s="1397" t="s">
        <v>2762</v>
      </c>
      <c r="O402" s="1397" t="s">
        <v>596</v>
      </c>
      <c r="P402" s="358"/>
      <c r="Q402" s="360" t="s">
        <v>449</v>
      </c>
      <c r="R402" s="359" t="s">
        <v>2938</v>
      </c>
      <c r="S402" s="361" t="str">
        <f t="shared" si="7"/>
        <v>CNH7</v>
      </c>
      <c r="T402" s="1397" t="s">
        <v>2762</v>
      </c>
      <c r="W402" s="291" t="s">
        <v>2931</v>
      </c>
      <c r="X402" s="257" t="s">
        <v>2938</v>
      </c>
      <c r="Y402" s="257" t="s">
        <v>3084</v>
      </c>
      <c r="Z402" s="304" t="s">
        <v>596</v>
      </c>
      <c r="AA402" s="257" t="s">
        <v>2952</v>
      </c>
      <c r="AB402" s="304" t="s">
        <v>596</v>
      </c>
      <c r="AC402" s="313" t="s">
        <v>2933</v>
      </c>
      <c r="AD402" s="312">
        <v>0</v>
      </c>
      <c r="AE402" s="313"/>
      <c r="AF402" s="313" t="s">
        <v>2934</v>
      </c>
      <c r="AG402" s="320">
        <v>4279</v>
      </c>
      <c r="AH402" s="320">
        <v>21396</v>
      </c>
      <c r="AI402" s="257" t="s">
        <v>2953</v>
      </c>
      <c r="AJ402" s="257" t="s">
        <v>2953</v>
      </c>
      <c r="AK402" s="313" t="s">
        <v>2933</v>
      </c>
      <c r="AL402" s="312">
        <v>0</v>
      </c>
      <c r="AM402" s="313"/>
      <c r="AN402" s="313" t="s">
        <v>2934</v>
      </c>
      <c r="AO402" s="320">
        <v>4279</v>
      </c>
      <c r="AP402" s="320">
        <v>21396</v>
      </c>
      <c r="AQ402" s="257" t="s">
        <v>2953</v>
      </c>
      <c r="AR402" s="257" t="s">
        <v>2953</v>
      </c>
    </row>
    <row r="403" spans="2:44">
      <c r="B403" s="335"/>
      <c r="C403" s="85"/>
      <c r="G403" s="1397" t="s">
        <v>2940</v>
      </c>
      <c r="H403" s="1397" t="s">
        <v>2762</v>
      </c>
      <c r="I403" s="1397" t="s">
        <v>501</v>
      </c>
      <c r="J403" s="1397" t="s">
        <v>539</v>
      </c>
      <c r="K403" s="358"/>
      <c r="L403" s="1397" t="s">
        <v>2940</v>
      </c>
      <c r="M403" s="359" t="s">
        <v>2941</v>
      </c>
      <c r="N403" s="1397" t="s">
        <v>2762</v>
      </c>
      <c r="O403" s="1397" t="s">
        <v>596</v>
      </c>
      <c r="P403" s="358"/>
      <c r="Q403" s="360" t="s">
        <v>2940</v>
      </c>
      <c r="R403" s="359" t="s">
        <v>2941</v>
      </c>
      <c r="S403" s="361" t="str">
        <f t="shared" si="7"/>
        <v>CNH7</v>
      </c>
      <c r="T403" s="1397" t="s">
        <v>2762</v>
      </c>
      <c r="W403" s="291" t="s">
        <v>2949</v>
      </c>
      <c r="X403" s="257" t="s">
        <v>2944</v>
      </c>
      <c r="Y403" s="257" t="s">
        <v>3084</v>
      </c>
      <c r="Z403" s="257" t="s">
        <v>596</v>
      </c>
      <c r="AA403" s="257" t="s">
        <v>2952</v>
      </c>
      <c r="AB403" s="257" t="s">
        <v>596</v>
      </c>
      <c r="AC403" s="257" t="s">
        <v>2933</v>
      </c>
      <c r="AD403" s="312">
        <v>0</v>
      </c>
      <c r="AE403" s="257"/>
      <c r="AF403" s="313" t="s">
        <v>2934</v>
      </c>
      <c r="AG403" s="321">
        <v>4279</v>
      </c>
      <c r="AH403" s="321">
        <v>21396</v>
      </c>
      <c r="AI403" s="257" t="s">
        <v>2953</v>
      </c>
      <c r="AJ403" s="257" t="s">
        <v>2953</v>
      </c>
      <c r="AK403" s="257" t="s">
        <v>2933</v>
      </c>
      <c r="AL403" s="312">
        <v>0</v>
      </c>
      <c r="AM403" s="257"/>
      <c r="AN403" s="313" t="s">
        <v>2934</v>
      </c>
      <c r="AO403" s="321">
        <v>4279</v>
      </c>
      <c r="AP403" s="321">
        <v>21396</v>
      </c>
      <c r="AQ403" s="257" t="s">
        <v>2953</v>
      </c>
      <c r="AR403" s="257" t="s">
        <v>2953</v>
      </c>
    </row>
    <row r="404" spans="7:44">
      <c r="G404" s="1397" t="s">
        <v>2943</v>
      </c>
      <c r="H404" s="1397" t="s">
        <v>2762</v>
      </c>
      <c r="I404" s="1397" t="s">
        <v>501</v>
      </c>
      <c r="J404" s="1397" t="s">
        <v>539</v>
      </c>
      <c r="K404" s="358"/>
      <c r="L404" s="1397" t="s">
        <v>2943</v>
      </c>
      <c r="M404" s="359" t="s">
        <v>2944</v>
      </c>
      <c r="N404" s="1397" t="s">
        <v>2762</v>
      </c>
      <c r="O404" s="1397" t="s">
        <v>596</v>
      </c>
      <c r="P404" s="358"/>
      <c r="Q404" s="360" t="s">
        <v>2943</v>
      </c>
      <c r="R404" s="359" t="s">
        <v>2944</v>
      </c>
      <c r="S404" s="361" t="str">
        <f t="shared" si="7"/>
        <v>CNH7</v>
      </c>
      <c r="T404" s="1397" t="s">
        <v>2762</v>
      </c>
      <c r="W404" s="291" t="s">
        <v>2931</v>
      </c>
      <c r="X404" s="257" t="s">
        <v>2941</v>
      </c>
      <c r="Y404" s="257" t="s">
        <v>3084</v>
      </c>
      <c r="Z404" s="304" t="s">
        <v>596</v>
      </c>
      <c r="AA404" s="257" t="s">
        <v>2952</v>
      </c>
      <c r="AB404" s="304" t="s">
        <v>2950</v>
      </c>
      <c r="AC404" s="313" t="s">
        <v>2933</v>
      </c>
      <c r="AD404" s="314">
        <v>0</v>
      </c>
      <c r="AE404" s="313"/>
      <c r="AF404" s="313" t="s">
        <v>2934</v>
      </c>
      <c r="AG404" s="320">
        <v>4279</v>
      </c>
      <c r="AH404" s="320">
        <v>21396</v>
      </c>
      <c r="AI404" s="257" t="s">
        <v>2953</v>
      </c>
      <c r="AJ404" s="257" t="s">
        <v>2953</v>
      </c>
      <c r="AK404" s="313" t="s">
        <v>2933</v>
      </c>
      <c r="AL404" s="326">
        <v>0</v>
      </c>
      <c r="AM404" s="313"/>
      <c r="AN404" s="313" t="s">
        <v>2934</v>
      </c>
      <c r="AO404" s="320">
        <v>4279</v>
      </c>
      <c r="AP404" s="320">
        <v>21396</v>
      </c>
      <c r="AQ404" s="257" t="s">
        <v>2953</v>
      </c>
      <c r="AR404" s="257" t="s">
        <v>2953</v>
      </c>
    </row>
    <row r="405" spans="7:44">
      <c r="G405" s="1397" t="s">
        <v>237</v>
      </c>
      <c r="H405" s="1397" t="s">
        <v>2764</v>
      </c>
      <c r="I405" s="1397" t="s">
        <v>2394</v>
      </c>
      <c r="J405" s="1397" t="s">
        <v>539</v>
      </c>
      <c r="L405" s="1397" t="s">
        <v>237</v>
      </c>
      <c r="M405" s="359" t="s">
        <v>2929</v>
      </c>
      <c r="N405" s="1397" t="s">
        <v>2764</v>
      </c>
      <c r="O405" s="1397" t="s">
        <v>596</v>
      </c>
      <c r="P405" s="358"/>
      <c r="Q405" s="360" t="s">
        <v>237</v>
      </c>
      <c r="R405" s="359" t="s">
        <v>2929</v>
      </c>
      <c r="S405" s="361" t="str">
        <f t="shared" ref="S405:S429" si="8">CONCATENATE("CN",T405)</f>
        <v>CNH8</v>
      </c>
      <c r="T405" s="1397" t="s">
        <v>2764</v>
      </c>
      <c r="W405" s="362" t="s">
        <v>2931</v>
      </c>
      <c r="X405" s="347" t="s">
        <v>2929</v>
      </c>
      <c r="Y405" s="347" t="s">
        <v>3085</v>
      </c>
      <c r="Z405" s="347" t="s">
        <v>596</v>
      </c>
      <c r="AA405" s="347" t="s">
        <v>2952</v>
      </c>
      <c r="AB405" s="347" t="s">
        <v>596</v>
      </c>
      <c r="AC405" s="347" t="s">
        <v>2933</v>
      </c>
      <c r="AD405" s="372">
        <v>0</v>
      </c>
      <c r="AE405" s="347"/>
      <c r="AF405" s="373" t="s">
        <v>2934</v>
      </c>
      <c r="AG405" s="380">
        <v>4279</v>
      </c>
      <c r="AH405" s="380">
        <v>21396</v>
      </c>
      <c r="AI405" s="347" t="s">
        <v>2953</v>
      </c>
      <c r="AJ405" s="347" t="s">
        <v>2953</v>
      </c>
      <c r="AK405" s="347" t="s">
        <v>2933</v>
      </c>
      <c r="AL405" s="372">
        <v>0</v>
      </c>
      <c r="AM405" s="347"/>
      <c r="AN405" s="373" t="s">
        <v>2934</v>
      </c>
      <c r="AO405" s="380">
        <v>4279</v>
      </c>
      <c r="AP405" s="380">
        <v>21396</v>
      </c>
      <c r="AQ405" s="347" t="s">
        <v>2953</v>
      </c>
      <c r="AR405" s="347" t="s">
        <v>2953</v>
      </c>
    </row>
    <row r="406" spans="7:44">
      <c r="G406" s="1397" t="s">
        <v>205</v>
      </c>
      <c r="H406" s="1397" t="s">
        <v>2764</v>
      </c>
      <c r="I406" s="1397" t="s">
        <v>2394</v>
      </c>
      <c r="J406" s="1397" t="s">
        <v>539</v>
      </c>
      <c r="L406" s="1397" t="s">
        <v>205</v>
      </c>
      <c r="M406" s="359" t="s">
        <v>2936</v>
      </c>
      <c r="N406" s="1397" t="s">
        <v>2764</v>
      </c>
      <c r="O406" s="1397" t="s">
        <v>596</v>
      </c>
      <c r="P406" s="358"/>
      <c r="Q406" s="360" t="s">
        <v>205</v>
      </c>
      <c r="R406" s="359" t="s">
        <v>2936</v>
      </c>
      <c r="S406" s="361" t="str">
        <f t="shared" si="8"/>
        <v>CNH8</v>
      </c>
      <c r="T406" s="1397" t="s">
        <v>2764</v>
      </c>
      <c r="W406" s="362" t="s">
        <v>2931</v>
      </c>
      <c r="X406" s="347" t="s">
        <v>2936</v>
      </c>
      <c r="Y406" s="347" t="s">
        <v>3085</v>
      </c>
      <c r="Z406" s="367" t="s">
        <v>596</v>
      </c>
      <c r="AA406" s="347" t="s">
        <v>2952</v>
      </c>
      <c r="AB406" s="367" t="s">
        <v>596</v>
      </c>
      <c r="AC406" s="373" t="s">
        <v>2933</v>
      </c>
      <c r="AD406" s="372">
        <v>0</v>
      </c>
      <c r="AE406" s="373"/>
      <c r="AF406" s="373" t="s">
        <v>2934</v>
      </c>
      <c r="AG406" s="380">
        <v>4279</v>
      </c>
      <c r="AH406" s="380">
        <v>21396</v>
      </c>
      <c r="AI406" s="347" t="s">
        <v>2953</v>
      </c>
      <c r="AJ406" s="347" t="s">
        <v>2953</v>
      </c>
      <c r="AK406" s="373" t="s">
        <v>2933</v>
      </c>
      <c r="AL406" s="372">
        <v>0</v>
      </c>
      <c r="AM406" s="373"/>
      <c r="AN406" s="373" t="s">
        <v>2934</v>
      </c>
      <c r="AO406" s="380">
        <v>4279</v>
      </c>
      <c r="AP406" s="380">
        <v>21396</v>
      </c>
      <c r="AQ406" s="347" t="s">
        <v>2953</v>
      </c>
      <c r="AR406" s="347" t="s">
        <v>2953</v>
      </c>
    </row>
    <row r="407" spans="7:44">
      <c r="G407" s="1397" t="s">
        <v>449</v>
      </c>
      <c r="H407" s="1397" t="s">
        <v>2764</v>
      </c>
      <c r="I407" s="1397" t="s">
        <v>2394</v>
      </c>
      <c r="J407" s="1397" t="s">
        <v>539</v>
      </c>
      <c r="L407" s="1397" t="s">
        <v>449</v>
      </c>
      <c r="M407" s="359" t="s">
        <v>2938</v>
      </c>
      <c r="N407" s="1397" t="s">
        <v>2764</v>
      </c>
      <c r="O407" s="1397" t="s">
        <v>596</v>
      </c>
      <c r="P407" s="358"/>
      <c r="Q407" s="360" t="s">
        <v>449</v>
      </c>
      <c r="R407" s="359" t="s">
        <v>2938</v>
      </c>
      <c r="S407" s="361" t="str">
        <f t="shared" si="8"/>
        <v>CNH8</v>
      </c>
      <c r="T407" s="1397" t="s">
        <v>2764</v>
      </c>
      <c r="W407" s="362" t="s">
        <v>2931</v>
      </c>
      <c r="X407" s="347" t="s">
        <v>2938</v>
      </c>
      <c r="Y407" s="347" t="s">
        <v>3085</v>
      </c>
      <c r="Z407" s="367" t="s">
        <v>596</v>
      </c>
      <c r="AA407" s="347" t="s">
        <v>2952</v>
      </c>
      <c r="AB407" s="367" t="s">
        <v>596</v>
      </c>
      <c r="AC407" s="373" t="s">
        <v>2933</v>
      </c>
      <c r="AD407" s="372">
        <v>0</v>
      </c>
      <c r="AE407" s="373"/>
      <c r="AF407" s="373" t="s">
        <v>2934</v>
      </c>
      <c r="AG407" s="380">
        <v>4279</v>
      </c>
      <c r="AH407" s="380">
        <v>21396</v>
      </c>
      <c r="AI407" s="347" t="s">
        <v>2953</v>
      </c>
      <c r="AJ407" s="347" t="s">
        <v>2953</v>
      </c>
      <c r="AK407" s="373" t="s">
        <v>2933</v>
      </c>
      <c r="AL407" s="372">
        <v>0</v>
      </c>
      <c r="AM407" s="373"/>
      <c r="AN407" s="373" t="s">
        <v>2934</v>
      </c>
      <c r="AO407" s="380">
        <v>4279</v>
      </c>
      <c r="AP407" s="380">
        <v>21396</v>
      </c>
      <c r="AQ407" s="347" t="s">
        <v>2953</v>
      </c>
      <c r="AR407" s="347" t="s">
        <v>2953</v>
      </c>
    </row>
    <row r="408" spans="7:44">
      <c r="G408" s="1397" t="s">
        <v>2940</v>
      </c>
      <c r="H408" s="1397" t="s">
        <v>2764</v>
      </c>
      <c r="I408" s="1397" t="s">
        <v>2394</v>
      </c>
      <c r="J408" s="1397" t="s">
        <v>539</v>
      </c>
      <c r="L408" s="1397" t="s">
        <v>2940</v>
      </c>
      <c r="M408" s="359" t="s">
        <v>2941</v>
      </c>
      <c r="N408" s="1397" t="s">
        <v>2764</v>
      </c>
      <c r="O408" s="1397" t="s">
        <v>596</v>
      </c>
      <c r="P408" s="358"/>
      <c r="Q408" s="360" t="s">
        <v>2940</v>
      </c>
      <c r="R408" s="359" t="s">
        <v>2941</v>
      </c>
      <c r="S408" s="361" t="str">
        <f t="shared" si="8"/>
        <v>CNH8</v>
      </c>
      <c r="T408" s="1397" t="s">
        <v>2764</v>
      </c>
      <c r="W408" s="362" t="s">
        <v>2949</v>
      </c>
      <c r="X408" s="347" t="s">
        <v>2944</v>
      </c>
      <c r="Y408" s="347" t="s">
        <v>3085</v>
      </c>
      <c r="Z408" s="347" t="s">
        <v>596</v>
      </c>
      <c r="AA408" s="347" t="s">
        <v>2952</v>
      </c>
      <c r="AB408" s="347" t="s">
        <v>596</v>
      </c>
      <c r="AC408" s="347" t="s">
        <v>2933</v>
      </c>
      <c r="AD408" s="372">
        <v>0</v>
      </c>
      <c r="AE408" s="347"/>
      <c r="AF408" s="373" t="s">
        <v>2934</v>
      </c>
      <c r="AG408" s="381">
        <v>4279</v>
      </c>
      <c r="AH408" s="381">
        <v>21396</v>
      </c>
      <c r="AI408" s="347" t="s">
        <v>2953</v>
      </c>
      <c r="AJ408" s="347" t="s">
        <v>2953</v>
      </c>
      <c r="AK408" s="347" t="s">
        <v>2933</v>
      </c>
      <c r="AL408" s="372">
        <v>0</v>
      </c>
      <c r="AM408" s="347"/>
      <c r="AN408" s="373" t="s">
        <v>2934</v>
      </c>
      <c r="AO408" s="381">
        <v>4279</v>
      </c>
      <c r="AP408" s="381">
        <v>21396</v>
      </c>
      <c r="AQ408" s="347" t="s">
        <v>2953</v>
      </c>
      <c r="AR408" s="347" t="s">
        <v>2953</v>
      </c>
    </row>
    <row r="409" spans="7:44">
      <c r="G409" s="1397" t="s">
        <v>2943</v>
      </c>
      <c r="H409" s="1397" t="s">
        <v>2764</v>
      </c>
      <c r="I409" s="1397" t="s">
        <v>2394</v>
      </c>
      <c r="J409" s="1397" t="s">
        <v>539</v>
      </c>
      <c r="L409" s="1397" t="s">
        <v>2943</v>
      </c>
      <c r="M409" s="359" t="s">
        <v>2944</v>
      </c>
      <c r="N409" s="1397" t="s">
        <v>2764</v>
      </c>
      <c r="O409" s="1397" t="s">
        <v>596</v>
      </c>
      <c r="P409" s="358"/>
      <c r="Q409" s="360" t="s">
        <v>2943</v>
      </c>
      <c r="R409" s="359" t="s">
        <v>2944</v>
      </c>
      <c r="S409" s="361" t="str">
        <f t="shared" si="8"/>
        <v>CNH8</v>
      </c>
      <c r="T409" s="1397" t="s">
        <v>2764</v>
      </c>
      <c r="W409" s="362" t="s">
        <v>2931</v>
      </c>
      <c r="X409" s="347" t="s">
        <v>2941</v>
      </c>
      <c r="Y409" s="347" t="s">
        <v>3085</v>
      </c>
      <c r="Z409" s="367" t="s">
        <v>596</v>
      </c>
      <c r="AA409" s="347" t="s">
        <v>2952</v>
      </c>
      <c r="AB409" s="367" t="s">
        <v>2950</v>
      </c>
      <c r="AC409" s="373" t="s">
        <v>2933</v>
      </c>
      <c r="AD409" s="374">
        <v>0</v>
      </c>
      <c r="AE409" s="373"/>
      <c r="AF409" s="373" t="s">
        <v>2934</v>
      </c>
      <c r="AG409" s="380">
        <v>4279</v>
      </c>
      <c r="AH409" s="380">
        <v>21396</v>
      </c>
      <c r="AI409" s="347" t="s">
        <v>2953</v>
      </c>
      <c r="AJ409" s="347" t="s">
        <v>2953</v>
      </c>
      <c r="AK409" s="373" t="s">
        <v>2933</v>
      </c>
      <c r="AL409" s="385">
        <v>0</v>
      </c>
      <c r="AM409" s="373"/>
      <c r="AN409" s="373" t="s">
        <v>2934</v>
      </c>
      <c r="AO409" s="380">
        <v>4279</v>
      </c>
      <c r="AP409" s="380">
        <v>21396</v>
      </c>
      <c r="AQ409" s="347" t="s">
        <v>2953</v>
      </c>
      <c r="AR409" s="347" t="s">
        <v>2953</v>
      </c>
    </row>
    <row r="410" spans="7:44">
      <c r="G410" s="1397" t="s">
        <v>237</v>
      </c>
      <c r="H410" s="1" t="s">
        <v>2766</v>
      </c>
      <c r="I410" s="1" t="s">
        <v>2449</v>
      </c>
      <c r="J410" s="1397" t="s">
        <v>539</v>
      </c>
      <c r="K410" s="358"/>
      <c r="L410" s="1397" t="s">
        <v>237</v>
      </c>
      <c r="M410" s="359" t="s">
        <v>2929</v>
      </c>
      <c r="N410" s="1" t="s">
        <v>2766</v>
      </c>
      <c r="O410" s="1397" t="s">
        <v>596</v>
      </c>
      <c r="Q410" s="360" t="s">
        <v>237</v>
      </c>
      <c r="R410" s="359" t="s">
        <v>2929</v>
      </c>
      <c r="S410" s="361" t="str">
        <f t="shared" si="8"/>
        <v>CNH9</v>
      </c>
      <c r="T410" s="1" t="s">
        <v>2766</v>
      </c>
      <c r="W410" s="362" t="s">
        <v>2931</v>
      </c>
      <c r="X410" s="347" t="s">
        <v>2929</v>
      </c>
      <c r="Y410" s="347" t="s">
        <v>3086</v>
      </c>
      <c r="Z410" s="347" t="s">
        <v>596</v>
      </c>
      <c r="AA410" s="347" t="s">
        <v>2952</v>
      </c>
      <c r="AB410" s="347" t="s">
        <v>596</v>
      </c>
      <c r="AC410" s="347" t="s">
        <v>2933</v>
      </c>
      <c r="AD410" s="372">
        <v>0</v>
      </c>
      <c r="AE410" s="347"/>
      <c r="AF410" s="373" t="s">
        <v>2934</v>
      </c>
      <c r="AG410" s="380">
        <v>4279</v>
      </c>
      <c r="AH410" s="380">
        <v>21396</v>
      </c>
      <c r="AI410" s="347" t="s">
        <v>2953</v>
      </c>
      <c r="AJ410" s="347" t="s">
        <v>2953</v>
      </c>
      <c r="AK410" s="347" t="s">
        <v>2933</v>
      </c>
      <c r="AL410" s="372">
        <v>0</v>
      </c>
      <c r="AM410" s="347"/>
      <c r="AN410" s="373" t="s">
        <v>2934</v>
      </c>
      <c r="AO410" s="380">
        <v>4279</v>
      </c>
      <c r="AP410" s="380">
        <v>21396</v>
      </c>
      <c r="AQ410" s="347" t="s">
        <v>2953</v>
      </c>
      <c r="AR410" s="347" t="s">
        <v>2953</v>
      </c>
    </row>
    <row r="411" spans="7:44">
      <c r="G411" s="1397" t="s">
        <v>237</v>
      </c>
      <c r="H411" t="s">
        <v>3087</v>
      </c>
      <c r="I411" t="s">
        <v>2428</v>
      </c>
      <c r="J411" s="1397" t="s">
        <v>539</v>
      </c>
      <c r="L411" s="1397" t="s">
        <v>237</v>
      </c>
      <c r="M411" s="359" t="s">
        <v>2929</v>
      </c>
      <c r="N411" s="1" t="s">
        <v>3087</v>
      </c>
      <c r="O411" s="1397" t="s">
        <v>596</v>
      </c>
      <c r="Q411" s="360" t="s">
        <v>237</v>
      </c>
      <c r="R411" s="359" t="s">
        <v>2929</v>
      </c>
      <c r="S411" s="361" t="str">
        <f t="shared" si="8"/>
        <v>CNJ0</v>
      </c>
      <c r="T411" s="1" t="s">
        <v>3087</v>
      </c>
      <c r="W411" s="362" t="s">
        <v>2931</v>
      </c>
      <c r="X411" s="347" t="s">
        <v>2936</v>
      </c>
      <c r="Y411" s="347" t="s">
        <v>3086</v>
      </c>
      <c r="Z411" s="367" t="s">
        <v>596</v>
      </c>
      <c r="AA411" s="347" t="s">
        <v>2952</v>
      </c>
      <c r="AB411" s="367" t="s">
        <v>596</v>
      </c>
      <c r="AC411" s="373" t="s">
        <v>2933</v>
      </c>
      <c r="AD411" s="372">
        <v>0</v>
      </c>
      <c r="AE411" s="373"/>
      <c r="AF411" s="373" t="s">
        <v>2934</v>
      </c>
      <c r="AG411" s="380">
        <v>4279</v>
      </c>
      <c r="AH411" s="380">
        <v>21396</v>
      </c>
      <c r="AI411" s="347" t="s">
        <v>2953</v>
      </c>
      <c r="AJ411" s="347" t="s">
        <v>2953</v>
      </c>
      <c r="AK411" s="373" t="s">
        <v>2933</v>
      </c>
      <c r="AL411" s="372">
        <v>0</v>
      </c>
      <c r="AM411" s="373"/>
      <c r="AN411" s="373" t="s">
        <v>2934</v>
      </c>
      <c r="AO411" s="380">
        <v>4279</v>
      </c>
      <c r="AP411" s="380">
        <v>21396</v>
      </c>
      <c r="AQ411" s="347" t="s">
        <v>2953</v>
      </c>
      <c r="AR411" s="347" t="s">
        <v>2953</v>
      </c>
    </row>
    <row r="412" spans="7:44">
      <c r="G412" s="1397" t="s">
        <v>237</v>
      </c>
      <c r="H412" t="s">
        <v>3088</v>
      </c>
      <c r="I412" t="s">
        <v>2530</v>
      </c>
      <c r="J412" s="1397" t="s">
        <v>539</v>
      </c>
      <c r="L412" s="1397" t="s">
        <v>237</v>
      </c>
      <c r="M412" s="359" t="s">
        <v>2929</v>
      </c>
      <c r="N412" s="1" t="s">
        <v>3088</v>
      </c>
      <c r="O412" s="1397" t="s">
        <v>596</v>
      </c>
      <c r="Q412" s="360" t="s">
        <v>237</v>
      </c>
      <c r="R412" s="359" t="s">
        <v>2929</v>
      </c>
      <c r="S412" s="361" t="str">
        <f t="shared" si="8"/>
        <v>CNJ1</v>
      </c>
      <c r="T412" s="1" t="s">
        <v>3088</v>
      </c>
      <c r="W412" s="362" t="s">
        <v>2931</v>
      </c>
      <c r="X412" s="347" t="s">
        <v>2938</v>
      </c>
      <c r="Y412" s="347" t="s">
        <v>3086</v>
      </c>
      <c r="Z412" s="367" t="s">
        <v>596</v>
      </c>
      <c r="AA412" s="347" t="s">
        <v>2952</v>
      </c>
      <c r="AB412" s="367" t="s">
        <v>596</v>
      </c>
      <c r="AC412" s="373" t="s">
        <v>2933</v>
      </c>
      <c r="AD412" s="372">
        <v>0</v>
      </c>
      <c r="AE412" s="373"/>
      <c r="AF412" s="373" t="s">
        <v>2934</v>
      </c>
      <c r="AG412" s="380">
        <v>4279</v>
      </c>
      <c r="AH412" s="380">
        <v>21396</v>
      </c>
      <c r="AI412" s="347" t="s">
        <v>2953</v>
      </c>
      <c r="AJ412" s="347" t="s">
        <v>2953</v>
      </c>
      <c r="AK412" s="373" t="s">
        <v>2933</v>
      </c>
      <c r="AL412" s="372">
        <v>0</v>
      </c>
      <c r="AM412" s="373"/>
      <c r="AN412" s="373" t="s">
        <v>2934</v>
      </c>
      <c r="AO412" s="380">
        <v>4279</v>
      </c>
      <c r="AP412" s="380">
        <v>21396</v>
      </c>
      <c r="AQ412" s="347" t="s">
        <v>2953</v>
      </c>
      <c r="AR412" s="347" t="s">
        <v>2953</v>
      </c>
    </row>
    <row r="413" spans="7:44">
      <c r="G413" s="1397" t="s">
        <v>237</v>
      </c>
      <c r="H413" t="s">
        <v>3089</v>
      </c>
      <c r="I413" t="s">
        <v>2573</v>
      </c>
      <c r="J413" s="1397" t="s">
        <v>539</v>
      </c>
      <c r="L413" s="1397" t="s">
        <v>237</v>
      </c>
      <c r="M413" s="359" t="s">
        <v>2929</v>
      </c>
      <c r="N413" s="1" t="s">
        <v>3089</v>
      </c>
      <c r="O413" s="1397" t="s">
        <v>596</v>
      </c>
      <c r="Q413" s="360" t="s">
        <v>237</v>
      </c>
      <c r="R413" s="359" t="s">
        <v>2929</v>
      </c>
      <c r="S413" s="361" t="str">
        <f t="shared" si="8"/>
        <v>CNJ2</v>
      </c>
      <c r="T413" s="1" t="s">
        <v>3089</v>
      </c>
      <c r="W413" s="362" t="s">
        <v>2949</v>
      </c>
      <c r="X413" s="347" t="s">
        <v>2944</v>
      </c>
      <c r="Y413" s="347" t="s">
        <v>3086</v>
      </c>
      <c r="Z413" s="347" t="s">
        <v>596</v>
      </c>
      <c r="AA413" s="347" t="s">
        <v>2952</v>
      </c>
      <c r="AB413" s="347" t="s">
        <v>596</v>
      </c>
      <c r="AC413" s="347" t="s">
        <v>2933</v>
      </c>
      <c r="AD413" s="372">
        <v>0</v>
      </c>
      <c r="AE413" s="347"/>
      <c r="AF413" s="373" t="s">
        <v>2934</v>
      </c>
      <c r="AG413" s="381">
        <v>4279</v>
      </c>
      <c r="AH413" s="381">
        <v>21396</v>
      </c>
      <c r="AI413" s="347" t="s">
        <v>2953</v>
      </c>
      <c r="AJ413" s="347" t="s">
        <v>2953</v>
      </c>
      <c r="AK413" s="347" t="s">
        <v>2933</v>
      </c>
      <c r="AL413" s="372">
        <v>0</v>
      </c>
      <c r="AM413" s="347"/>
      <c r="AN413" s="373" t="s">
        <v>2934</v>
      </c>
      <c r="AO413" s="381">
        <v>4279</v>
      </c>
      <c r="AP413" s="381">
        <v>21396</v>
      </c>
      <c r="AQ413" s="347" t="s">
        <v>2953</v>
      </c>
      <c r="AR413" s="347" t="s">
        <v>2953</v>
      </c>
    </row>
    <row r="414" spans="7:44">
      <c r="G414" s="1397" t="s">
        <v>237</v>
      </c>
      <c r="H414" t="s">
        <v>3090</v>
      </c>
      <c r="I414" t="s">
        <v>2386</v>
      </c>
      <c r="J414" s="1397" t="s">
        <v>539</v>
      </c>
      <c r="L414" s="1397" t="s">
        <v>237</v>
      </c>
      <c r="M414" s="359" t="s">
        <v>2929</v>
      </c>
      <c r="N414" s="1" t="s">
        <v>3090</v>
      </c>
      <c r="O414" s="1397" t="s">
        <v>596</v>
      </c>
      <c r="Q414" s="360" t="s">
        <v>237</v>
      </c>
      <c r="R414" s="359" t="s">
        <v>2929</v>
      </c>
      <c r="S414" s="361" t="str">
        <f t="shared" si="8"/>
        <v>CNJ3</v>
      </c>
      <c r="T414" s="1" t="s">
        <v>3090</v>
      </c>
      <c r="W414" s="362" t="s">
        <v>2931</v>
      </c>
      <c r="X414" s="347" t="s">
        <v>2941</v>
      </c>
      <c r="Y414" s="347" t="s">
        <v>3086</v>
      </c>
      <c r="Z414" s="367" t="s">
        <v>596</v>
      </c>
      <c r="AA414" s="347" t="s">
        <v>2952</v>
      </c>
      <c r="AB414" s="367" t="s">
        <v>2950</v>
      </c>
      <c r="AC414" s="373" t="s">
        <v>2933</v>
      </c>
      <c r="AD414" s="374">
        <v>0</v>
      </c>
      <c r="AE414" s="373"/>
      <c r="AF414" s="373" t="s">
        <v>2934</v>
      </c>
      <c r="AG414" s="380">
        <v>4279</v>
      </c>
      <c r="AH414" s="380">
        <v>21396</v>
      </c>
      <c r="AI414" s="347" t="s">
        <v>2953</v>
      </c>
      <c r="AJ414" s="347" t="s">
        <v>2953</v>
      </c>
      <c r="AK414" s="373" t="s">
        <v>2933</v>
      </c>
      <c r="AL414" s="385">
        <v>0</v>
      </c>
      <c r="AM414" s="373"/>
      <c r="AN414" s="373" t="s">
        <v>2934</v>
      </c>
      <c r="AO414" s="380">
        <v>4279</v>
      </c>
      <c r="AP414" s="380">
        <v>21396</v>
      </c>
      <c r="AQ414" s="347" t="s">
        <v>2953</v>
      </c>
      <c r="AR414" s="347" t="s">
        <v>2953</v>
      </c>
    </row>
    <row r="415" spans="7:44">
      <c r="G415" s="1397" t="s">
        <v>237</v>
      </c>
      <c r="H415" t="s">
        <v>3091</v>
      </c>
      <c r="I415" t="s">
        <v>2682</v>
      </c>
      <c r="J415" s="1397" t="s">
        <v>539</v>
      </c>
      <c r="L415" s="1397" t="s">
        <v>237</v>
      </c>
      <c r="M415" s="359" t="s">
        <v>2929</v>
      </c>
      <c r="N415" s="1" t="s">
        <v>3091</v>
      </c>
      <c r="O415" s="1397" t="s">
        <v>596</v>
      </c>
      <c r="Q415" s="360" t="s">
        <v>237</v>
      </c>
      <c r="R415" s="359" t="s">
        <v>2929</v>
      </c>
      <c r="S415" s="361" t="str">
        <f t="shared" si="8"/>
        <v>CNJ4</v>
      </c>
      <c r="T415" s="1" t="s">
        <v>3091</v>
      </c>
      <c r="W415" s="363" t="s">
        <v>2931</v>
      </c>
      <c r="X415" s="359" t="s">
        <v>2929</v>
      </c>
      <c r="Y415" s="359" t="s">
        <v>3092</v>
      </c>
      <c r="Z415" s="368" t="s">
        <v>596</v>
      </c>
      <c r="AA415" s="359" t="s">
        <v>2952</v>
      </c>
      <c r="AB415" s="368" t="s">
        <v>2950</v>
      </c>
      <c r="AC415" s="375" t="s">
        <v>2933</v>
      </c>
      <c r="AD415" s="376">
        <v>0</v>
      </c>
      <c r="AE415" s="375"/>
      <c r="AF415" s="375" t="s">
        <v>2934</v>
      </c>
      <c r="AG415" s="382">
        <v>4279</v>
      </c>
      <c r="AH415" s="382">
        <v>21396</v>
      </c>
      <c r="AI415" s="359" t="s">
        <v>2953</v>
      </c>
      <c r="AJ415" s="359" t="s">
        <v>2953</v>
      </c>
      <c r="AK415" s="375" t="s">
        <v>2933</v>
      </c>
      <c r="AL415" s="386">
        <v>0</v>
      </c>
      <c r="AM415" s="375"/>
      <c r="AN415" s="375" t="s">
        <v>2934</v>
      </c>
      <c r="AO415" s="382">
        <v>4279</v>
      </c>
      <c r="AP415" s="382">
        <v>21396</v>
      </c>
      <c r="AQ415" s="359" t="s">
        <v>2953</v>
      </c>
      <c r="AR415" s="359" t="s">
        <v>2953</v>
      </c>
    </row>
    <row r="416" spans="7:44">
      <c r="G416" s="1397" t="s">
        <v>237</v>
      </c>
      <c r="H416" t="s">
        <v>3093</v>
      </c>
      <c r="I416" t="s">
        <v>3094</v>
      </c>
      <c r="J416" s="1397" t="s">
        <v>539</v>
      </c>
      <c r="L416" s="1397" t="s">
        <v>237</v>
      </c>
      <c r="M416" s="359" t="s">
        <v>2929</v>
      </c>
      <c r="N416" s="1" t="s">
        <v>3093</v>
      </c>
      <c r="O416" s="1397" t="s">
        <v>596</v>
      </c>
      <c r="Q416" s="360" t="s">
        <v>237</v>
      </c>
      <c r="R416" s="359" t="s">
        <v>2929</v>
      </c>
      <c r="S416" s="361" t="str">
        <f t="shared" si="8"/>
        <v>CNJ5</v>
      </c>
      <c r="T416" s="1" t="s">
        <v>3093</v>
      </c>
      <c r="W416" s="363" t="s">
        <v>2931</v>
      </c>
      <c r="X416" s="359" t="s">
        <v>2936</v>
      </c>
      <c r="Y416" s="359" t="s">
        <v>3092</v>
      </c>
      <c r="Z416" s="368" t="s">
        <v>596</v>
      </c>
      <c r="AA416" s="359" t="s">
        <v>2952</v>
      </c>
      <c r="AB416" s="368" t="s">
        <v>2950</v>
      </c>
      <c r="AC416" s="375" t="s">
        <v>2933</v>
      </c>
      <c r="AD416" s="376">
        <v>0</v>
      </c>
      <c r="AE416" s="375"/>
      <c r="AF416" s="375" t="s">
        <v>2934</v>
      </c>
      <c r="AG416" s="382">
        <v>4279</v>
      </c>
      <c r="AH416" s="382">
        <v>21396</v>
      </c>
      <c r="AI416" s="359" t="s">
        <v>2953</v>
      </c>
      <c r="AJ416" s="359" t="s">
        <v>2953</v>
      </c>
      <c r="AK416" s="375" t="s">
        <v>2933</v>
      </c>
      <c r="AL416" s="386">
        <v>0</v>
      </c>
      <c r="AM416" s="375"/>
      <c r="AN416" s="375" t="s">
        <v>2934</v>
      </c>
      <c r="AO416" s="382">
        <v>4279</v>
      </c>
      <c r="AP416" s="382">
        <v>21396</v>
      </c>
      <c r="AQ416" s="359" t="s">
        <v>2953</v>
      </c>
      <c r="AR416" s="359" t="s">
        <v>2953</v>
      </c>
    </row>
    <row r="417" spans="7:44">
      <c r="G417" s="1397" t="s">
        <v>237</v>
      </c>
      <c r="H417" t="s">
        <v>3095</v>
      </c>
      <c r="I417" t="s">
        <v>2555</v>
      </c>
      <c r="J417" s="1397" t="s">
        <v>539</v>
      </c>
      <c r="L417" s="1397" t="s">
        <v>237</v>
      </c>
      <c r="M417" s="359" t="s">
        <v>2929</v>
      </c>
      <c r="N417" s="1" t="s">
        <v>3095</v>
      </c>
      <c r="O417" s="1397" t="s">
        <v>596</v>
      </c>
      <c r="Q417" s="360" t="s">
        <v>237</v>
      </c>
      <c r="R417" s="359" t="s">
        <v>2929</v>
      </c>
      <c r="S417" s="361" t="str">
        <f t="shared" si="8"/>
        <v>CNJ6</v>
      </c>
      <c r="T417" s="1" t="s">
        <v>3095</v>
      </c>
      <c r="W417" s="363" t="s">
        <v>2931</v>
      </c>
      <c r="X417" s="359" t="s">
        <v>2938</v>
      </c>
      <c r="Y417" s="359" t="s">
        <v>3092</v>
      </c>
      <c r="Z417" s="368" t="s">
        <v>596</v>
      </c>
      <c r="AA417" s="359" t="s">
        <v>2952</v>
      </c>
      <c r="AB417" s="368" t="s">
        <v>2950</v>
      </c>
      <c r="AC417" s="375" t="s">
        <v>2933</v>
      </c>
      <c r="AD417" s="376">
        <v>0</v>
      </c>
      <c r="AE417" s="375"/>
      <c r="AF417" s="375" t="s">
        <v>2934</v>
      </c>
      <c r="AG417" s="382">
        <v>4279</v>
      </c>
      <c r="AH417" s="382">
        <v>21396</v>
      </c>
      <c r="AI417" s="359" t="s">
        <v>2953</v>
      </c>
      <c r="AJ417" s="359" t="s">
        <v>2953</v>
      </c>
      <c r="AK417" s="375" t="s">
        <v>2933</v>
      </c>
      <c r="AL417" s="386">
        <v>0</v>
      </c>
      <c r="AM417" s="375"/>
      <c r="AN417" s="375" t="s">
        <v>2934</v>
      </c>
      <c r="AO417" s="382">
        <v>4279</v>
      </c>
      <c r="AP417" s="382">
        <v>21396</v>
      </c>
      <c r="AQ417" s="359" t="s">
        <v>2953</v>
      </c>
      <c r="AR417" s="359" t="s">
        <v>2953</v>
      </c>
    </row>
    <row r="418" spans="7:44">
      <c r="G418" s="1397" t="s">
        <v>237</v>
      </c>
      <c r="H418" t="s">
        <v>3096</v>
      </c>
      <c r="I418" t="s">
        <v>2547</v>
      </c>
      <c r="J418" s="1397" t="s">
        <v>539</v>
      </c>
      <c r="L418" s="1397" t="s">
        <v>237</v>
      </c>
      <c r="M418" s="359" t="s">
        <v>2929</v>
      </c>
      <c r="N418" s="1" t="s">
        <v>3096</v>
      </c>
      <c r="O418" s="1397" t="s">
        <v>596</v>
      </c>
      <c r="Q418" s="360" t="s">
        <v>237</v>
      </c>
      <c r="R418" s="359" t="s">
        <v>2929</v>
      </c>
      <c r="S418" s="361" t="str">
        <f t="shared" si="8"/>
        <v>CNJ7</v>
      </c>
      <c r="T418" s="1" t="s">
        <v>3096</v>
      </c>
      <c r="W418" s="363" t="s">
        <v>2931</v>
      </c>
      <c r="X418" s="359" t="s">
        <v>2944</v>
      </c>
      <c r="Y418" s="359" t="s">
        <v>3092</v>
      </c>
      <c r="Z418" s="368" t="s">
        <v>596</v>
      </c>
      <c r="AA418" s="359" t="s">
        <v>2952</v>
      </c>
      <c r="AB418" s="368" t="s">
        <v>2950</v>
      </c>
      <c r="AC418" s="375" t="s">
        <v>2933</v>
      </c>
      <c r="AD418" s="376">
        <v>0</v>
      </c>
      <c r="AE418" s="375"/>
      <c r="AF418" s="375" t="s">
        <v>2934</v>
      </c>
      <c r="AG418" s="382">
        <v>4279</v>
      </c>
      <c r="AH418" s="382">
        <v>21396</v>
      </c>
      <c r="AI418" s="359" t="s">
        <v>2953</v>
      </c>
      <c r="AJ418" s="359" t="s">
        <v>2953</v>
      </c>
      <c r="AK418" s="375" t="s">
        <v>2933</v>
      </c>
      <c r="AL418" s="386">
        <v>0</v>
      </c>
      <c r="AM418" s="375"/>
      <c r="AN418" s="375" t="s">
        <v>2934</v>
      </c>
      <c r="AO418" s="382">
        <v>4279</v>
      </c>
      <c r="AP418" s="382">
        <v>21396</v>
      </c>
      <c r="AQ418" s="359" t="s">
        <v>2953</v>
      </c>
      <c r="AR418" s="359" t="s">
        <v>2953</v>
      </c>
    </row>
    <row r="419" spans="7:44">
      <c r="G419" s="1397" t="s">
        <v>237</v>
      </c>
      <c r="H419" t="s">
        <v>3097</v>
      </c>
      <c r="I419" t="s">
        <v>2508</v>
      </c>
      <c r="J419" s="1397" t="s">
        <v>539</v>
      </c>
      <c r="L419" s="1397" t="s">
        <v>237</v>
      </c>
      <c r="M419" s="359" t="s">
        <v>2929</v>
      </c>
      <c r="N419" s="1" t="s">
        <v>3097</v>
      </c>
      <c r="O419" s="1397" t="s">
        <v>596</v>
      </c>
      <c r="Q419" s="360" t="s">
        <v>237</v>
      </c>
      <c r="R419" s="359" t="s">
        <v>2929</v>
      </c>
      <c r="S419" s="361" t="str">
        <f t="shared" si="8"/>
        <v>CNJ8</v>
      </c>
      <c r="T419" s="1" t="s">
        <v>3097</v>
      </c>
      <c r="W419" s="363" t="s">
        <v>2931</v>
      </c>
      <c r="X419" s="359" t="s">
        <v>2941</v>
      </c>
      <c r="Y419" s="359" t="s">
        <v>3092</v>
      </c>
      <c r="Z419" s="368" t="s">
        <v>596</v>
      </c>
      <c r="AA419" s="359" t="s">
        <v>2952</v>
      </c>
      <c r="AB419" s="368" t="s">
        <v>2950</v>
      </c>
      <c r="AC419" s="375" t="s">
        <v>2933</v>
      </c>
      <c r="AD419" s="376">
        <v>0</v>
      </c>
      <c r="AE419" s="375"/>
      <c r="AF419" s="375" t="s">
        <v>2934</v>
      </c>
      <c r="AG419" s="382">
        <v>4279</v>
      </c>
      <c r="AH419" s="382">
        <v>21396</v>
      </c>
      <c r="AI419" s="359" t="s">
        <v>2953</v>
      </c>
      <c r="AJ419" s="359" t="s">
        <v>2953</v>
      </c>
      <c r="AK419" s="375" t="s">
        <v>2933</v>
      </c>
      <c r="AL419" s="386">
        <v>0</v>
      </c>
      <c r="AM419" s="375"/>
      <c r="AN419" s="375" t="s">
        <v>2934</v>
      </c>
      <c r="AO419" s="382">
        <v>4279</v>
      </c>
      <c r="AP419" s="382">
        <v>21396</v>
      </c>
      <c r="AQ419" s="359" t="s">
        <v>2953</v>
      </c>
      <c r="AR419" s="359" t="s">
        <v>2953</v>
      </c>
    </row>
    <row r="420" spans="7:44">
      <c r="G420" s="1397" t="s">
        <v>237</v>
      </c>
      <c r="H420" t="s">
        <v>3098</v>
      </c>
      <c r="I420" t="s">
        <v>2385</v>
      </c>
      <c r="J420" s="1397" t="s">
        <v>539</v>
      </c>
      <c r="L420" s="1397" t="s">
        <v>237</v>
      </c>
      <c r="M420" s="359" t="s">
        <v>2929</v>
      </c>
      <c r="N420" s="1" t="s">
        <v>3098</v>
      </c>
      <c r="O420" s="1397" t="s">
        <v>596</v>
      </c>
      <c r="Q420" s="360" t="s">
        <v>237</v>
      </c>
      <c r="R420" s="359" t="s">
        <v>2929</v>
      </c>
      <c r="S420" s="361" t="str">
        <f t="shared" si="8"/>
        <v>CNJ9</v>
      </c>
      <c r="T420" s="1" t="s">
        <v>3098</v>
      </c>
      <c r="W420" s="363" t="s">
        <v>2931</v>
      </c>
      <c r="X420" s="359" t="s">
        <v>2929</v>
      </c>
      <c r="Y420" s="359" t="s">
        <v>3099</v>
      </c>
      <c r="Z420" s="368" t="s">
        <v>596</v>
      </c>
      <c r="AA420" s="359" t="s">
        <v>2952</v>
      </c>
      <c r="AB420" s="368" t="s">
        <v>2950</v>
      </c>
      <c r="AC420" s="375" t="s">
        <v>2933</v>
      </c>
      <c r="AD420" s="376">
        <v>0</v>
      </c>
      <c r="AE420" s="375"/>
      <c r="AF420" s="375" t="s">
        <v>2934</v>
      </c>
      <c r="AG420" s="382">
        <v>4279</v>
      </c>
      <c r="AH420" s="382">
        <v>21396</v>
      </c>
      <c r="AI420" s="359" t="s">
        <v>2953</v>
      </c>
      <c r="AJ420" s="359" t="s">
        <v>2953</v>
      </c>
      <c r="AK420" s="375" t="s">
        <v>2933</v>
      </c>
      <c r="AL420" s="386">
        <v>0</v>
      </c>
      <c r="AM420" s="375"/>
      <c r="AN420" s="375" t="s">
        <v>2934</v>
      </c>
      <c r="AO420" s="382">
        <v>4279</v>
      </c>
      <c r="AP420" s="382">
        <v>21396</v>
      </c>
      <c r="AQ420" s="359" t="s">
        <v>2953</v>
      </c>
      <c r="AR420" s="359" t="s">
        <v>2953</v>
      </c>
    </row>
    <row r="421" spans="7:44">
      <c r="G421" s="1397" t="s">
        <v>237</v>
      </c>
      <c r="H421" t="s">
        <v>3100</v>
      </c>
      <c r="I421" t="s">
        <v>2502</v>
      </c>
      <c r="J421" s="1397" t="s">
        <v>539</v>
      </c>
      <c r="L421" s="1397" t="s">
        <v>237</v>
      </c>
      <c r="M421" s="359" t="s">
        <v>2929</v>
      </c>
      <c r="N421" s="1" t="s">
        <v>3100</v>
      </c>
      <c r="O421" s="1397" t="s">
        <v>596</v>
      </c>
      <c r="Q421" s="360" t="s">
        <v>237</v>
      </c>
      <c r="R421" s="359" t="s">
        <v>2929</v>
      </c>
      <c r="S421" s="361" t="str">
        <f t="shared" si="8"/>
        <v>CNK0</v>
      </c>
      <c r="T421" s="1" t="s">
        <v>3100</v>
      </c>
      <c r="W421" s="363" t="s">
        <v>2931</v>
      </c>
      <c r="X421" s="359" t="s">
        <v>2936</v>
      </c>
      <c r="Y421" s="359" t="s">
        <v>3099</v>
      </c>
      <c r="Z421" s="368" t="s">
        <v>596</v>
      </c>
      <c r="AA421" s="359" t="s">
        <v>2952</v>
      </c>
      <c r="AB421" s="368" t="s">
        <v>2950</v>
      </c>
      <c r="AC421" s="375" t="s">
        <v>2933</v>
      </c>
      <c r="AD421" s="376">
        <v>0</v>
      </c>
      <c r="AE421" s="375"/>
      <c r="AF421" s="375" t="s">
        <v>2934</v>
      </c>
      <c r="AG421" s="382">
        <v>4279</v>
      </c>
      <c r="AH421" s="382">
        <v>21396</v>
      </c>
      <c r="AI421" s="359" t="s">
        <v>2953</v>
      </c>
      <c r="AJ421" s="359" t="s">
        <v>2953</v>
      </c>
      <c r="AK421" s="375" t="s">
        <v>2933</v>
      </c>
      <c r="AL421" s="386">
        <v>0</v>
      </c>
      <c r="AM421" s="375"/>
      <c r="AN421" s="375" t="s">
        <v>2934</v>
      </c>
      <c r="AO421" s="382">
        <v>4279</v>
      </c>
      <c r="AP421" s="382">
        <v>21396</v>
      </c>
      <c r="AQ421" s="359" t="s">
        <v>2953</v>
      </c>
      <c r="AR421" s="359" t="s">
        <v>2953</v>
      </c>
    </row>
    <row r="422" spans="7:44">
      <c r="G422" s="1397" t="s">
        <v>237</v>
      </c>
      <c r="H422" t="s">
        <v>3101</v>
      </c>
      <c r="I422" t="s">
        <v>2433</v>
      </c>
      <c r="J422" s="1397" t="s">
        <v>539</v>
      </c>
      <c r="L422" s="1397" t="s">
        <v>237</v>
      </c>
      <c r="M422" s="359" t="s">
        <v>2929</v>
      </c>
      <c r="N422" s="1" t="s">
        <v>3101</v>
      </c>
      <c r="O422" s="1397" t="s">
        <v>596</v>
      </c>
      <c r="Q422" s="360" t="s">
        <v>237</v>
      </c>
      <c r="R422" s="359" t="s">
        <v>2929</v>
      </c>
      <c r="S422" s="361" t="str">
        <f t="shared" si="8"/>
        <v>CNK1</v>
      </c>
      <c r="T422" s="1" t="s">
        <v>3101</v>
      </c>
      <c r="W422" s="363" t="s">
        <v>2931</v>
      </c>
      <c r="X422" s="359" t="s">
        <v>2938</v>
      </c>
      <c r="Y422" s="359" t="s">
        <v>3099</v>
      </c>
      <c r="Z422" s="368" t="s">
        <v>596</v>
      </c>
      <c r="AA422" s="359" t="s">
        <v>2952</v>
      </c>
      <c r="AB422" s="368" t="s">
        <v>2950</v>
      </c>
      <c r="AC422" s="375" t="s">
        <v>2933</v>
      </c>
      <c r="AD422" s="376">
        <v>0</v>
      </c>
      <c r="AE422" s="375"/>
      <c r="AF422" s="375" t="s">
        <v>2934</v>
      </c>
      <c r="AG422" s="382">
        <v>4279</v>
      </c>
      <c r="AH422" s="382">
        <v>21396</v>
      </c>
      <c r="AI422" s="359" t="s">
        <v>2953</v>
      </c>
      <c r="AJ422" s="359" t="s">
        <v>2953</v>
      </c>
      <c r="AK422" s="375" t="s">
        <v>2933</v>
      </c>
      <c r="AL422" s="386">
        <v>0</v>
      </c>
      <c r="AM422" s="375"/>
      <c r="AN422" s="375" t="s">
        <v>2934</v>
      </c>
      <c r="AO422" s="382">
        <v>4279</v>
      </c>
      <c r="AP422" s="382">
        <v>21396</v>
      </c>
      <c r="AQ422" s="359" t="s">
        <v>2953</v>
      </c>
      <c r="AR422" s="359" t="s">
        <v>2953</v>
      </c>
    </row>
    <row r="423" spans="7:44">
      <c r="G423" s="1397" t="s">
        <v>237</v>
      </c>
      <c r="H423" t="s">
        <v>3102</v>
      </c>
      <c r="I423" t="s">
        <v>2720</v>
      </c>
      <c r="J423" s="1397" t="s">
        <v>539</v>
      </c>
      <c r="L423" s="1397" t="s">
        <v>237</v>
      </c>
      <c r="M423" s="359" t="s">
        <v>2929</v>
      </c>
      <c r="N423" s="1" t="s">
        <v>3102</v>
      </c>
      <c r="O423" s="1397" t="s">
        <v>596</v>
      </c>
      <c r="Q423" s="360" t="s">
        <v>237</v>
      </c>
      <c r="R423" s="359" t="s">
        <v>2929</v>
      </c>
      <c r="S423" s="361" t="str">
        <f t="shared" si="8"/>
        <v>CNK2</v>
      </c>
      <c r="T423" s="1" t="s">
        <v>3102</v>
      </c>
      <c r="W423" s="363" t="s">
        <v>2931</v>
      </c>
      <c r="X423" s="359" t="s">
        <v>2944</v>
      </c>
      <c r="Y423" s="359" t="s">
        <v>3099</v>
      </c>
      <c r="Z423" s="368" t="s">
        <v>596</v>
      </c>
      <c r="AA423" s="359" t="s">
        <v>2952</v>
      </c>
      <c r="AB423" s="368" t="s">
        <v>2950</v>
      </c>
      <c r="AC423" s="375" t="s">
        <v>2933</v>
      </c>
      <c r="AD423" s="376">
        <v>0</v>
      </c>
      <c r="AE423" s="375"/>
      <c r="AF423" s="375" t="s">
        <v>2934</v>
      </c>
      <c r="AG423" s="382">
        <v>4279</v>
      </c>
      <c r="AH423" s="382">
        <v>21396</v>
      </c>
      <c r="AI423" s="359" t="s">
        <v>2953</v>
      </c>
      <c r="AJ423" s="359" t="s">
        <v>2953</v>
      </c>
      <c r="AK423" s="375" t="s">
        <v>2933</v>
      </c>
      <c r="AL423" s="386">
        <v>0</v>
      </c>
      <c r="AM423" s="375"/>
      <c r="AN423" s="375" t="s">
        <v>2934</v>
      </c>
      <c r="AO423" s="382">
        <v>4279</v>
      </c>
      <c r="AP423" s="382">
        <v>21396</v>
      </c>
      <c r="AQ423" s="359" t="s">
        <v>2953</v>
      </c>
      <c r="AR423" s="359" t="s">
        <v>2953</v>
      </c>
    </row>
    <row r="424" spans="7:44">
      <c r="G424" s="1397" t="s">
        <v>237</v>
      </c>
      <c r="H424" t="s">
        <v>3103</v>
      </c>
      <c r="I424" t="s">
        <v>2439</v>
      </c>
      <c r="J424" s="1397" t="s">
        <v>539</v>
      </c>
      <c r="L424" s="1397" t="s">
        <v>237</v>
      </c>
      <c r="M424" s="359" t="s">
        <v>2929</v>
      </c>
      <c r="N424" s="1" t="s">
        <v>3103</v>
      </c>
      <c r="O424" s="1397" t="s">
        <v>596</v>
      </c>
      <c r="Q424" s="360" t="s">
        <v>237</v>
      </c>
      <c r="R424" s="359" t="s">
        <v>2929</v>
      </c>
      <c r="S424" s="361" t="str">
        <f t="shared" si="8"/>
        <v>CNK3</v>
      </c>
      <c r="T424" s="1" t="s">
        <v>3103</v>
      </c>
      <c r="W424" s="363" t="s">
        <v>2931</v>
      </c>
      <c r="X424" s="359" t="s">
        <v>2941</v>
      </c>
      <c r="Y424" s="359" t="s">
        <v>3099</v>
      </c>
      <c r="Z424" s="368" t="s">
        <v>596</v>
      </c>
      <c r="AA424" s="359" t="s">
        <v>2952</v>
      </c>
      <c r="AB424" s="368" t="s">
        <v>2950</v>
      </c>
      <c r="AC424" s="375" t="s">
        <v>2933</v>
      </c>
      <c r="AD424" s="376">
        <v>0</v>
      </c>
      <c r="AE424" s="375"/>
      <c r="AF424" s="375" t="s">
        <v>2934</v>
      </c>
      <c r="AG424" s="382">
        <v>4279</v>
      </c>
      <c r="AH424" s="382">
        <v>21396</v>
      </c>
      <c r="AI424" s="359" t="s">
        <v>2953</v>
      </c>
      <c r="AJ424" s="359" t="s">
        <v>2953</v>
      </c>
      <c r="AK424" s="375" t="s">
        <v>2933</v>
      </c>
      <c r="AL424" s="386">
        <v>0</v>
      </c>
      <c r="AM424" s="375"/>
      <c r="AN424" s="375" t="s">
        <v>2934</v>
      </c>
      <c r="AO424" s="382">
        <v>4279</v>
      </c>
      <c r="AP424" s="382">
        <v>21396</v>
      </c>
      <c r="AQ424" s="359" t="s">
        <v>2953</v>
      </c>
      <c r="AR424" s="359" t="s">
        <v>2953</v>
      </c>
    </row>
    <row r="425" spans="7:44">
      <c r="G425" s="1397" t="s">
        <v>237</v>
      </c>
      <c r="H425" t="s">
        <v>3104</v>
      </c>
      <c r="I425" t="s">
        <v>2435</v>
      </c>
      <c r="J425" s="1397" t="s">
        <v>539</v>
      </c>
      <c r="L425" s="1397" t="s">
        <v>237</v>
      </c>
      <c r="M425" s="359" t="s">
        <v>2929</v>
      </c>
      <c r="N425" s="1" t="s">
        <v>3104</v>
      </c>
      <c r="O425" s="1397" t="s">
        <v>596</v>
      </c>
      <c r="Q425" s="360" t="s">
        <v>237</v>
      </c>
      <c r="R425" s="359" t="s">
        <v>2929</v>
      </c>
      <c r="S425" s="361" t="str">
        <f t="shared" si="8"/>
        <v>CNK4</v>
      </c>
      <c r="T425" s="1" t="s">
        <v>3104</v>
      </c>
      <c r="W425" s="363" t="s">
        <v>2931</v>
      </c>
      <c r="X425" s="359" t="s">
        <v>2929</v>
      </c>
      <c r="Y425" s="359" t="s">
        <v>3105</v>
      </c>
      <c r="Z425" s="368" t="s">
        <v>596</v>
      </c>
      <c r="AA425" s="359" t="s">
        <v>2952</v>
      </c>
      <c r="AB425" s="368" t="s">
        <v>2950</v>
      </c>
      <c r="AC425" s="375" t="s">
        <v>2933</v>
      </c>
      <c r="AD425" s="376">
        <v>0</v>
      </c>
      <c r="AE425" s="375"/>
      <c r="AF425" s="375" t="s">
        <v>2934</v>
      </c>
      <c r="AG425" s="382">
        <v>4279</v>
      </c>
      <c r="AH425" s="382">
        <v>21396</v>
      </c>
      <c r="AI425" s="359" t="s">
        <v>2953</v>
      </c>
      <c r="AJ425" s="359" t="s">
        <v>2953</v>
      </c>
      <c r="AK425" s="375" t="s">
        <v>2933</v>
      </c>
      <c r="AL425" s="386">
        <v>0</v>
      </c>
      <c r="AM425" s="375"/>
      <c r="AN425" s="375" t="s">
        <v>2934</v>
      </c>
      <c r="AO425" s="382">
        <v>4279</v>
      </c>
      <c r="AP425" s="382">
        <v>21396</v>
      </c>
      <c r="AQ425" s="359" t="s">
        <v>2953</v>
      </c>
      <c r="AR425" s="359" t="s">
        <v>2953</v>
      </c>
    </row>
    <row r="426" spans="7:44">
      <c r="G426" s="1397" t="s">
        <v>237</v>
      </c>
      <c r="H426" t="s">
        <v>3106</v>
      </c>
      <c r="I426" t="s">
        <v>2650</v>
      </c>
      <c r="J426" s="1397" t="s">
        <v>539</v>
      </c>
      <c r="L426" s="1397" t="s">
        <v>237</v>
      </c>
      <c r="M426" s="359" t="s">
        <v>2929</v>
      </c>
      <c r="N426" s="1" t="s">
        <v>3106</v>
      </c>
      <c r="O426" s="1397" t="s">
        <v>596</v>
      </c>
      <c r="Q426" s="360" t="s">
        <v>237</v>
      </c>
      <c r="R426" s="359" t="s">
        <v>2929</v>
      </c>
      <c r="S426" s="361" t="str">
        <f t="shared" si="8"/>
        <v>CNK5</v>
      </c>
      <c r="T426" s="1" t="s">
        <v>3106</v>
      </c>
      <c r="W426" s="363" t="s">
        <v>2931</v>
      </c>
      <c r="X426" s="359" t="s">
        <v>2936</v>
      </c>
      <c r="Y426" s="359" t="s">
        <v>3105</v>
      </c>
      <c r="Z426" s="368" t="s">
        <v>596</v>
      </c>
      <c r="AA426" s="359" t="s">
        <v>2952</v>
      </c>
      <c r="AB426" s="368" t="s">
        <v>2950</v>
      </c>
      <c r="AC426" s="375" t="s">
        <v>2933</v>
      </c>
      <c r="AD426" s="376">
        <v>0</v>
      </c>
      <c r="AE426" s="375"/>
      <c r="AF426" s="375" t="s">
        <v>2934</v>
      </c>
      <c r="AG426" s="382">
        <v>4279</v>
      </c>
      <c r="AH426" s="382">
        <v>21396</v>
      </c>
      <c r="AI426" s="359" t="s">
        <v>2953</v>
      </c>
      <c r="AJ426" s="359" t="s">
        <v>2953</v>
      </c>
      <c r="AK426" s="375" t="s">
        <v>2933</v>
      </c>
      <c r="AL426" s="386">
        <v>0</v>
      </c>
      <c r="AM426" s="375"/>
      <c r="AN426" s="375" t="s">
        <v>2934</v>
      </c>
      <c r="AO426" s="382">
        <v>4279</v>
      </c>
      <c r="AP426" s="382">
        <v>21396</v>
      </c>
      <c r="AQ426" s="359" t="s">
        <v>2953</v>
      </c>
      <c r="AR426" s="359" t="s">
        <v>2953</v>
      </c>
    </row>
    <row r="427" spans="7:44">
      <c r="G427" s="1397" t="s">
        <v>237</v>
      </c>
      <c r="H427" t="s">
        <v>3107</v>
      </c>
      <c r="I427" t="s">
        <v>2443</v>
      </c>
      <c r="J427" s="1397" t="s">
        <v>539</v>
      </c>
      <c r="L427" s="1397" t="s">
        <v>237</v>
      </c>
      <c r="M427" s="359" t="s">
        <v>2929</v>
      </c>
      <c r="N427" s="1" t="s">
        <v>3107</v>
      </c>
      <c r="O427" s="1397" t="s">
        <v>596</v>
      </c>
      <c r="Q427" s="360" t="s">
        <v>237</v>
      </c>
      <c r="R427" s="359" t="s">
        <v>2929</v>
      </c>
      <c r="S427" s="361" t="str">
        <f t="shared" si="8"/>
        <v>CNK6</v>
      </c>
      <c r="T427" s="1" t="s">
        <v>3107</v>
      </c>
      <c r="W427" s="363" t="s">
        <v>2931</v>
      </c>
      <c r="X427" s="359" t="s">
        <v>2938</v>
      </c>
      <c r="Y427" s="359" t="s">
        <v>3105</v>
      </c>
      <c r="Z427" s="368" t="s">
        <v>596</v>
      </c>
      <c r="AA427" s="359" t="s">
        <v>2952</v>
      </c>
      <c r="AB427" s="368" t="s">
        <v>2950</v>
      </c>
      <c r="AC427" s="375" t="s">
        <v>2933</v>
      </c>
      <c r="AD427" s="376">
        <v>0</v>
      </c>
      <c r="AE427" s="375"/>
      <c r="AF427" s="375" t="s">
        <v>2934</v>
      </c>
      <c r="AG427" s="382">
        <v>4279</v>
      </c>
      <c r="AH427" s="382">
        <v>21396</v>
      </c>
      <c r="AI427" s="359" t="s">
        <v>2953</v>
      </c>
      <c r="AJ427" s="359" t="s">
        <v>2953</v>
      </c>
      <c r="AK427" s="375" t="s">
        <v>2933</v>
      </c>
      <c r="AL427" s="386">
        <v>0</v>
      </c>
      <c r="AM427" s="375"/>
      <c r="AN427" s="375" t="s">
        <v>2934</v>
      </c>
      <c r="AO427" s="382">
        <v>4279</v>
      </c>
      <c r="AP427" s="382">
        <v>21396</v>
      </c>
      <c r="AQ427" s="359" t="s">
        <v>2953</v>
      </c>
      <c r="AR427" s="359" t="s">
        <v>2953</v>
      </c>
    </row>
    <row r="428" spans="7:44">
      <c r="G428" s="1397" t="s">
        <v>237</v>
      </c>
      <c r="H428" t="s">
        <v>3108</v>
      </c>
      <c r="I428" t="s">
        <v>2561</v>
      </c>
      <c r="J428" s="1397" t="s">
        <v>539</v>
      </c>
      <c r="L428" s="1397" t="s">
        <v>237</v>
      </c>
      <c r="M428" s="359" t="s">
        <v>2929</v>
      </c>
      <c r="N428" s="1" t="s">
        <v>3108</v>
      </c>
      <c r="O428" s="1397" t="s">
        <v>596</v>
      </c>
      <c r="Q428" s="360" t="s">
        <v>237</v>
      </c>
      <c r="R428" s="359" t="s">
        <v>2929</v>
      </c>
      <c r="S428" s="361" t="str">
        <f t="shared" si="8"/>
        <v>CNK7</v>
      </c>
      <c r="T428" s="1" t="s">
        <v>3108</v>
      </c>
      <c r="W428" s="363" t="s">
        <v>2931</v>
      </c>
      <c r="X428" s="359" t="s">
        <v>2944</v>
      </c>
      <c r="Y428" s="359" t="s">
        <v>3105</v>
      </c>
      <c r="Z428" s="368" t="s">
        <v>596</v>
      </c>
      <c r="AA428" s="359" t="s">
        <v>2952</v>
      </c>
      <c r="AB428" s="368" t="s">
        <v>2950</v>
      </c>
      <c r="AC428" s="375" t="s">
        <v>2933</v>
      </c>
      <c r="AD428" s="376">
        <v>0</v>
      </c>
      <c r="AE428" s="375"/>
      <c r="AF428" s="375" t="s">
        <v>2934</v>
      </c>
      <c r="AG428" s="382">
        <v>4279</v>
      </c>
      <c r="AH428" s="382">
        <v>21396</v>
      </c>
      <c r="AI428" s="359" t="s">
        <v>2953</v>
      </c>
      <c r="AJ428" s="359" t="s">
        <v>2953</v>
      </c>
      <c r="AK428" s="375" t="s">
        <v>2933</v>
      </c>
      <c r="AL428" s="386">
        <v>0</v>
      </c>
      <c r="AM428" s="375"/>
      <c r="AN428" s="375" t="s">
        <v>2934</v>
      </c>
      <c r="AO428" s="382">
        <v>4279</v>
      </c>
      <c r="AP428" s="382">
        <v>21396</v>
      </c>
      <c r="AQ428" s="359" t="s">
        <v>2953</v>
      </c>
      <c r="AR428" s="359" t="s">
        <v>2953</v>
      </c>
    </row>
    <row r="429" spans="7:44">
      <c r="G429" s="1397" t="s">
        <v>237</v>
      </c>
      <c r="H429" t="s">
        <v>3109</v>
      </c>
      <c r="I429" t="s">
        <v>2705</v>
      </c>
      <c r="J429" s="1397" t="s">
        <v>539</v>
      </c>
      <c r="L429" s="1397" t="s">
        <v>237</v>
      </c>
      <c r="M429" s="359" t="s">
        <v>2929</v>
      </c>
      <c r="N429" s="1" t="s">
        <v>3109</v>
      </c>
      <c r="O429" s="1397" t="s">
        <v>596</v>
      </c>
      <c r="Q429" s="360" t="s">
        <v>237</v>
      </c>
      <c r="R429" s="359" t="s">
        <v>2929</v>
      </c>
      <c r="S429" s="361" t="str">
        <f t="shared" si="8"/>
        <v>CNK8</v>
      </c>
      <c r="T429" s="1" t="s">
        <v>3109</v>
      </c>
      <c r="W429" s="363" t="s">
        <v>2931</v>
      </c>
      <c r="X429" s="359" t="s">
        <v>2941</v>
      </c>
      <c r="Y429" s="359" t="s">
        <v>3105</v>
      </c>
      <c r="Z429" s="368" t="s">
        <v>596</v>
      </c>
      <c r="AA429" s="359" t="s">
        <v>2952</v>
      </c>
      <c r="AB429" s="368" t="s">
        <v>2950</v>
      </c>
      <c r="AC429" s="375" t="s">
        <v>2933</v>
      </c>
      <c r="AD429" s="376">
        <v>0</v>
      </c>
      <c r="AE429" s="375"/>
      <c r="AF429" s="375" t="s">
        <v>2934</v>
      </c>
      <c r="AG429" s="382">
        <v>4279</v>
      </c>
      <c r="AH429" s="382">
        <v>21396</v>
      </c>
      <c r="AI429" s="359" t="s">
        <v>2953</v>
      </c>
      <c r="AJ429" s="359" t="s">
        <v>2953</v>
      </c>
      <c r="AK429" s="375" t="s">
        <v>2933</v>
      </c>
      <c r="AL429" s="386">
        <v>0</v>
      </c>
      <c r="AM429" s="375"/>
      <c r="AN429" s="375" t="s">
        <v>2934</v>
      </c>
      <c r="AO429" s="382">
        <v>4279</v>
      </c>
      <c r="AP429" s="382">
        <v>21396</v>
      </c>
      <c r="AQ429" s="359" t="s">
        <v>2953</v>
      </c>
      <c r="AR429" s="359" t="s">
        <v>2953</v>
      </c>
    </row>
    <row r="430" spans="7:44">
      <c r="G430" s="1397" t="s">
        <v>205</v>
      </c>
      <c r="H430" s="1" t="s">
        <v>2766</v>
      </c>
      <c r="I430" s="1" t="s">
        <v>2449</v>
      </c>
      <c r="J430" s="1397" t="s">
        <v>539</v>
      </c>
      <c r="K430" s="358"/>
      <c r="L430" s="1397" t="s">
        <v>205</v>
      </c>
      <c r="M430" s="359" t="s">
        <v>2929</v>
      </c>
      <c r="N430" s="1" t="s">
        <v>2766</v>
      </c>
      <c r="O430" s="1397" t="s">
        <v>596</v>
      </c>
      <c r="Q430" s="360" t="s">
        <v>205</v>
      </c>
      <c r="R430" s="359" t="s">
        <v>2929</v>
      </c>
      <c r="S430" s="361" t="str">
        <f t="shared" ref="S430:S449" si="9">CONCATENATE("CN",T430)</f>
        <v>CNH9</v>
      </c>
      <c r="T430" s="1" t="s">
        <v>2766</v>
      </c>
      <c r="W430" s="363" t="s">
        <v>2931</v>
      </c>
      <c r="X430" s="359" t="s">
        <v>2929</v>
      </c>
      <c r="Y430" s="359" t="s">
        <v>3110</v>
      </c>
      <c r="Z430" s="368" t="s">
        <v>596</v>
      </c>
      <c r="AA430" s="359" t="s">
        <v>2952</v>
      </c>
      <c r="AB430" s="368" t="s">
        <v>2950</v>
      </c>
      <c r="AC430" s="375" t="s">
        <v>2933</v>
      </c>
      <c r="AD430" s="376">
        <v>0</v>
      </c>
      <c r="AE430" s="375"/>
      <c r="AF430" s="375" t="s">
        <v>2934</v>
      </c>
      <c r="AG430" s="382">
        <v>4279</v>
      </c>
      <c r="AH430" s="382">
        <v>21396</v>
      </c>
      <c r="AI430" s="359" t="s">
        <v>2953</v>
      </c>
      <c r="AJ430" s="359" t="s">
        <v>2953</v>
      </c>
      <c r="AK430" s="375" t="s">
        <v>2933</v>
      </c>
      <c r="AL430" s="386">
        <v>0</v>
      </c>
      <c r="AM430" s="375"/>
      <c r="AN430" s="375" t="s">
        <v>2934</v>
      </c>
      <c r="AO430" s="382">
        <v>4279</v>
      </c>
      <c r="AP430" s="382">
        <v>21396</v>
      </c>
      <c r="AQ430" s="359" t="s">
        <v>2953</v>
      </c>
      <c r="AR430" s="359" t="s">
        <v>2953</v>
      </c>
    </row>
    <row r="431" spans="7:44">
      <c r="G431" s="1397" t="s">
        <v>205</v>
      </c>
      <c r="H431" t="s">
        <v>3087</v>
      </c>
      <c r="I431" t="s">
        <v>2428</v>
      </c>
      <c r="J431" s="1397" t="s">
        <v>539</v>
      </c>
      <c r="L431" s="1397" t="s">
        <v>205</v>
      </c>
      <c r="M431" s="359" t="s">
        <v>2929</v>
      </c>
      <c r="N431" s="1" t="s">
        <v>3087</v>
      </c>
      <c r="O431" s="1397" t="s">
        <v>596</v>
      </c>
      <c r="Q431" s="360" t="s">
        <v>205</v>
      </c>
      <c r="R431" s="359" t="s">
        <v>2929</v>
      </c>
      <c r="S431" s="361" t="str">
        <f t="shared" si="9"/>
        <v>CNJ0</v>
      </c>
      <c r="T431" s="1" t="s">
        <v>3087</v>
      </c>
      <c r="W431" s="363" t="s">
        <v>2931</v>
      </c>
      <c r="X431" s="359" t="s">
        <v>2936</v>
      </c>
      <c r="Y431" s="359" t="s">
        <v>3110</v>
      </c>
      <c r="Z431" s="368" t="s">
        <v>596</v>
      </c>
      <c r="AA431" s="359" t="s">
        <v>2952</v>
      </c>
      <c r="AB431" s="368" t="s">
        <v>2950</v>
      </c>
      <c r="AC431" s="375" t="s">
        <v>2933</v>
      </c>
      <c r="AD431" s="376">
        <v>0</v>
      </c>
      <c r="AE431" s="375"/>
      <c r="AF431" s="375" t="s">
        <v>2934</v>
      </c>
      <c r="AG431" s="382">
        <v>4279</v>
      </c>
      <c r="AH431" s="382">
        <v>21396</v>
      </c>
      <c r="AI431" s="359" t="s">
        <v>2953</v>
      </c>
      <c r="AJ431" s="359" t="s">
        <v>2953</v>
      </c>
      <c r="AK431" s="375" t="s">
        <v>2933</v>
      </c>
      <c r="AL431" s="386">
        <v>0</v>
      </c>
      <c r="AM431" s="375"/>
      <c r="AN431" s="375" t="s">
        <v>2934</v>
      </c>
      <c r="AO431" s="382">
        <v>4279</v>
      </c>
      <c r="AP431" s="382">
        <v>21396</v>
      </c>
      <c r="AQ431" s="359" t="s">
        <v>2953</v>
      </c>
      <c r="AR431" s="359" t="s">
        <v>2953</v>
      </c>
    </row>
    <row r="432" spans="7:44">
      <c r="G432" s="1397" t="s">
        <v>205</v>
      </c>
      <c r="H432" t="s">
        <v>3088</v>
      </c>
      <c r="I432" t="s">
        <v>2530</v>
      </c>
      <c r="J432" s="1397" t="s">
        <v>539</v>
      </c>
      <c r="L432" s="1397" t="s">
        <v>205</v>
      </c>
      <c r="M432" s="359" t="s">
        <v>2929</v>
      </c>
      <c r="N432" s="1" t="s">
        <v>3088</v>
      </c>
      <c r="O432" s="1397" t="s">
        <v>596</v>
      </c>
      <c r="Q432" s="360" t="s">
        <v>205</v>
      </c>
      <c r="R432" s="359" t="s">
        <v>2929</v>
      </c>
      <c r="S432" s="361" t="str">
        <f t="shared" si="9"/>
        <v>CNJ1</v>
      </c>
      <c r="T432" s="1" t="s">
        <v>3088</v>
      </c>
      <c r="W432" s="363" t="s">
        <v>2931</v>
      </c>
      <c r="X432" s="359" t="s">
        <v>2938</v>
      </c>
      <c r="Y432" s="359" t="s">
        <v>3110</v>
      </c>
      <c r="Z432" s="368" t="s">
        <v>596</v>
      </c>
      <c r="AA432" s="359" t="s">
        <v>2952</v>
      </c>
      <c r="AB432" s="368" t="s">
        <v>2950</v>
      </c>
      <c r="AC432" s="375" t="s">
        <v>2933</v>
      </c>
      <c r="AD432" s="376">
        <v>0</v>
      </c>
      <c r="AE432" s="375"/>
      <c r="AF432" s="375" t="s">
        <v>2934</v>
      </c>
      <c r="AG432" s="382">
        <v>4279</v>
      </c>
      <c r="AH432" s="382">
        <v>21396</v>
      </c>
      <c r="AI432" s="359" t="s">
        <v>2953</v>
      </c>
      <c r="AJ432" s="359" t="s">
        <v>2953</v>
      </c>
      <c r="AK432" s="375" t="s">
        <v>2933</v>
      </c>
      <c r="AL432" s="386">
        <v>0</v>
      </c>
      <c r="AM432" s="375"/>
      <c r="AN432" s="375" t="s">
        <v>2934</v>
      </c>
      <c r="AO432" s="382">
        <v>4279</v>
      </c>
      <c r="AP432" s="382">
        <v>21396</v>
      </c>
      <c r="AQ432" s="359" t="s">
        <v>2953</v>
      </c>
      <c r="AR432" s="359" t="s">
        <v>2953</v>
      </c>
    </row>
    <row r="433" spans="7:44">
      <c r="G433" s="1397" t="s">
        <v>205</v>
      </c>
      <c r="H433" t="s">
        <v>3089</v>
      </c>
      <c r="I433" t="s">
        <v>2573</v>
      </c>
      <c r="J433" s="1397" t="s">
        <v>539</v>
      </c>
      <c r="L433" s="1397" t="s">
        <v>205</v>
      </c>
      <c r="M433" s="359" t="s">
        <v>2929</v>
      </c>
      <c r="N433" s="1" t="s">
        <v>3089</v>
      </c>
      <c r="O433" s="1397" t="s">
        <v>596</v>
      </c>
      <c r="Q433" s="360" t="s">
        <v>205</v>
      </c>
      <c r="R433" s="359" t="s">
        <v>2929</v>
      </c>
      <c r="S433" s="361" t="str">
        <f t="shared" si="9"/>
        <v>CNJ2</v>
      </c>
      <c r="T433" s="1" t="s">
        <v>3089</v>
      </c>
      <c r="W433" s="363" t="s">
        <v>2931</v>
      </c>
      <c r="X433" s="359" t="s">
        <v>2944</v>
      </c>
      <c r="Y433" s="359" t="s">
        <v>3110</v>
      </c>
      <c r="Z433" s="368" t="s">
        <v>596</v>
      </c>
      <c r="AA433" s="359" t="s">
        <v>2952</v>
      </c>
      <c r="AB433" s="368" t="s">
        <v>2950</v>
      </c>
      <c r="AC433" s="375" t="s">
        <v>2933</v>
      </c>
      <c r="AD433" s="376">
        <v>0</v>
      </c>
      <c r="AE433" s="375"/>
      <c r="AF433" s="375" t="s">
        <v>2934</v>
      </c>
      <c r="AG433" s="382">
        <v>4279</v>
      </c>
      <c r="AH433" s="382">
        <v>21396</v>
      </c>
      <c r="AI433" s="359" t="s">
        <v>2953</v>
      </c>
      <c r="AJ433" s="359" t="s">
        <v>2953</v>
      </c>
      <c r="AK433" s="375" t="s">
        <v>2933</v>
      </c>
      <c r="AL433" s="386">
        <v>0</v>
      </c>
      <c r="AM433" s="375"/>
      <c r="AN433" s="375" t="s">
        <v>2934</v>
      </c>
      <c r="AO433" s="382">
        <v>4279</v>
      </c>
      <c r="AP433" s="382">
        <v>21396</v>
      </c>
      <c r="AQ433" s="359" t="s">
        <v>2953</v>
      </c>
      <c r="AR433" s="359" t="s">
        <v>2953</v>
      </c>
    </row>
    <row r="434" spans="7:44">
      <c r="G434" s="1397" t="s">
        <v>205</v>
      </c>
      <c r="H434" t="s">
        <v>3090</v>
      </c>
      <c r="I434" t="s">
        <v>2386</v>
      </c>
      <c r="J434" s="1397" t="s">
        <v>539</v>
      </c>
      <c r="L434" s="1397" t="s">
        <v>205</v>
      </c>
      <c r="M434" s="359" t="s">
        <v>2929</v>
      </c>
      <c r="N434" s="1" t="s">
        <v>3090</v>
      </c>
      <c r="O434" s="1397" t="s">
        <v>596</v>
      </c>
      <c r="Q434" s="360" t="s">
        <v>205</v>
      </c>
      <c r="R434" s="359" t="s">
        <v>2929</v>
      </c>
      <c r="S434" s="361" t="str">
        <f t="shared" si="9"/>
        <v>CNJ3</v>
      </c>
      <c r="T434" s="1" t="s">
        <v>3090</v>
      </c>
      <c r="W434" s="363" t="s">
        <v>2931</v>
      </c>
      <c r="X434" s="359" t="s">
        <v>2941</v>
      </c>
      <c r="Y434" s="359" t="s">
        <v>3110</v>
      </c>
      <c r="Z434" s="368" t="s">
        <v>596</v>
      </c>
      <c r="AA434" s="359" t="s">
        <v>2952</v>
      </c>
      <c r="AB434" s="368" t="s">
        <v>2950</v>
      </c>
      <c r="AC434" s="375" t="s">
        <v>2933</v>
      </c>
      <c r="AD434" s="376">
        <v>0</v>
      </c>
      <c r="AE434" s="375"/>
      <c r="AF434" s="375" t="s">
        <v>2934</v>
      </c>
      <c r="AG434" s="382">
        <v>4279</v>
      </c>
      <c r="AH434" s="382">
        <v>21396</v>
      </c>
      <c r="AI434" s="359" t="s">
        <v>2953</v>
      </c>
      <c r="AJ434" s="359" t="s">
        <v>2953</v>
      </c>
      <c r="AK434" s="375" t="s">
        <v>2933</v>
      </c>
      <c r="AL434" s="386">
        <v>0</v>
      </c>
      <c r="AM434" s="375"/>
      <c r="AN434" s="375" t="s">
        <v>2934</v>
      </c>
      <c r="AO434" s="382">
        <v>4279</v>
      </c>
      <c r="AP434" s="382">
        <v>21396</v>
      </c>
      <c r="AQ434" s="359" t="s">
        <v>2953</v>
      </c>
      <c r="AR434" s="359" t="s">
        <v>2953</v>
      </c>
    </row>
    <row r="435" s="232" customFormat="1" spans="7:73">
      <c r="G435" s="1397" t="s">
        <v>205</v>
      </c>
      <c r="H435" t="s">
        <v>3091</v>
      </c>
      <c r="I435" t="s">
        <v>2682</v>
      </c>
      <c r="J435" s="1397" t="s">
        <v>539</v>
      </c>
      <c r="K435" s="1"/>
      <c r="L435" s="1397" t="s">
        <v>205</v>
      </c>
      <c r="M435" s="359" t="s">
        <v>2929</v>
      </c>
      <c r="N435" s="1" t="s">
        <v>3091</v>
      </c>
      <c r="O435" s="1397" t="s">
        <v>596</v>
      </c>
      <c r="P435" s="1"/>
      <c r="Q435" s="360" t="s">
        <v>205</v>
      </c>
      <c r="R435" s="359" t="s">
        <v>2929</v>
      </c>
      <c r="S435" s="361" t="str">
        <f t="shared" si="9"/>
        <v>CNJ4</v>
      </c>
      <c r="T435" s="1" t="s">
        <v>3091</v>
      </c>
      <c r="V435" s="229"/>
      <c r="W435" s="364" t="s">
        <v>3111</v>
      </c>
      <c r="X435" s="365" t="s">
        <v>2929</v>
      </c>
      <c r="Y435" s="365" t="s">
        <v>2087</v>
      </c>
      <c r="Z435" s="365" t="s">
        <v>596</v>
      </c>
      <c r="AA435" s="365" t="s">
        <v>2932</v>
      </c>
      <c r="AB435" s="365" t="s">
        <v>596</v>
      </c>
      <c r="AC435" s="365" t="s">
        <v>2933</v>
      </c>
      <c r="AD435" s="377">
        <v>0.08</v>
      </c>
      <c r="AE435" s="365"/>
      <c r="AF435" s="378" t="s">
        <v>3112</v>
      </c>
      <c r="AG435" s="383">
        <v>4699</v>
      </c>
      <c r="AH435" s="383">
        <v>23496</v>
      </c>
      <c r="AI435" s="365"/>
      <c r="AJ435" s="365" t="s">
        <v>2935</v>
      </c>
      <c r="AK435" s="365" t="s">
        <v>2933</v>
      </c>
      <c r="AL435" s="377">
        <v>0.2</v>
      </c>
      <c r="AM435" s="365"/>
      <c r="AN435" s="378" t="s">
        <v>3112</v>
      </c>
      <c r="AO435" s="383">
        <v>4699</v>
      </c>
      <c r="AP435" s="383">
        <v>23496</v>
      </c>
      <c r="AQ435" s="365"/>
      <c r="AR435" s="365" t="s">
        <v>2935</v>
      </c>
      <c r="AS435" s="237"/>
      <c r="AT435" s="237"/>
      <c r="AU435" s="237"/>
      <c r="AV435" s="237"/>
      <c r="AW435" s="237"/>
      <c r="AX435" s="237"/>
      <c r="AY435" s="237"/>
      <c r="AZ435" s="237"/>
      <c r="BA435" s="237"/>
      <c r="BB435" s="237"/>
      <c r="BC435" s="237"/>
      <c r="BD435" s="237"/>
      <c r="BE435" s="237"/>
      <c r="BF435" s="237"/>
      <c r="BG435" s="237"/>
      <c r="BH435" s="237"/>
      <c r="BI435" s="237"/>
      <c r="BJ435" s="237"/>
      <c r="BK435" s="237"/>
      <c r="BL435" s="237"/>
      <c r="BM435" s="237"/>
      <c r="BN435" s="237"/>
      <c r="BO435" s="237"/>
      <c r="BP435" s="237"/>
      <c r="BQ435" s="237"/>
      <c r="BR435" s="237"/>
      <c r="BS435" s="237"/>
      <c r="BT435" s="237"/>
      <c r="BU435" s="237"/>
    </row>
    <row r="436" s="232" customFormat="1" spans="7:73">
      <c r="G436" s="1397" t="s">
        <v>205</v>
      </c>
      <c r="H436" t="s">
        <v>3093</v>
      </c>
      <c r="I436" t="s">
        <v>3094</v>
      </c>
      <c r="J436" s="1397" t="s">
        <v>539</v>
      </c>
      <c r="K436" s="1"/>
      <c r="L436" s="1397" t="s">
        <v>205</v>
      </c>
      <c r="M436" s="359" t="s">
        <v>2929</v>
      </c>
      <c r="N436" s="1" t="s">
        <v>3093</v>
      </c>
      <c r="O436" s="1397" t="s">
        <v>596</v>
      </c>
      <c r="P436" s="1"/>
      <c r="Q436" s="360" t="s">
        <v>205</v>
      </c>
      <c r="R436" s="359" t="s">
        <v>2929</v>
      </c>
      <c r="S436" s="361" t="str">
        <f t="shared" si="9"/>
        <v>CNJ5</v>
      </c>
      <c r="T436" s="1" t="s">
        <v>3093</v>
      </c>
      <c r="V436" s="229"/>
      <c r="W436" s="364" t="s">
        <v>3111</v>
      </c>
      <c r="X436" s="365" t="s">
        <v>2929</v>
      </c>
      <c r="Y436" s="365" t="s">
        <v>2087</v>
      </c>
      <c r="Z436" s="365" t="s">
        <v>596</v>
      </c>
      <c r="AA436" s="365" t="s">
        <v>2937</v>
      </c>
      <c r="AB436" s="365" t="s">
        <v>596</v>
      </c>
      <c r="AC436" s="365" t="s">
        <v>2933</v>
      </c>
      <c r="AD436" s="377">
        <v>0.08</v>
      </c>
      <c r="AE436" s="365"/>
      <c r="AF436" s="378" t="s">
        <v>3112</v>
      </c>
      <c r="AG436" s="383">
        <v>4699</v>
      </c>
      <c r="AH436" s="383">
        <v>23496</v>
      </c>
      <c r="AI436" s="365"/>
      <c r="AJ436" s="365" t="s">
        <v>2935</v>
      </c>
      <c r="AK436" s="365" t="s">
        <v>2933</v>
      </c>
      <c r="AL436" s="377">
        <v>0.2</v>
      </c>
      <c r="AM436" s="365"/>
      <c r="AN436" s="378" t="s">
        <v>3112</v>
      </c>
      <c r="AO436" s="383">
        <v>4699</v>
      </c>
      <c r="AP436" s="383">
        <v>23496</v>
      </c>
      <c r="AQ436" s="365"/>
      <c r="AR436" s="365" t="s">
        <v>2935</v>
      </c>
      <c r="AS436" s="237"/>
      <c r="AT436" s="237"/>
      <c r="AU436" s="237"/>
      <c r="AV436" s="237"/>
      <c r="AW436" s="237"/>
      <c r="AX436" s="237"/>
      <c r="AY436" s="237"/>
      <c r="AZ436" s="237"/>
      <c r="BA436" s="237"/>
      <c r="BB436" s="237"/>
      <c r="BC436" s="237"/>
      <c r="BD436" s="237"/>
      <c r="BE436" s="237"/>
      <c r="BF436" s="237"/>
      <c r="BG436" s="237"/>
      <c r="BH436" s="237"/>
      <c r="BI436" s="237"/>
      <c r="BJ436" s="237"/>
      <c r="BK436" s="237"/>
      <c r="BL436" s="237"/>
      <c r="BM436" s="237"/>
      <c r="BN436" s="237"/>
      <c r="BO436" s="237"/>
      <c r="BP436" s="237"/>
      <c r="BQ436" s="237"/>
      <c r="BR436" s="237"/>
      <c r="BS436" s="237"/>
      <c r="BT436" s="237"/>
      <c r="BU436" s="237"/>
    </row>
    <row r="437" s="232" customFormat="1" spans="7:73">
      <c r="G437" s="1397" t="s">
        <v>205</v>
      </c>
      <c r="H437" t="s">
        <v>3095</v>
      </c>
      <c r="I437" t="s">
        <v>2555</v>
      </c>
      <c r="J437" s="1397" t="s">
        <v>539</v>
      </c>
      <c r="K437" s="1"/>
      <c r="L437" s="1397" t="s">
        <v>205</v>
      </c>
      <c r="M437" s="359" t="s">
        <v>2929</v>
      </c>
      <c r="N437" s="1" t="s">
        <v>3095</v>
      </c>
      <c r="O437" s="1397" t="s">
        <v>596</v>
      </c>
      <c r="P437" s="1"/>
      <c r="Q437" s="360" t="s">
        <v>205</v>
      </c>
      <c r="R437" s="359" t="s">
        <v>2929</v>
      </c>
      <c r="S437" s="361" t="str">
        <f t="shared" si="9"/>
        <v>CNJ6</v>
      </c>
      <c r="T437" s="1" t="s">
        <v>3095</v>
      </c>
      <c r="V437" s="229"/>
      <c r="W437" s="364" t="s">
        <v>3111</v>
      </c>
      <c r="X437" s="365" t="s">
        <v>2929</v>
      </c>
      <c r="Y437" s="365" t="s">
        <v>2087</v>
      </c>
      <c r="Z437" s="365" t="s">
        <v>596</v>
      </c>
      <c r="AA437" s="365" t="s">
        <v>2939</v>
      </c>
      <c r="AB437" s="365" t="s">
        <v>596</v>
      </c>
      <c r="AC437" s="365" t="s">
        <v>2933</v>
      </c>
      <c r="AD437" s="377">
        <v>0.08</v>
      </c>
      <c r="AE437" s="365"/>
      <c r="AF437" s="378" t="s">
        <v>3112</v>
      </c>
      <c r="AG437" s="383">
        <v>4699</v>
      </c>
      <c r="AH437" s="383">
        <v>23496</v>
      </c>
      <c r="AI437" s="365"/>
      <c r="AJ437" s="365" t="s">
        <v>2935</v>
      </c>
      <c r="AK437" s="365" t="s">
        <v>2933</v>
      </c>
      <c r="AL437" s="377">
        <v>0.2</v>
      </c>
      <c r="AM437" s="365"/>
      <c r="AN437" s="378" t="s">
        <v>3112</v>
      </c>
      <c r="AO437" s="383">
        <v>4699</v>
      </c>
      <c r="AP437" s="383">
        <v>23496</v>
      </c>
      <c r="AQ437" s="365"/>
      <c r="AR437" s="365" t="s">
        <v>2935</v>
      </c>
      <c r="AS437" s="237"/>
      <c r="AT437" s="237"/>
      <c r="AU437" s="237"/>
      <c r="AV437" s="237"/>
      <c r="AW437" s="237"/>
      <c r="AX437" s="237"/>
      <c r="AY437" s="237"/>
      <c r="AZ437" s="237"/>
      <c r="BA437" s="237"/>
      <c r="BB437" s="237"/>
      <c r="BC437" s="237"/>
      <c r="BD437" s="237"/>
      <c r="BE437" s="237"/>
      <c r="BF437" s="237"/>
      <c r="BG437" s="237"/>
      <c r="BH437" s="237"/>
      <c r="BI437" s="237"/>
      <c r="BJ437" s="237"/>
      <c r="BK437" s="237"/>
      <c r="BL437" s="237"/>
      <c r="BM437" s="237"/>
      <c r="BN437" s="237"/>
      <c r="BO437" s="237"/>
      <c r="BP437" s="237"/>
      <c r="BQ437" s="237"/>
      <c r="BR437" s="237"/>
      <c r="BS437" s="237"/>
      <c r="BT437" s="237"/>
      <c r="BU437" s="237"/>
    </row>
    <row r="438" s="232" customFormat="1" spans="7:73">
      <c r="G438" s="1397" t="s">
        <v>205</v>
      </c>
      <c r="H438" t="s">
        <v>3096</v>
      </c>
      <c r="I438" t="s">
        <v>2547</v>
      </c>
      <c r="J438" s="1397" t="s">
        <v>539</v>
      </c>
      <c r="K438" s="1"/>
      <c r="L438" s="1397" t="s">
        <v>205</v>
      </c>
      <c r="M438" s="359" t="s">
        <v>2929</v>
      </c>
      <c r="N438" s="1" t="s">
        <v>3096</v>
      </c>
      <c r="O438" s="1397" t="s">
        <v>596</v>
      </c>
      <c r="P438" s="1"/>
      <c r="Q438" s="360" t="s">
        <v>205</v>
      </c>
      <c r="R438" s="359" t="s">
        <v>2929</v>
      </c>
      <c r="S438" s="361" t="str">
        <f t="shared" si="9"/>
        <v>CNJ7</v>
      </c>
      <c r="T438" s="1" t="s">
        <v>3096</v>
      </c>
      <c r="V438" s="229"/>
      <c r="W438" s="364" t="s">
        <v>3111</v>
      </c>
      <c r="X438" s="365" t="s">
        <v>2929</v>
      </c>
      <c r="Y438" s="365" t="s">
        <v>2087</v>
      </c>
      <c r="Z438" s="365" t="s">
        <v>596</v>
      </c>
      <c r="AA438" s="365" t="s">
        <v>2942</v>
      </c>
      <c r="AB438" s="365" t="s">
        <v>596</v>
      </c>
      <c r="AC438" s="365" t="s">
        <v>2933</v>
      </c>
      <c r="AD438" s="377">
        <v>0.08</v>
      </c>
      <c r="AE438" s="365"/>
      <c r="AF438" s="378" t="s">
        <v>3112</v>
      </c>
      <c r="AG438" s="383">
        <v>4699</v>
      </c>
      <c r="AH438" s="383">
        <v>23496</v>
      </c>
      <c r="AI438" s="365"/>
      <c r="AJ438" s="365" t="s">
        <v>2935</v>
      </c>
      <c r="AK438" s="365" t="s">
        <v>2933</v>
      </c>
      <c r="AL438" s="377">
        <v>0.2</v>
      </c>
      <c r="AM438" s="365"/>
      <c r="AN438" s="378" t="s">
        <v>3112</v>
      </c>
      <c r="AO438" s="383">
        <v>4699</v>
      </c>
      <c r="AP438" s="383">
        <v>23496</v>
      </c>
      <c r="AQ438" s="365"/>
      <c r="AR438" s="365" t="s">
        <v>2935</v>
      </c>
      <c r="AS438" s="237"/>
      <c r="AT438" s="237"/>
      <c r="AU438" s="237"/>
      <c r="AV438" s="237"/>
      <c r="AW438" s="237"/>
      <c r="AX438" s="237"/>
      <c r="AY438" s="237"/>
      <c r="AZ438" s="237"/>
      <c r="BA438" s="237"/>
      <c r="BB438" s="237"/>
      <c r="BC438" s="237"/>
      <c r="BD438" s="237"/>
      <c r="BE438" s="237"/>
      <c r="BF438" s="237"/>
      <c r="BG438" s="237"/>
      <c r="BH438" s="237"/>
      <c r="BI438" s="237"/>
      <c r="BJ438" s="237"/>
      <c r="BK438" s="237"/>
      <c r="BL438" s="237"/>
      <c r="BM438" s="237"/>
      <c r="BN438" s="237"/>
      <c r="BO438" s="237"/>
      <c r="BP438" s="237"/>
      <c r="BQ438" s="237"/>
      <c r="BR438" s="237"/>
      <c r="BS438" s="237"/>
      <c r="BT438" s="237"/>
      <c r="BU438" s="237"/>
    </row>
    <row r="439" s="232" customFormat="1" spans="7:73">
      <c r="G439" s="1397" t="s">
        <v>205</v>
      </c>
      <c r="H439" t="s">
        <v>3097</v>
      </c>
      <c r="I439" t="s">
        <v>2508</v>
      </c>
      <c r="J439" s="1397" t="s">
        <v>539</v>
      </c>
      <c r="K439" s="1"/>
      <c r="L439" s="1397" t="s">
        <v>205</v>
      </c>
      <c r="M439" s="359" t="s">
        <v>2929</v>
      </c>
      <c r="N439" s="1" t="s">
        <v>3097</v>
      </c>
      <c r="O439" s="1397" t="s">
        <v>596</v>
      </c>
      <c r="P439" s="1"/>
      <c r="Q439" s="360" t="s">
        <v>205</v>
      </c>
      <c r="R439" s="359" t="s">
        <v>2929</v>
      </c>
      <c r="S439" s="361" t="str">
        <f t="shared" si="9"/>
        <v>CNJ8</v>
      </c>
      <c r="T439" s="1" t="s">
        <v>3097</v>
      </c>
      <c r="V439" s="229"/>
      <c r="W439" s="364" t="s">
        <v>3111</v>
      </c>
      <c r="X439" s="365" t="s">
        <v>2929</v>
      </c>
      <c r="Y439" s="365" t="s">
        <v>2087</v>
      </c>
      <c r="Z439" s="365" t="s">
        <v>596</v>
      </c>
      <c r="AA439" s="365" t="s">
        <v>2945</v>
      </c>
      <c r="AB439" s="365" t="s">
        <v>596</v>
      </c>
      <c r="AC439" s="365" t="s">
        <v>2933</v>
      </c>
      <c r="AD439" s="377">
        <v>0.08</v>
      </c>
      <c r="AE439" s="365"/>
      <c r="AF439" s="378" t="s">
        <v>3112</v>
      </c>
      <c r="AG439" s="383">
        <v>4699</v>
      </c>
      <c r="AH439" s="383">
        <v>23496</v>
      </c>
      <c r="AI439" s="365"/>
      <c r="AJ439" s="365" t="s">
        <v>2935</v>
      </c>
      <c r="AK439" s="365" t="s">
        <v>2933</v>
      </c>
      <c r="AL439" s="377">
        <v>0.2</v>
      </c>
      <c r="AM439" s="365"/>
      <c r="AN439" s="378" t="s">
        <v>3112</v>
      </c>
      <c r="AO439" s="383">
        <v>4699</v>
      </c>
      <c r="AP439" s="383">
        <v>23496</v>
      </c>
      <c r="AQ439" s="365"/>
      <c r="AR439" s="365" t="s">
        <v>2935</v>
      </c>
      <c r="AS439" s="237"/>
      <c r="AT439" s="237"/>
      <c r="AU439" s="237"/>
      <c r="AV439" s="237"/>
      <c r="AW439" s="237"/>
      <c r="AX439" s="237"/>
      <c r="AY439" s="237"/>
      <c r="AZ439" s="237"/>
      <c r="BA439" s="237"/>
      <c r="BB439" s="237"/>
      <c r="BC439" s="237"/>
      <c r="BD439" s="237"/>
      <c r="BE439" s="237"/>
      <c r="BF439" s="237"/>
      <c r="BG439" s="237"/>
      <c r="BH439" s="237"/>
      <c r="BI439" s="237"/>
      <c r="BJ439" s="237"/>
      <c r="BK439" s="237"/>
      <c r="BL439" s="237"/>
      <c r="BM439" s="237"/>
      <c r="BN439" s="237"/>
      <c r="BO439" s="237"/>
      <c r="BP439" s="237"/>
      <c r="BQ439" s="237"/>
      <c r="BR439" s="237"/>
      <c r="BS439" s="237"/>
      <c r="BT439" s="237"/>
      <c r="BU439" s="237"/>
    </row>
    <row r="440" s="232" customFormat="1" spans="7:73">
      <c r="G440" s="1397" t="s">
        <v>205</v>
      </c>
      <c r="H440" t="s">
        <v>3098</v>
      </c>
      <c r="I440" t="s">
        <v>2385</v>
      </c>
      <c r="J440" s="1397" t="s">
        <v>539</v>
      </c>
      <c r="K440" s="1"/>
      <c r="L440" s="1397" t="s">
        <v>205</v>
      </c>
      <c r="M440" s="359" t="s">
        <v>2929</v>
      </c>
      <c r="N440" s="1" t="s">
        <v>3098</v>
      </c>
      <c r="O440" s="1397" t="s">
        <v>596</v>
      </c>
      <c r="P440" s="1"/>
      <c r="Q440" s="360" t="s">
        <v>205</v>
      </c>
      <c r="R440" s="359" t="s">
        <v>2929</v>
      </c>
      <c r="S440" s="361" t="str">
        <f t="shared" si="9"/>
        <v>CNJ9</v>
      </c>
      <c r="T440" s="1" t="s">
        <v>3098</v>
      </c>
      <c r="V440" s="229"/>
      <c r="W440" s="364" t="s">
        <v>3111</v>
      </c>
      <c r="X440" s="365" t="s">
        <v>2929</v>
      </c>
      <c r="Y440" s="365" t="s">
        <v>2087</v>
      </c>
      <c r="Z440" s="365" t="s">
        <v>596</v>
      </c>
      <c r="AA440" s="365" t="s">
        <v>2947</v>
      </c>
      <c r="AB440" s="365" t="s">
        <v>596</v>
      </c>
      <c r="AC440" s="365" t="s">
        <v>2933</v>
      </c>
      <c r="AD440" s="377">
        <v>0.08</v>
      </c>
      <c r="AE440" s="365"/>
      <c r="AF440" s="378" t="s">
        <v>3112</v>
      </c>
      <c r="AG440" s="383">
        <v>4699</v>
      </c>
      <c r="AH440" s="383">
        <v>23496</v>
      </c>
      <c r="AI440" s="365"/>
      <c r="AJ440" s="365" t="s">
        <v>2935</v>
      </c>
      <c r="AK440" s="365" t="s">
        <v>2933</v>
      </c>
      <c r="AL440" s="377">
        <v>0.2</v>
      </c>
      <c r="AM440" s="365"/>
      <c r="AN440" s="378" t="s">
        <v>3112</v>
      </c>
      <c r="AO440" s="383">
        <v>4699</v>
      </c>
      <c r="AP440" s="383">
        <v>23496</v>
      </c>
      <c r="AQ440" s="365"/>
      <c r="AR440" s="365" t="s">
        <v>2935</v>
      </c>
      <c r="AS440" s="237"/>
      <c r="AT440" s="237"/>
      <c r="AU440" s="237"/>
      <c r="AV440" s="237"/>
      <c r="AW440" s="237"/>
      <c r="AX440" s="237"/>
      <c r="AY440" s="237"/>
      <c r="AZ440" s="237"/>
      <c r="BA440" s="237"/>
      <c r="BB440" s="237"/>
      <c r="BC440" s="237"/>
      <c r="BD440" s="237"/>
      <c r="BE440" s="237"/>
      <c r="BF440" s="237"/>
      <c r="BG440" s="237"/>
      <c r="BH440" s="237"/>
      <c r="BI440" s="237"/>
      <c r="BJ440" s="237"/>
      <c r="BK440" s="237"/>
      <c r="BL440" s="237"/>
      <c r="BM440" s="237"/>
      <c r="BN440" s="237"/>
      <c r="BO440" s="237"/>
      <c r="BP440" s="237"/>
      <c r="BQ440" s="237"/>
      <c r="BR440" s="237"/>
      <c r="BS440" s="237"/>
      <c r="BT440" s="237"/>
      <c r="BU440" s="237"/>
    </row>
    <row r="441" s="232" customFormat="1" spans="7:73">
      <c r="G441" s="1397" t="s">
        <v>205</v>
      </c>
      <c r="H441" t="s">
        <v>3100</v>
      </c>
      <c r="I441" t="s">
        <v>2502</v>
      </c>
      <c r="J441" s="1397" t="s">
        <v>539</v>
      </c>
      <c r="K441" s="1"/>
      <c r="L441" s="1397" t="s">
        <v>205</v>
      </c>
      <c r="M441" s="359" t="s">
        <v>2929</v>
      </c>
      <c r="N441" s="1" t="s">
        <v>3100</v>
      </c>
      <c r="O441" s="1397" t="s">
        <v>596</v>
      </c>
      <c r="P441" s="1"/>
      <c r="Q441" s="360" t="s">
        <v>205</v>
      </c>
      <c r="R441" s="359" t="s">
        <v>2929</v>
      </c>
      <c r="S441" s="361" t="str">
        <f t="shared" si="9"/>
        <v>CNK0</v>
      </c>
      <c r="T441" s="1" t="s">
        <v>3100</v>
      </c>
      <c r="V441" s="229"/>
      <c r="W441" s="364" t="s">
        <v>3111</v>
      </c>
      <c r="X441" s="365" t="s">
        <v>2929</v>
      </c>
      <c r="Y441" s="365" t="s">
        <v>2087</v>
      </c>
      <c r="Z441" s="365" t="s">
        <v>596</v>
      </c>
      <c r="AA441" s="365" t="s">
        <v>2948</v>
      </c>
      <c r="AB441" s="365" t="s">
        <v>596</v>
      </c>
      <c r="AC441" s="365" t="s">
        <v>2933</v>
      </c>
      <c r="AD441" s="377">
        <v>0.08</v>
      </c>
      <c r="AE441" s="365"/>
      <c r="AF441" s="378" t="s">
        <v>3112</v>
      </c>
      <c r="AG441" s="383">
        <v>4699</v>
      </c>
      <c r="AH441" s="383">
        <v>23496</v>
      </c>
      <c r="AI441" s="365"/>
      <c r="AJ441" s="365" t="s">
        <v>2935</v>
      </c>
      <c r="AK441" s="365" t="s">
        <v>2933</v>
      </c>
      <c r="AL441" s="377">
        <v>0.2</v>
      </c>
      <c r="AM441" s="365"/>
      <c r="AN441" s="378" t="s">
        <v>3112</v>
      </c>
      <c r="AO441" s="383">
        <v>4699</v>
      </c>
      <c r="AP441" s="383">
        <v>23496</v>
      </c>
      <c r="AQ441" s="365"/>
      <c r="AR441" s="365" t="s">
        <v>2935</v>
      </c>
      <c r="AS441" s="237"/>
      <c r="AT441" s="237"/>
      <c r="AU441" s="237"/>
      <c r="AV441" s="237"/>
      <c r="AW441" s="237"/>
      <c r="AX441" s="237"/>
      <c r="AY441" s="237"/>
      <c r="AZ441" s="237"/>
      <c r="BA441" s="237"/>
      <c r="BB441" s="237"/>
      <c r="BC441" s="237"/>
      <c r="BD441" s="237"/>
      <c r="BE441" s="237"/>
      <c r="BF441" s="237"/>
      <c r="BG441" s="237"/>
      <c r="BH441" s="237"/>
      <c r="BI441" s="237"/>
      <c r="BJ441" s="237"/>
      <c r="BK441" s="237"/>
      <c r="BL441" s="237"/>
      <c r="BM441" s="237"/>
      <c r="BN441" s="237"/>
      <c r="BO441" s="237"/>
      <c r="BP441" s="237"/>
      <c r="BQ441" s="237"/>
      <c r="BR441" s="237"/>
      <c r="BS441" s="237"/>
      <c r="BT441" s="237"/>
      <c r="BU441" s="237"/>
    </row>
    <row r="442" s="232" customFormat="1" spans="7:73">
      <c r="G442" s="1397" t="s">
        <v>205</v>
      </c>
      <c r="H442" t="s">
        <v>3101</v>
      </c>
      <c r="I442" t="s">
        <v>2433</v>
      </c>
      <c r="J442" s="1397" t="s">
        <v>539</v>
      </c>
      <c r="K442" s="1"/>
      <c r="L442" s="1397" t="s">
        <v>205</v>
      </c>
      <c r="M442" s="359" t="s">
        <v>2929</v>
      </c>
      <c r="N442" s="1" t="s">
        <v>3101</v>
      </c>
      <c r="O442" s="1397" t="s">
        <v>596</v>
      </c>
      <c r="P442" s="1"/>
      <c r="Q442" s="360" t="s">
        <v>205</v>
      </c>
      <c r="R442" s="359" t="s">
        <v>2929</v>
      </c>
      <c r="S442" s="361" t="str">
        <f t="shared" si="9"/>
        <v>CNK1</v>
      </c>
      <c r="T442" s="1" t="s">
        <v>3101</v>
      </c>
      <c r="V442" s="229"/>
      <c r="W442" s="364" t="s">
        <v>3111</v>
      </c>
      <c r="X442" s="366" t="s">
        <v>2936</v>
      </c>
      <c r="Y442" s="369" t="s">
        <v>2087</v>
      </c>
      <c r="Z442" s="370" t="s">
        <v>596</v>
      </c>
      <c r="AA442" s="371" t="s">
        <v>2932</v>
      </c>
      <c r="AB442" s="370" t="s">
        <v>596</v>
      </c>
      <c r="AC442" s="371" t="s">
        <v>2933</v>
      </c>
      <c r="AD442" s="379">
        <v>0.005</v>
      </c>
      <c r="AE442" s="371"/>
      <c r="AF442" s="371" t="s">
        <v>3112</v>
      </c>
      <c r="AG442" s="384">
        <v>4699</v>
      </c>
      <c r="AH442" s="384">
        <v>23496</v>
      </c>
      <c r="AI442" s="366"/>
      <c r="AJ442" s="366" t="s">
        <v>2935</v>
      </c>
      <c r="AK442" s="371" t="s">
        <v>2933</v>
      </c>
      <c r="AL442" s="379">
        <v>0.005</v>
      </c>
      <c r="AM442" s="371"/>
      <c r="AN442" s="371" t="s">
        <v>3112</v>
      </c>
      <c r="AO442" s="384">
        <v>4699</v>
      </c>
      <c r="AP442" s="384">
        <v>23496</v>
      </c>
      <c r="AQ442" s="366"/>
      <c r="AR442" s="366" t="s">
        <v>2935</v>
      </c>
      <c r="AS442" s="237"/>
      <c r="AT442" s="237"/>
      <c r="AU442" s="237"/>
      <c r="AV442" s="237"/>
      <c r="AW442" s="237"/>
      <c r="AX442" s="237"/>
      <c r="AY442" s="237"/>
      <c r="AZ442" s="237"/>
      <c r="BA442" s="237"/>
      <c r="BB442" s="237"/>
      <c r="BC442" s="237"/>
      <c r="BD442" s="237"/>
      <c r="BE442" s="237"/>
      <c r="BF442" s="237"/>
      <c r="BG442" s="237"/>
      <c r="BH442" s="237"/>
      <c r="BI442" s="237"/>
      <c r="BJ442" s="237"/>
      <c r="BK442" s="237"/>
      <c r="BL442" s="237"/>
      <c r="BM442" s="237"/>
      <c r="BN442" s="237"/>
      <c r="BO442" s="237"/>
      <c r="BP442" s="237"/>
      <c r="BQ442" s="237"/>
      <c r="BR442" s="237"/>
      <c r="BS442" s="237"/>
      <c r="BT442" s="237"/>
      <c r="BU442" s="237"/>
    </row>
    <row r="443" s="232" customFormat="1" spans="7:73">
      <c r="G443" s="1397" t="s">
        <v>205</v>
      </c>
      <c r="H443" t="s">
        <v>3102</v>
      </c>
      <c r="I443" t="s">
        <v>2720</v>
      </c>
      <c r="J443" s="1397" t="s">
        <v>539</v>
      </c>
      <c r="K443" s="1"/>
      <c r="L443" s="1397" t="s">
        <v>205</v>
      </c>
      <c r="M443" s="359" t="s">
        <v>2929</v>
      </c>
      <c r="N443" s="1" t="s">
        <v>3102</v>
      </c>
      <c r="O443" s="1397" t="s">
        <v>596</v>
      </c>
      <c r="P443" s="1"/>
      <c r="Q443" s="360" t="s">
        <v>205</v>
      </c>
      <c r="R443" s="359" t="s">
        <v>2929</v>
      </c>
      <c r="S443" s="361" t="str">
        <f t="shared" si="9"/>
        <v>CNK2</v>
      </c>
      <c r="T443" s="1" t="s">
        <v>3102</v>
      </c>
      <c r="V443" s="229"/>
      <c r="W443" s="364" t="s">
        <v>3111</v>
      </c>
      <c r="X443" s="366" t="s">
        <v>2936</v>
      </c>
      <c r="Y443" s="369" t="s">
        <v>2087</v>
      </c>
      <c r="Z443" s="370" t="s">
        <v>596</v>
      </c>
      <c r="AA443" s="371" t="s">
        <v>2937</v>
      </c>
      <c r="AB443" s="370" t="s">
        <v>596</v>
      </c>
      <c r="AC443" s="371" t="s">
        <v>2933</v>
      </c>
      <c r="AD443" s="379">
        <v>0.005</v>
      </c>
      <c r="AE443" s="371"/>
      <c r="AF443" s="371" t="s">
        <v>3112</v>
      </c>
      <c r="AG443" s="384">
        <v>4699</v>
      </c>
      <c r="AH443" s="384">
        <v>23496</v>
      </c>
      <c r="AI443" s="366"/>
      <c r="AJ443" s="366" t="s">
        <v>2935</v>
      </c>
      <c r="AK443" s="371" t="s">
        <v>2933</v>
      </c>
      <c r="AL443" s="379">
        <v>0.005</v>
      </c>
      <c r="AM443" s="371"/>
      <c r="AN443" s="371" t="s">
        <v>3112</v>
      </c>
      <c r="AO443" s="384">
        <v>4699</v>
      </c>
      <c r="AP443" s="384">
        <v>23496</v>
      </c>
      <c r="AQ443" s="366"/>
      <c r="AR443" s="366" t="s">
        <v>2935</v>
      </c>
      <c r="AS443" s="237"/>
      <c r="AT443" s="237"/>
      <c r="AU443" s="237"/>
      <c r="AV443" s="237"/>
      <c r="AW443" s="237"/>
      <c r="AX443" s="237"/>
      <c r="AY443" s="237"/>
      <c r="AZ443" s="237"/>
      <c r="BA443" s="237"/>
      <c r="BB443" s="237"/>
      <c r="BC443" s="237"/>
      <c r="BD443" s="237"/>
      <c r="BE443" s="237"/>
      <c r="BF443" s="237"/>
      <c r="BG443" s="237"/>
      <c r="BH443" s="237"/>
      <c r="BI443" s="237"/>
      <c r="BJ443" s="237"/>
      <c r="BK443" s="237"/>
      <c r="BL443" s="237"/>
      <c r="BM443" s="237"/>
      <c r="BN443" s="237"/>
      <c r="BO443" s="237"/>
      <c r="BP443" s="237"/>
      <c r="BQ443" s="237"/>
      <c r="BR443" s="237"/>
      <c r="BS443" s="237"/>
      <c r="BT443" s="237"/>
      <c r="BU443" s="237"/>
    </row>
    <row r="444" s="232" customFormat="1" spans="7:73">
      <c r="G444" s="1397" t="s">
        <v>205</v>
      </c>
      <c r="H444" t="s">
        <v>3103</v>
      </c>
      <c r="I444" t="s">
        <v>2439</v>
      </c>
      <c r="J444" s="1397" t="s">
        <v>539</v>
      </c>
      <c r="K444" s="1"/>
      <c r="L444" s="1397" t="s">
        <v>205</v>
      </c>
      <c r="M444" s="359" t="s">
        <v>2929</v>
      </c>
      <c r="N444" s="1" t="s">
        <v>3103</v>
      </c>
      <c r="O444" s="1397" t="s">
        <v>596</v>
      </c>
      <c r="P444" s="1"/>
      <c r="Q444" s="360" t="s">
        <v>205</v>
      </c>
      <c r="R444" s="359" t="s">
        <v>2929</v>
      </c>
      <c r="S444" s="361" t="str">
        <f t="shared" si="9"/>
        <v>CNK3</v>
      </c>
      <c r="T444" s="1" t="s">
        <v>3103</v>
      </c>
      <c r="V444" s="229"/>
      <c r="W444" s="364" t="s">
        <v>3111</v>
      </c>
      <c r="X444" s="366" t="s">
        <v>2936</v>
      </c>
      <c r="Y444" s="369" t="s">
        <v>2087</v>
      </c>
      <c r="Z444" s="370" t="s">
        <v>596</v>
      </c>
      <c r="AA444" s="371" t="s">
        <v>2939</v>
      </c>
      <c r="AB444" s="370" t="s">
        <v>596</v>
      </c>
      <c r="AC444" s="371" t="s">
        <v>2933</v>
      </c>
      <c r="AD444" s="379">
        <v>0.005</v>
      </c>
      <c r="AE444" s="371"/>
      <c r="AF444" s="371" t="s">
        <v>3112</v>
      </c>
      <c r="AG444" s="384">
        <v>4699</v>
      </c>
      <c r="AH444" s="384">
        <v>23496</v>
      </c>
      <c r="AI444" s="366"/>
      <c r="AJ444" s="366" t="s">
        <v>2935</v>
      </c>
      <c r="AK444" s="371" t="s">
        <v>2933</v>
      </c>
      <c r="AL444" s="379">
        <v>0.005</v>
      </c>
      <c r="AM444" s="371"/>
      <c r="AN444" s="371" t="s">
        <v>3112</v>
      </c>
      <c r="AO444" s="384">
        <v>4699</v>
      </c>
      <c r="AP444" s="384">
        <v>23496</v>
      </c>
      <c r="AQ444" s="366"/>
      <c r="AR444" s="366" t="s">
        <v>2935</v>
      </c>
      <c r="AS444" s="237"/>
      <c r="AT444" s="237"/>
      <c r="AU444" s="237"/>
      <c r="AV444" s="237"/>
      <c r="AW444" s="237"/>
      <c r="AX444" s="237"/>
      <c r="AY444" s="237"/>
      <c r="AZ444" s="237"/>
      <c r="BA444" s="237"/>
      <c r="BB444" s="237"/>
      <c r="BC444" s="237"/>
      <c r="BD444" s="237"/>
      <c r="BE444" s="237"/>
      <c r="BF444" s="237"/>
      <c r="BG444" s="237"/>
      <c r="BH444" s="237"/>
      <c r="BI444" s="237"/>
      <c r="BJ444" s="237"/>
      <c r="BK444" s="237"/>
      <c r="BL444" s="237"/>
      <c r="BM444" s="237"/>
      <c r="BN444" s="237"/>
      <c r="BO444" s="237"/>
      <c r="BP444" s="237"/>
      <c r="BQ444" s="237"/>
      <c r="BR444" s="237"/>
      <c r="BS444" s="237"/>
      <c r="BT444" s="237"/>
      <c r="BU444" s="237"/>
    </row>
    <row r="445" s="232" customFormat="1" spans="7:73">
      <c r="G445" s="1397" t="s">
        <v>205</v>
      </c>
      <c r="H445" t="s">
        <v>3104</v>
      </c>
      <c r="I445" t="s">
        <v>2435</v>
      </c>
      <c r="J445" s="1397" t="s">
        <v>539</v>
      </c>
      <c r="K445" s="1"/>
      <c r="L445" s="1397" t="s">
        <v>205</v>
      </c>
      <c r="M445" s="359" t="s">
        <v>2929</v>
      </c>
      <c r="N445" s="1" t="s">
        <v>3104</v>
      </c>
      <c r="O445" s="1397" t="s">
        <v>596</v>
      </c>
      <c r="P445" s="1"/>
      <c r="Q445" s="360" t="s">
        <v>205</v>
      </c>
      <c r="R445" s="359" t="s">
        <v>2929</v>
      </c>
      <c r="S445" s="361" t="str">
        <f t="shared" si="9"/>
        <v>CNK4</v>
      </c>
      <c r="T445" s="1" t="s">
        <v>3104</v>
      </c>
      <c r="V445" s="229"/>
      <c r="W445" s="364" t="s">
        <v>3111</v>
      </c>
      <c r="X445" s="366" t="s">
        <v>2936</v>
      </c>
      <c r="Y445" s="369" t="s">
        <v>2087</v>
      </c>
      <c r="Z445" s="370" t="s">
        <v>596</v>
      </c>
      <c r="AA445" s="371" t="s">
        <v>2942</v>
      </c>
      <c r="AB445" s="370" t="s">
        <v>596</v>
      </c>
      <c r="AC445" s="371" t="s">
        <v>2933</v>
      </c>
      <c r="AD445" s="379">
        <v>0.005</v>
      </c>
      <c r="AE445" s="371"/>
      <c r="AF445" s="371" t="s">
        <v>3112</v>
      </c>
      <c r="AG445" s="384">
        <v>4699</v>
      </c>
      <c r="AH445" s="384">
        <v>23496</v>
      </c>
      <c r="AI445" s="366"/>
      <c r="AJ445" s="366" t="s">
        <v>2935</v>
      </c>
      <c r="AK445" s="371" t="s">
        <v>2933</v>
      </c>
      <c r="AL445" s="379">
        <v>0.005</v>
      </c>
      <c r="AM445" s="371"/>
      <c r="AN445" s="371" t="s">
        <v>3112</v>
      </c>
      <c r="AO445" s="384">
        <v>4699</v>
      </c>
      <c r="AP445" s="384">
        <v>23496</v>
      </c>
      <c r="AQ445" s="366"/>
      <c r="AR445" s="366" t="s">
        <v>2935</v>
      </c>
      <c r="AS445" s="237"/>
      <c r="AT445" s="237"/>
      <c r="AU445" s="237"/>
      <c r="AV445" s="237"/>
      <c r="AW445" s="237"/>
      <c r="AX445" s="237"/>
      <c r="AY445" s="237"/>
      <c r="AZ445" s="237"/>
      <c r="BA445" s="237"/>
      <c r="BB445" s="237"/>
      <c r="BC445" s="237"/>
      <c r="BD445" s="237"/>
      <c r="BE445" s="237"/>
      <c r="BF445" s="237"/>
      <c r="BG445" s="237"/>
      <c r="BH445" s="237"/>
      <c r="BI445" s="237"/>
      <c r="BJ445" s="237"/>
      <c r="BK445" s="237"/>
      <c r="BL445" s="237"/>
      <c r="BM445" s="237"/>
      <c r="BN445" s="237"/>
      <c r="BO445" s="237"/>
      <c r="BP445" s="237"/>
      <c r="BQ445" s="237"/>
      <c r="BR445" s="237"/>
      <c r="BS445" s="237"/>
      <c r="BT445" s="237"/>
      <c r="BU445" s="237"/>
    </row>
    <row r="446" s="232" customFormat="1" spans="7:73">
      <c r="G446" s="1397" t="s">
        <v>205</v>
      </c>
      <c r="H446" t="s">
        <v>3106</v>
      </c>
      <c r="I446" t="s">
        <v>2650</v>
      </c>
      <c r="J446" s="1397" t="s">
        <v>539</v>
      </c>
      <c r="K446" s="1"/>
      <c r="L446" s="1397" t="s">
        <v>205</v>
      </c>
      <c r="M446" s="359" t="s">
        <v>2929</v>
      </c>
      <c r="N446" s="1" t="s">
        <v>3106</v>
      </c>
      <c r="O446" s="1397" t="s">
        <v>596</v>
      </c>
      <c r="P446" s="1"/>
      <c r="Q446" s="360" t="s">
        <v>205</v>
      </c>
      <c r="R446" s="359" t="s">
        <v>2929</v>
      </c>
      <c r="S446" s="361" t="str">
        <f t="shared" si="9"/>
        <v>CNK5</v>
      </c>
      <c r="T446" s="1" t="s">
        <v>3106</v>
      </c>
      <c r="V446" s="229"/>
      <c r="W446" s="364" t="s">
        <v>3111</v>
      </c>
      <c r="X446" s="366" t="s">
        <v>2936</v>
      </c>
      <c r="Y446" s="369" t="s">
        <v>2087</v>
      </c>
      <c r="Z446" s="370" t="s">
        <v>596</v>
      </c>
      <c r="AA446" s="371" t="s">
        <v>2945</v>
      </c>
      <c r="AB446" s="370" t="s">
        <v>596</v>
      </c>
      <c r="AC446" s="371" t="s">
        <v>2933</v>
      </c>
      <c r="AD446" s="379">
        <v>0.005</v>
      </c>
      <c r="AE446" s="371"/>
      <c r="AF446" s="371" t="s">
        <v>3112</v>
      </c>
      <c r="AG446" s="384">
        <v>4699</v>
      </c>
      <c r="AH446" s="384">
        <v>23496</v>
      </c>
      <c r="AI446" s="366"/>
      <c r="AJ446" s="366" t="s">
        <v>2935</v>
      </c>
      <c r="AK446" s="371" t="s">
        <v>2933</v>
      </c>
      <c r="AL446" s="379">
        <v>0.005</v>
      </c>
      <c r="AM446" s="371"/>
      <c r="AN446" s="371" t="s">
        <v>3112</v>
      </c>
      <c r="AO446" s="384">
        <v>4699</v>
      </c>
      <c r="AP446" s="384">
        <v>23496</v>
      </c>
      <c r="AQ446" s="366"/>
      <c r="AR446" s="366" t="s">
        <v>2935</v>
      </c>
      <c r="AS446" s="237"/>
      <c r="AT446" s="237"/>
      <c r="AU446" s="237"/>
      <c r="AV446" s="237"/>
      <c r="AW446" s="237"/>
      <c r="AX446" s="237"/>
      <c r="AY446" s="237"/>
      <c r="AZ446" s="237"/>
      <c r="BA446" s="237"/>
      <c r="BB446" s="237"/>
      <c r="BC446" s="237"/>
      <c r="BD446" s="237"/>
      <c r="BE446" s="237"/>
      <c r="BF446" s="237"/>
      <c r="BG446" s="237"/>
      <c r="BH446" s="237"/>
      <c r="BI446" s="237"/>
      <c r="BJ446" s="237"/>
      <c r="BK446" s="237"/>
      <c r="BL446" s="237"/>
      <c r="BM446" s="237"/>
      <c r="BN446" s="237"/>
      <c r="BO446" s="237"/>
      <c r="BP446" s="237"/>
      <c r="BQ446" s="237"/>
      <c r="BR446" s="237"/>
      <c r="BS446" s="237"/>
      <c r="BT446" s="237"/>
      <c r="BU446" s="237"/>
    </row>
    <row r="447" s="232" customFormat="1" spans="7:73">
      <c r="G447" s="1397" t="s">
        <v>205</v>
      </c>
      <c r="H447" t="s">
        <v>3107</v>
      </c>
      <c r="I447" t="s">
        <v>2443</v>
      </c>
      <c r="J447" s="1397" t="s">
        <v>539</v>
      </c>
      <c r="K447" s="1"/>
      <c r="L447" s="1397" t="s">
        <v>205</v>
      </c>
      <c r="M447" s="359" t="s">
        <v>2929</v>
      </c>
      <c r="N447" s="1" t="s">
        <v>3107</v>
      </c>
      <c r="O447" s="1397" t="s">
        <v>596</v>
      </c>
      <c r="P447" s="1"/>
      <c r="Q447" s="360" t="s">
        <v>205</v>
      </c>
      <c r="R447" s="359" t="s">
        <v>2929</v>
      </c>
      <c r="S447" s="361" t="str">
        <f t="shared" si="9"/>
        <v>CNK6</v>
      </c>
      <c r="T447" s="1" t="s">
        <v>3107</v>
      </c>
      <c r="V447" s="229"/>
      <c r="W447" s="364" t="s">
        <v>3111</v>
      </c>
      <c r="X447" s="366" t="s">
        <v>2936</v>
      </c>
      <c r="Y447" s="369" t="s">
        <v>2087</v>
      </c>
      <c r="Z447" s="370" t="s">
        <v>596</v>
      </c>
      <c r="AA447" s="371" t="s">
        <v>2947</v>
      </c>
      <c r="AB447" s="370" t="s">
        <v>596</v>
      </c>
      <c r="AC447" s="371" t="s">
        <v>2933</v>
      </c>
      <c r="AD447" s="379">
        <v>0.005</v>
      </c>
      <c r="AE447" s="371"/>
      <c r="AF447" s="371" t="s">
        <v>3112</v>
      </c>
      <c r="AG447" s="384">
        <v>4699</v>
      </c>
      <c r="AH447" s="384">
        <v>23496</v>
      </c>
      <c r="AI447" s="366"/>
      <c r="AJ447" s="366" t="s">
        <v>2935</v>
      </c>
      <c r="AK447" s="371" t="s">
        <v>2933</v>
      </c>
      <c r="AL447" s="379">
        <v>0.005</v>
      </c>
      <c r="AM447" s="371"/>
      <c r="AN447" s="371" t="s">
        <v>3112</v>
      </c>
      <c r="AO447" s="384">
        <v>4699</v>
      </c>
      <c r="AP447" s="384">
        <v>23496</v>
      </c>
      <c r="AQ447" s="366"/>
      <c r="AR447" s="366" t="s">
        <v>2935</v>
      </c>
      <c r="AS447" s="237"/>
      <c r="AT447" s="237"/>
      <c r="AU447" s="237"/>
      <c r="AV447" s="237"/>
      <c r="AW447" s="237"/>
      <c r="AX447" s="237"/>
      <c r="AY447" s="237"/>
      <c r="AZ447" s="237"/>
      <c r="BA447" s="237"/>
      <c r="BB447" s="237"/>
      <c r="BC447" s="237"/>
      <c r="BD447" s="237"/>
      <c r="BE447" s="237"/>
      <c r="BF447" s="237"/>
      <c r="BG447" s="237"/>
      <c r="BH447" s="237"/>
      <c r="BI447" s="237"/>
      <c r="BJ447" s="237"/>
      <c r="BK447" s="237"/>
      <c r="BL447" s="237"/>
      <c r="BM447" s="237"/>
      <c r="BN447" s="237"/>
      <c r="BO447" s="237"/>
      <c r="BP447" s="237"/>
      <c r="BQ447" s="237"/>
      <c r="BR447" s="237"/>
      <c r="BS447" s="237"/>
      <c r="BT447" s="237"/>
      <c r="BU447" s="237"/>
    </row>
    <row r="448" s="232" customFormat="1" spans="7:73">
      <c r="G448" s="1397" t="s">
        <v>205</v>
      </c>
      <c r="H448" t="s">
        <v>3108</v>
      </c>
      <c r="I448" t="s">
        <v>2561</v>
      </c>
      <c r="J448" s="1397" t="s">
        <v>539</v>
      </c>
      <c r="K448" s="1"/>
      <c r="L448" s="1397" t="s">
        <v>205</v>
      </c>
      <c r="M448" s="359" t="s">
        <v>2929</v>
      </c>
      <c r="N448" s="1" t="s">
        <v>3108</v>
      </c>
      <c r="O448" s="1397" t="s">
        <v>596</v>
      </c>
      <c r="P448" s="1"/>
      <c r="Q448" s="360" t="s">
        <v>205</v>
      </c>
      <c r="R448" s="359" t="s">
        <v>2929</v>
      </c>
      <c r="S448" s="361" t="str">
        <f t="shared" si="9"/>
        <v>CNK7</v>
      </c>
      <c r="T448" s="1" t="s">
        <v>3108</v>
      </c>
      <c r="V448" s="229"/>
      <c r="W448" s="364" t="s">
        <v>3111</v>
      </c>
      <c r="X448" s="366" t="s">
        <v>2936</v>
      </c>
      <c r="Y448" s="369" t="s">
        <v>2087</v>
      </c>
      <c r="Z448" s="370" t="s">
        <v>596</v>
      </c>
      <c r="AA448" s="371" t="s">
        <v>2948</v>
      </c>
      <c r="AB448" s="370" t="s">
        <v>596</v>
      </c>
      <c r="AC448" s="371" t="s">
        <v>2933</v>
      </c>
      <c r="AD448" s="379">
        <v>0.005</v>
      </c>
      <c r="AE448" s="371"/>
      <c r="AF448" s="371" t="s">
        <v>3112</v>
      </c>
      <c r="AG448" s="384">
        <v>4699</v>
      </c>
      <c r="AH448" s="384">
        <v>23496</v>
      </c>
      <c r="AI448" s="366"/>
      <c r="AJ448" s="366" t="s">
        <v>2935</v>
      </c>
      <c r="AK448" s="371" t="s">
        <v>2933</v>
      </c>
      <c r="AL448" s="379">
        <v>0.005</v>
      </c>
      <c r="AM448" s="371"/>
      <c r="AN448" s="371" t="s">
        <v>3112</v>
      </c>
      <c r="AO448" s="384">
        <v>4699</v>
      </c>
      <c r="AP448" s="384">
        <v>23496</v>
      </c>
      <c r="AQ448" s="366"/>
      <c r="AR448" s="366" t="s">
        <v>2935</v>
      </c>
      <c r="AS448" s="237"/>
      <c r="AT448" s="237"/>
      <c r="AU448" s="237"/>
      <c r="AV448" s="237"/>
      <c r="AW448" s="237"/>
      <c r="AX448" s="237"/>
      <c r="AY448" s="237"/>
      <c r="AZ448" s="237"/>
      <c r="BA448" s="237"/>
      <c r="BB448" s="237"/>
      <c r="BC448" s="237"/>
      <c r="BD448" s="237"/>
      <c r="BE448" s="237"/>
      <c r="BF448" s="237"/>
      <c r="BG448" s="237"/>
      <c r="BH448" s="237"/>
      <c r="BI448" s="237"/>
      <c r="BJ448" s="237"/>
      <c r="BK448" s="237"/>
      <c r="BL448" s="237"/>
      <c r="BM448" s="237"/>
      <c r="BN448" s="237"/>
      <c r="BO448" s="237"/>
      <c r="BP448" s="237"/>
      <c r="BQ448" s="237"/>
      <c r="BR448" s="237"/>
      <c r="BS448" s="237"/>
      <c r="BT448" s="237"/>
      <c r="BU448" s="237"/>
    </row>
    <row r="449" s="232" customFormat="1" spans="7:73">
      <c r="G449" s="1397" t="s">
        <v>205</v>
      </c>
      <c r="H449" t="s">
        <v>3109</v>
      </c>
      <c r="I449" t="s">
        <v>2705</v>
      </c>
      <c r="J449" s="1397" t="s">
        <v>539</v>
      </c>
      <c r="K449" s="1"/>
      <c r="L449" s="1397" t="s">
        <v>205</v>
      </c>
      <c r="M449" s="359" t="s">
        <v>2929</v>
      </c>
      <c r="N449" s="1" t="s">
        <v>3109</v>
      </c>
      <c r="O449" s="1397" t="s">
        <v>596</v>
      </c>
      <c r="P449" s="1"/>
      <c r="Q449" s="360" t="s">
        <v>205</v>
      </c>
      <c r="R449" s="359" t="s">
        <v>2929</v>
      </c>
      <c r="S449" s="361" t="str">
        <f t="shared" si="9"/>
        <v>CNK8</v>
      </c>
      <c r="T449" s="1" t="s">
        <v>3109</v>
      </c>
      <c r="V449" s="229"/>
      <c r="W449" s="364" t="s">
        <v>3111</v>
      </c>
      <c r="X449" s="387" t="s">
        <v>2938</v>
      </c>
      <c r="Y449" s="387" t="s">
        <v>2087</v>
      </c>
      <c r="Z449" s="390" t="s">
        <v>596</v>
      </c>
      <c r="AA449" s="391" t="s">
        <v>2932</v>
      </c>
      <c r="AB449" s="390" t="s">
        <v>596</v>
      </c>
      <c r="AC449" s="391" t="s">
        <v>2933</v>
      </c>
      <c r="AD449" s="396">
        <v>0.02</v>
      </c>
      <c r="AE449" s="391"/>
      <c r="AF449" s="391" t="s">
        <v>3112</v>
      </c>
      <c r="AG449" s="400">
        <v>4699</v>
      </c>
      <c r="AH449" s="400">
        <v>23496</v>
      </c>
      <c r="AI449" s="387"/>
      <c r="AJ449" s="387" t="s">
        <v>2935</v>
      </c>
      <c r="AK449" s="391" t="s">
        <v>2933</v>
      </c>
      <c r="AL449" s="396">
        <v>0.095</v>
      </c>
      <c r="AM449" s="391"/>
      <c r="AN449" s="391" t="s">
        <v>3112</v>
      </c>
      <c r="AO449" s="400">
        <v>4699</v>
      </c>
      <c r="AP449" s="400">
        <v>23496</v>
      </c>
      <c r="AQ449" s="387"/>
      <c r="AR449" s="387" t="s">
        <v>2935</v>
      </c>
      <c r="AS449" s="237"/>
      <c r="AT449" s="237"/>
      <c r="AU449" s="237"/>
      <c r="AV449" s="237"/>
      <c r="AW449" s="237"/>
      <c r="AX449" s="237"/>
      <c r="AY449" s="237"/>
      <c r="AZ449" s="237"/>
      <c r="BA449" s="237"/>
      <c r="BB449" s="237"/>
      <c r="BC449" s="237"/>
      <c r="BD449" s="237"/>
      <c r="BE449" s="237"/>
      <c r="BF449" s="237"/>
      <c r="BG449" s="237"/>
      <c r="BH449" s="237"/>
      <c r="BI449" s="237"/>
      <c r="BJ449" s="237"/>
      <c r="BK449" s="237"/>
      <c r="BL449" s="237"/>
      <c r="BM449" s="237"/>
      <c r="BN449" s="237"/>
      <c r="BO449" s="237"/>
      <c r="BP449" s="237"/>
      <c r="BQ449" s="237"/>
      <c r="BR449" s="237"/>
      <c r="BS449" s="237"/>
      <c r="BT449" s="237"/>
      <c r="BU449" s="237"/>
    </row>
    <row r="450" s="232" customFormat="1" spans="7:73">
      <c r="G450" s="1397" t="s">
        <v>449</v>
      </c>
      <c r="H450" s="1" t="s">
        <v>2766</v>
      </c>
      <c r="I450" s="1" t="s">
        <v>2449</v>
      </c>
      <c r="J450" s="1397" t="s">
        <v>539</v>
      </c>
      <c r="K450" s="358"/>
      <c r="L450" s="1397" t="s">
        <v>449</v>
      </c>
      <c r="M450" s="359" t="s">
        <v>2929</v>
      </c>
      <c r="N450" s="1" t="s">
        <v>2766</v>
      </c>
      <c r="O450" s="1397" t="s">
        <v>596</v>
      </c>
      <c r="P450" s="1"/>
      <c r="Q450" s="360" t="s">
        <v>449</v>
      </c>
      <c r="R450" s="359" t="s">
        <v>2929</v>
      </c>
      <c r="S450" s="361" t="str">
        <f t="shared" ref="S450:S469" si="10">CONCATENATE("CN",T450)</f>
        <v>CNH9</v>
      </c>
      <c r="T450" s="1" t="s">
        <v>2766</v>
      </c>
      <c r="V450" s="229"/>
      <c r="W450" s="364" t="s">
        <v>3111</v>
      </c>
      <c r="X450" s="387" t="s">
        <v>2938</v>
      </c>
      <c r="Y450" s="387" t="s">
        <v>2087</v>
      </c>
      <c r="Z450" s="390" t="s">
        <v>596</v>
      </c>
      <c r="AA450" s="391" t="s">
        <v>2937</v>
      </c>
      <c r="AB450" s="390" t="s">
        <v>596</v>
      </c>
      <c r="AC450" s="391" t="s">
        <v>2933</v>
      </c>
      <c r="AD450" s="396">
        <v>0.02</v>
      </c>
      <c r="AE450" s="391"/>
      <c r="AF450" s="391" t="s">
        <v>3112</v>
      </c>
      <c r="AG450" s="400">
        <v>4699</v>
      </c>
      <c r="AH450" s="400">
        <v>23496</v>
      </c>
      <c r="AI450" s="387"/>
      <c r="AJ450" s="387" t="s">
        <v>2935</v>
      </c>
      <c r="AK450" s="391" t="s">
        <v>2933</v>
      </c>
      <c r="AL450" s="396">
        <v>0.095</v>
      </c>
      <c r="AM450" s="391"/>
      <c r="AN450" s="391" t="s">
        <v>3112</v>
      </c>
      <c r="AO450" s="400">
        <v>4699</v>
      </c>
      <c r="AP450" s="400">
        <v>23496</v>
      </c>
      <c r="AQ450" s="387"/>
      <c r="AR450" s="387" t="s">
        <v>2935</v>
      </c>
      <c r="AS450" s="237"/>
      <c r="AT450" s="237"/>
      <c r="AU450" s="237"/>
      <c r="AV450" s="237"/>
      <c r="AW450" s="237"/>
      <c r="AX450" s="237"/>
      <c r="AY450" s="237"/>
      <c r="AZ450" s="237"/>
      <c r="BA450" s="237"/>
      <c r="BB450" s="237"/>
      <c r="BC450" s="237"/>
      <c r="BD450" s="237"/>
      <c r="BE450" s="237"/>
      <c r="BF450" s="237"/>
      <c r="BG450" s="237"/>
      <c r="BH450" s="237"/>
      <c r="BI450" s="237"/>
      <c r="BJ450" s="237"/>
      <c r="BK450" s="237"/>
      <c r="BL450" s="237"/>
      <c r="BM450" s="237"/>
      <c r="BN450" s="237"/>
      <c r="BO450" s="237"/>
      <c r="BP450" s="237"/>
      <c r="BQ450" s="237"/>
      <c r="BR450" s="237"/>
      <c r="BS450" s="237"/>
      <c r="BT450" s="237"/>
      <c r="BU450" s="237"/>
    </row>
    <row r="451" s="232" customFormat="1" spans="7:73">
      <c r="G451" s="1397" t="s">
        <v>449</v>
      </c>
      <c r="H451" t="s">
        <v>3087</v>
      </c>
      <c r="I451" t="s">
        <v>2428</v>
      </c>
      <c r="J451" s="1397" t="s">
        <v>539</v>
      </c>
      <c r="K451" s="1"/>
      <c r="L451" s="1397" t="s">
        <v>449</v>
      </c>
      <c r="M451" s="359" t="s">
        <v>2929</v>
      </c>
      <c r="N451" s="1" t="s">
        <v>3087</v>
      </c>
      <c r="O451" s="1397" t="s">
        <v>596</v>
      </c>
      <c r="P451" s="1"/>
      <c r="Q451" s="360" t="s">
        <v>449</v>
      </c>
      <c r="R451" s="359" t="s">
        <v>2929</v>
      </c>
      <c r="S451" s="361" t="str">
        <f t="shared" si="10"/>
        <v>CNJ0</v>
      </c>
      <c r="T451" s="1" t="s">
        <v>3087</v>
      </c>
      <c r="V451" s="229"/>
      <c r="W451" s="364" t="s">
        <v>3111</v>
      </c>
      <c r="X451" s="387" t="s">
        <v>2938</v>
      </c>
      <c r="Y451" s="387" t="s">
        <v>2087</v>
      </c>
      <c r="Z451" s="390" t="s">
        <v>596</v>
      </c>
      <c r="AA451" s="391" t="s">
        <v>2939</v>
      </c>
      <c r="AB451" s="390" t="s">
        <v>596</v>
      </c>
      <c r="AC451" s="391" t="s">
        <v>2933</v>
      </c>
      <c r="AD451" s="396">
        <v>0.02</v>
      </c>
      <c r="AE451" s="391"/>
      <c r="AF451" s="391" t="s">
        <v>3112</v>
      </c>
      <c r="AG451" s="400">
        <v>4699</v>
      </c>
      <c r="AH451" s="400">
        <v>23496</v>
      </c>
      <c r="AI451" s="387"/>
      <c r="AJ451" s="387" t="s">
        <v>2935</v>
      </c>
      <c r="AK451" s="391" t="s">
        <v>2933</v>
      </c>
      <c r="AL451" s="396">
        <v>0.095</v>
      </c>
      <c r="AM451" s="391"/>
      <c r="AN451" s="391" t="s">
        <v>3112</v>
      </c>
      <c r="AO451" s="400">
        <v>4699</v>
      </c>
      <c r="AP451" s="400">
        <v>23496</v>
      </c>
      <c r="AQ451" s="387"/>
      <c r="AR451" s="387" t="s">
        <v>2935</v>
      </c>
      <c r="AS451" s="237"/>
      <c r="AT451" s="237"/>
      <c r="AU451" s="237"/>
      <c r="AV451" s="237"/>
      <c r="AW451" s="237"/>
      <c r="AX451" s="237"/>
      <c r="AY451" s="237"/>
      <c r="AZ451" s="237"/>
      <c r="BA451" s="237"/>
      <c r="BB451" s="237"/>
      <c r="BC451" s="237"/>
      <c r="BD451" s="237"/>
      <c r="BE451" s="237"/>
      <c r="BF451" s="237"/>
      <c r="BG451" s="237"/>
      <c r="BH451" s="237"/>
      <c r="BI451" s="237"/>
      <c r="BJ451" s="237"/>
      <c r="BK451" s="237"/>
      <c r="BL451" s="237"/>
      <c r="BM451" s="237"/>
      <c r="BN451" s="237"/>
      <c r="BO451" s="237"/>
      <c r="BP451" s="237"/>
      <c r="BQ451" s="237"/>
      <c r="BR451" s="237"/>
      <c r="BS451" s="237"/>
      <c r="BT451" s="237"/>
      <c r="BU451" s="237"/>
    </row>
    <row r="452" s="232" customFormat="1" spans="7:73">
      <c r="G452" s="1397" t="s">
        <v>449</v>
      </c>
      <c r="H452" t="s">
        <v>3088</v>
      </c>
      <c r="I452" t="s">
        <v>2530</v>
      </c>
      <c r="J452" s="1397" t="s">
        <v>539</v>
      </c>
      <c r="K452" s="1"/>
      <c r="L452" s="1397" t="s">
        <v>449</v>
      </c>
      <c r="M452" s="359" t="s">
        <v>2929</v>
      </c>
      <c r="N452" s="1" t="s">
        <v>3088</v>
      </c>
      <c r="O452" s="1397" t="s">
        <v>596</v>
      </c>
      <c r="P452" s="1"/>
      <c r="Q452" s="360" t="s">
        <v>449</v>
      </c>
      <c r="R452" s="359" t="s">
        <v>2929</v>
      </c>
      <c r="S452" s="361" t="str">
        <f t="shared" si="10"/>
        <v>CNJ1</v>
      </c>
      <c r="T452" s="1" t="s">
        <v>3088</v>
      </c>
      <c r="V452" s="229"/>
      <c r="W452" s="364" t="s">
        <v>3111</v>
      </c>
      <c r="X452" s="387" t="s">
        <v>2938</v>
      </c>
      <c r="Y452" s="387" t="s">
        <v>2087</v>
      </c>
      <c r="Z452" s="390" t="s">
        <v>596</v>
      </c>
      <c r="AA452" s="391" t="s">
        <v>2942</v>
      </c>
      <c r="AB452" s="390" t="s">
        <v>596</v>
      </c>
      <c r="AC452" s="391" t="s">
        <v>2933</v>
      </c>
      <c r="AD452" s="396">
        <v>0.02</v>
      </c>
      <c r="AE452" s="391"/>
      <c r="AF452" s="391" t="s">
        <v>3112</v>
      </c>
      <c r="AG452" s="400">
        <v>4699</v>
      </c>
      <c r="AH452" s="400">
        <v>23496</v>
      </c>
      <c r="AI452" s="387"/>
      <c r="AJ452" s="387" t="s">
        <v>2935</v>
      </c>
      <c r="AK452" s="391" t="s">
        <v>2933</v>
      </c>
      <c r="AL452" s="396">
        <v>0.095</v>
      </c>
      <c r="AM452" s="391"/>
      <c r="AN452" s="391" t="s">
        <v>3112</v>
      </c>
      <c r="AO452" s="400">
        <v>4699</v>
      </c>
      <c r="AP452" s="400">
        <v>23496</v>
      </c>
      <c r="AQ452" s="387"/>
      <c r="AR452" s="387" t="s">
        <v>2935</v>
      </c>
      <c r="AS452" s="237"/>
      <c r="AT452" s="237"/>
      <c r="AU452" s="237"/>
      <c r="AV452" s="237"/>
      <c r="AW452" s="237"/>
      <c r="AX452" s="237"/>
      <c r="AY452" s="237"/>
      <c r="AZ452" s="237"/>
      <c r="BA452" s="237"/>
      <c r="BB452" s="237"/>
      <c r="BC452" s="237"/>
      <c r="BD452" s="237"/>
      <c r="BE452" s="237"/>
      <c r="BF452" s="237"/>
      <c r="BG452" s="237"/>
      <c r="BH452" s="237"/>
      <c r="BI452" s="237"/>
      <c r="BJ452" s="237"/>
      <c r="BK452" s="237"/>
      <c r="BL452" s="237"/>
      <c r="BM452" s="237"/>
      <c r="BN452" s="237"/>
      <c r="BO452" s="237"/>
      <c r="BP452" s="237"/>
      <c r="BQ452" s="237"/>
      <c r="BR452" s="237"/>
      <c r="BS452" s="237"/>
      <c r="BT452" s="237"/>
      <c r="BU452" s="237"/>
    </row>
    <row r="453" s="232" customFormat="1" spans="7:73">
      <c r="G453" s="1397" t="s">
        <v>449</v>
      </c>
      <c r="H453" t="s">
        <v>3089</v>
      </c>
      <c r="I453" t="s">
        <v>2573</v>
      </c>
      <c r="J453" s="1397" t="s">
        <v>539</v>
      </c>
      <c r="K453" s="1"/>
      <c r="L453" s="1397" t="s">
        <v>449</v>
      </c>
      <c r="M453" s="359" t="s">
        <v>2929</v>
      </c>
      <c r="N453" s="1" t="s">
        <v>3089</v>
      </c>
      <c r="O453" s="1397" t="s">
        <v>596</v>
      </c>
      <c r="P453" s="1"/>
      <c r="Q453" s="360" t="s">
        <v>449</v>
      </c>
      <c r="R453" s="359" t="s">
        <v>2929</v>
      </c>
      <c r="S453" s="361" t="str">
        <f t="shared" si="10"/>
        <v>CNJ2</v>
      </c>
      <c r="T453" s="1" t="s">
        <v>3089</v>
      </c>
      <c r="V453" s="229"/>
      <c r="W453" s="364" t="s">
        <v>3111</v>
      </c>
      <c r="X453" s="387" t="s">
        <v>2938</v>
      </c>
      <c r="Y453" s="387" t="s">
        <v>2087</v>
      </c>
      <c r="Z453" s="390" t="s">
        <v>596</v>
      </c>
      <c r="AA453" s="391" t="s">
        <v>2945</v>
      </c>
      <c r="AB453" s="390" t="s">
        <v>596</v>
      </c>
      <c r="AC453" s="391" t="s">
        <v>2933</v>
      </c>
      <c r="AD453" s="396">
        <v>0.02</v>
      </c>
      <c r="AE453" s="391"/>
      <c r="AF453" s="391" t="s">
        <v>3112</v>
      </c>
      <c r="AG453" s="400">
        <v>4699</v>
      </c>
      <c r="AH453" s="400">
        <v>23496</v>
      </c>
      <c r="AI453" s="387"/>
      <c r="AJ453" s="387" t="s">
        <v>2935</v>
      </c>
      <c r="AK453" s="391" t="s">
        <v>2933</v>
      </c>
      <c r="AL453" s="396">
        <v>0.095</v>
      </c>
      <c r="AM453" s="391"/>
      <c r="AN453" s="391" t="s">
        <v>3112</v>
      </c>
      <c r="AO453" s="400">
        <v>4699</v>
      </c>
      <c r="AP453" s="400">
        <v>23496</v>
      </c>
      <c r="AQ453" s="387"/>
      <c r="AR453" s="387" t="s">
        <v>2935</v>
      </c>
      <c r="AS453" s="237"/>
      <c r="AT453" s="237"/>
      <c r="AU453" s="237"/>
      <c r="AV453" s="237"/>
      <c r="AW453" s="237"/>
      <c r="AX453" s="237"/>
      <c r="AY453" s="237"/>
      <c r="AZ453" s="237"/>
      <c r="BA453" s="237"/>
      <c r="BB453" s="237"/>
      <c r="BC453" s="237"/>
      <c r="BD453" s="237"/>
      <c r="BE453" s="237"/>
      <c r="BF453" s="237"/>
      <c r="BG453" s="237"/>
      <c r="BH453" s="237"/>
      <c r="BI453" s="237"/>
      <c r="BJ453" s="237"/>
      <c r="BK453" s="237"/>
      <c r="BL453" s="237"/>
      <c r="BM453" s="237"/>
      <c r="BN453" s="237"/>
      <c r="BO453" s="237"/>
      <c r="BP453" s="237"/>
      <c r="BQ453" s="237"/>
      <c r="BR453" s="237"/>
      <c r="BS453" s="237"/>
      <c r="BT453" s="237"/>
      <c r="BU453" s="237"/>
    </row>
    <row r="454" s="232" customFormat="1" spans="7:73">
      <c r="G454" s="1397" t="s">
        <v>449</v>
      </c>
      <c r="H454" t="s">
        <v>3090</v>
      </c>
      <c r="I454" t="s">
        <v>2386</v>
      </c>
      <c r="J454" s="1397" t="s">
        <v>539</v>
      </c>
      <c r="K454" s="1"/>
      <c r="L454" s="1397" t="s">
        <v>449</v>
      </c>
      <c r="M454" s="359" t="s">
        <v>2929</v>
      </c>
      <c r="N454" s="1" t="s">
        <v>3090</v>
      </c>
      <c r="O454" s="1397" t="s">
        <v>596</v>
      </c>
      <c r="P454" s="1"/>
      <c r="Q454" s="360" t="s">
        <v>449</v>
      </c>
      <c r="R454" s="359" t="s">
        <v>2929</v>
      </c>
      <c r="S454" s="361" t="str">
        <f t="shared" si="10"/>
        <v>CNJ3</v>
      </c>
      <c r="T454" s="1" t="s">
        <v>3090</v>
      </c>
      <c r="V454" s="229"/>
      <c r="W454" s="364" t="s">
        <v>3111</v>
      </c>
      <c r="X454" s="387" t="s">
        <v>2938</v>
      </c>
      <c r="Y454" s="387" t="s">
        <v>2087</v>
      </c>
      <c r="Z454" s="390" t="s">
        <v>596</v>
      </c>
      <c r="AA454" s="391" t="s">
        <v>2947</v>
      </c>
      <c r="AB454" s="390" t="s">
        <v>596</v>
      </c>
      <c r="AC454" s="391" t="s">
        <v>2933</v>
      </c>
      <c r="AD454" s="396">
        <v>0.02</v>
      </c>
      <c r="AE454" s="391"/>
      <c r="AF454" s="391" t="s">
        <v>3112</v>
      </c>
      <c r="AG454" s="400">
        <v>4699</v>
      </c>
      <c r="AH454" s="400">
        <v>23496</v>
      </c>
      <c r="AI454" s="387"/>
      <c r="AJ454" s="387" t="s">
        <v>2935</v>
      </c>
      <c r="AK454" s="391" t="s">
        <v>2933</v>
      </c>
      <c r="AL454" s="396">
        <v>0.095</v>
      </c>
      <c r="AM454" s="391"/>
      <c r="AN454" s="391" t="s">
        <v>3112</v>
      </c>
      <c r="AO454" s="400">
        <v>4699</v>
      </c>
      <c r="AP454" s="400">
        <v>23496</v>
      </c>
      <c r="AQ454" s="387"/>
      <c r="AR454" s="387" t="s">
        <v>2935</v>
      </c>
      <c r="AS454" s="237"/>
      <c r="AT454" s="237"/>
      <c r="AU454" s="237"/>
      <c r="AV454" s="237"/>
      <c r="AW454" s="237"/>
      <c r="AX454" s="237"/>
      <c r="AY454" s="237"/>
      <c r="AZ454" s="237"/>
      <c r="BA454" s="237"/>
      <c r="BB454" s="237"/>
      <c r="BC454" s="237"/>
      <c r="BD454" s="237"/>
      <c r="BE454" s="237"/>
      <c r="BF454" s="237"/>
      <c r="BG454" s="237"/>
      <c r="BH454" s="237"/>
      <c r="BI454" s="237"/>
      <c r="BJ454" s="237"/>
      <c r="BK454" s="237"/>
      <c r="BL454" s="237"/>
      <c r="BM454" s="237"/>
      <c r="BN454" s="237"/>
      <c r="BO454" s="237"/>
      <c r="BP454" s="237"/>
      <c r="BQ454" s="237"/>
      <c r="BR454" s="237"/>
      <c r="BS454" s="237"/>
      <c r="BT454" s="237"/>
      <c r="BU454" s="237"/>
    </row>
    <row r="455" s="232" customFormat="1" spans="7:73">
      <c r="G455" s="1397" t="s">
        <v>449</v>
      </c>
      <c r="H455" t="s">
        <v>3091</v>
      </c>
      <c r="I455" t="s">
        <v>2682</v>
      </c>
      <c r="J455" s="1397" t="s">
        <v>539</v>
      </c>
      <c r="K455" s="1"/>
      <c r="L455" s="1397" t="s">
        <v>449</v>
      </c>
      <c r="M455" s="359" t="s">
        <v>2929</v>
      </c>
      <c r="N455" s="1" t="s">
        <v>3091</v>
      </c>
      <c r="O455" s="1397" t="s">
        <v>596</v>
      </c>
      <c r="P455" s="1"/>
      <c r="Q455" s="360" t="s">
        <v>449</v>
      </c>
      <c r="R455" s="359" t="s">
        <v>2929</v>
      </c>
      <c r="S455" s="361" t="str">
        <f t="shared" si="10"/>
        <v>CNJ4</v>
      </c>
      <c r="T455" s="1" t="s">
        <v>3091</v>
      </c>
      <c r="V455" s="229"/>
      <c r="W455" s="364" t="s">
        <v>3111</v>
      </c>
      <c r="X455" s="387" t="s">
        <v>2938</v>
      </c>
      <c r="Y455" s="387" t="s">
        <v>2087</v>
      </c>
      <c r="Z455" s="390" t="s">
        <v>596</v>
      </c>
      <c r="AA455" s="391" t="s">
        <v>2948</v>
      </c>
      <c r="AB455" s="390" t="s">
        <v>596</v>
      </c>
      <c r="AC455" s="391" t="s">
        <v>2933</v>
      </c>
      <c r="AD455" s="396">
        <v>0.02</v>
      </c>
      <c r="AE455" s="391"/>
      <c r="AF455" s="391" t="s">
        <v>3112</v>
      </c>
      <c r="AG455" s="400">
        <v>4699</v>
      </c>
      <c r="AH455" s="400">
        <v>23496</v>
      </c>
      <c r="AI455" s="387"/>
      <c r="AJ455" s="387" t="s">
        <v>2935</v>
      </c>
      <c r="AK455" s="391" t="s">
        <v>2933</v>
      </c>
      <c r="AL455" s="396">
        <v>0.095</v>
      </c>
      <c r="AM455" s="391"/>
      <c r="AN455" s="391" t="s">
        <v>3112</v>
      </c>
      <c r="AO455" s="400">
        <v>4699</v>
      </c>
      <c r="AP455" s="400">
        <v>23496</v>
      </c>
      <c r="AQ455" s="387"/>
      <c r="AR455" s="387" t="s">
        <v>2935</v>
      </c>
      <c r="AS455" s="237"/>
      <c r="AT455" s="237"/>
      <c r="AU455" s="237"/>
      <c r="AV455" s="237"/>
      <c r="AW455" s="237"/>
      <c r="AX455" s="237"/>
      <c r="AY455" s="237"/>
      <c r="AZ455" s="237"/>
      <c r="BA455" s="237"/>
      <c r="BB455" s="237"/>
      <c r="BC455" s="237"/>
      <c r="BD455" s="237"/>
      <c r="BE455" s="237"/>
      <c r="BF455" s="237"/>
      <c r="BG455" s="237"/>
      <c r="BH455" s="237"/>
      <c r="BI455" s="237"/>
      <c r="BJ455" s="237"/>
      <c r="BK455" s="237"/>
      <c r="BL455" s="237"/>
      <c r="BM455" s="237"/>
      <c r="BN455" s="237"/>
      <c r="BO455" s="237"/>
      <c r="BP455" s="237"/>
      <c r="BQ455" s="237"/>
      <c r="BR455" s="237"/>
      <c r="BS455" s="237"/>
      <c r="BT455" s="237"/>
      <c r="BU455" s="237"/>
    </row>
    <row r="456" s="232" customFormat="1" spans="7:73">
      <c r="G456" s="1397" t="s">
        <v>449</v>
      </c>
      <c r="H456" t="s">
        <v>3093</v>
      </c>
      <c r="I456" t="s">
        <v>3094</v>
      </c>
      <c r="J456" s="1397" t="s">
        <v>539</v>
      </c>
      <c r="K456" s="1"/>
      <c r="L456" s="1397" t="s">
        <v>449</v>
      </c>
      <c r="M456" s="359" t="s">
        <v>2929</v>
      </c>
      <c r="N456" s="1" t="s">
        <v>3093</v>
      </c>
      <c r="O456" s="1397" t="s">
        <v>596</v>
      </c>
      <c r="P456" s="1"/>
      <c r="Q456" s="360" t="s">
        <v>449</v>
      </c>
      <c r="R456" s="359" t="s">
        <v>2929</v>
      </c>
      <c r="S456" s="361" t="str">
        <f t="shared" si="10"/>
        <v>CNJ5</v>
      </c>
      <c r="T456" s="1" t="s">
        <v>3093</v>
      </c>
      <c r="V456" s="229"/>
      <c r="W456" s="364" t="s">
        <v>3111</v>
      </c>
      <c r="X456" s="388" t="s">
        <v>2944</v>
      </c>
      <c r="Y456" s="392" t="s">
        <v>2087</v>
      </c>
      <c r="Z456" s="388" t="s">
        <v>596</v>
      </c>
      <c r="AA456" s="388" t="s">
        <v>2932</v>
      </c>
      <c r="AB456" s="388" t="s">
        <v>596</v>
      </c>
      <c r="AC456" s="388" t="s">
        <v>2933</v>
      </c>
      <c r="AD456" s="397">
        <v>0</v>
      </c>
      <c r="AE456" s="388"/>
      <c r="AF456" s="398" t="s">
        <v>3112</v>
      </c>
      <c r="AG456" s="401">
        <v>4699</v>
      </c>
      <c r="AH456" s="401">
        <v>23496</v>
      </c>
      <c r="AI456" s="388"/>
      <c r="AJ456" s="388" t="s">
        <v>2935</v>
      </c>
      <c r="AK456" s="388" t="s">
        <v>2933</v>
      </c>
      <c r="AL456" s="397">
        <v>0.01</v>
      </c>
      <c r="AM456" s="388"/>
      <c r="AN456" s="398" t="s">
        <v>3112</v>
      </c>
      <c r="AO456" s="401">
        <v>4699</v>
      </c>
      <c r="AP456" s="401">
        <v>23496</v>
      </c>
      <c r="AQ456" s="388"/>
      <c r="AR456" s="388" t="s">
        <v>2935</v>
      </c>
      <c r="AS456" s="237"/>
      <c r="AT456" s="237"/>
      <c r="AU456" s="237"/>
      <c r="AV456" s="237"/>
      <c r="AW456" s="237"/>
      <c r="AX456" s="237"/>
      <c r="AY456" s="237"/>
      <c r="AZ456" s="237"/>
      <c r="BA456" s="237"/>
      <c r="BB456" s="237"/>
      <c r="BC456" s="237"/>
      <c r="BD456" s="237"/>
      <c r="BE456" s="237"/>
      <c r="BF456" s="237"/>
      <c r="BG456" s="237"/>
      <c r="BH456" s="237"/>
      <c r="BI456" s="237"/>
      <c r="BJ456" s="237"/>
      <c r="BK456" s="237"/>
      <c r="BL456" s="237"/>
      <c r="BM456" s="237"/>
      <c r="BN456" s="237"/>
      <c r="BO456" s="237"/>
      <c r="BP456" s="237"/>
      <c r="BQ456" s="237"/>
      <c r="BR456" s="237"/>
      <c r="BS456" s="237"/>
      <c r="BT456" s="237"/>
      <c r="BU456" s="237"/>
    </row>
    <row r="457" s="232" customFormat="1" spans="7:73">
      <c r="G457" s="1397" t="s">
        <v>449</v>
      </c>
      <c r="H457" t="s">
        <v>3095</v>
      </c>
      <c r="I457" t="s">
        <v>2555</v>
      </c>
      <c r="J457" s="1397" t="s">
        <v>539</v>
      </c>
      <c r="K457" s="1"/>
      <c r="L457" s="1397" t="s">
        <v>449</v>
      </c>
      <c r="M457" s="359" t="s">
        <v>2929</v>
      </c>
      <c r="N457" s="1" t="s">
        <v>3095</v>
      </c>
      <c r="O457" s="1397" t="s">
        <v>596</v>
      </c>
      <c r="P457" s="1"/>
      <c r="Q457" s="360" t="s">
        <v>449</v>
      </c>
      <c r="R457" s="359" t="s">
        <v>2929</v>
      </c>
      <c r="S457" s="361" t="str">
        <f t="shared" si="10"/>
        <v>CNJ6</v>
      </c>
      <c r="T457" s="1" t="s">
        <v>3095</v>
      </c>
      <c r="V457" s="229"/>
      <c r="W457" s="364" t="s">
        <v>3111</v>
      </c>
      <c r="X457" s="388" t="s">
        <v>2944</v>
      </c>
      <c r="Y457" s="392" t="s">
        <v>2087</v>
      </c>
      <c r="Z457" s="388" t="s">
        <v>596</v>
      </c>
      <c r="AA457" s="388" t="s">
        <v>2937</v>
      </c>
      <c r="AB457" s="388" t="s">
        <v>596</v>
      </c>
      <c r="AC457" s="388" t="s">
        <v>2933</v>
      </c>
      <c r="AD457" s="397">
        <v>0</v>
      </c>
      <c r="AE457" s="388"/>
      <c r="AF457" s="398" t="s">
        <v>3112</v>
      </c>
      <c r="AG457" s="401">
        <v>4699</v>
      </c>
      <c r="AH457" s="401">
        <v>23496</v>
      </c>
      <c r="AI457" s="388"/>
      <c r="AJ457" s="388" t="s">
        <v>2935</v>
      </c>
      <c r="AK457" s="388" t="s">
        <v>2933</v>
      </c>
      <c r="AL457" s="397">
        <v>0.01</v>
      </c>
      <c r="AM457" s="388"/>
      <c r="AN457" s="398" t="s">
        <v>3112</v>
      </c>
      <c r="AO457" s="401">
        <v>4699</v>
      </c>
      <c r="AP457" s="401">
        <v>23496</v>
      </c>
      <c r="AQ457" s="388"/>
      <c r="AR457" s="388" t="s">
        <v>2935</v>
      </c>
      <c r="AS457" s="237"/>
      <c r="AT457" s="237"/>
      <c r="AU457" s="237"/>
      <c r="AV457" s="237"/>
      <c r="AW457" s="237"/>
      <c r="AX457" s="237"/>
      <c r="AY457" s="237"/>
      <c r="AZ457" s="237"/>
      <c r="BA457" s="237"/>
      <c r="BB457" s="237"/>
      <c r="BC457" s="237"/>
      <c r="BD457" s="237"/>
      <c r="BE457" s="237"/>
      <c r="BF457" s="237"/>
      <c r="BG457" s="237"/>
      <c r="BH457" s="237"/>
      <c r="BI457" s="237"/>
      <c r="BJ457" s="237"/>
      <c r="BK457" s="237"/>
      <c r="BL457" s="237"/>
      <c r="BM457" s="237"/>
      <c r="BN457" s="237"/>
      <c r="BO457" s="237"/>
      <c r="BP457" s="237"/>
      <c r="BQ457" s="237"/>
      <c r="BR457" s="237"/>
      <c r="BS457" s="237"/>
      <c r="BT457" s="237"/>
      <c r="BU457" s="237"/>
    </row>
    <row r="458" s="232" customFormat="1" spans="7:73">
      <c r="G458" s="1397" t="s">
        <v>449</v>
      </c>
      <c r="H458" t="s">
        <v>3096</v>
      </c>
      <c r="I458" t="s">
        <v>2547</v>
      </c>
      <c r="J458" s="1397" t="s">
        <v>539</v>
      </c>
      <c r="K458" s="1"/>
      <c r="L458" s="1397" t="s">
        <v>449</v>
      </c>
      <c r="M458" s="359" t="s">
        <v>2929</v>
      </c>
      <c r="N458" s="1" t="s">
        <v>3096</v>
      </c>
      <c r="O458" s="1397" t="s">
        <v>596</v>
      </c>
      <c r="P458" s="1"/>
      <c r="Q458" s="360" t="s">
        <v>449</v>
      </c>
      <c r="R458" s="359" t="s">
        <v>2929</v>
      </c>
      <c r="S458" s="361" t="str">
        <f t="shared" si="10"/>
        <v>CNJ7</v>
      </c>
      <c r="T458" s="1" t="s">
        <v>3096</v>
      </c>
      <c r="V458" s="229"/>
      <c r="W458" s="364" t="s">
        <v>3111</v>
      </c>
      <c r="X458" s="388" t="s">
        <v>2944</v>
      </c>
      <c r="Y458" s="392" t="s">
        <v>2087</v>
      </c>
      <c r="Z458" s="388" t="s">
        <v>596</v>
      </c>
      <c r="AA458" s="388" t="s">
        <v>2939</v>
      </c>
      <c r="AB458" s="388" t="s">
        <v>596</v>
      </c>
      <c r="AC458" s="388" t="s">
        <v>2933</v>
      </c>
      <c r="AD458" s="397">
        <v>0</v>
      </c>
      <c r="AE458" s="388"/>
      <c r="AF458" s="398" t="s">
        <v>3112</v>
      </c>
      <c r="AG458" s="401">
        <v>4699</v>
      </c>
      <c r="AH458" s="401">
        <v>23496</v>
      </c>
      <c r="AI458" s="388"/>
      <c r="AJ458" s="388" t="s">
        <v>2935</v>
      </c>
      <c r="AK458" s="388" t="s">
        <v>2933</v>
      </c>
      <c r="AL458" s="397">
        <v>0.01</v>
      </c>
      <c r="AM458" s="388"/>
      <c r="AN458" s="398" t="s">
        <v>3112</v>
      </c>
      <c r="AO458" s="401">
        <v>4699</v>
      </c>
      <c r="AP458" s="401">
        <v>23496</v>
      </c>
      <c r="AQ458" s="388"/>
      <c r="AR458" s="388" t="s">
        <v>2935</v>
      </c>
      <c r="AS458" s="237"/>
      <c r="AT458" s="237"/>
      <c r="AU458" s="237"/>
      <c r="AV458" s="237"/>
      <c r="AW458" s="237"/>
      <c r="AX458" s="237"/>
      <c r="AY458" s="237"/>
      <c r="AZ458" s="237"/>
      <c r="BA458" s="237"/>
      <c r="BB458" s="237"/>
      <c r="BC458" s="237"/>
      <c r="BD458" s="237"/>
      <c r="BE458" s="237"/>
      <c r="BF458" s="237"/>
      <c r="BG458" s="237"/>
      <c r="BH458" s="237"/>
      <c r="BI458" s="237"/>
      <c r="BJ458" s="237"/>
      <c r="BK458" s="237"/>
      <c r="BL458" s="237"/>
      <c r="BM458" s="237"/>
      <c r="BN458" s="237"/>
      <c r="BO458" s="237"/>
      <c r="BP458" s="237"/>
      <c r="BQ458" s="237"/>
      <c r="BR458" s="237"/>
      <c r="BS458" s="237"/>
      <c r="BT458" s="237"/>
      <c r="BU458" s="237"/>
    </row>
    <row r="459" s="232" customFormat="1" spans="7:73">
      <c r="G459" s="1397" t="s">
        <v>449</v>
      </c>
      <c r="H459" t="s">
        <v>3097</v>
      </c>
      <c r="I459" t="s">
        <v>2508</v>
      </c>
      <c r="J459" s="1397" t="s">
        <v>539</v>
      </c>
      <c r="K459" s="1"/>
      <c r="L459" s="1397" t="s">
        <v>449</v>
      </c>
      <c r="M459" s="359" t="s">
        <v>2929</v>
      </c>
      <c r="N459" s="1" t="s">
        <v>3097</v>
      </c>
      <c r="O459" s="1397" t="s">
        <v>596</v>
      </c>
      <c r="P459" s="1"/>
      <c r="Q459" s="360" t="s">
        <v>449</v>
      </c>
      <c r="R459" s="359" t="s">
        <v>2929</v>
      </c>
      <c r="S459" s="361" t="str">
        <f t="shared" si="10"/>
        <v>CNJ8</v>
      </c>
      <c r="T459" s="1" t="s">
        <v>3097</v>
      </c>
      <c r="V459" s="229"/>
      <c r="W459" s="364" t="s">
        <v>3111</v>
      </c>
      <c r="X459" s="388" t="s">
        <v>2944</v>
      </c>
      <c r="Y459" s="392" t="s">
        <v>2087</v>
      </c>
      <c r="Z459" s="388" t="s">
        <v>596</v>
      </c>
      <c r="AA459" s="388" t="s">
        <v>2942</v>
      </c>
      <c r="AB459" s="388" t="s">
        <v>596</v>
      </c>
      <c r="AC459" s="388" t="s">
        <v>2933</v>
      </c>
      <c r="AD459" s="397">
        <v>0</v>
      </c>
      <c r="AE459" s="388"/>
      <c r="AF459" s="398" t="s">
        <v>3112</v>
      </c>
      <c r="AG459" s="401">
        <v>4699</v>
      </c>
      <c r="AH459" s="401">
        <v>23496</v>
      </c>
      <c r="AI459" s="388"/>
      <c r="AJ459" s="388" t="s">
        <v>2935</v>
      </c>
      <c r="AK459" s="388" t="s">
        <v>2933</v>
      </c>
      <c r="AL459" s="397">
        <v>0.01</v>
      </c>
      <c r="AM459" s="388"/>
      <c r="AN459" s="398" t="s">
        <v>3112</v>
      </c>
      <c r="AO459" s="401">
        <v>4699</v>
      </c>
      <c r="AP459" s="401">
        <v>23496</v>
      </c>
      <c r="AQ459" s="388"/>
      <c r="AR459" s="388" t="s">
        <v>2935</v>
      </c>
      <c r="AS459" s="237"/>
      <c r="AT459" s="237"/>
      <c r="AU459" s="237"/>
      <c r="AV459" s="237"/>
      <c r="AW459" s="237"/>
      <c r="AX459" s="237"/>
      <c r="AY459" s="237"/>
      <c r="AZ459" s="237"/>
      <c r="BA459" s="237"/>
      <c r="BB459" s="237"/>
      <c r="BC459" s="237"/>
      <c r="BD459" s="237"/>
      <c r="BE459" s="237"/>
      <c r="BF459" s="237"/>
      <c r="BG459" s="237"/>
      <c r="BH459" s="237"/>
      <c r="BI459" s="237"/>
      <c r="BJ459" s="237"/>
      <c r="BK459" s="237"/>
      <c r="BL459" s="237"/>
      <c r="BM459" s="237"/>
      <c r="BN459" s="237"/>
      <c r="BO459" s="237"/>
      <c r="BP459" s="237"/>
      <c r="BQ459" s="237"/>
      <c r="BR459" s="237"/>
      <c r="BS459" s="237"/>
      <c r="BT459" s="237"/>
      <c r="BU459" s="237"/>
    </row>
    <row r="460" s="232" customFormat="1" spans="7:73">
      <c r="G460" s="1397" t="s">
        <v>449</v>
      </c>
      <c r="H460" t="s">
        <v>3098</v>
      </c>
      <c r="I460" t="s">
        <v>2385</v>
      </c>
      <c r="J460" s="1397" t="s">
        <v>539</v>
      </c>
      <c r="K460" s="1"/>
      <c r="L460" s="1397" t="s">
        <v>449</v>
      </c>
      <c r="M460" s="359" t="s">
        <v>2929</v>
      </c>
      <c r="N460" s="1" t="s">
        <v>3098</v>
      </c>
      <c r="O460" s="1397" t="s">
        <v>596</v>
      </c>
      <c r="P460" s="1"/>
      <c r="Q460" s="360" t="s">
        <v>449</v>
      </c>
      <c r="R460" s="359" t="s">
        <v>2929</v>
      </c>
      <c r="S460" s="361" t="str">
        <f t="shared" si="10"/>
        <v>CNJ9</v>
      </c>
      <c r="T460" s="1" t="s">
        <v>3098</v>
      </c>
      <c r="V460" s="229"/>
      <c r="W460" s="364" t="s">
        <v>3111</v>
      </c>
      <c r="X460" s="388" t="s">
        <v>2944</v>
      </c>
      <c r="Y460" s="392" t="s">
        <v>2087</v>
      </c>
      <c r="Z460" s="388" t="s">
        <v>596</v>
      </c>
      <c r="AA460" s="388" t="s">
        <v>2945</v>
      </c>
      <c r="AB460" s="388" t="s">
        <v>596</v>
      </c>
      <c r="AC460" s="388" t="s">
        <v>2933</v>
      </c>
      <c r="AD460" s="397">
        <v>0</v>
      </c>
      <c r="AE460" s="388"/>
      <c r="AF460" s="398" t="s">
        <v>3112</v>
      </c>
      <c r="AG460" s="401">
        <v>4699</v>
      </c>
      <c r="AH460" s="401">
        <v>23496</v>
      </c>
      <c r="AI460" s="388"/>
      <c r="AJ460" s="388" t="s">
        <v>2935</v>
      </c>
      <c r="AK460" s="388" t="s">
        <v>2933</v>
      </c>
      <c r="AL460" s="397">
        <v>0.01</v>
      </c>
      <c r="AM460" s="388"/>
      <c r="AN460" s="398" t="s">
        <v>3112</v>
      </c>
      <c r="AO460" s="401">
        <v>4699</v>
      </c>
      <c r="AP460" s="401">
        <v>23496</v>
      </c>
      <c r="AQ460" s="388"/>
      <c r="AR460" s="388" t="s">
        <v>2935</v>
      </c>
      <c r="AS460" s="237"/>
      <c r="AT460" s="237"/>
      <c r="AU460" s="237"/>
      <c r="AV460" s="237"/>
      <c r="AW460" s="237"/>
      <c r="AX460" s="237"/>
      <c r="AY460" s="237"/>
      <c r="AZ460" s="237"/>
      <c r="BA460" s="237"/>
      <c r="BB460" s="237"/>
      <c r="BC460" s="237"/>
      <c r="BD460" s="237"/>
      <c r="BE460" s="237"/>
      <c r="BF460" s="237"/>
      <c r="BG460" s="237"/>
      <c r="BH460" s="237"/>
      <c r="BI460" s="237"/>
      <c r="BJ460" s="237"/>
      <c r="BK460" s="237"/>
      <c r="BL460" s="237"/>
      <c r="BM460" s="237"/>
      <c r="BN460" s="237"/>
      <c r="BO460" s="237"/>
      <c r="BP460" s="237"/>
      <c r="BQ460" s="237"/>
      <c r="BR460" s="237"/>
      <c r="BS460" s="237"/>
      <c r="BT460" s="237"/>
      <c r="BU460" s="237"/>
    </row>
    <row r="461" s="232" customFormat="1" spans="7:73">
      <c r="G461" s="1397" t="s">
        <v>449</v>
      </c>
      <c r="H461" t="s">
        <v>3100</v>
      </c>
      <c r="I461" t="s">
        <v>2502</v>
      </c>
      <c r="J461" s="1397" t="s">
        <v>539</v>
      </c>
      <c r="K461" s="1"/>
      <c r="L461" s="1397" t="s">
        <v>449</v>
      </c>
      <c r="M461" s="359" t="s">
        <v>2929</v>
      </c>
      <c r="N461" s="1" t="s">
        <v>3100</v>
      </c>
      <c r="O461" s="1397" t="s">
        <v>596</v>
      </c>
      <c r="P461" s="1"/>
      <c r="Q461" s="360" t="s">
        <v>449</v>
      </c>
      <c r="R461" s="359" t="s">
        <v>2929</v>
      </c>
      <c r="S461" s="361" t="str">
        <f t="shared" si="10"/>
        <v>CNK0</v>
      </c>
      <c r="T461" s="1" t="s">
        <v>3100</v>
      </c>
      <c r="V461" s="229"/>
      <c r="W461" s="364" t="s">
        <v>3111</v>
      </c>
      <c r="X461" s="388" t="s">
        <v>2944</v>
      </c>
      <c r="Y461" s="392" t="s">
        <v>2087</v>
      </c>
      <c r="Z461" s="388" t="s">
        <v>596</v>
      </c>
      <c r="AA461" s="388" t="s">
        <v>2947</v>
      </c>
      <c r="AB461" s="388" t="s">
        <v>596</v>
      </c>
      <c r="AC461" s="388" t="s">
        <v>2933</v>
      </c>
      <c r="AD461" s="397">
        <v>0</v>
      </c>
      <c r="AE461" s="388"/>
      <c r="AF461" s="398" t="s">
        <v>3112</v>
      </c>
      <c r="AG461" s="401">
        <v>4699</v>
      </c>
      <c r="AH461" s="401">
        <v>23496</v>
      </c>
      <c r="AI461" s="388"/>
      <c r="AJ461" s="388" t="s">
        <v>2935</v>
      </c>
      <c r="AK461" s="388" t="s">
        <v>2933</v>
      </c>
      <c r="AL461" s="397">
        <v>0.01</v>
      </c>
      <c r="AM461" s="388"/>
      <c r="AN461" s="398" t="s">
        <v>3112</v>
      </c>
      <c r="AO461" s="401">
        <v>4699</v>
      </c>
      <c r="AP461" s="401">
        <v>23496</v>
      </c>
      <c r="AQ461" s="388"/>
      <c r="AR461" s="388" t="s">
        <v>2935</v>
      </c>
      <c r="AS461" s="237"/>
      <c r="AT461" s="237"/>
      <c r="AU461" s="237"/>
      <c r="AV461" s="237"/>
      <c r="AW461" s="237"/>
      <c r="AX461" s="237"/>
      <c r="AY461" s="237"/>
      <c r="AZ461" s="237"/>
      <c r="BA461" s="237"/>
      <c r="BB461" s="237"/>
      <c r="BC461" s="237"/>
      <c r="BD461" s="237"/>
      <c r="BE461" s="237"/>
      <c r="BF461" s="237"/>
      <c r="BG461" s="237"/>
      <c r="BH461" s="237"/>
      <c r="BI461" s="237"/>
      <c r="BJ461" s="237"/>
      <c r="BK461" s="237"/>
      <c r="BL461" s="237"/>
      <c r="BM461" s="237"/>
      <c r="BN461" s="237"/>
      <c r="BO461" s="237"/>
      <c r="BP461" s="237"/>
      <c r="BQ461" s="237"/>
      <c r="BR461" s="237"/>
      <c r="BS461" s="237"/>
      <c r="BT461" s="237"/>
      <c r="BU461" s="237"/>
    </row>
    <row r="462" s="232" customFormat="1" spans="7:73">
      <c r="G462" s="1397" t="s">
        <v>449</v>
      </c>
      <c r="H462" t="s">
        <v>3101</v>
      </c>
      <c r="I462" t="s">
        <v>2433</v>
      </c>
      <c r="J462" s="1397" t="s">
        <v>539</v>
      </c>
      <c r="K462" s="1"/>
      <c r="L462" s="1397" t="s">
        <v>449</v>
      </c>
      <c r="M462" s="359" t="s">
        <v>2929</v>
      </c>
      <c r="N462" s="1" t="s">
        <v>3101</v>
      </c>
      <c r="O462" s="1397" t="s">
        <v>596</v>
      </c>
      <c r="P462" s="1"/>
      <c r="Q462" s="360" t="s">
        <v>449</v>
      </c>
      <c r="R462" s="359" t="s">
        <v>2929</v>
      </c>
      <c r="S462" s="361" t="str">
        <f t="shared" si="10"/>
        <v>CNK1</v>
      </c>
      <c r="T462" s="1" t="s">
        <v>3101</v>
      </c>
      <c r="V462" s="229"/>
      <c r="W462" s="364" t="s">
        <v>3111</v>
      </c>
      <c r="X462" s="388" t="s">
        <v>2944</v>
      </c>
      <c r="Y462" s="392" t="s">
        <v>2087</v>
      </c>
      <c r="Z462" s="388" t="s">
        <v>596</v>
      </c>
      <c r="AA462" s="388" t="s">
        <v>2948</v>
      </c>
      <c r="AB462" s="388" t="s">
        <v>596</v>
      </c>
      <c r="AC462" s="388" t="s">
        <v>2933</v>
      </c>
      <c r="AD462" s="397">
        <v>0</v>
      </c>
      <c r="AE462" s="388"/>
      <c r="AF462" s="398" t="s">
        <v>3112</v>
      </c>
      <c r="AG462" s="401">
        <v>4699</v>
      </c>
      <c r="AH462" s="401">
        <v>23496</v>
      </c>
      <c r="AI462" s="388"/>
      <c r="AJ462" s="388" t="s">
        <v>2935</v>
      </c>
      <c r="AK462" s="388" t="s">
        <v>2933</v>
      </c>
      <c r="AL462" s="397">
        <v>0.01</v>
      </c>
      <c r="AM462" s="388"/>
      <c r="AN462" s="398" t="s">
        <v>3112</v>
      </c>
      <c r="AO462" s="401">
        <v>4699</v>
      </c>
      <c r="AP462" s="401">
        <v>23496</v>
      </c>
      <c r="AQ462" s="388"/>
      <c r="AR462" s="388" t="s">
        <v>2935</v>
      </c>
      <c r="AS462" s="237"/>
      <c r="AT462" s="237"/>
      <c r="AU462" s="237"/>
      <c r="AV462" s="237"/>
      <c r="AW462" s="237"/>
      <c r="AX462" s="237"/>
      <c r="AY462" s="237"/>
      <c r="AZ462" s="237"/>
      <c r="BA462" s="237"/>
      <c r="BB462" s="237"/>
      <c r="BC462" s="237"/>
      <c r="BD462" s="237"/>
      <c r="BE462" s="237"/>
      <c r="BF462" s="237"/>
      <c r="BG462" s="237"/>
      <c r="BH462" s="237"/>
      <c r="BI462" s="237"/>
      <c r="BJ462" s="237"/>
      <c r="BK462" s="237"/>
      <c r="BL462" s="237"/>
      <c r="BM462" s="237"/>
      <c r="BN462" s="237"/>
      <c r="BO462" s="237"/>
      <c r="BP462" s="237"/>
      <c r="BQ462" s="237"/>
      <c r="BR462" s="237"/>
      <c r="BS462" s="237"/>
      <c r="BT462" s="237"/>
      <c r="BU462" s="237"/>
    </row>
    <row r="463" s="232" customFormat="1" spans="7:73">
      <c r="G463" s="1397" t="s">
        <v>449</v>
      </c>
      <c r="H463" t="s">
        <v>3102</v>
      </c>
      <c r="I463" t="s">
        <v>2720</v>
      </c>
      <c r="J463" s="1397" t="s">
        <v>539</v>
      </c>
      <c r="K463" s="1"/>
      <c r="L463" s="1397" t="s">
        <v>449</v>
      </c>
      <c r="M463" s="359" t="s">
        <v>2929</v>
      </c>
      <c r="N463" s="1" t="s">
        <v>3102</v>
      </c>
      <c r="O463" s="1397" t="s">
        <v>596</v>
      </c>
      <c r="P463" s="1"/>
      <c r="Q463" s="360" t="s">
        <v>449</v>
      </c>
      <c r="R463" s="359" t="s">
        <v>2929</v>
      </c>
      <c r="S463" s="361" t="str">
        <f t="shared" si="10"/>
        <v>CNK2</v>
      </c>
      <c r="T463" s="1" t="s">
        <v>3102</v>
      </c>
      <c r="V463" s="229"/>
      <c r="W463" s="364" t="s">
        <v>3111</v>
      </c>
      <c r="X463" s="389" t="s">
        <v>2941</v>
      </c>
      <c r="Y463" s="393" t="s">
        <v>2087</v>
      </c>
      <c r="Z463" s="394" t="s">
        <v>596</v>
      </c>
      <c r="AA463" s="395" t="s">
        <v>2932</v>
      </c>
      <c r="AB463" s="394" t="s">
        <v>3113</v>
      </c>
      <c r="AC463" s="395" t="s">
        <v>2933</v>
      </c>
      <c r="AD463" s="399">
        <v>0</v>
      </c>
      <c r="AE463" s="395"/>
      <c r="AF463" s="395" t="s">
        <v>3112</v>
      </c>
      <c r="AG463" s="402">
        <v>4699</v>
      </c>
      <c r="AH463" s="402">
        <v>23496</v>
      </c>
      <c r="AI463" s="389"/>
      <c r="AJ463" s="389" t="s">
        <v>2935</v>
      </c>
      <c r="AK463" s="395" t="s">
        <v>2933</v>
      </c>
      <c r="AL463" s="403">
        <v>0.0016</v>
      </c>
      <c r="AM463" s="395"/>
      <c r="AN463" s="395" t="s">
        <v>3112</v>
      </c>
      <c r="AO463" s="402">
        <v>4699</v>
      </c>
      <c r="AP463" s="402">
        <v>23496</v>
      </c>
      <c r="AQ463" s="389"/>
      <c r="AR463" s="389" t="s">
        <v>2935</v>
      </c>
      <c r="AS463" s="237"/>
      <c r="AT463" s="237"/>
      <c r="AU463" s="237"/>
      <c r="AV463" s="237"/>
      <c r="AW463" s="237"/>
      <c r="AX463" s="237"/>
      <c r="AY463" s="237"/>
      <c r="AZ463" s="237"/>
      <c r="BA463" s="237"/>
      <c r="BB463" s="237"/>
      <c r="BC463" s="237"/>
      <c r="BD463" s="237"/>
      <c r="BE463" s="237"/>
      <c r="BF463" s="237"/>
      <c r="BG463" s="237"/>
      <c r="BH463" s="237"/>
      <c r="BI463" s="237"/>
      <c r="BJ463" s="237"/>
      <c r="BK463" s="237"/>
      <c r="BL463" s="237"/>
      <c r="BM463" s="237"/>
      <c r="BN463" s="237"/>
      <c r="BO463" s="237"/>
      <c r="BP463" s="237"/>
      <c r="BQ463" s="237"/>
      <c r="BR463" s="237"/>
      <c r="BS463" s="237"/>
      <c r="BT463" s="237"/>
      <c r="BU463" s="237"/>
    </row>
    <row r="464" s="232" customFormat="1" spans="7:73">
      <c r="G464" s="1397" t="s">
        <v>449</v>
      </c>
      <c r="H464" t="s">
        <v>3103</v>
      </c>
      <c r="I464" t="s">
        <v>2439</v>
      </c>
      <c r="J464" s="1397" t="s">
        <v>539</v>
      </c>
      <c r="K464" s="1"/>
      <c r="L464" s="1397" t="s">
        <v>449</v>
      </c>
      <c r="M464" s="359" t="s">
        <v>2929</v>
      </c>
      <c r="N464" s="1" t="s">
        <v>3103</v>
      </c>
      <c r="O464" s="1397" t="s">
        <v>596</v>
      </c>
      <c r="P464" s="1"/>
      <c r="Q464" s="360" t="s">
        <v>449</v>
      </c>
      <c r="R464" s="359" t="s">
        <v>2929</v>
      </c>
      <c r="S464" s="361" t="str">
        <f t="shared" si="10"/>
        <v>CNK3</v>
      </c>
      <c r="T464" s="1" t="s">
        <v>3103</v>
      </c>
      <c r="V464" s="229"/>
      <c r="W464" s="364" t="s">
        <v>3111</v>
      </c>
      <c r="X464" s="389" t="s">
        <v>2941</v>
      </c>
      <c r="Y464" s="393" t="s">
        <v>2087</v>
      </c>
      <c r="Z464" s="394" t="s">
        <v>596</v>
      </c>
      <c r="AA464" s="395" t="s">
        <v>2937</v>
      </c>
      <c r="AB464" s="394" t="s">
        <v>3113</v>
      </c>
      <c r="AC464" s="395" t="s">
        <v>2933</v>
      </c>
      <c r="AD464" s="399">
        <v>0</v>
      </c>
      <c r="AE464" s="395"/>
      <c r="AF464" s="395" t="s">
        <v>3112</v>
      </c>
      <c r="AG464" s="402">
        <v>4699</v>
      </c>
      <c r="AH464" s="402">
        <v>23496</v>
      </c>
      <c r="AI464" s="389"/>
      <c r="AJ464" s="389" t="s">
        <v>2935</v>
      </c>
      <c r="AK464" s="395" t="s">
        <v>2933</v>
      </c>
      <c r="AL464" s="403">
        <v>0.0016</v>
      </c>
      <c r="AM464" s="395"/>
      <c r="AN464" s="395" t="s">
        <v>3112</v>
      </c>
      <c r="AO464" s="402">
        <v>4699</v>
      </c>
      <c r="AP464" s="402">
        <v>23496</v>
      </c>
      <c r="AQ464" s="389"/>
      <c r="AR464" s="389" t="s">
        <v>2935</v>
      </c>
      <c r="AS464" s="237"/>
      <c r="AT464" s="237"/>
      <c r="AU464" s="237"/>
      <c r="AV464" s="237"/>
      <c r="AW464" s="237"/>
      <c r="AX464" s="237"/>
      <c r="AY464" s="237"/>
      <c r="AZ464" s="237"/>
      <c r="BA464" s="237"/>
      <c r="BB464" s="237"/>
      <c r="BC464" s="237"/>
      <c r="BD464" s="237"/>
      <c r="BE464" s="237"/>
      <c r="BF464" s="237"/>
      <c r="BG464" s="237"/>
      <c r="BH464" s="237"/>
      <c r="BI464" s="237"/>
      <c r="BJ464" s="237"/>
      <c r="BK464" s="237"/>
      <c r="BL464" s="237"/>
      <c r="BM464" s="237"/>
      <c r="BN464" s="237"/>
      <c r="BO464" s="237"/>
      <c r="BP464" s="237"/>
      <c r="BQ464" s="237"/>
      <c r="BR464" s="237"/>
      <c r="BS464" s="237"/>
      <c r="BT464" s="237"/>
      <c r="BU464" s="237"/>
    </row>
    <row r="465" s="232" customFormat="1" spans="7:73">
      <c r="G465" s="1397" t="s">
        <v>449</v>
      </c>
      <c r="H465" t="s">
        <v>3104</v>
      </c>
      <c r="I465" t="s">
        <v>2435</v>
      </c>
      <c r="J465" s="1397" t="s">
        <v>539</v>
      </c>
      <c r="K465" s="1"/>
      <c r="L465" s="1397" t="s">
        <v>449</v>
      </c>
      <c r="M465" s="359" t="s">
        <v>2929</v>
      </c>
      <c r="N465" s="1" t="s">
        <v>3104</v>
      </c>
      <c r="O465" s="1397" t="s">
        <v>596</v>
      </c>
      <c r="P465" s="1"/>
      <c r="Q465" s="360" t="s">
        <v>449</v>
      </c>
      <c r="R465" s="359" t="s">
        <v>2929</v>
      </c>
      <c r="S465" s="361" t="str">
        <f t="shared" si="10"/>
        <v>CNK4</v>
      </c>
      <c r="T465" s="1" t="s">
        <v>3104</v>
      </c>
      <c r="V465" s="229"/>
      <c r="W465" s="364" t="s">
        <v>3111</v>
      </c>
      <c r="X465" s="389" t="s">
        <v>2941</v>
      </c>
      <c r="Y465" s="393" t="s">
        <v>2087</v>
      </c>
      <c r="Z465" s="394" t="s">
        <v>596</v>
      </c>
      <c r="AA465" s="395" t="s">
        <v>2939</v>
      </c>
      <c r="AB465" s="394" t="s">
        <v>3113</v>
      </c>
      <c r="AC465" s="395" t="s">
        <v>2933</v>
      </c>
      <c r="AD465" s="399">
        <v>0</v>
      </c>
      <c r="AE465" s="395"/>
      <c r="AF465" s="395" t="s">
        <v>3112</v>
      </c>
      <c r="AG465" s="402">
        <v>4699</v>
      </c>
      <c r="AH465" s="402">
        <v>23496</v>
      </c>
      <c r="AI465" s="389"/>
      <c r="AJ465" s="389" t="s">
        <v>2935</v>
      </c>
      <c r="AK465" s="395" t="s">
        <v>2933</v>
      </c>
      <c r="AL465" s="403">
        <v>0.0036</v>
      </c>
      <c r="AM465" s="395"/>
      <c r="AN465" s="395" t="s">
        <v>3112</v>
      </c>
      <c r="AO465" s="402">
        <v>4699</v>
      </c>
      <c r="AP465" s="402">
        <v>23496</v>
      </c>
      <c r="AQ465" s="389"/>
      <c r="AR465" s="389" t="s">
        <v>2935</v>
      </c>
      <c r="AS465" s="237"/>
      <c r="AT465" s="237"/>
      <c r="AU465" s="237"/>
      <c r="AV465" s="237"/>
      <c r="AW465" s="237"/>
      <c r="AX465" s="237"/>
      <c r="AY465" s="237"/>
      <c r="AZ465" s="237"/>
      <c r="BA465" s="237"/>
      <c r="BB465" s="237"/>
      <c r="BC465" s="237"/>
      <c r="BD465" s="237"/>
      <c r="BE465" s="237"/>
      <c r="BF465" s="237"/>
      <c r="BG465" s="237"/>
      <c r="BH465" s="237"/>
      <c r="BI465" s="237"/>
      <c r="BJ465" s="237"/>
      <c r="BK465" s="237"/>
      <c r="BL465" s="237"/>
      <c r="BM465" s="237"/>
      <c r="BN465" s="237"/>
      <c r="BO465" s="237"/>
      <c r="BP465" s="237"/>
      <c r="BQ465" s="237"/>
      <c r="BR465" s="237"/>
      <c r="BS465" s="237"/>
      <c r="BT465" s="237"/>
      <c r="BU465" s="237"/>
    </row>
    <row r="466" s="232" customFormat="1" spans="7:73">
      <c r="G466" s="1397" t="s">
        <v>449</v>
      </c>
      <c r="H466" t="s">
        <v>3106</v>
      </c>
      <c r="I466" t="s">
        <v>2650</v>
      </c>
      <c r="J466" s="1397" t="s">
        <v>539</v>
      </c>
      <c r="K466" s="1"/>
      <c r="L466" s="1397" t="s">
        <v>449</v>
      </c>
      <c r="M466" s="359" t="s">
        <v>2929</v>
      </c>
      <c r="N466" s="1" t="s">
        <v>3106</v>
      </c>
      <c r="O466" s="1397" t="s">
        <v>596</v>
      </c>
      <c r="P466" s="1"/>
      <c r="Q466" s="360" t="s">
        <v>449</v>
      </c>
      <c r="R466" s="359" t="s">
        <v>2929</v>
      </c>
      <c r="S466" s="361" t="str">
        <f t="shared" si="10"/>
        <v>CNK5</v>
      </c>
      <c r="T466" s="1" t="s">
        <v>3106</v>
      </c>
      <c r="V466" s="229"/>
      <c r="W466" s="364" t="s">
        <v>3111</v>
      </c>
      <c r="X466" s="389" t="s">
        <v>2941</v>
      </c>
      <c r="Y466" s="393" t="s">
        <v>2087</v>
      </c>
      <c r="Z466" s="394" t="s">
        <v>596</v>
      </c>
      <c r="AA466" s="395" t="s">
        <v>2942</v>
      </c>
      <c r="AB466" s="394" t="s">
        <v>3113</v>
      </c>
      <c r="AC466" s="395" t="s">
        <v>2933</v>
      </c>
      <c r="AD466" s="399">
        <v>0</v>
      </c>
      <c r="AE466" s="395"/>
      <c r="AF466" s="395" t="s">
        <v>3112</v>
      </c>
      <c r="AG466" s="402">
        <v>4699</v>
      </c>
      <c r="AH466" s="402">
        <v>23496</v>
      </c>
      <c r="AI466" s="389"/>
      <c r="AJ466" s="389" t="s">
        <v>2935</v>
      </c>
      <c r="AK466" s="395" t="s">
        <v>2933</v>
      </c>
      <c r="AL466" s="403">
        <v>0.0036</v>
      </c>
      <c r="AM466" s="395"/>
      <c r="AN466" s="395" t="s">
        <v>3112</v>
      </c>
      <c r="AO466" s="402">
        <v>4699</v>
      </c>
      <c r="AP466" s="402">
        <v>23496</v>
      </c>
      <c r="AQ466" s="389"/>
      <c r="AR466" s="389" t="s">
        <v>2935</v>
      </c>
      <c r="AS466" s="237"/>
      <c r="AT466" s="237"/>
      <c r="AU466" s="237"/>
      <c r="AV466" s="237"/>
      <c r="AW466" s="237"/>
      <c r="AX466" s="237"/>
      <c r="AY466" s="237"/>
      <c r="AZ466" s="237"/>
      <c r="BA466" s="237"/>
      <c r="BB466" s="237"/>
      <c r="BC466" s="237"/>
      <c r="BD466" s="237"/>
      <c r="BE466" s="237"/>
      <c r="BF466" s="237"/>
      <c r="BG466" s="237"/>
      <c r="BH466" s="237"/>
      <c r="BI466" s="237"/>
      <c r="BJ466" s="237"/>
      <c r="BK466" s="237"/>
      <c r="BL466" s="237"/>
      <c r="BM466" s="237"/>
      <c r="BN466" s="237"/>
      <c r="BO466" s="237"/>
      <c r="BP466" s="237"/>
      <c r="BQ466" s="237"/>
      <c r="BR466" s="237"/>
      <c r="BS466" s="237"/>
      <c r="BT466" s="237"/>
      <c r="BU466" s="237"/>
    </row>
    <row r="467" s="232" customFormat="1" spans="7:73">
      <c r="G467" s="1397" t="s">
        <v>449</v>
      </c>
      <c r="H467" t="s">
        <v>3107</v>
      </c>
      <c r="I467" t="s">
        <v>2443</v>
      </c>
      <c r="J467" s="1397" t="s">
        <v>539</v>
      </c>
      <c r="K467" s="1"/>
      <c r="L467" s="1397" t="s">
        <v>449</v>
      </c>
      <c r="M467" s="359" t="s">
        <v>2929</v>
      </c>
      <c r="N467" s="1" t="s">
        <v>3107</v>
      </c>
      <c r="O467" s="1397" t="s">
        <v>596</v>
      </c>
      <c r="P467" s="1"/>
      <c r="Q467" s="360" t="s">
        <v>449</v>
      </c>
      <c r="R467" s="359" t="s">
        <v>2929</v>
      </c>
      <c r="S467" s="361" t="str">
        <f t="shared" si="10"/>
        <v>CNK6</v>
      </c>
      <c r="T467" s="1" t="s">
        <v>3107</v>
      </c>
      <c r="V467" s="229"/>
      <c r="W467" s="364" t="s">
        <v>3111</v>
      </c>
      <c r="X467" s="389" t="s">
        <v>2941</v>
      </c>
      <c r="Y467" s="393" t="s">
        <v>2087</v>
      </c>
      <c r="Z467" s="394" t="s">
        <v>596</v>
      </c>
      <c r="AA467" s="395" t="s">
        <v>2945</v>
      </c>
      <c r="AB467" s="394" t="s">
        <v>3113</v>
      </c>
      <c r="AC467" s="395" t="s">
        <v>2933</v>
      </c>
      <c r="AD467" s="399">
        <v>0</v>
      </c>
      <c r="AE467" s="395"/>
      <c r="AF467" s="395" t="s">
        <v>3112</v>
      </c>
      <c r="AG467" s="402">
        <v>4699</v>
      </c>
      <c r="AH467" s="402">
        <v>23496</v>
      </c>
      <c r="AI467" s="389"/>
      <c r="AJ467" s="389" t="s">
        <v>2935</v>
      </c>
      <c r="AK467" s="395" t="s">
        <v>2933</v>
      </c>
      <c r="AL467" s="403">
        <v>0.0052</v>
      </c>
      <c r="AM467" s="395"/>
      <c r="AN467" s="395" t="s">
        <v>3112</v>
      </c>
      <c r="AO467" s="402">
        <v>4699</v>
      </c>
      <c r="AP467" s="402">
        <v>23496</v>
      </c>
      <c r="AQ467" s="389"/>
      <c r="AR467" s="389" t="s">
        <v>2935</v>
      </c>
      <c r="AS467" s="237"/>
      <c r="AT467" s="237"/>
      <c r="AU467" s="237"/>
      <c r="AV467" s="237"/>
      <c r="AW467" s="237"/>
      <c r="AX467" s="237"/>
      <c r="AY467" s="237"/>
      <c r="AZ467" s="237"/>
      <c r="BA467" s="237"/>
      <c r="BB467" s="237"/>
      <c r="BC467" s="237"/>
      <c r="BD467" s="237"/>
      <c r="BE467" s="237"/>
      <c r="BF467" s="237"/>
      <c r="BG467" s="237"/>
      <c r="BH467" s="237"/>
      <c r="BI467" s="237"/>
      <c r="BJ467" s="237"/>
      <c r="BK467" s="237"/>
      <c r="BL467" s="237"/>
      <c r="BM467" s="237"/>
      <c r="BN467" s="237"/>
      <c r="BO467" s="237"/>
      <c r="BP467" s="237"/>
      <c r="BQ467" s="237"/>
      <c r="BR467" s="237"/>
      <c r="BS467" s="237"/>
      <c r="BT467" s="237"/>
      <c r="BU467" s="237"/>
    </row>
    <row r="468" s="232" customFormat="1" spans="7:73">
      <c r="G468" s="1397" t="s">
        <v>449</v>
      </c>
      <c r="H468" t="s">
        <v>3108</v>
      </c>
      <c r="I468" t="s">
        <v>2561</v>
      </c>
      <c r="J468" s="1397" t="s">
        <v>539</v>
      </c>
      <c r="K468" s="1"/>
      <c r="L468" s="1397" t="s">
        <v>449</v>
      </c>
      <c r="M468" s="359" t="s">
        <v>2929</v>
      </c>
      <c r="N468" s="1" t="s">
        <v>3108</v>
      </c>
      <c r="O468" s="1397" t="s">
        <v>596</v>
      </c>
      <c r="P468" s="1"/>
      <c r="Q468" s="360" t="s">
        <v>449</v>
      </c>
      <c r="R468" s="359" t="s">
        <v>2929</v>
      </c>
      <c r="S468" s="361" t="str">
        <f t="shared" si="10"/>
        <v>CNK7</v>
      </c>
      <c r="T468" s="1" t="s">
        <v>3108</v>
      </c>
      <c r="V468" s="229"/>
      <c r="W468" s="364" t="s">
        <v>3111</v>
      </c>
      <c r="X468" s="389" t="s">
        <v>2941</v>
      </c>
      <c r="Y468" s="393" t="s">
        <v>2087</v>
      </c>
      <c r="Z468" s="394" t="s">
        <v>596</v>
      </c>
      <c r="AA468" s="395" t="s">
        <v>2947</v>
      </c>
      <c r="AB468" s="394" t="s">
        <v>3113</v>
      </c>
      <c r="AC468" s="395" t="s">
        <v>2933</v>
      </c>
      <c r="AD468" s="399">
        <v>0</v>
      </c>
      <c r="AE468" s="395"/>
      <c r="AF468" s="395" t="s">
        <v>3112</v>
      </c>
      <c r="AG468" s="402">
        <v>4699</v>
      </c>
      <c r="AH468" s="402">
        <v>23496</v>
      </c>
      <c r="AI468" s="389"/>
      <c r="AJ468" s="389" t="s">
        <v>2935</v>
      </c>
      <c r="AK468" s="395" t="s">
        <v>2933</v>
      </c>
      <c r="AL468" s="403">
        <v>0.0028</v>
      </c>
      <c r="AM468" s="395"/>
      <c r="AN468" s="395" t="s">
        <v>3112</v>
      </c>
      <c r="AO468" s="402">
        <v>4699</v>
      </c>
      <c r="AP468" s="402">
        <v>23496</v>
      </c>
      <c r="AQ468" s="389"/>
      <c r="AR468" s="389" t="s">
        <v>2935</v>
      </c>
      <c r="AS468" s="237"/>
      <c r="AT468" s="237"/>
      <c r="AU468" s="237"/>
      <c r="AV468" s="237"/>
      <c r="AW468" s="237"/>
      <c r="AX468" s="237"/>
      <c r="AY468" s="237"/>
      <c r="AZ468" s="237"/>
      <c r="BA468" s="237"/>
      <c r="BB468" s="237"/>
      <c r="BC468" s="237"/>
      <c r="BD468" s="237"/>
      <c r="BE468" s="237"/>
      <c r="BF468" s="237"/>
      <c r="BG468" s="237"/>
      <c r="BH468" s="237"/>
      <c r="BI468" s="237"/>
      <c r="BJ468" s="237"/>
      <c r="BK468" s="237"/>
      <c r="BL468" s="237"/>
      <c r="BM468" s="237"/>
      <c r="BN468" s="237"/>
      <c r="BO468" s="237"/>
      <c r="BP468" s="237"/>
      <c r="BQ468" s="237"/>
      <c r="BR468" s="237"/>
      <c r="BS468" s="237"/>
      <c r="BT468" s="237"/>
      <c r="BU468" s="237"/>
    </row>
    <row r="469" s="232" customFormat="1" spans="7:73">
      <c r="G469" s="1397" t="s">
        <v>449</v>
      </c>
      <c r="H469" t="s">
        <v>3109</v>
      </c>
      <c r="I469" t="s">
        <v>2705</v>
      </c>
      <c r="J469" s="1397" t="s">
        <v>539</v>
      </c>
      <c r="K469" s="1"/>
      <c r="L469" s="1397" t="s">
        <v>449</v>
      </c>
      <c r="M469" s="359" t="s">
        <v>2929</v>
      </c>
      <c r="N469" s="1" t="s">
        <v>3109</v>
      </c>
      <c r="O469" s="1397" t="s">
        <v>596</v>
      </c>
      <c r="P469" s="1"/>
      <c r="Q469" s="360" t="s">
        <v>449</v>
      </c>
      <c r="R469" s="359" t="s">
        <v>2929</v>
      </c>
      <c r="S469" s="361" t="str">
        <f t="shared" si="10"/>
        <v>CNK8</v>
      </c>
      <c r="T469" s="1" t="s">
        <v>3109</v>
      </c>
      <c r="V469" s="229"/>
      <c r="W469" s="364" t="s">
        <v>3111</v>
      </c>
      <c r="X469" s="389" t="s">
        <v>2941</v>
      </c>
      <c r="Y469" s="393" t="s">
        <v>2087</v>
      </c>
      <c r="Z469" s="394" t="s">
        <v>596</v>
      </c>
      <c r="AA469" s="395" t="s">
        <v>2948</v>
      </c>
      <c r="AB469" s="394" t="s">
        <v>3113</v>
      </c>
      <c r="AC469" s="395" t="s">
        <v>2933</v>
      </c>
      <c r="AD469" s="399">
        <v>0</v>
      </c>
      <c r="AE469" s="395"/>
      <c r="AF469" s="395" t="s">
        <v>3112</v>
      </c>
      <c r="AG469" s="402">
        <v>4699</v>
      </c>
      <c r="AH469" s="402">
        <v>23496</v>
      </c>
      <c r="AI469" s="389"/>
      <c r="AJ469" s="389" t="s">
        <v>2935</v>
      </c>
      <c r="AK469" s="395" t="s">
        <v>2933</v>
      </c>
      <c r="AL469" s="403">
        <v>0.0036</v>
      </c>
      <c r="AM469" s="395"/>
      <c r="AN469" s="395" t="s">
        <v>3112</v>
      </c>
      <c r="AO469" s="402">
        <v>4699</v>
      </c>
      <c r="AP469" s="402">
        <v>23496</v>
      </c>
      <c r="AQ469" s="389"/>
      <c r="AR469" s="389" t="s">
        <v>2935</v>
      </c>
      <c r="AS469" s="237"/>
      <c r="AT469" s="237"/>
      <c r="AU469" s="237"/>
      <c r="AV469" s="237"/>
      <c r="AW469" s="237"/>
      <c r="AX469" s="237"/>
      <c r="AY469" s="237"/>
      <c r="AZ469" s="237"/>
      <c r="BA469" s="237"/>
      <c r="BB469" s="237"/>
      <c r="BC469" s="237"/>
      <c r="BD469" s="237"/>
      <c r="BE469" s="237"/>
      <c r="BF469" s="237"/>
      <c r="BG469" s="237"/>
      <c r="BH469" s="237"/>
      <c r="BI469" s="237"/>
      <c r="BJ469" s="237"/>
      <c r="BK469" s="237"/>
      <c r="BL469" s="237"/>
      <c r="BM469" s="237"/>
      <c r="BN469" s="237"/>
      <c r="BO469" s="237"/>
      <c r="BP469" s="237"/>
      <c r="BQ469" s="237"/>
      <c r="BR469" s="237"/>
      <c r="BS469" s="237"/>
      <c r="BT469" s="237"/>
      <c r="BU469" s="237"/>
    </row>
    <row r="470" spans="7:44">
      <c r="G470" s="1397" t="s">
        <v>2940</v>
      </c>
      <c r="H470" s="1" t="s">
        <v>2766</v>
      </c>
      <c r="I470" s="1" t="s">
        <v>2449</v>
      </c>
      <c r="J470" s="1397" t="s">
        <v>539</v>
      </c>
      <c r="K470" s="358"/>
      <c r="L470" s="1397" t="s">
        <v>2940</v>
      </c>
      <c r="M470" s="359" t="s">
        <v>2929</v>
      </c>
      <c r="N470" s="1" t="s">
        <v>2766</v>
      </c>
      <c r="O470" s="1397" t="s">
        <v>596</v>
      </c>
      <c r="Q470" s="360" t="s">
        <v>2940</v>
      </c>
      <c r="R470" s="359" t="s">
        <v>2929</v>
      </c>
      <c r="S470" s="361" t="str">
        <f t="shared" ref="S470:S489" si="11">CONCATENATE("CN",T470)</f>
        <v>CNH9</v>
      </c>
      <c r="T470" s="1" t="s">
        <v>2766</v>
      </c>
      <c r="W470" s="364" t="s">
        <v>3111</v>
      </c>
      <c r="X470" s="257" t="s">
        <v>2929</v>
      </c>
      <c r="Y470" s="257" t="s">
        <v>3014</v>
      </c>
      <c r="Z470" s="257" t="s">
        <v>596</v>
      </c>
      <c r="AA470" s="257" t="s">
        <v>2952</v>
      </c>
      <c r="AB470" s="257" t="s">
        <v>596</v>
      </c>
      <c r="AC470" s="257" t="s">
        <v>2933</v>
      </c>
      <c r="AD470" s="312">
        <v>0</v>
      </c>
      <c r="AE470" s="257"/>
      <c r="AF470" s="313" t="s">
        <v>2934</v>
      </c>
      <c r="AG470" s="320">
        <v>4699</v>
      </c>
      <c r="AH470" s="320">
        <v>23496</v>
      </c>
      <c r="AI470" s="257"/>
      <c r="AJ470" s="257" t="s">
        <v>2935</v>
      </c>
      <c r="AK470" s="257" t="s">
        <v>2933</v>
      </c>
      <c r="AL470" s="312">
        <v>0</v>
      </c>
      <c r="AM470" s="257"/>
      <c r="AN470" s="313" t="s">
        <v>2934</v>
      </c>
      <c r="AO470" s="320">
        <v>4699</v>
      </c>
      <c r="AP470" s="320">
        <v>23496</v>
      </c>
      <c r="AQ470" s="257"/>
      <c r="AR470" s="257" t="s">
        <v>2935</v>
      </c>
    </row>
    <row r="471" spans="7:44">
      <c r="G471" s="1397" t="s">
        <v>2940</v>
      </c>
      <c r="H471" t="s">
        <v>3087</v>
      </c>
      <c r="I471" t="s">
        <v>2428</v>
      </c>
      <c r="J471" s="1397" t="s">
        <v>539</v>
      </c>
      <c r="L471" s="1397" t="s">
        <v>2940</v>
      </c>
      <c r="M471" s="359" t="s">
        <v>2929</v>
      </c>
      <c r="N471" s="1" t="s">
        <v>3087</v>
      </c>
      <c r="O471" s="1397" t="s">
        <v>596</v>
      </c>
      <c r="Q471" s="360" t="s">
        <v>2940</v>
      </c>
      <c r="R471" s="359" t="s">
        <v>2929</v>
      </c>
      <c r="S471" s="361" t="str">
        <f t="shared" si="11"/>
        <v>CNJ0</v>
      </c>
      <c r="T471" s="1" t="s">
        <v>3087</v>
      </c>
      <c r="W471" s="364" t="s">
        <v>3111</v>
      </c>
      <c r="X471" s="257" t="s">
        <v>2936</v>
      </c>
      <c r="Y471" s="257" t="s">
        <v>3014</v>
      </c>
      <c r="Z471" s="304" t="s">
        <v>596</v>
      </c>
      <c r="AA471" s="257" t="s">
        <v>2952</v>
      </c>
      <c r="AB471" s="304" t="s">
        <v>596</v>
      </c>
      <c r="AC471" s="313" t="s">
        <v>2933</v>
      </c>
      <c r="AD471" s="312">
        <v>0</v>
      </c>
      <c r="AE471" s="313"/>
      <c r="AF471" s="313" t="s">
        <v>2934</v>
      </c>
      <c r="AG471" s="320">
        <v>4699</v>
      </c>
      <c r="AH471" s="320">
        <v>23496</v>
      </c>
      <c r="AI471" s="257"/>
      <c r="AJ471" s="257" t="s">
        <v>2935</v>
      </c>
      <c r="AK471" s="313" t="s">
        <v>2933</v>
      </c>
      <c r="AL471" s="312">
        <v>0</v>
      </c>
      <c r="AM471" s="313"/>
      <c r="AN471" s="313" t="s">
        <v>2934</v>
      </c>
      <c r="AO471" s="320">
        <v>4699</v>
      </c>
      <c r="AP471" s="320">
        <v>23496</v>
      </c>
      <c r="AQ471" s="257"/>
      <c r="AR471" s="257" t="s">
        <v>2935</v>
      </c>
    </row>
    <row r="472" spans="7:44">
      <c r="G472" s="1397" t="s">
        <v>2940</v>
      </c>
      <c r="H472" t="s">
        <v>3088</v>
      </c>
      <c r="I472" t="s">
        <v>2530</v>
      </c>
      <c r="J472" s="1397" t="s">
        <v>539</v>
      </c>
      <c r="L472" s="1397" t="s">
        <v>2940</v>
      </c>
      <c r="M472" s="359" t="s">
        <v>2929</v>
      </c>
      <c r="N472" s="1" t="s">
        <v>3088</v>
      </c>
      <c r="O472" s="1397" t="s">
        <v>596</v>
      </c>
      <c r="Q472" s="360" t="s">
        <v>2940</v>
      </c>
      <c r="R472" s="359" t="s">
        <v>2929</v>
      </c>
      <c r="S472" s="361" t="str">
        <f t="shared" si="11"/>
        <v>CNJ1</v>
      </c>
      <c r="T472" s="1" t="s">
        <v>3088</v>
      </c>
      <c r="W472" s="364" t="s">
        <v>3111</v>
      </c>
      <c r="X472" s="257" t="s">
        <v>2938</v>
      </c>
      <c r="Y472" s="257" t="s">
        <v>3014</v>
      </c>
      <c r="Z472" s="304" t="s">
        <v>596</v>
      </c>
      <c r="AA472" s="257" t="s">
        <v>2952</v>
      </c>
      <c r="AB472" s="304" t="s">
        <v>596</v>
      </c>
      <c r="AC472" s="313" t="s">
        <v>2933</v>
      </c>
      <c r="AD472" s="312">
        <v>0</v>
      </c>
      <c r="AE472" s="313"/>
      <c r="AF472" s="313" t="s">
        <v>2934</v>
      </c>
      <c r="AG472" s="320">
        <v>4699</v>
      </c>
      <c r="AH472" s="320">
        <v>23496</v>
      </c>
      <c r="AI472" s="257"/>
      <c r="AJ472" s="257" t="s">
        <v>2935</v>
      </c>
      <c r="AK472" s="313" t="s">
        <v>2933</v>
      </c>
      <c r="AL472" s="312">
        <v>0</v>
      </c>
      <c r="AM472" s="313"/>
      <c r="AN472" s="313" t="s">
        <v>2934</v>
      </c>
      <c r="AO472" s="320">
        <v>4699</v>
      </c>
      <c r="AP472" s="320">
        <v>23496</v>
      </c>
      <c r="AQ472" s="257"/>
      <c r="AR472" s="257" t="s">
        <v>2935</v>
      </c>
    </row>
    <row r="473" spans="7:44">
      <c r="G473" s="1397" t="s">
        <v>2940</v>
      </c>
      <c r="H473" t="s">
        <v>3089</v>
      </c>
      <c r="I473" t="s">
        <v>2573</v>
      </c>
      <c r="J473" s="1397" t="s">
        <v>539</v>
      </c>
      <c r="L473" s="1397" t="s">
        <v>2940</v>
      </c>
      <c r="M473" s="359" t="s">
        <v>2929</v>
      </c>
      <c r="N473" s="1" t="s">
        <v>3089</v>
      </c>
      <c r="O473" s="1397" t="s">
        <v>596</v>
      </c>
      <c r="Q473" s="360" t="s">
        <v>2940</v>
      </c>
      <c r="R473" s="359" t="s">
        <v>2929</v>
      </c>
      <c r="S473" s="361" t="str">
        <f t="shared" si="11"/>
        <v>CNJ2</v>
      </c>
      <c r="T473" s="1" t="s">
        <v>3089</v>
      </c>
      <c r="W473" s="364" t="s">
        <v>3111</v>
      </c>
      <c r="X473" s="257" t="s">
        <v>2944</v>
      </c>
      <c r="Y473" s="257" t="s">
        <v>3014</v>
      </c>
      <c r="Z473" s="257" t="s">
        <v>596</v>
      </c>
      <c r="AA473" s="257" t="s">
        <v>2952</v>
      </c>
      <c r="AB473" s="257" t="s">
        <v>596</v>
      </c>
      <c r="AC473" s="257" t="s">
        <v>2933</v>
      </c>
      <c r="AD473" s="312">
        <v>0</v>
      </c>
      <c r="AE473" s="257"/>
      <c r="AF473" s="313" t="s">
        <v>2934</v>
      </c>
      <c r="AG473" s="321">
        <v>4699</v>
      </c>
      <c r="AH473" s="321">
        <v>23496</v>
      </c>
      <c r="AI473" s="257"/>
      <c r="AJ473" s="257" t="s">
        <v>2935</v>
      </c>
      <c r="AK473" s="257" t="s">
        <v>2933</v>
      </c>
      <c r="AL473" s="312">
        <v>0</v>
      </c>
      <c r="AM473" s="257"/>
      <c r="AN473" s="313" t="s">
        <v>2934</v>
      </c>
      <c r="AO473" s="321">
        <v>4699</v>
      </c>
      <c r="AP473" s="321">
        <v>23496</v>
      </c>
      <c r="AQ473" s="257"/>
      <c r="AR473" s="257" t="s">
        <v>2935</v>
      </c>
    </row>
    <row r="474" spans="7:44">
      <c r="G474" s="1397" t="s">
        <v>2940</v>
      </c>
      <c r="H474" t="s">
        <v>3090</v>
      </c>
      <c r="I474" t="s">
        <v>2386</v>
      </c>
      <c r="J474" s="1397" t="s">
        <v>539</v>
      </c>
      <c r="L474" s="1397" t="s">
        <v>2940</v>
      </c>
      <c r="M474" s="359" t="s">
        <v>2929</v>
      </c>
      <c r="N474" s="1" t="s">
        <v>3090</v>
      </c>
      <c r="O474" s="1397" t="s">
        <v>596</v>
      </c>
      <c r="Q474" s="360" t="s">
        <v>2940</v>
      </c>
      <c r="R474" s="359" t="s">
        <v>2929</v>
      </c>
      <c r="S474" s="361" t="str">
        <f t="shared" si="11"/>
        <v>CNJ3</v>
      </c>
      <c r="T474" s="1" t="s">
        <v>3090</v>
      </c>
      <c r="W474" s="364" t="s">
        <v>3111</v>
      </c>
      <c r="X474" s="257" t="s">
        <v>2941</v>
      </c>
      <c r="Y474" s="257" t="s">
        <v>3014</v>
      </c>
      <c r="Z474" s="304" t="s">
        <v>596</v>
      </c>
      <c r="AA474" s="257" t="s">
        <v>2952</v>
      </c>
      <c r="AB474" s="304" t="s">
        <v>2950</v>
      </c>
      <c r="AC474" s="313" t="s">
        <v>2933</v>
      </c>
      <c r="AD474" s="314">
        <v>0</v>
      </c>
      <c r="AE474" s="313"/>
      <c r="AF474" s="313" t="s">
        <v>2934</v>
      </c>
      <c r="AG474" s="320">
        <v>4699</v>
      </c>
      <c r="AH474" s="320">
        <v>23496</v>
      </c>
      <c r="AI474" s="257"/>
      <c r="AJ474" s="257" t="s">
        <v>2935</v>
      </c>
      <c r="AK474" s="313" t="s">
        <v>2933</v>
      </c>
      <c r="AL474" s="326">
        <v>0</v>
      </c>
      <c r="AM474" s="313"/>
      <c r="AN474" s="313" t="s">
        <v>2934</v>
      </c>
      <c r="AO474" s="320">
        <v>4699</v>
      </c>
      <c r="AP474" s="320">
        <v>23496</v>
      </c>
      <c r="AQ474" s="257"/>
      <c r="AR474" s="257" t="s">
        <v>2935</v>
      </c>
    </row>
    <row r="475" spans="7:44">
      <c r="G475" s="1397" t="s">
        <v>2940</v>
      </c>
      <c r="H475" t="s">
        <v>3091</v>
      </c>
      <c r="I475" t="s">
        <v>2682</v>
      </c>
      <c r="J475" s="1397" t="s">
        <v>539</v>
      </c>
      <c r="L475" s="1397" t="s">
        <v>2940</v>
      </c>
      <c r="M475" s="359" t="s">
        <v>2929</v>
      </c>
      <c r="N475" s="1" t="s">
        <v>3091</v>
      </c>
      <c r="O475" s="1397" t="s">
        <v>596</v>
      </c>
      <c r="Q475" s="360" t="s">
        <v>2940</v>
      </c>
      <c r="R475" s="359" t="s">
        <v>2929</v>
      </c>
      <c r="S475" s="361" t="str">
        <f t="shared" si="11"/>
        <v>CNJ4</v>
      </c>
      <c r="T475" s="1" t="s">
        <v>3091</v>
      </c>
      <c r="W475" s="363" t="s">
        <v>2931</v>
      </c>
      <c r="X475" s="359" t="s">
        <v>2929</v>
      </c>
      <c r="Y475" s="359" t="s">
        <v>3114</v>
      </c>
      <c r="Z475" s="368" t="s">
        <v>596</v>
      </c>
      <c r="AA475" s="359" t="s">
        <v>2952</v>
      </c>
      <c r="AB475" s="368" t="s">
        <v>2950</v>
      </c>
      <c r="AC475" s="375" t="s">
        <v>2933</v>
      </c>
      <c r="AD475" s="376">
        <v>0</v>
      </c>
      <c r="AE475" s="375"/>
      <c r="AF475" s="375" t="s">
        <v>2934</v>
      </c>
      <c r="AG475" s="382">
        <v>4279</v>
      </c>
      <c r="AH475" s="382">
        <v>21396</v>
      </c>
      <c r="AI475" s="359" t="s">
        <v>2953</v>
      </c>
      <c r="AJ475" s="359" t="s">
        <v>2953</v>
      </c>
      <c r="AK475" s="375" t="s">
        <v>2933</v>
      </c>
      <c r="AL475" s="386">
        <v>0</v>
      </c>
      <c r="AM475" s="375"/>
      <c r="AN475" s="375" t="s">
        <v>2934</v>
      </c>
      <c r="AO475" s="382">
        <v>4279</v>
      </c>
      <c r="AP475" s="382">
        <v>21396</v>
      </c>
      <c r="AQ475" s="359" t="s">
        <v>2953</v>
      </c>
      <c r="AR475" s="359" t="s">
        <v>2953</v>
      </c>
    </row>
    <row r="476" spans="7:44">
      <c r="G476" s="1397" t="s">
        <v>2940</v>
      </c>
      <c r="H476" t="s">
        <v>3093</v>
      </c>
      <c r="I476" t="s">
        <v>3094</v>
      </c>
      <c r="J476" s="1397" t="s">
        <v>539</v>
      </c>
      <c r="L476" s="1397" t="s">
        <v>2940</v>
      </c>
      <c r="M476" s="359" t="s">
        <v>2929</v>
      </c>
      <c r="N476" s="1" t="s">
        <v>3093</v>
      </c>
      <c r="O476" s="1397" t="s">
        <v>596</v>
      </c>
      <c r="Q476" s="360" t="s">
        <v>2940</v>
      </c>
      <c r="R476" s="359" t="s">
        <v>2929</v>
      </c>
      <c r="S476" s="361" t="str">
        <f t="shared" si="11"/>
        <v>CNJ5</v>
      </c>
      <c r="T476" s="1" t="s">
        <v>3093</v>
      </c>
      <c r="W476" s="363" t="s">
        <v>2931</v>
      </c>
      <c r="X476" s="359" t="s">
        <v>2936</v>
      </c>
      <c r="Y476" s="359" t="s">
        <v>3114</v>
      </c>
      <c r="Z476" s="368" t="s">
        <v>596</v>
      </c>
      <c r="AA476" s="359" t="s">
        <v>2952</v>
      </c>
      <c r="AB476" s="368" t="s">
        <v>2950</v>
      </c>
      <c r="AC476" s="375" t="s">
        <v>2933</v>
      </c>
      <c r="AD476" s="376">
        <v>0</v>
      </c>
      <c r="AE476" s="375"/>
      <c r="AF476" s="375" t="s">
        <v>2934</v>
      </c>
      <c r="AG476" s="382">
        <v>4279</v>
      </c>
      <c r="AH476" s="382">
        <v>21396</v>
      </c>
      <c r="AI476" s="359" t="s">
        <v>2953</v>
      </c>
      <c r="AJ476" s="359" t="s">
        <v>2953</v>
      </c>
      <c r="AK476" s="375" t="s">
        <v>2933</v>
      </c>
      <c r="AL476" s="386">
        <v>0</v>
      </c>
      <c r="AM476" s="375"/>
      <c r="AN476" s="375" t="s">
        <v>2934</v>
      </c>
      <c r="AO476" s="382">
        <v>4279</v>
      </c>
      <c r="AP476" s="382">
        <v>21396</v>
      </c>
      <c r="AQ476" s="359" t="s">
        <v>2953</v>
      </c>
      <c r="AR476" s="359" t="s">
        <v>2953</v>
      </c>
    </row>
    <row r="477" spans="7:44">
      <c r="G477" s="1397" t="s">
        <v>2940</v>
      </c>
      <c r="H477" t="s">
        <v>3095</v>
      </c>
      <c r="I477" t="s">
        <v>2555</v>
      </c>
      <c r="J477" s="1397" t="s">
        <v>539</v>
      </c>
      <c r="L477" s="1397" t="s">
        <v>2940</v>
      </c>
      <c r="M477" s="359" t="s">
        <v>2929</v>
      </c>
      <c r="N477" s="1" t="s">
        <v>3095</v>
      </c>
      <c r="O477" s="1397" t="s">
        <v>596</v>
      </c>
      <c r="Q477" s="360" t="s">
        <v>2940</v>
      </c>
      <c r="R477" s="359" t="s">
        <v>2929</v>
      </c>
      <c r="S477" s="361" t="str">
        <f t="shared" si="11"/>
        <v>CNJ6</v>
      </c>
      <c r="T477" s="1" t="s">
        <v>3095</v>
      </c>
      <c r="W477" s="363" t="s">
        <v>2931</v>
      </c>
      <c r="X477" s="359" t="s">
        <v>2938</v>
      </c>
      <c r="Y477" s="359" t="s">
        <v>3114</v>
      </c>
      <c r="Z477" s="368" t="s">
        <v>596</v>
      </c>
      <c r="AA477" s="359" t="s">
        <v>2952</v>
      </c>
      <c r="AB477" s="368" t="s">
        <v>2950</v>
      </c>
      <c r="AC477" s="375" t="s">
        <v>2933</v>
      </c>
      <c r="AD477" s="376">
        <v>0</v>
      </c>
      <c r="AE477" s="375"/>
      <c r="AF477" s="375" t="s">
        <v>2934</v>
      </c>
      <c r="AG477" s="382">
        <v>4279</v>
      </c>
      <c r="AH477" s="382">
        <v>21396</v>
      </c>
      <c r="AI477" s="359" t="s">
        <v>2953</v>
      </c>
      <c r="AJ477" s="359" t="s">
        <v>2953</v>
      </c>
      <c r="AK477" s="375" t="s">
        <v>2933</v>
      </c>
      <c r="AL477" s="386">
        <v>0</v>
      </c>
      <c r="AM477" s="375"/>
      <c r="AN477" s="375" t="s">
        <v>2934</v>
      </c>
      <c r="AO477" s="382">
        <v>4279</v>
      </c>
      <c r="AP477" s="382">
        <v>21396</v>
      </c>
      <c r="AQ477" s="359" t="s">
        <v>2953</v>
      </c>
      <c r="AR477" s="359" t="s">
        <v>2953</v>
      </c>
    </row>
    <row r="478" spans="7:44">
      <c r="G478" s="1397" t="s">
        <v>2940</v>
      </c>
      <c r="H478" t="s">
        <v>3096</v>
      </c>
      <c r="I478" t="s">
        <v>2547</v>
      </c>
      <c r="J478" s="1397" t="s">
        <v>539</v>
      </c>
      <c r="L478" s="1397" t="s">
        <v>2940</v>
      </c>
      <c r="M478" s="359" t="s">
        <v>2929</v>
      </c>
      <c r="N478" s="1" t="s">
        <v>3096</v>
      </c>
      <c r="O478" s="1397" t="s">
        <v>596</v>
      </c>
      <c r="Q478" s="360" t="s">
        <v>2940</v>
      </c>
      <c r="R478" s="359" t="s">
        <v>2929</v>
      </c>
      <c r="S478" s="361" t="str">
        <f t="shared" si="11"/>
        <v>CNJ7</v>
      </c>
      <c r="T478" s="1" t="s">
        <v>3096</v>
      </c>
      <c r="W478" s="363" t="s">
        <v>2931</v>
      </c>
      <c r="X478" s="359" t="s">
        <v>2944</v>
      </c>
      <c r="Y478" s="359" t="s">
        <v>3114</v>
      </c>
      <c r="Z478" s="368" t="s">
        <v>596</v>
      </c>
      <c r="AA478" s="359" t="s">
        <v>2952</v>
      </c>
      <c r="AB478" s="368" t="s">
        <v>2950</v>
      </c>
      <c r="AC478" s="375" t="s">
        <v>2933</v>
      </c>
      <c r="AD478" s="376">
        <v>0</v>
      </c>
      <c r="AE478" s="375"/>
      <c r="AF478" s="375" t="s">
        <v>2934</v>
      </c>
      <c r="AG478" s="382">
        <v>4279</v>
      </c>
      <c r="AH478" s="382">
        <v>21396</v>
      </c>
      <c r="AI478" s="359" t="s">
        <v>2953</v>
      </c>
      <c r="AJ478" s="359" t="s">
        <v>2953</v>
      </c>
      <c r="AK478" s="375" t="s">
        <v>2933</v>
      </c>
      <c r="AL478" s="386">
        <v>0</v>
      </c>
      <c r="AM478" s="375"/>
      <c r="AN478" s="375" t="s">
        <v>2934</v>
      </c>
      <c r="AO478" s="382">
        <v>4279</v>
      </c>
      <c r="AP478" s="382">
        <v>21396</v>
      </c>
      <c r="AQ478" s="359" t="s">
        <v>2953</v>
      </c>
      <c r="AR478" s="359" t="s">
        <v>2953</v>
      </c>
    </row>
    <row r="479" spans="7:44">
      <c r="G479" s="1397" t="s">
        <v>2940</v>
      </c>
      <c r="H479" t="s">
        <v>3097</v>
      </c>
      <c r="I479" t="s">
        <v>2508</v>
      </c>
      <c r="J479" s="1397" t="s">
        <v>539</v>
      </c>
      <c r="L479" s="1397" t="s">
        <v>2940</v>
      </c>
      <c r="M479" s="359" t="s">
        <v>2929</v>
      </c>
      <c r="N479" s="1" t="s">
        <v>3097</v>
      </c>
      <c r="O479" s="1397" t="s">
        <v>596</v>
      </c>
      <c r="Q479" s="360" t="s">
        <v>2940</v>
      </c>
      <c r="R479" s="359" t="s">
        <v>2929</v>
      </c>
      <c r="S479" s="361" t="str">
        <f t="shared" si="11"/>
        <v>CNJ8</v>
      </c>
      <c r="T479" s="1" t="s">
        <v>3097</v>
      </c>
      <c r="W479" s="363" t="s">
        <v>2931</v>
      </c>
      <c r="X479" s="359" t="s">
        <v>2941</v>
      </c>
      <c r="Y479" s="359" t="s">
        <v>3114</v>
      </c>
      <c r="Z479" s="368" t="s">
        <v>596</v>
      </c>
      <c r="AA479" s="359" t="s">
        <v>2952</v>
      </c>
      <c r="AB479" s="368" t="s">
        <v>2950</v>
      </c>
      <c r="AC479" s="375" t="s">
        <v>2933</v>
      </c>
      <c r="AD479" s="376">
        <v>0</v>
      </c>
      <c r="AE479" s="375"/>
      <c r="AF479" s="375" t="s">
        <v>2934</v>
      </c>
      <c r="AG479" s="382">
        <v>4279</v>
      </c>
      <c r="AH479" s="382">
        <v>21396</v>
      </c>
      <c r="AI479" s="359" t="s">
        <v>2953</v>
      </c>
      <c r="AJ479" s="359" t="s">
        <v>2953</v>
      </c>
      <c r="AK479" s="375" t="s">
        <v>2933</v>
      </c>
      <c r="AL479" s="386">
        <v>0</v>
      </c>
      <c r="AM479" s="375"/>
      <c r="AN479" s="375" t="s">
        <v>2934</v>
      </c>
      <c r="AO479" s="382">
        <v>4279</v>
      </c>
      <c r="AP479" s="382">
        <v>21396</v>
      </c>
      <c r="AQ479" s="359" t="s">
        <v>2953</v>
      </c>
      <c r="AR479" s="359" t="s">
        <v>2953</v>
      </c>
    </row>
    <row r="480" spans="7:44">
      <c r="G480" s="1397" t="s">
        <v>2940</v>
      </c>
      <c r="H480" t="s">
        <v>3098</v>
      </c>
      <c r="I480" t="s">
        <v>2385</v>
      </c>
      <c r="J480" s="1397" t="s">
        <v>539</v>
      </c>
      <c r="L480" s="1397" t="s">
        <v>2940</v>
      </c>
      <c r="M480" s="359" t="s">
        <v>2929</v>
      </c>
      <c r="N480" s="1" t="s">
        <v>3098</v>
      </c>
      <c r="O480" s="1397" t="s">
        <v>596</v>
      </c>
      <c r="Q480" s="360" t="s">
        <v>2940</v>
      </c>
      <c r="R480" s="359" t="s">
        <v>2929</v>
      </c>
      <c r="S480" s="361" t="str">
        <f t="shared" si="11"/>
        <v>CNJ9</v>
      </c>
      <c r="T480" s="1" t="s">
        <v>3098</v>
      </c>
      <c r="W480" s="363" t="s">
        <v>2931</v>
      </c>
      <c r="X480" s="359" t="s">
        <v>2929</v>
      </c>
      <c r="Y480" t="s">
        <v>3115</v>
      </c>
      <c r="Z480" s="368" t="s">
        <v>596</v>
      </c>
      <c r="AA480" s="359" t="s">
        <v>2952</v>
      </c>
      <c r="AB480" s="368" t="s">
        <v>2950</v>
      </c>
      <c r="AC480" s="375" t="s">
        <v>2933</v>
      </c>
      <c r="AD480" s="376">
        <v>0</v>
      </c>
      <c r="AE480" s="375"/>
      <c r="AF480" s="375" t="s">
        <v>2934</v>
      </c>
      <c r="AG480" s="382">
        <v>4279</v>
      </c>
      <c r="AH480" s="382">
        <v>21396</v>
      </c>
      <c r="AI480" s="359" t="s">
        <v>2953</v>
      </c>
      <c r="AJ480" s="359" t="s">
        <v>2953</v>
      </c>
      <c r="AK480" s="375" t="s">
        <v>2933</v>
      </c>
      <c r="AL480" s="386">
        <v>0</v>
      </c>
      <c r="AM480" s="375"/>
      <c r="AN480" s="375" t="s">
        <v>2934</v>
      </c>
      <c r="AO480" s="382">
        <v>4279</v>
      </c>
      <c r="AP480" s="382">
        <v>21396</v>
      </c>
      <c r="AQ480" s="359" t="s">
        <v>2953</v>
      </c>
      <c r="AR480" s="359" t="s">
        <v>2953</v>
      </c>
    </row>
    <row r="481" spans="7:44">
      <c r="G481" s="1397" t="s">
        <v>2940</v>
      </c>
      <c r="H481" t="s">
        <v>3100</v>
      </c>
      <c r="I481" t="s">
        <v>2502</v>
      </c>
      <c r="J481" s="1397" t="s">
        <v>539</v>
      </c>
      <c r="L481" s="1397" t="s">
        <v>2940</v>
      </c>
      <c r="M481" s="359" t="s">
        <v>2929</v>
      </c>
      <c r="N481" s="1" t="s">
        <v>3100</v>
      </c>
      <c r="O481" s="1397" t="s">
        <v>596</v>
      </c>
      <c r="Q481" s="360" t="s">
        <v>2940</v>
      </c>
      <c r="R481" s="359" t="s">
        <v>2929</v>
      </c>
      <c r="S481" s="361" t="str">
        <f t="shared" si="11"/>
        <v>CNK0</v>
      </c>
      <c r="T481" s="1" t="s">
        <v>3100</v>
      </c>
      <c r="W481" s="363" t="s">
        <v>2931</v>
      </c>
      <c r="X481" s="359" t="s">
        <v>2936</v>
      </c>
      <c r="Y481" t="s">
        <v>3115</v>
      </c>
      <c r="Z481" s="368" t="s">
        <v>596</v>
      </c>
      <c r="AA481" s="359" t="s">
        <v>2952</v>
      </c>
      <c r="AB481" s="368" t="s">
        <v>2950</v>
      </c>
      <c r="AC481" s="375" t="s">
        <v>2933</v>
      </c>
      <c r="AD481" s="376">
        <v>0</v>
      </c>
      <c r="AE481" s="375"/>
      <c r="AF481" s="375" t="s">
        <v>2934</v>
      </c>
      <c r="AG481" s="382">
        <v>4279</v>
      </c>
      <c r="AH481" s="382">
        <v>21396</v>
      </c>
      <c r="AI481" s="359" t="s">
        <v>2953</v>
      </c>
      <c r="AJ481" s="359" t="s">
        <v>2953</v>
      </c>
      <c r="AK481" s="375" t="s">
        <v>2933</v>
      </c>
      <c r="AL481" s="386">
        <v>0</v>
      </c>
      <c r="AM481" s="375"/>
      <c r="AN481" s="375" t="s">
        <v>2934</v>
      </c>
      <c r="AO481" s="382">
        <v>4279</v>
      </c>
      <c r="AP481" s="382">
        <v>21396</v>
      </c>
      <c r="AQ481" s="359" t="s">
        <v>2953</v>
      </c>
      <c r="AR481" s="359" t="s">
        <v>2953</v>
      </c>
    </row>
    <row r="482" spans="7:44">
      <c r="G482" s="1397" t="s">
        <v>2940</v>
      </c>
      <c r="H482" t="s">
        <v>3101</v>
      </c>
      <c r="I482" t="s">
        <v>2433</v>
      </c>
      <c r="J482" s="1397" t="s">
        <v>539</v>
      </c>
      <c r="L482" s="1397" t="s">
        <v>2940</v>
      </c>
      <c r="M482" s="359" t="s">
        <v>2929</v>
      </c>
      <c r="N482" s="1" t="s">
        <v>3101</v>
      </c>
      <c r="O482" s="1397" t="s">
        <v>596</v>
      </c>
      <c r="Q482" s="360" t="s">
        <v>2940</v>
      </c>
      <c r="R482" s="359" t="s">
        <v>2929</v>
      </c>
      <c r="S482" s="361" t="str">
        <f t="shared" si="11"/>
        <v>CNK1</v>
      </c>
      <c r="T482" s="1" t="s">
        <v>3101</v>
      </c>
      <c r="W482" s="363" t="s">
        <v>2931</v>
      </c>
      <c r="X482" s="359" t="s">
        <v>2938</v>
      </c>
      <c r="Y482" t="s">
        <v>3115</v>
      </c>
      <c r="Z482" s="368" t="s">
        <v>596</v>
      </c>
      <c r="AA482" s="359" t="s">
        <v>2952</v>
      </c>
      <c r="AB482" s="368" t="s">
        <v>2950</v>
      </c>
      <c r="AC482" s="375" t="s">
        <v>2933</v>
      </c>
      <c r="AD482" s="376">
        <v>0</v>
      </c>
      <c r="AE482" s="375"/>
      <c r="AF482" s="375" t="s">
        <v>2934</v>
      </c>
      <c r="AG482" s="382">
        <v>4279</v>
      </c>
      <c r="AH482" s="382">
        <v>21396</v>
      </c>
      <c r="AI482" s="359" t="s">
        <v>2953</v>
      </c>
      <c r="AJ482" s="359" t="s">
        <v>2953</v>
      </c>
      <c r="AK482" s="375" t="s">
        <v>2933</v>
      </c>
      <c r="AL482" s="386">
        <v>0</v>
      </c>
      <c r="AM482" s="375"/>
      <c r="AN482" s="375" t="s">
        <v>2934</v>
      </c>
      <c r="AO482" s="382">
        <v>4279</v>
      </c>
      <c r="AP482" s="382">
        <v>21396</v>
      </c>
      <c r="AQ482" s="359" t="s">
        <v>2953</v>
      </c>
      <c r="AR482" s="359" t="s">
        <v>2953</v>
      </c>
    </row>
    <row r="483" spans="7:44">
      <c r="G483" s="1397" t="s">
        <v>2940</v>
      </c>
      <c r="H483" t="s">
        <v>3102</v>
      </c>
      <c r="I483" t="s">
        <v>2720</v>
      </c>
      <c r="J483" s="1397" t="s">
        <v>539</v>
      </c>
      <c r="L483" s="1397" t="s">
        <v>2940</v>
      </c>
      <c r="M483" s="359" t="s">
        <v>2929</v>
      </c>
      <c r="N483" s="1" t="s">
        <v>3102</v>
      </c>
      <c r="O483" s="1397" t="s">
        <v>596</v>
      </c>
      <c r="Q483" s="360" t="s">
        <v>2940</v>
      </c>
      <c r="R483" s="359" t="s">
        <v>2929</v>
      </c>
      <c r="S483" s="361" t="str">
        <f t="shared" si="11"/>
        <v>CNK2</v>
      </c>
      <c r="T483" s="1" t="s">
        <v>3102</v>
      </c>
      <c r="W483" s="363" t="s">
        <v>2931</v>
      </c>
      <c r="X483" s="359" t="s">
        <v>2944</v>
      </c>
      <c r="Y483" t="s">
        <v>3115</v>
      </c>
      <c r="Z483" s="368" t="s">
        <v>596</v>
      </c>
      <c r="AA483" s="359" t="s">
        <v>2952</v>
      </c>
      <c r="AB483" s="368" t="s">
        <v>2950</v>
      </c>
      <c r="AC483" s="375" t="s">
        <v>2933</v>
      </c>
      <c r="AD483" s="376">
        <v>0</v>
      </c>
      <c r="AE483" s="375"/>
      <c r="AF483" s="375" t="s">
        <v>2934</v>
      </c>
      <c r="AG483" s="382">
        <v>4279</v>
      </c>
      <c r="AH483" s="382">
        <v>21396</v>
      </c>
      <c r="AI483" s="359" t="s">
        <v>2953</v>
      </c>
      <c r="AJ483" s="359" t="s">
        <v>2953</v>
      </c>
      <c r="AK483" s="375" t="s">
        <v>2933</v>
      </c>
      <c r="AL483" s="386">
        <v>0</v>
      </c>
      <c r="AM483" s="375"/>
      <c r="AN483" s="375" t="s">
        <v>2934</v>
      </c>
      <c r="AO483" s="382">
        <v>4279</v>
      </c>
      <c r="AP483" s="382">
        <v>21396</v>
      </c>
      <c r="AQ483" s="359" t="s">
        <v>2953</v>
      </c>
      <c r="AR483" s="359" t="s">
        <v>2953</v>
      </c>
    </row>
    <row r="484" spans="7:44">
      <c r="G484" s="1397" t="s">
        <v>2940</v>
      </c>
      <c r="H484" t="s">
        <v>3103</v>
      </c>
      <c r="I484" t="s">
        <v>2439</v>
      </c>
      <c r="J484" s="1397" t="s">
        <v>539</v>
      </c>
      <c r="L484" s="1397" t="s">
        <v>2940</v>
      </c>
      <c r="M484" s="359" t="s">
        <v>2929</v>
      </c>
      <c r="N484" s="1" t="s">
        <v>3103</v>
      </c>
      <c r="O484" s="1397" t="s">
        <v>596</v>
      </c>
      <c r="Q484" s="360" t="s">
        <v>2940</v>
      </c>
      <c r="R484" s="359" t="s">
        <v>2929</v>
      </c>
      <c r="S484" s="361" t="str">
        <f t="shared" si="11"/>
        <v>CNK3</v>
      </c>
      <c r="T484" s="1" t="s">
        <v>3103</v>
      </c>
      <c r="W484" s="363" t="s">
        <v>2931</v>
      </c>
      <c r="X484" s="359" t="s">
        <v>2941</v>
      </c>
      <c r="Y484" t="s">
        <v>3115</v>
      </c>
      <c r="Z484" s="368" t="s">
        <v>596</v>
      </c>
      <c r="AA484" s="359" t="s">
        <v>2952</v>
      </c>
      <c r="AB484" s="368" t="s">
        <v>2950</v>
      </c>
      <c r="AC484" s="375" t="s">
        <v>2933</v>
      </c>
      <c r="AD484" s="376">
        <v>0</v>
      </c>
      <c r="AE484" s="375"/>
      <c r="AF484" s="375" t="s">
        <v>2934</v>
      </c>
      <c r="AG484" s="382">
        <v>4279</v>
      </c>
      <c r="AH484" s="382">
        <v>21396</v>
      </c>
      <c r="AI484" s="359" t="s">
        <v>2953</v>
      </c>
      <c r="AJ484" s="359" t="s">
        <v>2953</v>
      </c>
      <c r="AK484" s="375" t="s">
        <v>2933</v>
      </c>
      <c r="AL484" s="386">
        <v>0</v>
      </c>
      <c r="AM484" s="375"/>
      <c r="AN484" s="375" t="s">
        <v>2934</v>
      </c>
      <c r="AO484" s="382">
        <v>4279</v>
      </c>
      <c r="AP484" s="382">
        <v>21396</v>
      </c>
      <c r="AQ484" s="359" t="s">
        <v>2953</v>
      </c>
      <c r="AR484" s="359" t="s">
        <v>2953</v>
      </c>
    </row>
    <row r="485" spans="7:44">
      <c r="G485" s="1397" t="s">
        <v>2940</v>
      </c>
      <c r="H485" t="s">
        <v>3104</v>
      </c>
      <c r="I485" t="s">
        <v>2435</v>
      </c>
      <c r="J485" s="1397" t="s">
        <v>539</v>
      </c>
      <c r="L485" s="1397" t="s">
        <v>2940</v>
      </c>
      <c r="M485" s="359" t="s">
        <v>2929</v>
      </c>
      <c r="N485" s="1" t="s">
        <v>3104</v>
      </c>
      <c r="O485" s="1397" t="s">
        <v>596</v>
      </c>
      <c r="Q485" s="360" t="s">
        <v>2940</v>
      </c>
      <c r="R485" s="359" t="s">
        <v>2929</v>
      </c>
      <c r="S485" s="361" t="str">
        <f t="shared" si="11"/>
        <v>CNK4</v>
      </c>
      <c r="T485" s="1" t="s">
        <v>3104</v>
      </c>
      <c r="W485" s="363" t="s">
        <v>2931</v>
      </c>
      <c r="X485" s="359" t="s">
        <v>2929</v>
      </c>
      <c r="Y485" t="s">
        <v>3116</v>
      </c>
      <c r="Z485" s="368" t="s">
        <v>596</v>
      </c>
      <c r="AA485" s="359" t="s">
        <v>2952</v>
      </c>
      <c r="AB485" s="368" t="s">
        <v>2950</v>
      </c>
      <c r="AC485" s="375" t="s">
        <v>2933</v>
      </c>
      <c r="AD485" s="376">
        <v>0</v>
      </c>
      <c r="AE485" s="375"/>
      <c r="AF485" s="375" t="s">
        <v>2934</v>
      </c>
      <c r="AG485" s="382">
        <v>4279</v>
      </c>
      <c r="AH485" s="382">
        <v>21396</v>
      </c>
      <c r="AI485" s="359" t="s">
        <v>2953</v>
      </c>
      <c r="AJ485" s="359" t="s">
        <v>2953</v>
      </c>
      <c r="AK485" s="375" t="s">
        <v>2933</v>
      </c>
      <c r="AL485" s="386">
        <v>0</v>
      </c>
      <c r="AM485" s="375"/>
      <c r="AN485" s="375" t="s">
        <v>2934</v>
      </c>
      <c r="AO485" s="382">
        <v>4279</v>
      </c>
      <c r="AP485" s="382">
        <v>21396</v>
      </c>
      <c r="AQ485" s="359" t="s">
        <v>2953</v>
      </c>
      <c r="AR485" s="359" t="s">
        <v>2953</v>
      </c>
    </row>
    <row r="486" spans="7:44">
      <c r="G486" s="1397" t="s">
        <v>2940</v>
      </c>
      <c r="H486" t="s">
        <v>3106</v>
      </c>
      <c r="I486" t="s">
        <v>2650</v>
      </c>
      <c r="J486" s="1397" t="s">
        <v>539</v>
      </c>
      <c r="L486" s="1397" t="s">
        <v>2940</v>
      </c>
      <c r="M486" s="359" t="s">
        <v>2929</v>
      </c>
      <c r="N486" s="1" t="s">
        <v>3106</v>
      </c>
      <c r="O486" s="1397" t="s">
        <v>596</v>
      </c>
      <c r="Q486" s="360" t="s">
        <v>2940</v>
      </c>
      <c r="R486" s="359" t="s">
        <v>2929</v>
      </c>
      <c r="S486" s="361" t="str">
        <f t="shared" si="11"/>
        <v>CNK5</v>
      </c>
      <c r="T486" s="1" t="s">
        <v>3106</v>
      </c>
      <c r="W486" s="363" t="s">
        <v>2931</v>
      </c>
      <c r="X486" s="359" t="s">
        <v>2936</v>
      </c>
      <c r="Y486" t="s">
        <v>3116</v>
      </c>
      <c r="Z486" s="368" t="s">
        <v>596</v>
      </c>
      <c r="AA486" s="359" t="s">
        <v>2952</v>
      </c>
      <c r="AB486" s="368" t="s">
        <v>2950</v>
      </c>
      <c r="AC486" s="375" t="s">
        <v>2933</v>
      </c>
      <c r="AD486" s="376">
        <v>0</v>
      </c>
      <c r="AE486" s="375"/>
      <c r="AF486" s="375" t="s">
        <v>2934</v>
      </c>
      <c r="AG486" s="382">
        <v>4279</v>
      </c>
      <c r="AH486" s="382">
        <v>21396</v>
      </c>
      <c r="AI486" s="359" t="s">
        <v>2953</v>
      </c>
      <c r="AJ486" s="359" t="s">
        <v>2953</v>
      </c>
      <c r="AK486" s="375" t="s">
        <v>2933</v>
      </c>
      <c r="AL486" s="386">
        <v>0</v>
      </c>
      <c r="AM486" s="375"/>
      <c r="AN486" s="375" t="s">
        <v>2934</v>
      </c>
      <c r="AO486" s="382">
        <v>4279</v>
      </c>
      <c r="AP486" s="382">
        <v>21396</v>
      </c>
      <c r="AQ486" s="359" t="s">
        <v>2953</v>
      </c>
      <c r="AR486" s="359" t="s">
        <v>2953</v>
      </c>
    </row>
    <row r="487" spans="7:44">
      <c r="G487" s="1397" t="s">
        <v>2940</v>
      </c>
      <c r="H487" t="s">
        <v>3107</v>
      </c>
      <c r="I487" t="s">
        <v>2443</v>
      </c>
      <c r="J487" s="1397" t="s">
        <v>539</v>
      </c>
      <c r="L487" s="1397" t="s">
        <v>2940</v>
      </c>
      <c r="M487" s="359" t="s">
        <v>2929</v>
      </c>
      <c r="N487" s="1" t="s">
        <v>3107</v>
      </c>
      <c r="O487" s="1397" t="s">
        <v>596</v>
      </c>
      <c r="Q487" s="360" t="s">
        <v>2940</v>
      </c>
      <c r="R487" s="359" t="s">
        <v>2929</v>
      </c>
      <c r="S487" s="361" t="str">
        <f t="shared" si="11"/>
        <v>CNK6</v>
      </c>
      <c r="T487" s="1" t="s">
        <v>3107</v>
      </c>
      <c r="W487" s="363" t="s">
        <v>2931</v>
      </c>
      <c r="X487" s="359" t="s">
        <v>2938</v>
      </c>
      <c r="Y487" t="s">
        <v>3116</v>
      </c>
      <c r="Z487" s="368" t="s">
        <v>596</v>
      </c>
      <c r="AA487" s="359" t="s">
        <v>2952</v>
      </c>
      <c r="AB487" s="368" t="s">
        <v>2950</v>
      </c>
      <c r="AC487" s="375" t="s">
        <v>2933</v>
      </c>
      <c r="AD487" s="376">
        <v>0</v>
      </c>
      <c r="AE487" s="375"/>
      <c r="AF487" s="375" t="s">
        <v>2934</v>
      </c>
      <c r="AG487" s="382">
        <v>4279</v>
      </c>
      <c r="AH487" s="382">
        <v>21396</v>
      </c>
      <c r="AI487" s="359" t="s">
        <v>2953</v>
      </c>
      <c r="AJ487" s="359" t="s">
        <v>2953</v>
      </c>
      <c r="AK487" s="375" t="s">
        <v>2933</v>
      </c>
      <c r="AL487" s="386">
        <v>0</v>
      </c>
      <c r="AM487" s="375"/>
      <c r="AN487" s="375" t="s">
        <v>2934</v>
      </c>
      <c r="AO487" s="382">
        <v>4279</v>
      </c>
      <c r="AP487" s="382">
        <v>21396</v>
      </c>
      <c r="AQ487" s="359" t="s">
        <v>2953</v>
      </c>
      <c r="AR487" s="359" t="s">
        <v>2953</v>
      </c>
    </row>
    <row r="488" spans="7:44">
      <c r="G488" s="1397" t="s">
        <v>2940</v>
      </c>
      <c r="H488" t="s">
        <v>3108</v>
      </c>
      <c r="I488" t="s">
        <v>2561</v>
      </c>
      <c r="J488" s="1397" t="s">
        <v>539</v>
      </c>
      <c r="L488" s="1397" t="s">
        <v>2940</v>
      </c>
      <c r="M488" s="359" t="s">
        <v>2929</v>
      </c>
      <c r="N488" s="1" t="s">
        <v>3108</v>
      </c>
      <c r="O488" s="1397" t="s">
        <v>596</v>
      </c>
      <c r="Q488" s="360" t="s">
        <v>2940</v>
      </c>
      <c r="R488" s="359" t="s">
        <v>2929</v>
      </c>
      <c r="S488" s="361" t="str">
        <f t="shared" si="11"/>
        <v>CNK7</v>
      </c>
      <c r="T488" s="1" t="s">
        <v>3108</v>
      </c>
      <c r="W488" s="363" t="s">
        <v>2931</v>
      </c>
      <c r="X488" s="359" t="s">
        <v>2944</v>
      </c>
      <c r="Y488" t="s">
        <v>3116</v>
      </c>
      <c r="Z488" s="368" t="s">
        <v>596</v>
      </c>
      <c r="AA488" s="359" t="s">
        <v>2952</v>
      </c>
      <c r="AB488" s="368" t="s">
        <v>2950</v>
      </c>
      <c r="AC488" s="375" t="s">
        <v>2933</v>
      </c>
      <c r="AD488" s="376">
        <v>0</v>
      </c>
      <c r="AE488" s="375"/>
      <c r="AF488" s="375" t="s">
        <v>2934</v>
      </c>
      <c r="AG488" s="382">
        <v>4279</v>
      </c>
      <c r="AH488" s="382">
        <v>21396</v>
      </c>
      <c r="AI488" s="359" t="s">
        <v>2953</v>
      </c>
      <c r="AJ488" s="359" t="s">
        <v>2953</v>
      </c>
      <c r="AK488" s="375" t="s">
        <v>2933</v>
      </c>
      <c r="AL488" s="386">
        <v>0</v>
      </c>
      <c r="AM488" s="375"/>
      <c r="AN488" s="375" t="s">
        <v>2934</v>
      </c>
      <c r="AO488" s="382">
        <v>4279</v>
      </c>
      <c r="AP488" s="382">
        <v>21396</v>
      </c>
      <c r="AQ488" s="359" t="s">
        <v>2953</v>
      </c>
      <c r="AR488" s="359" t="s">
        <v>2953</v>
      </c>
    </row>
    <row r="489" spans="7:44">
      <c r="G489" s="1397" t="s">
        <v>2940</v>
      </c>
      <c r="H489" t="s">
        <v>3109</v>
      </c>
      <c r="I489" t="s">
        <v>2705</v>
      </c>
      <c r="J489" s="1397" t="s">
        <v>539</v>
      </c>
      <c r="L489" s="1397" t="s">
        <v>2940</v>
      </c>
      <c r="M489" s="359" t="s">
        <v>2929</v>
      </c>
      <c r="N489" s="1" t="s">
        <v>3109</v>
      </c>
      <c r="O489" s="1397" t="s">
        <v>596</v>
      </c>
      <c r="Q489" s="360" t="s">
        <v>2940</v>
      </c>
      <c r="R489" s="359" t="s">
        <v>2929</v>
      </c>
      <c r="S489" s="361" t="str">
        <f t="shared" si="11"/>
        <v>CNK8</v>
      </c>
      <c r="T489" s="1" t="s">
        <v>3109</v>
      </c>
      <c r="W489" s="363" t="s">
        <v>2931</v>
      </c>
      <c r="X489" s="359" t="s">
        <v>2941</v>
      </c>
      <c r="Y489" t="s">
        <v>3116</v>
      </c>
      <c r="Z489" s="368" t="s">
        <v>596</v>
      </c>
      <c r="AA489" s="359" t="s">
        <v>2952</v>
      </c>
      <c r="AB489" s="368" t="s">
        <v>2950</v>
      </c>
      <c r="AC489" s="375" t="s">
        <v>2933</v>
      </c>
      <c r="AD489" s="376">
        <v>0</v>
      </c>
      <c r="AE489" s="375"/>
      <c r="AF489" s="375" t="s">
        <v>2934</v>
      </c>
      <c r="AG489" s="382">
        <v>4279</v>
      </c>
      <c r="AH489" s="382">
        <v>21396</v>
      </c>
      <c r="AI489" s="359" t="s">
        <v>2953</v>
      </c>
      <c r="AJ489" s="359" t="s">
        <v>2953</v>
      </c>
      <c r="AK489" s="375" t="s">
        <v>2933</v>
      </c>
      <c r="AL489" s="386">
        <v>0</v>
      </c>
      <c r="AM489" s="375"/>
      <c r="AN489" s="375" t="s">
        <v>2934</v>
      </c>
      <c r="AO489" s="382">
        <v>4279</v>
      </c>
      <c r="AP489" s="382">
        <v>21396</v>
      </c>
      <c r="AQ489" s="359" t="s">
        <v>2953</v>
      </c>
      <c r="AR489" s="359" t="s">
        <v>2953</v>
      </c>
    </row>
    <row r="490" spans="7:44">
      <c r="G490" s="1397" t="s">
        <v>2943</v>
      </c>
      <c r="H490" s="1" t="s">
        <v>2766</v>
      </c>
      <c r="I490" s="1" t="s">
        <v>2449</v>
      </c>
      <c r="J490" s="1397" t="s">
        <v>539</v>
      </c>
      <c r="K490" s="358"/>
      <c r="L490" s="1397" t="s">
        <v>2943</v>
      </c>
      <c r="M490" s="359" t="s">
        <v>2929</v>
      </c>
      <c r="N490" s="1" t="s">
        <v>2766</v>
      </c>
      <c r="O490" s="1397" t="s">
        <v>596</v>
      </c>
      <c r="Q490" s="360" t="s">
        <v>2943</v>
      </c>
      <c r="R490" s="359" t="s">
        <v>2929</v>
      </c>
      <c r="S490" s="361" t="str">
        <f t="shared" ref="S490:S509" si="12">CONCATENATE("CN",T490)</f>
        <v>CNH9</v>
      </c>
      <c r="T490" s="1" t="s">
        <v>2766</v>
      </c>
      <c r="W490" s="363" t="s">
        <v>2931</v>
      </c>
      <c r="X490" s="359" t="s">
        <v>2929</v>
      </c>
      <c r="Y490" t="s">
        <v>3117</v>
      </c>
      <c r="Z490" s="368" t="s">
        <v>596</v>
      </c>
      <c r="AA490" s="359" t="s">
        <v>2952</v>
      </c>
      <c r="AB490" s="368" t="s">
        <v>2950</v>
      </c>
      <c r="AC490" s="375" t="s">
        <v>2933</v>
      </c>
      <c r="AD490" s="376">
        <v>0</v>
      </c>
      <c r="AE490" s="375"/>
      <c r="AF490" s="375" t="s">
        <v>2934</v>
      </c>
      <c r="AG490" s="382">
        <v>4279</v>
      </c>
      <c r="AH490" s="382">
        <v>21396</v>
      </c>
      <c r="AI490" s="359" t="s">
        <v>2953</v>
      </c>
      <c r="AJ490" s="359" t="s">
        <v>2953</v>
      </c>
      <c r="AK490" s="375" t="s">
        <v>2933</v>
      </c>
      <c r="AL490" s="386">
        <v>0</v>
      </c>
      <c r="AM490" s="375"/>
      <c r="AN490" s="375" t="s">
        <v>2934</v>
      </c>
      <c r="AO490" s="382">
        <v>4279</v>
      </c>
      <c r="AP490" s="382">
        <v>21396</v>
      </c>
      <c r="AQ490" s="359" t="s">
        <v>2953</v>
      </c>
      <c r="AR490" s="359" t="s">
        <v>2953</v>
      </c>
    </row>
    <row r="491" spans="7:44">
      <c r="G491" s="1397" t="s">
        <v>2943</v>
      </c>
      <c r="H491" t="s">
        <v>3087</v>
      </c>
      <c r="I491" t="s">
        <v>2428</v>
      </c>
      <c r="J491" s="1397" t="s">
        <v>539</v>
      </c>
      <c r="L491" s="1397" t="s">
        <v>2943</v>
      </c>
      <c r="M491" s="359" t="s">
        <v>2929</v>
      </c>
      <c r="N491" s="1" t="s">
        <v>3087</v>
      </c>
      <c r="O491" s="1397" t="s">
        <v>596</v>
      </c>
      <c r="Q491" s="360" t="s">
        <v>2943</v>
      </c>
      <c r="R491" s="359" t="s">
        <v>2929</v>
      </c>
      <c r="S491" s="361" t="str">
        <f t="shared" si="12"/>
        <v>CNJ0</v>
      </c>
      <c r="T491" s="1" t="s">
        <v>3087</v>
      </c>
      <c r="W491" s="363" t="s">
        <v>2931</v>
      </c>
      <c r="X491" s="359" t="s">
        <v>2936</v>
      </c>
      <c r="Y491" t="s">
        <v>3117</v>
      </c>
      <c r="Z491" s="368" t="s">
        <v>596</v>
      </c>
      <c r="AA491" s="359" t="s">
        <v>2952</v>
      </c>
      <c r="AB491" s="368" t="s">
        <v>2950</v>
      </c>
      <c r="AC491" s="375" t="s">
        <v>2933</v>
      </c>
      <c r="AD491" s="376">
        <v>0</v>
      </c>
      <c r="AE491" s="375"/>
      <c r="AF491" s="375" t="s">
        <v>2934</v>
      </c>
      <c r="AG491" s="382">
        <v>4279</v>
      </c>
      <c r="AH491" s="382">
        <v>21396</v>
      </c>
      <c r="AI491" s="359" t="s">
        <v>2953</v>
      </c>
      <c r="AJ491" s="359" t="s">
        <v>2953</v>
      </c>
      <c r="AK491" s="375" t="s">
        <v>2933</v>
      </c>
      <c r="AL491" s="386">
        <v>0</v>
      </c>
      <c r="AM491" s="375"/>
      <c r="AN491" s="375" t="s">
        <v>2934</v>
      </c>
      <c r="AO491" s="382">
        <v>4279</v>
      </c>
      <c r="AP491" s="382">
        <v>21396</v>
      </c>
      <c r="AQ491" s="359" t="s">
        <v>2953</v>
      </c>
      <c r="AR491" s="359" t="s">
        <v>2953</v>
      </c>
    </row>
    <row r="492" spans="7:44">
      <c r="G492" s="1397" t="s">
        <v>2943</v>
      </c>
      <c r="H492" t="s">
        <v>3088</v>
      </c>
      <c r="I492" t="s">
        <v>2530</v>
      </c>
      <c r="J492" s="1397" t="s">
        <v>539</v>
      </c>
      <c r="L492" s="1397" t="s">
        <v>2943</v>
      </c>
      <c r="M492" s="359" t="s">
        <v>2929</v>
      </c>
      <c r="N492" s="1" t="s">
        <v>3088</v>
      </c>
      <c r="O492" s="1397" t="s">
        <v>596</v>
      </c>
      <c r="Q492" s="360" t="s">
        <v>2943</v>
      </c>
      <c r="R492" s="359" t="s">
        <v>2929</v>
      </c>
      <c r="S492" s="361" t="str">
        <f t="shared" si="12"/>
        <v>CNJ1</v>
      </c>
      <c r="T492" s="1" t="s">
        <v>3088</v>
      </c>
      <c r="W492" s="363" t="s">
        <v>2931</v>
      </c>
      <c r="X492" s="359" t="s">
        <v>2938</v>
      </c>
      <c r="Y492" t="s">
        <v>3117</v>
      </c>
      <c r="Z492" s="368" t="s">
        <v>596</v>
      </c>
      <c r="AA492" s="359" t="s">
        <v>2952</v>
      </c>
      <c r="AB492" s="368" t="s">
        <v>2950</v>
      </c>
      <c r="AC492" s="375" t="s">
        <v>2933</v>
      </c>
      <c r="AD492" s="376">
        <v>0</v>
      </c>
      <c r="AE492" s="375"/>
      <c r="AF492" s="375" t="s">
        <v>2934</v>
      </c>
      <c r="AG492" s="382">
        <v>4279</v>
      </c>
      <c r="AH492" s="382">
        <v>21396</v>
      </c>
      <c r="AI492" s="359" t="s">
        <v>2953</v>
      </c>
      <c r="AJ492" s="359" t="s">
        <v>2953</v>
      </c>
      <c r="AK492" s="375" t="s">
        <v>2933</v>
      </c>
      <c r="AL492" s="386">
        <v>0</v>
      </c>
      <c r="AM492" s="375"/>
      <c r="AN492" s="375" t="s">
        <v>2934</v>
      </c>
      <c r="AO492" s="382">
        <v>4279</v>
      </c>
      <c r="AP492" s="382">
        <v>21396</v>
      </c>
      <c r="AQ492" s="359" t="s">
        <v>2953</v>
      </c>
      <c r="AR492" s="359" t="s">
        <v>2953</v>
      </c>
    </row>
    <row r="493" spans="7:44">
      <c r="G493" s="1397" t="s">
        <v>2943</v>
      </c>
      <c r="H493" t="s">
        <v>3089</v>
      </c>
      <c r="I493" t="s">
        <v>2573</v>
      </c>
      <c r="J493" s="1397" t="s">
        <v>539</v>
      </c>
      <c r="L493" s="1397" t="s">
        <v>2943</v>
      </c>
      <c r="M493" s="359" t="s">
        <v>2929</v>
      </c>
      <c r="N493" s="1" t="s">
        <v>3089</v>
      </c>
      <c r="O493" s="1397" t="s">
        <v>596</v>
      </c>
      <c r="Q493" s="360" t="s">
        <v>2943</v>
      </c>
      <c r="R493" s="359" t="s">
        <v>2929</v>
      </c>
      <c r="S493" s="361" t="str">
        <f t="shared" si="12"/>
        <v>CNJ2</v>
      </c>
      <c r="T493" s="1" t="s">
        <v>3089</v>
      </c>
      <c r="W493" s="363" t="s">
        <v>2931</v>
      </c>
      <c r="X493" s="359" t="s">
        <v>2944</v>
      </c>
      <c r="Y493" t="s">
        <v>3117</v>
      </c>
      <c r="Z493" s="368" t="s">
        <v>596</v>
      </c>
      <c r="AA493" s="359" t="s">
        <v>2952</v>
      </c>
      <c r="AB493" s="368" t="s">
        <v>2950</v>
      </c>
      <c r="AC493" s="375" t="s">
        <v>2933</v>
      </c>
      <c r="AD493" s="376">
        <v>0</v>
      </c>
      <c r="AE493" s="375"/>
      <c r="AF493" s="375" t="s">
        <v>2934</v>
      </c>
      <c r="AG493" s="382">
        <v>4279</v>
      </c>
      <c r="AH493" s="382">
        <v>21396</v>
      </c>
      <c r="AI493" s="359" t="s">
        <v>2953</v>
      </c>
      <c r="AJ493" s="359" t="s">
        <v>2953</v>
      </c>
      <c r="AK493" s="375" t="s">
        <v>2933</v>
      </c>
      <c r="AL493" s="386">
        <v>0</v>
      </c>
      <c r="AM493" s="375"/>
      <c r="AN493" s="375" t="s">
        <v>2934</v>
      </c>
      <c r="AO493" s="382">
        <v>4279</v>
      </c>
      <c r="AP493" s="382">
        <v>21396</v>
      </c>
      <c r="AQ493" s="359" t="s">
        <v>2953</v>
      </c>
      <c r="AR493" s="359" t="s">
        <v>2953</v>
      </c>
    </row>
    <row r="494" spans="7:44">
      <c r="G494" s="1397" t="s">
        <v>2943</v>
      </c>
      <c r="H494" t="s">
        <v>3090</v>
      </c>
      <c r="I494" t="s">
        <v>2386</v>
      </c>
      <c r="J494" s="1397" t="s">
        <v>539</v>
      </c>
      <c r="L494" s="1397" t="s">
        <v>2943</v>
      </c>
      <c r="M494" s="359" t="s">
        <v>2929</v>
      </c>
      <c r="N494" s="1" t="s">
        <v>3090</v>
      </c>
      <c r="O494" s="1397" t="s">
        <v>596</v>
      </c>
      <c r="Q494" s="360" t="s">
        <v>2943</v>
      </c>
      <c r="R494" s="359" t="s">
        <v>2929</v>
      </c>
      <c r="S494" s="361" t="str">
        <f t="shared" si="12"/>
        <v>CNJ3</v>
      </c>
      <c r="T494" s="1" t="s">
        <v>3090</v>
      </c>
      <c r="W494" s="363" t="s">
        <v>2931</v>
      </c>
      <c r="X494" s="359" t="s">
        <v>2941</v>
      </c>
      <c r="Y494" t="s">
        <v>3117</v>
      </c>
      <c r="Z494" s="368" t="s">
        <v>596</v>
      </c>
      <c r="AA494" s="359" t="s">
        <v>2952</v>
      </c>
      <c r="AB494" s="368" t="s">
        <v>2950</v>
      </c>
      <c r="AC494" s="375" t="s">
        <v>2933</v>
      </c>
      <c r="AD494" s="376">
        <v>0</v>
      </c>
      <c r="AE494" s="375"/>
      <c r="AF494" s="375" t="s">
        <v>2934</v>
      </c>
      <c r="AG494" s="382">
        <v>4279</v>
      </c>
      <c r="AH494" s="382">
        <v>21396</v>
      </c>
      <c r="AI494" s="359" t="s">
        <v>2953</v>
      </c>
      <c r="AJ494" s="359" t="s">
        <v>2953</v>
      </c>
      <c r="AK494" s="375" t="s">
        <v>2933</v>
      </c>
      <c r="AL494" s="386">
        <v>0</v>
      </c>
      <c r="AM494" s="375"/>
      <c r="AN494" s="375" t="s">
        <v>2934</v>
      </c>
      <c r="AO494" s="382">
        <v>4279</v>
      </c>
      <c r="AP494" s="382">
        <v>21396</v>
      </c>
      <c r="AQ494" s="359" t="s">
        <v>2953</v>
      </c>
      <c r="AR494" s="359" t="s">
        <v>2953</v>
      </c>
    </row>
    <row r="495" spans="7:44">
      <c r="G495" s="1397" t="s">
        <v>2943</v>
      </c>
      <c r="H495" t="s">
        <v>3091</v>
      </c>
      <c r="I495" t="s">
        <v>2682</v>
      </c>
      <c r="J495" s="1397" t="s">
        <v>539</v>
      </c>
      <c r="L495" s="1397" t="s">
        <v>2943</v>
      </c>
      <c r="M495" s="359" t="s">
        <v>2929</v>
      </c>
      <c r="N495" s="1" t="s">
        <v>3091</v>
      </c>
      <c r="O495" s="1397" t="s">
        <v>596</v>
      </c>
      <c r="Q495" s="360" t="s">
        <v>2943</v>
      </c>
      <c r="R495" s="359" t="s">
        <v>2929</v>
      </c>
      <c r="S495" s="361" t="str">
        <f t="shared" si="12"/>
        <v>CNJ4</v>
      </c>
      <c r="T495" s="1" t="s">
        <v>3091</v>
      </c>
      <c r="W495" s="363" t="s">
        <v>2931</v>
      </c>
      <c r="X495" s="359" t="s">
        <v>2929</v>
      </c>
      <c r="Y495" t="s">
        <v>3118</v>
      </c>
      <c r="Z495" s="368" t="s">
        <v>596</v>
      </c>
      <c r="AA495" s="359" t="s">
        <v>2952</v>
      </c>
      <c r="AB495" s="368" t="s">
        <v>2950</v>
      </c>
      <c r="AC495" s="375" t="s">
        <v>2933</v>
      </c>
      <c r="AD495" s="376">
        <v>0</v>
      </c>
      <c r="AE495" s="375"/>
      <c r="AF495" s="375" t="s">
        <v>2934</v>
      </c>
      <c r="AG495" s="382">
        <v>4279</v>
      </c>
      <c r="AH495" s="382">
        <v>21396</v>
      </c>
      <c r="AI495" s="359" t="s">
        <v>2953</v>
      </c>
      <c r="AJ495" s="359" t="s">
        <v>2953</v>
      </c>
      <c r="AK495" s="375" t="s">
        <v>2933</v>
      </c>
      <c r="AL495" s="386">
        <v>0</v>
      </c>
      <c r="AM495" s="375"/>
      <c r="AN495" s="375" t="s">
        <v>2934</v>
      </c>
      <c r="AO495" s="382">
        <v>4279</v>
      </c>
      <c r="AP495" s="382">
        <v>21396</v>
      </c>
      <c r="AQ495" s="359" t="s">
        <v>2953</v>
      </c>
      <c r="AR495" s="359" t="s">
        <v>2953</v>
      </c>
    </row>
    <row r="496" spans="7:44">
      <c r="G496" s="1397" t="s">
        <v>2943</v>
      </c>
      <c r="H496" t="s">
        <v>3093</v>
      </c>
      <c r="I496" t="s">
        <v>3094</v>
      </c>
      <c r="J496" s="1397" t="s">
        <v>539</v>
      </c>
      <c r="L496" s="1397" t="s">
        <v>2943</v>
      </c>
      <c r="M496" s="359" t="s">
        <v>2929</v>
      </c>
      <c r="N496" s="1" t="s">
        <v>3093</v>
      </c>
      <c r="O496" s="1397" t="s">
        <v>596</v>
      </c>
      <c r="Q496" s="360" t="s">
        <v>2943</v>
      </c>
      <c r="R496" s="359" t="s">
        <v>2929</v>
      </c>
      <c r="S496" s="361" t="str">
        <f t="shared" si="12"/>
        <v>CNJ5</v>
      </c>
      <c r="T496" s="1" t="s">
        <v>3093</v>
      </c>
      <c r="W496" s="363" t="s">
        <v>2931</v>
      </c>
      <c r="X496" s="359" t="s">
        <v>2936</v>
      </c>
      <c r="Y496" t="s">
        <v>3118</v>
      </c>
      <c r="Z496" s="368" t="s">
        <v>596</v>
      </c>
      <c r="AA496" s="359" t="s">
        <v>2952</v>
      </c>
      <c r="AB496" s="368" t="s">
        <v>2950</v>
      </c>
      <c r="AC496" s="375" t="s">
        <v>2933</v>
      </c>
      <c r="AD496" s="376">
        <v>0</v>
      </c>
      <c r="AE496" s="375"/>
      <c r="AF496" s="375" t="s">
        <v>2934</v>
      </c>
      <c r="AG496" s="382">
        <v>4279</v>
      </c>
      <c r="AH496" s="382">
        <v>21396</v>
      </c>
      <c r="AI496" s="359" t="s">
        <v>2953</v>
      </c>
      <c r="AJ496" s="359" t="s">
        <v>2953</v>
      </c>
      <c r="AK496" s="375" t="s">
        <v>2933</v>
      </c>
      <c r="AL496" s="386">
        <v>0</v>
      </c>
      <c r="AM496" s="375"/>
      <c r="AN496" s="375" t="s">
        <v>2934</v>
      </c>
      <c r="AO496" s="382">
        <v>4279</v>
      </c>
      <c r="AP496" s="382">
        <v>21396</v>
      </c>
      <c r="AQ496" s="359" t="s">
        <v>2953</v>
      </c>
      <c r="AR496" s="359" t="s">
        <v>2953</v>
      </c>
    </row>
    <row r="497" spans="7:44">
      <c r="G497" s="1397" t="s">
        <v>2943</v>
      </c>
      <c r="H497" t="s">
        <v>3095</v>
      </c>
      <c r="I497" t="s">
        <v>2555</v>
      </c>
      <c r="J497" s="1397" t="s">
        <v>539</v>
      </c>
      <c r="L497" s="1397" t="s">
        <v>2943</v>
      </c>
      <c r="M497" s="359" t="s">
        <v>2929</v>
      </c>
      <c r="N497" s="1" t="s">
        <v>3095</v>
      </c>
      <c r="O497" s="1397" t="s">
        <v>596</v>
      </c>
      <c r="Q497" s="360" t="s">
        <v>2943</v>
      </c>
      <c r="R497" s="359" t="s">
        <v>2929</v>
      </c>
      <c r="S497" s="361" t="str">
        <f t="shared" si="12"/>
        <v>CNJ6</v>
      </c>
      <c r="T497" s="1" t="s">
        <v>3095</v>
      </c>
      <c r="W497" s="363" t="s">
        <v>2931</v>
      </c>
      <c r="X497" s="359" t="s">
        <v>2938</v>
      </c>
      <c r="Y497" t="s">
        <v>3118</v>
      </c>
      <c r="Z497" s="368" t="s">
        <v>596</v>
      </c>
      <c r="AA497" s="359" t="s">
        <v>2952</v>
      </c>
      <c r="AB497" s="368" t="s">
        <v>2950</v>
      </c>
      <c r="AC497" s="375" t="s">
        <v>2933</v>
      </c>
      <c r="AD497" s="376">
        <v>0</v>
      </c>
      <c r="AE497" s="375"/>
      <c r="AF497" s="375" t="s">
        <v>2934</v>
      </c>
      <c r="AG497" s="382">
        <v>4279</v>
      </c>
      <c r="AH497" s="382">
        <v>21396</v>
      </c>
      <c r="AI497" s="359" t="s">
        <v>2953</v>
      </c>
      <c r="AJ497" s="359" t="s">
        <v>2953</v>
      </c>
      <c r="AK497" s="375" t="s">
        <v>2933</v>
      </c>
      <c r="AL497" s="386">
        <v>0</v>
      </c>
      <c r="AM497" s="375"/>
      <c r="AN497" s="375" t="s">
        <v>2934</v>
      </c>
      <c r="AO497" s="382">
        <v>4279</v>
      </c>
      <c r="AP497" s="382">
        <v>21396</v>
      </c>
      <c r="AQ497" s="359" t="s">
        <v>2953</v>
      </c>
      <c r="AR497" s="359" t="s">
        <v>2953</v>
      </c>
    </row>
    <row r="498" spans="7:44">
      <c r="G498" s="1397" t="s">
        <v>2943</v>
      </c>
      <c r="H498" t="s">
        <v>3096</v>
      </c>
      <c r="I498" t="s">
        <v>2547</v>
      </c>
      <c r="J498" s="1397" t="s">
        <v>539</v>
      </c>
      <c r="L498" s="1397" t="s">
        <v>2943</v>
      </c>
      <c r="M498" s="359" t="s">
        <v>2929</v>
      </c>
      <c r="N498" s="1" t="s">
        <v>3096</v>
      </c>
      <c r="O498" s="1397" t="s">
        <v>596</v>
      </c>
      <c r="Q498" s="360" t="s">
        <v>2943</v>
      </c>
      <c r="R498" s="359" t="s">
        <v>2929</v>
      </c>
      <c r="S498" s="361" t="str">
        <f t="shared" si="12"/>
        <v>CNJ7</v>
      </c>
      <c r="T498" s="1" t="s">
        <v>3096</v>
      </c>
      <c r="W498" s="363" t="s">
        <v>2931</v>
      </c>
      <c r="X498" s="359" t="s">
        <v>2944</v>
      </c>
      <c r="Y498" t="s">
        <v>3118</v>
      </c>
      <c r="Z498" s="368" t="s">
        <v>596</v>
      </c>
      <c r="AA498" s="359" t="s">
        <v>2952</v>
      </c>
      <c r="AB498" s="368" t="s">
        <v>2950</v>
      </c>
      <c r="AC498" s="375" t="s">
        <v>2933</v>
      </c>
      <c r="AD498" s="376">
        <v>0</v>
      </c>
      <c r="AE498" s="375"/>
      <c r="AF498" s="375" t="s">
        <v>2934</v>
      </c>
      <c r="AG498" s="382">
        <v>4279</v>
      </c>
      <c r="AH498" s="382">
        <v>21396</v>
      </c>
      <c r="AI498" s="359" t="s">
        <v>2953</v>
      </c>
      <c r="AJ498" s="359" t="s">
        <v>2953</v>
      </c>
      <c r="AK498" s="375" t="s">
        <v>2933</v>
      </c>
      <c r="AL498" s="386">
        <v>0</v>
      </c>
      <c r="AM498" s="375"/>
      <c r="AN498" s="375" t="s">
        <v>2934</v>
      </c>
      <c r="AO498" s="382">
        <v>4279</v>
      </c>
      <c r="AP498" s="382">
        <v>21396</v>
      </c>
      <c r="AQ498" s="359" t="s">
        <v>2953</v>
      </c>
      <c r="AR498" s="359" t="s">
        <v>2953</v>
      </c>
    </row>
    <row r="499" spans="7:44">
      <c r="G499" s="1397" t="s">
        <v>2943</v>
      </c>
      <c r="H499" t="s">
        <v>3097</v>
      </c>
      <c r="I499" t="s">
        <v>2508</v>
      </c>
      <c r="J499" s="1397" t="s">
        <v>539</v>
      </c>
      <c r="L499" s="1397" t="s">
        <v>2943</v>
      </c>
      <c r="M499" s="359" t="s">
        <v>2929</v>
      </c>
      <c r="N499" s="1" t="s">
        <v>3097</v>
      </c>
      <c r="O499" s="1397" t="s">
        <v>596</v>
      </c>
      <c r="Q499" s="360" t="s">
        <v>2943</v>
      </c>
      <c r="R499" s="359" t="s">
        <v>2929</v>
      </c>
      <c r="S499" s="361" t="str">
        <f t="shared" si="12"/>
        <v>CNJ8</v>
      </c>
      <c r="T499" s="1" t="s">
        <v>3097</v>
      </c>
      <c r="W499" s="363" t="s">
        <v>2931</v>
      </c>
      <c r="X499" s="359" t="s">
        <v>2941</v>
      </c>
      <c r="Y499" t="s">
        <v>3118</v>
      </c>
      <c r="Z499" s="368" t="s">
        <v>596</v>
      </c>
      <c r="AA499" s="359" t="s">
        <v>2952</v>
      </c>
      <c r="AB499" s="368" t="s">
        <v>2950</v>
      </c>
      <c r="AC499" s="375" t="s">
        <v>2933</v>
      </c>
      <c r="AD499" s="376">
        <v>0</v>
      </c>
      <c r="AE499" s="375"/>
      <c r="AF499" s="375" t="s">
        <v>2934</v>
      </c>
      <c r="AG499" s="382">
        <v>4279</v>
      </c>
      <c r="AH499" s="382">
        <v>21396</v>
      </c>
      <c r="AI499" s="359" t="s">
        <v>2953</v>
      </c>
      <c r="AJ499" s="359" t="s">
        <v>2953</v>
      </c>
      <c r="AK499" s="375" t="s">
        <v>2933</v>
      </c>
      <c r="AL499" s="386">
        <v>0</v>
      </c>
      <c r="AM499" s="375"/>
      <c r="AN499" s="375" t="s">
        <v>2934</v>
      </c>
      <c r="AO499" s="382">
        <v>4279</v>
      </c>
      <c r="AP499" s="382">
        <v>21396</v>
      </c>
      <c r="AQ499" s="359" t="s">
        <v>2953</v>
      </c>
      <c r="AR499" s="359" t="s">
        <v>2953</v>
      </c>
    </row>
    <row r="500" spans="7:44">
      <c r="G500" s="1397" t="s">
        <v>2943</v>
      </c>
      <c r="H500" t="s">
        <v>3098</v>
      </c>
      <c r="I500" t="s">
        <v>2385</v>
      </c>
      <c r="J500" s="1397" t="s">
        <v>539</v>
      </c>
      <c r="L500" s="1397" t="s">
        <v>2943</v>
      </c>
      <c r="M500" s="359" t="s">
        <v>2929</v>
      </c>
      <c r="N500" s="1" t="s">
        <v>3098</v>
      </c>
      <c r="O500" s="1397" t="s">
        <v>596</v>
      </c>
      <c r="Q500" s="360" t="s">
        <v>2943</v>
      </c>
      <c r="R500" s="359" t="s">
        <v>2929</v>
      </c>
      <c r="S500" s="361" t="str">
        <f t="shared" si="12"/>
        <v>CNJ9</v>
      </c>
      <c r="T500" s="1" t="s">
        <v>3098</v>
      </c>
      <c r="W500" s="363" t="s">
        <v>2931</v>
      </c>
      <c r="X500" s="359" t="s">
        <v>2929</v>
      </c>
      <c r="Y500" t="s">
        <v>3119</v>
      </c>
      <c r="Z500" s="368" t="s">
        <v>596</v>
      </c>
      <c r="AA500" s="359" t="s">
        <v>2952</v>
      </c>
      <c r="AB500" s="368" t="s">
        <v>2950</v>
      </c>
      <c r="AC500" s="375" t="s">
        <v>2933</v>
      </c>
      <c r="AD500" s="376">
        <v>0</v>
      </c>
      <c r="AE500" s="375"/>
      <c r="AF500" s="375" t="s">
        <v>2934</v>
      </c>
      <c r="AG500" s="382">
        <v>4279</v>
      </c>
      <c r="AH500" s="382">
        <v>21396</v>
      </c>
      <c r="AI500" s="359" t="s">
        <v>2953</v>
      </c>
      <c r="AJ500" s="359" t="s">
        <v>2953</v>
      </c>
      <c r="AK500" s="375" t="s">
        <v>2933</v>
      </c>
      <c r="AL500" s="386">
        <v>0</v>
      </c>
      <c r="AM500" s="375"/>
      <c r="AN500" s="375" t="s">
        <v>2934</v>
      </c>
      <c r="AO500" s="382">
        <v>4279</v>
      </c>
      <c r="AP500" s="382">
        <v>21396</v>
      </c>
      <c r="AQ500" s="359" t="s">
        <v>2953</v>
      </c>
      <c r="AR500" s="359" t="s">
        <v>2953</v>
      </c>
    </row>
    <row r="501" spans="7:44">
      <c r="G501" s="1397" t="s">
        <v>2943</v>
      </c>
      <c r="H501" t="s">
        <v>3100</v>
      </c>
      <c r="I501" t="s">
        <v>2502</v>
      </c>
      <c r="J501" s="1397" t="s">
        <v>539</v>
      </c>
      <c r="L501" s="1397" t="s">
        <v>2943</v>
      </c>
      <c r="M501" s="359" t="s">
        <v>2929</v>
      </c>
      <c r="N501" s="1" t="s">
        <v>3100</v>
      </c>
      <c r="O501" s="1397" t="s">
        <v>596</v>
      </c>
      <c r="Q501" s="360" t="s">
        <v>2943</v>
      </c>
      <c r="R501" s="359" t="s">
        <v>2929</v>
      </c>
      <c r="S501" s="361" t="str">
        <f t="shared" si="12"/>
        <v>CNK0</v>
      </c>
      <c r="T501" s="1" t="s">
        <v>3100</v>
      </c>
      <c r="W501" s="363" t="s">
        <v>2931</v>
      </c>
      <c r="X501" s="359" t="s">
        <v>2936</v>
      </c>
      <c r="Y501" t="s">
        <v>3119</v>
      </c>
      <c r="Z501" s="368" t="s">
        <v>596</v>
      </c>
      <c r="AA501" s="359" t="s">
        <v>2952</v>
      </c>
      <c r="AB501" s="368" t="s">
        <v>2950</v>
      </c>
      <c r="AC501" s="375" t="s">
        <v>2933</v>
      </c>
      <c r="AD501" s="376">
        <v>0</v>
      </c>
      <c r="AE501" s="375"/>
      <c r="AF501" s="375" t="s">
        <v>2934</v>
      </c>
      <c r="AG501" s="382">
        <v>4279</v>
      </c>
      <c r="AH501" s="382">
        <v>21396</v>
      </c>
      <c r="AI501" s="359" t="s">
        <v>2953</v>
      </c>
      <c r="AJ501" s="359" t="s">
        <v>2953</v>
      </c>
      <c r="AK501" s="375" t="s">
        <v>2933</v>
      </c>
      <c r="AL501" s="386">
        <v>0</v>
      </c>
      <c r="AM501" s="375"/>
      <c r="AN501" s="375" t="s">
        <v>2934</v>
      </c>
      <c r="AO501" s="382">
        <v>4279</v>
      </c>
      <c r="AP501" s="382">
        <v>21396</v>
      </c>
      <c r="AQ501" s="359" t="s">
        <v>2953</v>
      </c>
      <c r="AR501" s="359" t="s">
        <v>2953</v>
      </c>
    </row>
    <row r="502" spans="7:44">
      <c r="G502" s="1397" t="s">
        <v>2943</v>
      </c>
      <c r="H502" t="s">
        <v>3101</v>
      </c>
      <c r="I502" t="s">
        <v>2433</v>
      </c>
      <c r="J502" s="1397" t="s">
        <v>539</v>
      </c>
      <c r="L502" s="1397" t="s">
        <v>2943</v>
      </c>
      <c r="M502" s="359" t="s">
        <v>2929</v>
      </c>
      <c r="N502" s="1" t="s">
        <v>3101</v>
      </c>
      <c r="O502" s="1397" t="s">
        <v>596</v>
      </c>
      <c r="Q502" s="360" t="s">
        <v>2943</v>
      </c>
      <c r="R502" s="359" t="s">
        <v>2929</v>
      </c>
      <c r="S502" s="361" t="str">
        <f t="shared" si="12"/>
        <v>CNK1</v>
      </c>
      <c r="T502" s="1" t="s">
        <v>3101</v>
      </c>
      <c r="W502" s="363" t="s">
        <v>2931</v>
      </c>
      <c r="X502" s="359" t="s">
        <v>2938</v>
      </c>
      <c r="Y502" t="s">
        <v>3119</v>
      </c>
      <c r="Z502" s="368" t="s">
        <v>596</v>
      </c>
      <c r="AA502" s="359" t="s">
        <v>2952</v>
      </c>
      <c r="AB502" s="368" t="s">
        <v>2950</v>
      </c>
      <c r="AC502" s="375" t="s">
        <v>2933</v>
      </c>
      <c r="AD502" s="376">
        <v>0</v>
      </c>
      <c r="AE502" s="375"/>
      <c r="AF502" s="375" t="s">
        <v>2934</v>
      </c>
      <c r="AG502" s="382">
        <v>4279</v>
      </c>
      <c r="AH502" s="382">
        <v>21396</v>
      </c>
      <c r="AI502" s="359" t="s">
        <v>2953</v>
      </c>
      <c r="AJ502" s="359" t="s">
        <v>2953</v>
      </c>
      <c r="AK502" s="375" t="s">
        <v>2933</v>
      </c>
      <c r="AL502" s="386">
        <v>0</v>
      </c>
      <c r="AM502" s="375"/>
      <c r="AN502" s="375" t="s">
        <v>2934</v>
      </c>
      <c r="AO502" s="382">
        <v>4279</v>
      </c>
      <c r="AP502" s="382">
        <v>21396</v>
      </c>
      <c r="AQ502" s="359" t="s">
        <v>2953</v>
      </c>
      <c r="AR502" s="359" t="s">
        <v>2953</v>
      </c>
    </row>
    <row r="503" spans="7:44">
      <c r="G503" s="1397" t="s">
        <v>2943</v>
      </c>
      <c r="H503" t="s">
        <v>3102</v>
      </c>
      <c r="I503" t="s">
        <v>2720</v>
      </c>
      <c r="J503" s="1397" t="s">
        <v>539</v>
      </c>
      <c r="L503" s="1397" t="s">
        <v>2943</v>
      </c>
      <c r="M503" s="359" t="s">
        <v>2929</v>
      </c>
      <c r="N503" s="1" t="s">
        <v>3102</v>
      </c>
      <c r="O503" s="1397" t="s">
        <v>596</v>
      </c>
      <c r="Q503" s="360" t="s">
        <v>2943</v>
      </c>
      <c r="R503" s="359" t="s">
        <v>2929</v>
      </c>
      <c r="S503" s="361" t="str">
        <f t="shared" si="12"/>
        <v>CNK2</v>
      </c>
      <c r="T503" s="1" t="s">
        <v>3102</v>
      </c>
      <c r="W503" s="363" t="s">
        <v>2931</v>
      </c>
      <c r="X503" s="359" t="s">
        <v>2944</v>
      </c>
      <c r="Y503" t="s">
        <v>3119</v>
      </c>
      <c r="Z503" s="368" t="s">
        <v>596</v>
      </c>
      <c r="AA503" s="359" t="s">
        <v>2952</v>
      </c>
      <c r="AB503" s="368" t="s">
        <v>2950</v>
      </c>
      <c r="AC503" s="375" t="s">
        <v>2933</v>
      </c>
      <c r="AD503" s="376">
        <v>0</v>
      </c>
      <c r="AE503" s="375"/>
      <c r="AF503" s="375" t="s">
        <v>2934</v>
      </c>
      <c r="AG503" s="382">
        <v>4279</v>
      </c>
      <c r="AH503" s="382">
        <v>21396</v>
      </c>
      <c r="AI503" s="359" t="s">
        <v>2953</v>
      </c>
      <c r="AJ503" s="359" t="s">
        <v>2953</v>
      </c>
      <c r="AK503" s="375" t="s">
        <v>2933</v>
      </c>
      <c r="AL503" s="386">
        <v>0</v>
      </c>
      <c r="AM503" s="375"/>
      <c r="AN503" s="375" t="s">
        <v>2934</v>
      </c>
      <c r="AO503" s="382">
        <v>4279</v>
      </c>
      <c r="AP503" s="382">
        <v>21396</v>
      </c>
      <c r="AQ503" s="359" t="s">
        <v>2953</v>
      </c>
      <c r="AR503" s="359" t="s">
        <v>2953</v>
      </c>
    </row>
    <row r="504" spans="7:44">
      <c r="G504" s="1397" t="s">
        <v>2943</v>
      </c>
      <c r="H504" t="s">
        <v>3103</v>
      </c>
      <c r="I504" t="s">
        <v>2439</v>
      </c>
      <c r="J504" s="1397" t="s">
        <v>539</v>
      </c>
      <c r="L504" s="1397" t="s">
        <v>2943</v>
      </c>
      <c r="M504" s="359" t="s">
        <v>2929</v>
      </c>
      <c r="N504" s="1" t="s">
        <v>3103</v>
      </c>
      <c r="O504" s="1397" t="s">
        <v>596</v>
      </c>
      <c r="Q504" s="360" t="s">
        <v>2943</v>
      </c>
      <c r="R504" s="359" t="s">
        <v>2929</v>
      </c>
      <c r="S504" s="361" t="str">
        <f t="shared" si="12"/>
        <v>CNK3</v>
      </c>
      <c r="T504" s="1" t="s">
        <v>3103</v>
      </c>
      <c r="W504" s="363" t="s">
        <v>2931</v>
      </c>
      <c r="X504" s="359" t="s">
        <v>2941</v>
      </c>
      <c r="Y504" t="s">
        <v>3119</v>
      </c>
      <c r="Z504" s="368" t="s">
        <v>596</v>
      </c>
      <c r="AA504" s="359" t="s">
        <v>2952</v>
      </c>
      <c r="AB504" s="368" t="s">
        <v>2950</v>
      </c>
      <c r="AC504" s="375" t="s">
        <v>2933</v>
      </c>
      <c r="AD504" s="376">
        <v>0</v>
      </c>
      <c r="AE504" s="375"/>
      <c r="AF504" s="375" t="s">
        <v>2934</v>
      </c>
      <c r="AG504" s="382">
        <v>4279</v>
      </c>
      <c r="AH504" s="382">
        <v>21396</v>
      </c>
      <c r="AI504" s="359" t="s">
        <v>2953</v>
      </c>
      <c r="AJ504" s="359" t="s">
        <v>2953</v>
      </c>
      <c r="AK504" s="375" t="s">
        <v>2933</v>
      </c>
      <c r="AL504" s="386">
        <v>0</v>
      </c>
      <c r="AM504" s="375"/>
      <c r="AN504" s="375" t="s">
        <v>2934</v>
      </c>
      <c r="AO504" s="382">
        <v>4279</v>
      </c>
      <c r="AP504" s="382">
        <v>21396</v>
      </c>
      <c r="AQ504" s="359" t="s">
        <v>2953</v>
      </c>
      <c r="AR504" s="359" t="s">
        <v>2953</v>
      </c>
    </row>
    <row r="505" spans="7:44">
      <c r="G505" s="1397" t="s">
        <v>2943</v>
      </c>
      <c r="H505" t="s">
        <v>3104</v>
      </c>
      <c r="I505" t="s">
        <v>2435</v>
      </c>
      <c r="J505" s="1397" t="s">
        <v>539</v>
      </c>
      <c r="L505" s="1397" t="s">
        <v>2943</v>
      </c>
      <c r="M505" s="359" t="s">
        <v>2929</v>
      </c>
      <c r="N505" s="1" t="s">
        <v>3104</v>
      </c>
      <c r="O505" s="1397" t="s">
        <v>596</v>
      </c>
      <c r="Q505" s="360" t="s">
        <v>2943</v>
      </c>
      <c r="R505" s="359" t="s">
        <v>2929</v>
      </c>
      <c r="S505" s="361" t="str">
        <f t="shared" si="12"/>
        <v>CNK4</v>
      </c>
      <c r="T505" s="1" t="s">
        <v>3104</v>
      </c>
      <c r="W505" s="363" t="s">
        <v>2931</v>
      </c>
      <c r="X505" s="359" t="s">
        <v>2929</v>
      </c>
      <c r="Y505" t="s">
        <v>3120</v>
      </c>
      <c r="Z505" s="368" t="s">
        <v>596</v>
      </c>
      <c r="AA505" s="359" t="s">
        <v>2952</v>
      </c>
      <c r="AB505" s="368" t="s">
        <v>2950</v>
      </c>
      <c r="AC505" s="375" t="s">
        <v>2933</v>
      </c>
      <c r="AD505" s="376">
        <v>0</v>
      </c>
      <c r="AE505" s="375"/>
      <c r="AF505" s="375" t="s">
        <v>2934</v>
      </c>
      <c r="AG505" s="382">
        <v>4279</v>
      </c>
      <c r="AH505" s="382">
        <v>21396</v>
      </c>
      <c r="AI505" s="359" t="s">
        <v>2953</v>
      </c>
      <c r="AJ505" s="359" t="s">
        <v>2953</v>
      </c>
      <c r="AK505" s="375" t="s">
        <v>2933</v>
      </c>
      <c r="AL505" s="386">
        <v>0</v>
      </c>
      <c r="AM505" s="375"/>
      <c r="AN505" s="375" t="s">
        <v>2934</v>
      </c>
      <c r="AO505" s="382">
        <v>4279</v>
      </c>
      <c r="AP505" s="382">
        <v>21396</v>
      </c>
      <c r="AQ505" s="359" t="s">
        <v>2953</v>
      </c>
      <c r="AR505" s="359" t="s">
        <v>2953</v>
      </c>
    </row>
    <row r="506" spans="7:44">
      <c r="G506" s="1397" t="s">
        <v>2943</v>
      </c>
      <c r="H506" t="s">
        <v>3106</v>
      </c>
      <c r="I506" t="s">
        <v>2650</v>
      </c>
      <c r="J506" s="1397" t="s">
        <v>539</v>
      </c>
      <c r="L506" s="1397" t="s">
        <v>2943</v>
      </c>
      <c r="M506" s="359" t="s">
        <v>2929</v>
      </c>
      <c r="N506" s="1" t="s">
        <v>3106</v>
      </c>
      <c r="O506" s="1397" t="s">
        <v>596</v>
      </c>
      <c r="Q506" s="360" t="s">
        <v>2943</v>
      </c>
      <c r="R506" s="359" t="s">
        <v>2929</v>
      </c>
      <c r="S506" s="361" t="str">
        <f t="shared" si="12"/>
        <v>CNK5</v>
      </c>
      <c r="T506" s="1" t="s">
        <v>3106</v>
      </c>
      <c r="W506" s="363" t="s">
        <v>2931</v>
      </c>
      <c r="X506" s="359" t="s">
        <v>2936</v>
      </c>
      <c r="Y506" t="s">
        <v>3120</v>
      </c>
      <c r="Z506" s="368" t="s">
        <v>596</v>
      </c>
      <c r="AA506" s="359" t="s">
        <v>2952</v>
      </c>
      <c r="AB506" s="368" t="s">
        <v>2950</v>
      </c>
      <c r="AC506" s="375" t="s">
        <v>2933</v>
      </c>
      <c r="AD506" s="376">
        <v>0</v>
      </c>
      <c r="AE506" s="375"/>
      <c r="AF506" s="375" t="s">
        <v>2934</v>
      </c>
      <c r="AG506" s="382">
        <v>4279</v>
      </c>
      <c r="AH506" s="382">
        <v>21396</v>
      </c>
      <c r="AI506" s="359" t="s">
        <v>2953</v>
      </c>
      <c r="AJ506" s="359" t="s">
        <v>2953</v>
      </c>
      <c r="AK506" s="375" t="s">
        <v>2933</v>
      </c>
      <c r="AL506" s="386">
        <v>0</v>
      </c>
      <c r="AM506" s="375"/>
      <c r="AN506" s="375" t="s">
        <v>2934</v>
      </c>
      <c r="AO506" s="382">
        <v>4279</v>
      </c>
      <c r="AP506" s="382">
        <v>21396</v>
      </c>
      <c r="AQ506" s="359" t="s">
        <v>2953</v>
      </c>
      <c r="AR506" s="359" t="s">
        <v>2953</v>
      </c>
    </row>
    <row r="507" spans="7:44">
      <c r="G507" s="1397" t="s">
        <v>2943</v>
      </c>
      <c r="H507" t="s">
        <v>3107</v>
      </c>
      <c r="I507" t="s">
        <v>2443</v>
      </c>
      <c r="J507" s="1397" t="s">
        <v>539</v>
      </c>
      <c r="L507" s="1397" t="s">
        <v>2943</v>
      </c>
      <c r="M507" s="359" t="s">
        <v>2929</v>
      </c>
      <c r="N507" s="1" t="s">
        <v>3107</v>
      </c>
      <c r="O507" s="1397" t="s">
        <v>596</v>
      </c>
      <c r="Q507" s="360" t="s">
        <v>2943</v>
      </c>
      <c r="R507" s="359" t="s">
        <v>2929</v>
      </c>
      <c r="S507" s="361" t="str">
        <f t="shared" si="12"/>
        <v>CNK6</v>
      </c>
      <c r="T507" s="1" t="s">
        <v>3107</v>
      </c>
      <c r="W507" s="363" t="s">
        <v>2931</v>
      </c>
      <c r="X507" s="359" t="s">
        <v>2938</v>
      </c>
      <c r="Y507" t="s">
        <v>3120</v>
      </c>
      <c r="Z507" s="368" t="s">
        <v>596</v>
      </c>
      <c r="AA507" s="359" t="s">
        <v>2952</v>
      </c>
      <c r="AB507" s="368" t="s">
        <v>2950</v>
      </c>
      <c r="AC507" s="375" t="s">
        <v>2933</v>
      </c>
      <c r="AD507" s="376">
        <v>0</v>
      </c>
      <c r="AE507" s="375"/>
      <c r="AF507" s="375" t="s">
        <v>2934</v>
      </c>
      <c r="AG507" s="382">
        <v>4279</v>
      </c>
      <c r="AH507" s="382">
        <v>21396</v>
      </c>
      <c r="AI507" s="359" t="s">
        <v>2953</v>
      </c>
      <c r="AJ507" s="359" t="s">
        <v>2953</v>
      </c>
      <c r="AK507" s="375" t="s">
        <v>2933</v>
      </c>
      <c r="AL507" s="386">
        <v>0</v>
      </c>
      <c r="AM507" s="375"/>
      <c r="AN507" s="375" t="s">
        <v>2934</v>
      </c>
      <c r="AO507" s="382">
        <v>4279</v>
      </c>
      <c r="AP507" s="382">
        <v>21396</v>
      </c>
      <c r="AQ507" s="359" t="s">
        <v>2953</v>
      </c>
      <c r="AR507" s="359" t="s">
        <v>2953</v>
      </c>
    </row>
    <row r="508" spans="7:44">
      <c r="G508" s="1397" t="s">
        <v>2943</v>
      </c>
      <c r="H508" t="s">
        <v>3108</v>
      </c>
      <c r="I508" t="s">
        <v>2561</v>
      </c>
      <c r="J508" s="1397" t="s">
        <v>539</v>
      </c>
      <c r="L508" s="1397" t="s">
        <v>2943</v>
      </c>
      <c r="M508" s="359" t="s">
        <v>2929</v>
      </c>
      <c r="N508" s="1" t="s">
        <v>3108</v>
      </c>
      <c r="O508" s="1397" t="s">
        <v>596</v>
      </c>
      <c r="Q508" s="360" t="s">
        <v>2943</v>
      </c>
      <c r="R508" s="359" t="s">
        <v>2929</v>
      </c>
      <c r="S508" s="361" t="str">
        <f t="shared" si="12"/>
        <v>CNK7</v>
      </c>
      <c r="T508" s="1" t="s">
        <v>3108</v>
      </c>
      <c r="W508" s="363" t="s">
        <v>2931</v>
      </c>
      <c r="X508" s="359" t="s">
        <v>2944</v>
      </c>
      <c r="Y508" t="s">
        <v>3120</v>
      </c>
      <c r="Z508" s="368" t="s">
        <v>596</v>
      </c>
      <c r="AA508" s="359" t="s">
        <v>2952</v>
      </c>
      <c r="AB508" s="368" t="s">
        <v>2950</v>
      </c>
      <c r="AC508" s="375" t="s">
        <v>2933</v>
      </c>
      <c r="AD508" s="376">
        <v>0</v>
      </c>
      <c r="AE508" s="375"/>
      <c r="AF508" s="375" t="s">
        <v>2934</v>
      </c>
      <c r="AG508" s="382">
        <v>4279</v>
      </c>
      <c r="AH508" s="382">
        <v>21396</v>
      </c>
      <c r="AI508" s="359" t="s">
        <v>2953</v>
      </c>
      <c r="AJ508" s="359" t="s">
        <v>2953</v>
      </c>
      <c r="AK508" s="375" t="s">
        <v>2933</v>
      </c>
      <c r="AL508" s="386">
        <v>0</v>
      </c>
      <c r="AM508" s="375"/>
      <c r="AN508" s="375" t="s">
        <v>2934</v>
      </c>
      <c r="AO508" s="382">
        <v>4279</v>
      </c>
      <c r="AP508" s="382">
        <v>21396</v>
      </c>
      <c r="AQ508" s="359" t="s">
        <v>2953</v>
      </c>
      <c r="AR508" s="359" t="s">
        <v>2953</v>
      </c>
    </row>
    <row r="509" spans="7:44">
      <c r="G509" s="1397" t="s">
        <v>2943</v>
      </c>
      <c r="H509" t="s">
        <v>3109</v>
      </c>
      <c r="I509" t="s">
        <v>2705</v>
      </c>
      <c r="J509" s="1397" t="s">
        <v>539</v>
      </c>
      <c r="L509" s="1397" t="s">
        <v>2943</v>
      </c>
      <c r="M509" s="359" t="s">
        <v>2929</v>
      </c>
      <c r="N509" s="1" t="s">
        <v>3109</v>
      </c>
      <c r="O509" s="1397" t="s">
        <v>596</v>
      </c>
      <c r="Q509" s="360" t="s">
        <v>2943</v>
      </c>
      <c r="R509" s="359" t="s">
        <v>2929</v>
      </c>
      <c r="S509" s="361" t="str">
        <f t="shared" si="12"/>
        <v>CNK8</v>
      </c>
      <c r="T509" s="1" t="s">
        <v>3109</v>
      </c>
      <c r="W509" s="363" t="s">
        <v>2931</v>
      </c>
      <c r="X509" s="359" t="s">
        <v>2941</v>
      </c>
      <c r="Y509" t="s">
        <v>3120</v>
      </c>
      <c r="Z509" s="368" t="s">
        <v>596</v>
      </c>
      <c r="AA509" s="359" t="s">
        <v>2952</v>
      </c>
      <c r="AB509" s="368" t="s">
        <v>2950</v>
      </c>
      <c r="AC509" s="375" t="s">
        <v>2933</v>
      </c>
      <c r="AD509" s="376">
        <v>0</v>
      </c>
      <c r="AE509" s="375"/>
      <c r="AF509" s="375" t="s">
        <v>2934</v>
      </c>
      <c r="AG509" s="382">
        <v>4279</v>
      </c>
      <c r="AH509" s="382">
        <v>21396</v>
      </c>
      <c r="AI509" s="359" t="s">
        <v>2953</v>
      </c>
      <c r="AJ509" s="359" t="s">
        <v>2953</v>
      </c>
      <c r="AK509" s="375" t="s">
        <v>2933</v>
      </c>
      <c r="AL509" s="386">
        <v>0</v>
      </c>
      <c r="AM509" s="375"/>
      <c r="AN509" s="375" t="s">
        <v>2934</v>
      </c>
      <c r="AO509" s="382">
        <v>4279</v>
      </c>
      <c r="AP509" s="382">
        <v>21396</v>
      </c>
      <c r="AQ509" s="359" t="s">
        <v>2953</v>
      </c>
      <c r="AR509" s="359" t="s">
        <v>2953</v>
      </c>
    </row>
    <row r="510" spans="23:44">
      <c r="W510" s="363" t="s">
        <v>2931</v>
      </c>
      <c r="X510" s="359" t="s">
        <v>2929</v>
      </c>
      <c r="Y510" t="s">
        <v>3121</v>
      </c>
      <c r="Z510" s="368" t="s">
        <v>596</v>
      </c>
      <c r="AA510" s="359" t="s">
        <v>2952</v>
      </c>
      <c r="AB510" s="368" t="s">
        <v>2950</v>
      </c>
      <c r="AC510" s="375" t="s">
        <v>2933</v>
      </c>
      <c r="AD510" s="376">
        <v>0</v>
      </c>
      <c r="AE510" s="375"/>
      <c r="AF510" s="375" t="s">
        <v>2934</v>
      </c>
      <c r="AG510" s="382">
        <v>4279</v>
      </c>
      <c r="AH510" s="382">
        <v>21396</v>
      </c>
      <c r="AI510" s="359" t="s">
        <v>2953</v>
      </c>
      <c r="AJ510" s="359" t="s">
        <v>2953</v>
      </c>
      <c r="AK510" s="375" t="s">
        <v>2933</v>
      </c>
      <c r="AL510" s="386">
        <v>0</v>
      </c>
      <c r="AM510" s="375"/>
      <c r="AN510" s="375" t="s">
        <v>2934</v>
      </c>
      <c r="AO510" s="382">
        <v>4279</v>
      </c>
      <c r="AP510" s="382">
        <v>21396</v>
      </c>
      <c r="AQ510" s="359" t="s">
        <v>2953</v>
      </c>
      <c r="AR510" s="359" t="s">
        <v>2953</v>
      </c>
    </row>
    <row r="511" spans="23:44">
      <c r="W511" s="363" t="s">
        <v>2931</v>
      </c>
      <c r="X511" s="359" t="s">
        <v>2936</v>
      </c>
      <c r="Y511" t="s">
        <v>3121</v>
      </c>
      <c r="Z511" s="368" t="s">
        <v>596</v>
      </c>
      <c r="AA511" s="359" t="s">
        <v>2952</v>
      </c>
      <c r="AB511" s="368" t="s">
        <v>2950</v>
      </c>
      <c r="AC511" s="375" t="s">
        <v>2933</v>
      </c>
      <c r="AD511" s="376">
        <v>0</v>
      </c>
      <c r="AE511" s="375"/>
      <c r="AF511" s="375" t="s">
        <v>2934</v>
      </c>
      <c r="AG511" s="382">
        <v>4279</v>
      </c>
      <c r="AH511" s="382">
        <v>21396</v>
      </c>
      <c r="AI511" s="359" t="s">
        <v>2953</v>
      </c>
      <c r="AJ511" s="359" t="s">
        <v>2953</v>
      </c>
      <c r="AK511" s="375" t="s">
        <v>2933</v>
      </c>
      <c r="AL511" s="386">
        <v>0</v>
      </c>
      <c r="AM511" s="375"/>
      <c r="AN511" s="375" t="s">
        <v>2934</v>
      </c>
      <c r="AO511" s="382">
        <v>4279</v>
      </c>
      <c r="AP511" s="382">
        <v>21396</v>
      </c>
      <c r="AQ511" s="359" t="s">
        <v>2953</v>
      </c>
      <c r="AR511" s="359" t="s">
        <v>2953</v>
      </c>
    </row>
    <row r="512" spans="23:44">
      <c r="W512" s="363" t="s">
        <v>2931</v>
      </c>
      <c r="X512" s="359" t="s">
        <v>2938</v>
      </c>
      <c r="Y512" t="s">
        <v>3121</v>
      </c>
      <c r="Z512" s="368" t="s">
        <v>596</v>
      </c>
      <c r="AA512" s="359" t="s">
        <v>2952</v>
      </c>
      <c r="AB512" s="368" t="s">
        <v>2950</v>
      </c>
      <c r="AC512" s="375" t="s">
        <v>2933</v>
      </c>
      <c r="AD512" s="376">
        <v>0</v>
      </c>
      <c r="AE512" s="375"/>
      <c r="AF512" s="375" t="s">
        <v>2934</v>
      </c>
      <c r="AG512" s="382">
        <v>4279</v>
      </c>
      <c r="AH512" s="382">
        <v>21396</v>
      </c>
      <c r="AI512" s="359" t="s">
        <v>2953</v>
      </c>
      <c r="AJ512" s="359" t="s">
        <v>2953</v>
      </c>
      <c r="AK512" s="375" t="s">
        <v>2933</v>
      </c>
      <c r="AL512" s="386">
        <v>0</v>
      </c>
      <c r="AM512" s="375"/>
      <c r="AN512" s="375" t="s">
        <v>2934</v>
      </c>
      <c r="AO512" s="382">
        <v>4279</v>
      </c>
      <c r="AP512" s="382">
        <v>21396</v>
      </c>
      <c r="AQ512" s="359" t="s">
        <v>2953</v>
      </c>
      <c r="AR512" s="359" t="s">
        <v>2953</v>
      </c>
    </row>
    <row r="513" spans="23:44">
      <c r="W513" s="363" t="s">
        <v>2931</v>
      </c>
      <c r="X513" s="359" t="s">
        <v>2944</v>
      </c>
      <c r="Y513" t="s">
        <v>3121</v>
      </c>
      <c r="Z513" s="368" t="s">
        <v>596</v>
      </c>
      <c r="AA513" s="359" t="s">
        <v>2952</v>
      </c>
      <c r="AB513" s="368" t="s">
        <v>2950</v>
      </c>
      <c r="AC513" s="375" t="s">
        <v>2933</v>
      </c>
      <c r="AD513" s="376">
        <v>0</v>
      </c>
      <c r="AE513" s="375"/>
      <c r="AF513" s="375" t="s">
        <v>2934</v>
      </c>
      <c r="AG513" s="382">
        <v>4279</v>
      </c>
      <c r="AH513" s="382">
        <v>21396</v>
      </c>
      <c r="AI513" s="359" t="s">
        <v>2953</v>
      </c>
      <c r="AJ513" s="359" t="s">
        <v>2953</v>
      </c>
      <c r="AK513" s="375" t="s">
        <v>2933</v>
      </c>
      <c r="AL513" s="386">
        <v>0</v>
      </c>
      <c r="AM513" s="375"/>
      <c r="AN513" s="375" t="s">
        <v>2934</v>
      </c>
      <c r="AO513" s="382">
        <v>4279</v>
      </c>
      <c r="AP513" s="382">
        <v>21396</v>
      </c>
      <c r="AQ513" s="359" t="s">
        <v>2953</v>
      </c>
      <c r="AR513" s="359" t="s">
        <v>2953</v>
      </c>
    </row>
    <row r="514" spans="23:44">
      <c r="W514" s="363" t="s">
        <v>2931</v>
      </c>
      <c r="X514" s="359" t="s">
        <v>2941</v>
      </c>
      <c r="Y514" t="s">
        <v>3121</v>
      </c>
      <c r="Z514" s="368" t="s">
        <v>596</v>
      </c>
      <c r="AA514" s="359" t="s">
        <v>2952</v>
      </c>
      <c r="AB514" s="368" t="s">
        <v>2950</v>
      </c>
      <c r="AC514" s="375" t="s">
        <v>2933</v>
      </c>
      <c r="AD514" s="376">
        <v>0</v>
      </c>
      <c r="AE514" s="375"/>
      <c r="AF514" s="375" t="s">
        <v>2934</v>
      </c>
      <c r="AG514" s="382">
        <v>4279</v>
      </c>
      <c r="AH514" s="382">
        <v>21396</v>
      </c>
      <c r="AI514" s="359" t="s">
        <v>2953</v>
      </c>
      <c r="AJ514" s="359" t="s">
        <v>2953</v>
      </c>
      <c r="AK514" s="375" t="s">
        <v>2933</v>
      </c>
      <c r="AL514" s="386">
        <v>0</v>
      </c>
      <c r="AM514" s="375"/>
      <c r="AN514" s="375" t="s">
        <v>2934</v>
      </c>
      <c r="AO514" s="382">
        <v>4279</v>
      </c>
      <c r="AP514" s="382">
        <v>21396</v>
      </c>
      <c r="AQ514" s="359" t="s">
        <v>2953</v>
      </c>
      <c r="AR514" s="359" t="s">
        <v>2953</v>
      </c>
    </row>
    <row r="515" spans="23:44">
      <c r="W515" s="363" t="s">
        <v>2931</v>
      </c>
      <c r="X515" s="359" t="s">
        <v>2929</v>
      </c>
      <c r="Y515" t="s">
        <v>3122</v>
      </c>
      <c r="Z515" s="368" t="s">
        <v>596</v>
      </c>
      <c r="AA515" s="359" t="s">
        <v>2952</v>
      </c>
      <c r="AB515" s="368" t="s">
        <v>2950</v>
      </c>
      <c r="AC515" s="375" t="s">
        <v>2933</v>
      </c>
      <c r="AD515" s="376">
        <v>0</v>
      </c>
      <c r="AE515" s="375"/>
      <c r="AF515" s="375" t="s">
        <v>2934</v>
      </c>
      <c r="AG515" s="382">
        <v>4279</v>
      </c>
      <c r="AH515" s="382">
        <v>21396</v>
      </c>
      <c r="AI515" s="359" t="s">
        <v>2953</v>
      </c>
      <c r="AJ515" s="359" t="s">
        <v>2953</v>
      </c>
      <c r="AK515" s="375" t="s">
        <v>2933</v>
      </c>
      <c r="AL515" s="386">
        <v>0</v>
      </c>
      <c r="AM515" s="375"/>
      <c r="AN515" s="375" t="s">
        <v>2934</v>
      </c>
      <c r="AO515" s="382">
        <v>4279</v>
      </c>
      <c r="AP515" s="382">
        <v>21396</v>
      </c>
      <c r="AQ515" s="359" t="s">
        <v>2953</v>
      </c>
      <c r="AR515" s="359" t="s">
        <v>2953</v>
      </c>
    </row>
    <row r="516" spans="23:44">
      <c r="W516" s="363" t="s">
        <v>2931</v>
      </c>
      <c r="X516" s="359" t="s">
        <v>2936</v>
      </c>
      <c r="Y516" t="s">
        <v>3122</v>
      </c>
      <c r="Z516" s="368" t="s">
        <v>596</v>
      </c>
      <c r="AA516" s="359" t="s">
        <v>2952</v>
      </c>
      <c r="AB516" s="368" t="s">
        <v>2950</v>
      </c>
      <c r="AC516" s="375" t="s">
        <v>2933</v>
      </c>
      <c r="AD516" s="376">
        <v>0</v>
      </c>
      <c r="AE516" s="375"/>
      <c r="AF516" s="375" t="s">
        <v>2934</v>
      </c>
      <c r="AG516" s="382">
        <v>4279</v>
      </c>
      <c r="AH516" s="382">
        <v>21396</v>
      </c>
      <c r="AI516" s="359" t="s">
        <v>2953</v>
      </c>
      <c r="AJ516" s="359" t="s">
        <v>2953</v>
      </c>
      <c r="AK516" s="375" t="s">
        <v>2933</v>
      </c>
      <c r="AL516" s="386">
        <v>0</v>
      </c>
      <c r="AM516" s="375"/>
      <c r="AN516" s="375" t="s">
        <v>2934</v>
      </c>
      <c r="AO516" s="382">
        <v>4279</v>
      </c>
      <c r="AP516" s="382">
        <v>21396</v>
      </c>
      <c r="AQ516" s="359" t="s">
        <v>2953</v>
      </c>
      <c r="AR516" s="359" t="s">
        <v>2953</v>
      </c>
    </row>
    <row r="517" spans="23:44">
      <c r="W517" s="363" t="s">
        <v>2931</v>
      </c>
      <c r="X517" s="359" t="s">
        <v>2938</v>
      </c>
      <c r="Y517" t="s">
        <v>3122</v>
      </c>
      <c r="Z517" s="368" t="s">
        <v>596</v>
      </c>
      <c r="AA517" s="359" t="s">
        <v>2952</v>
      </c>
      <c r="AB517" s="368" t="s">
        <v>2950</v>
      </c>
      <c r="AC517" s="375" t="s">
        <v>2933</v>
      </c>
      <c r="AD517" s="376">
        <v>0</v>
      </c>
      <c r="AE517" s="375"/>
      <c r="AF517" s="375" t="s">
        <v>2934</v>
      </c>
      <c r="AG517" s="382">
        <v>4279</v>
      </c>
      <c r="AH517" s="382">
        <v>21396</v>
      </c>
      <c r="AI517" s="359" t="s">
        <v>2953</v>
      </c>
      <c r="AJ517" s="359" t="s">
        <v>2953</v>
      </c>
      <c r="AK517" s="375" t="s">
        <v>2933</v>
      </c>
      <c r="AL517" s="386">
        <v>0</v>
      </c>
      <c r="AM517" s="375"/>
      <c r="AN517" s="375" t="s">
        <v>2934</v>
      </c>
      <c r="AO517" s="382">
        <v>4279</v>
      </c>
      <c r="AP517" s="382">
        <v>21396</v>
      </c>
      <c r="AQ517" s="359" t="s">
        <v>2953</v>
      </c>
      <c r="AR517" s="359" t="s">
        <v>2953</v>
      </c>
    </row>
    <row r="518" spans="23:44">
      <c r="W518" s="363" t="s">
        <v>2931</v>
      </c>
      <c r="X518" s="359" t="s">
        <v>2944</v>
      </c>
      <c r="Y518" t="s">
        <v>3122</v>
      </c>
      <c r="Z518" s="368" t="s">
        <v>596</v>
      </c>
      <c r="AA518" s="359" t="s">
        <v>2952</v>
      </c>
      <c r="AB518" s="368" t="s">
        <v>2950</v>
      </c>
      <c r="AC518" s="375" t="s">
        <v>2933</v>
      </c>
      <c r="AD518" s="376">
        <v>0</v>
      </c>
      <c r="AE518" s="375"/>
      <c r="AF518" s="375" t="s">
        <v>2934</v>
      </c>
      <c r="AG518" s="382">
        <v>4279</v>
      </c>
      <c r="AH518" s="382">
        <v>21396</v>
      </c>
      <c r="AI518" s="359" t="s">
        <v>2953</v>
      </c>
      <c r="AJ518" s="359" t="s">
        <v>2953</v>
      </c>
      <c r="AK518" s="375" t="s">
        <v>2933</v>
      </c>
      <c r="AL518" s="386">
        <v>0</v>
      </c>
      <c r="AM518" s="375"/>
      <c r="AN518" s="375" t="s">
        <v>2934</v>
      </c>
      <c r="AO518" s="382">
        <v>4279</v>
      </c>
      <c r="AP518" s="382">
        <v>21396</v>
      </c>
      <c r="AQ518" s="359" t="s">
        <v>2953</v>
      </c>
      <c r="AR518" s="359" t="s">
        <v>2953</v>
      </c>
    </row>
    <row r="519" spans="23:44">
      <c r="W519" s="363" t="s">
        <v>2931</v>
      </c>
      <c r="X519" s="359" t="s">
        <v>2941</v>
      </c>
      <c r="Y519" t="s">
        <v>3122</v>
      </c>
      <c r="Z519" s="368" t="s">
        <v>596</v>
      </c>
      <c r="AA519" s="359" t="s">
        <v>2952</v>
      </c>
      <c r="AB519" s="368" t="s">
        <v>2950</v>
      </c>
      <c r="AC519" s="375" t="s">
        <v>2933</v>
      </c>
      <c r="AD519" s="376">
        <v>0</v>
      </c>
      <c r="AE519" s="375"/>
      <c r="AF519" s="375" t="s">
        <v>2934</v>
      </c>
      <c r="AG519" s="382">
        <v>4279</v>
      </c>
      <c r="AH519" s="382">
        <v>21396</v>
      </c>
      <c r="AI519" s="359" t="s">
        <v>2953</v>
      </c>
      <c r="AJ519" s="359" t="s">
        <v>2953</v>
      </c>
      <c r="AK519" s="375" t="s">
        <v>2933</v>
      </c>
      <c r="AL519" s="386">
        <v>0</v>
      </c>
      <c r="AM519" s="375"/>
      <c r="AN519" s="375" t="s">
        <v>2934</v>
      </c>
      <c r="AO519" s="382">
        <v>4279</v>
      </c>
      <c r="AP519" s="382">
        <v>21396</v>
      </c>
      <c r="AQ519" s="359" t="s">
        <v>2953</v>
      </c>
      <c r="AR519" s="359" t="s">
        <v>2953</v>
      </c>
    </row>
    <row r="520" spans="23:44">
      <c r="W520" s="363" t="s">
        <v>2931</v>
      </c>
      <c r="X520" s="359" t="s">
        <v>2929</v>
      </c>
      <c r="Y520" t="s">
        <v>3123</v>
      </c>
      <c r="Z520" s="368" t="s">
        <v>596</v>
      </c>
      <c r="AA520" s="359" t="s">
        <v>2952</v>
      </c>
      <c r="AB520" s="368" t="s">
        <v>2950</v>
      </c>
      <c r="AC520" s="375" t="s">
        <v>2933</v>
      </c>
      <c r="AD520" s="376">
        <v>0</v>
      </c>
      <c r="AE520" s="375"/>
      <c r="AF520" s="375" t="s">
        <v>2934</v>
      </c>
      <c r="AG520" s="382">
        <v>4279</v>
      </c>
      <c r="AH520" s="382">
        <v>21396</v>
      </c>
      <c r="AI520" s="359" t="s">
        <v>2953</v>
      </c>
      <c r="AJ520" s="359" t="s">
        <v>2953</v>
      </c>
      <c r="AK520" s="375" t="s">
        <v>2933</v>
      </c>
      <c r="AL520" s="386">
        <v>0</v>
      </c>
      <c r="AM520" s="375"/>
      <c r="AN520" s="375" t="s">
        <v>2934</v>
      </c>
      <c r="AO520" s="382">
        <v>4279</v>
      </c>
      <c r="AP520" s="382">
        <v>21396</v>
      </c>
      <c r="AQ520" s="359" t="s">
        <v>2953</v>
      </c>
      <c r="AR520" s="359" t="s">
        <v>2953</v>
      </c>
    </row>
    <row r="521" spans="23:44">
      <c r="W521" s="363" t="s">
        <v>2931</v>
      </c>
      <c r="X521" s="359" t="s">
        <v>2936</v>
      </c>
      <c r="Y521" t="s">
        <v>3123</v>
      </c>
      <c r="Z521" s="368" t="s">
        <v>596</v>
      </c>
      <c r="AA521" s="359" t="s">
        <v>2952</v>
      </c>
      <c r="AB521" s="368" t="s">
        <v>2950</v>
      </c>
      <c r="AC521" s="375" t="s">
        <v>2933</v>
      </c>
      <c r="AD521" s="376">
        <v>0</v>
      </c>
      <c r="AE521" s="375"/>
      <c r="AF521" s="375" t="s">
        <v>2934</v>
      </c>
      <c r="AG521" s="382">
        <v>4279</v>
      </c>
      <c r="AH521" s="382">
        <v>21396</v>
      </c>
      <c r="AI521" s="359" t="s">
        <v>2953</v>
      </c>
      <c r="AJ521" s="359" t="s">
        <v>2953</v>
      </c>
      <c r="AK521" s="375" t="s">
        <v>2933</v>
      </c>
      <c r="AL521" s="386">
        <v>0</v>
      </c>
      <c r="AM521" s="375"/>
      <c r="AN521" s="375" t="s">
        <v>2934</v>
      </c>
      <c r="AO521" s="382">
        <v>4279</v>
      </c>
      <c r="AP521" s="382">
        <v>21396</v>
      </c>
      <c r="AQ521" s="359" t="s">
        <v>2953</v>
      </c>
      <c r="AR521" s="359" t="s">
        <v>2953</v>
      </c>
    </row>
    <row r="522" spans="23:44">
      <c r="W522" s="363" t="s">
        <v>2931</v>
      </c>
      <c r="X522" s="359" t="s">
        <v>2938</v>
      </c>
      <c r="Y522" t="s">
        <v>3123</v>
      </c>
      <c r="Z522" s="368" t="s">
        <v>596</v>
      </c>
      <c r="AA522" s="359" t="s">
        <v>2952</v>
      </c>
      <c r="AB522" s="368" t="s">
        <v>2950</v>
      </c>
      <c r="AC522" s="375" t="s">
        <v>2933</v>
      </c>
      <c r="AD522" s="376">
        <v>0</v>
      </c>
      <c r="AE522" s="375"/>
      <c r="AF522" s="375" t="s">
        <v>2934</v>
      </c>
      <c r="AG522" s="382">
        <v>4279</v>
      </c>
      <c r="AH522" s="382">
        <v>21396</v>
      </c>
      <c r="AI522" s="359" t="s">
        <v>2953</v>
      </c>
      <c r="AJ522" s="359" t="s">
        <v>2953</v>
      </c>
      <c r="AK522" s="375" t="s">
        <v>2933</v>
      </c>
      <c r="AL522" s="386">
        <v>0</v>
      </c>
      <c r="AM522" s="375"/>
      <c r="AN522" s="375" t="s">
        <v>2934</v>
      </c>
      <c r="AO522" s="382">
        <v>4279</v>
      </c>
      <c r="AP522" s="382">
        <v>21396</v>
      </c>
      <c r="AQ522" s="359" t="s">
        <v>2953</v>
      </c>
      <c r="AR522" s="359" t="s">
        <v>2953</v>
      </c>
    </row>
    <row r="523" spans="23:44">
      <c r="W523" s="363" t="s">
        <v>2931</v>
      </c>
      <c r="X523" s="359" t="s">
        <v>2944</v>
      </c>
      <c r="Y523" t="s">
        <v>3123</v>
      </c>
      <c r="Z523" s="368" t="s">
        <v>596</v>
      </c>
      <c r="AA523" s="359" t="s">
        <v>2952</v>
      </c>
      <c r="AB523" s="368" t="s">
        <v>2950</v>
      </c>
      <c r="AC523" s="375" t="s">
        <v>2933</v>
      </c>
      <c r="AD523" s="376">
        <v>0</v>
      </c>
      <c r="AE523" s="375"/>
      <c r="AF523" s="375" t="s">
        <v>2934</v>
      </c>
      <c r="AG523" s="382">
        <v>4279</v>
      </c>
      <c r="AH523" s="382">
        <v>21396</v>
      </c>
      <c r="AI523" s="359" t="s">
        <v>2953</v>
      </c>
      <c r="AJ523" s="359" t="s">
        <v>2953</v>
      </c>
      <c r="AK523" s="375" t="s">
        <v>2933</v>
      </c>
      <c r="AL523" s="386">
        <v>0</v>
      </c>
      <c r="AM523" s="375"/>
      <c r="AN523" s="375" t="s">
        <v>2934</v>
      </c>
      <c r="AO523" s="382">
        <v>4279</v>
      </c>
      <c r="AP523" s="382">
        <v>21396</v>
      </c>
      <c r="AQ523" s="359" t="s">
        <v>2953</v>
      </c>
      <c r="AR523" s="359" t="s">
        <v>2953</v>
      </c>
    </row>
    <row r="524" spans="23:44">
      <c r="W524" s="363" t="s">
        <v>2931</v>
      </c>
      <c r="X524" s="359" t="s">
        <v>2941</v>
      </c>
      <c r="Y524" t="s">
        <v>3123</v>
      </c>
      <c r="Z524" s="368" t="s">
        <v>596</v>
      </c>
      <c r="AA524" s="359" t="s">
        <v>2952</v>
      </c>
      <c r="AB524" s="368" t="s">
        <v>2950</v>
      </c>
      <c r="AC524" s="375" t="s">
        <v>2933</v>
      </c>
      <c r="AD524" s="376">
        <v>0</v>
      </c>
      <c r="AE524" s="375"/>
      <c r="AF524" s="375" t="s">
        <v>2934</v>
      </c>
      <c r="AG524" s="382">
        <v>4279</v>
      </c>
      <c r="AH524" s="382">
        <v>21396</v>
      </c>
      <c r="AI524" s="359" t="s">
        <v>2953</v>
      </c>
      <c r="AJ524" s="359" t="s">
        <v>2953</v>
      </c>
      <c r="AK524" s="375" t="s">
        <v>2933</v>
      </c>
      <c r="AL524" s="386">
        <v>0</v>
      </c>
      <c r="AM524" s="375"/>
      <c r="AN524" s="375" t="s">
        <v>2934</v>
      </c>
      <c r="AO524" s="382">
        <v>4279</v>
      </c>
      <c r="AP524" s="382">
        <v>21396</v>
      </c>
      <c r="AQ524" s="359" t="s">
        <v>2953</v>
      </c>
      <c r="AR524" s="359" t="s">
        <v>2953</v>
      </c>
    </row>
    <row r="525" spans="23:44">
      <c r="W525" s="363" t="s">
        <v>2931</v>
      </c>
      <c r="X525" s="359" t="s">
        <v>2929</v>
      </c>
      <c r="Y525" t="s">
        <v>3124</v>
      </c>
      <c r="Z525" s="368" t="s">
        <v>596</v>
      </c>
      <c r="AA525" s="359" t="s">
        <v>2952</v>
      </c>
      <c r="AB525" s="368" t="s">
        <v>2950</v>
      </c>
      <c r="AC525" s="375" t="s">
        <v>2933</v>
      </c>
      <c r="AD525" s="376">
        <v>0</v>
      </c>
      <c r="AE525" s="375"/>
      <c r="AF525" s="375" t="s">
        <v>2934</v>
      </c>
      <c r="AG525" s="382">
        <v>4279</v>
      </c>
      <c r="AH525" s="382">
        <v>21396</v>
      </c>
      <c r="AI525" s="359" t="s">
        <v>2953</v>
      </c>
      <c r="AJ525" s="359" t="s">
        <v>2953</v>
      </c>
      <c r="AK525" s="375" t="s">
        <v>2933</v>
      </c>
      <c r="AL525" s="386">
        <v>0</v>
      </c>
      <c r="AM525" s="375"/>
      <c r="AN525" s="375" t="s">
        <v>2934</v>
      </c>
      <c r="AO525" s="382">
        <v>4279</v>
      </c>
      <c r="AP525" s="382">
        <v>21396</v>
      </c>
      <c r="AQ525" s="359" t="s">
        <v>2953</v>
      </c>
      <c r="AR525" s="359" t="s">
        <v>2953</v>
      </c>
    </row>
    <row r="526" spans="23:44">
      <c r="W526" s="363" t="s">
        <v>2931</v>
      </c>
      <c r="X526" s="359" t="s">
        <v>2936</v>
      </c>
      <c r="Y526" t="s">
        <v>3124</v>
      </c>
      <c r="Z526" s="368" t="s">
        <v>596</v>
      </c>
      <c r="AA526" s="359" t="s">
        <v>2952</v>
      </c>
      <c r="AB526" s="368" t="s">
        <v>2950</v>
      </c>
      <c r="AC526" s="375" t="s">
        <v>2933</v>
      </c>
      <c r="AD526" s="376">
        <v>0</v>
      </c>
      <c r="AE526" s="375"/>
      <c r="AF526" s="375" t="s">
        <v>2934</v>
      </c>
      <c r="AG526" s="382">
        <v>4279</v>
      </c>
      <c r="AH526" s="382">
        <v>21396</v>
      </c>
      <c r="AI526" s="359" t="s">
        <v>2953</v>
      </c>
      <c r="AJ526" s="359" t="s">
        <v>2953</v>
      </c>
      <c r="AK526" s="375" t="s">
        <v>2933</v>
      </c>
      <c r="AL526" s="386">
        <v>0</v>
      </c>
      <c r="AM526" s="375"/>
      <c r="AN526" s="375" t="s">
        <v>2934</v>
      </c>
      <c r="AO526" s="382">
        <v>4279</v>
      </c>
      <c r="AP526" s="382">
        <v>21396</v>
      </c>
      <c r="AQ526" s="359" t="s">
        <v>2953</v>
      </c>
      <c r="AR526" s="359" t="s">
        <v>2953</v>
      </c>
    </row>
    <row r="527" spans="23:44">
      <c r="W527" s="363" t="s">
        <v>2931</v>
      </c>
      <c r="X527" s="359" t="s">
        <v>2938</v>
      </c>
      <c r="Y527" t="s">
        <v>3124</v>
      </c>
      <c r="Z527" s="368" t="s">
        <v>596</v>
      </c>
      <c r="AA527" s="359" t="s">
        <v>2952</v>
      </c>
      <c r="AB527" s="368" t="s">
        <v>2950</v>
      </c>
      <c r="AC527" s="375" t="s">
        <v>2933</v>
      </c>
      <c r="AD527" s="376">
        <v>0</v>
      </c>
      <c r="AE527" s="375"/>
      <c r="AF527" s="375" t="s">
        <v>2934</v>
      </c>
      <c r="AG527" s="382">
        <v>4279</v>
      </c>
      <c r="AH527" s="382">
        <v>21396</v>
      </c>
      <c r="AI527" s="359" t="s">
        <v>2953</v>
      </c>
      <c r="AJ527" s="359" t="s">
        <v>2953</v>
      </c>
      <c r="AK527" s="375" t="s">
        <v>2933</v>
      </c>
      <c r="AL527" s="386">
        <v>0</v>
      </c>
      <c r="AM527" s="375"/>
      <c r="AN527" s="375" t="s">
        <v>2934</v>
      </c>
      <c r="AO527" s="382">
        <v>4279</v>
      </c>
      <c r="AP527" s="382">
        <v>21396</v>
      </c>
      <c r="AQ527" s="359" t="s">
        <v>2953</v>
      </c>
      <c r="AR527" s="359" t="s">
        <v>2953</v>
      </c>
    </row>
    <row r="528" spans="23:44">
      <c r="W528" s="363" t="s">
        <v>2931</v>
      </c>
      <c r="X528" s="359" t="s">
        <v>2944</v>
      </c>
      <c r="Y528" t="s">
        <v>3124</v>
      </c>
      <c r="Z528" s="368" t="s">
        <v>596</v>
      </c>
      <c r="AA528" s="359" t="s">
        <v>2952</v>
      </c>
      <c r="AB528" s="368" t="s">
        <v>2950</v>
      </c>
      <c r="AC528" s="375" t="s">
        <v>2933</v>
      </c>
      <c r="AD528" s="376">
        <v>0</v>
      </c>
      <c r="AE528" s="375"/>
      <c r="AF528" s="375" t="s">
        <v>2934</v>
      </c>
      <c r="AG528" s="382">
        <v>4279</v>
      </c>
      <c r="AH528" s="382">
        <v>21396</v>
      </c>
      <c r="AI528" s="359" t="s">
        <v>2953</v>
      </c>
      <c r="AJ528" s="359" t="s">
        <v>2953</v>
      </c>
      <c r="AK528" s="375" t="s">
        <v>2933</v>
      </c>
      <c r="AL528" s="386">
        <v>0</v>
      </c>
      <c r="AM528" s="375"/>
      <c r="AN528" s="375" t="s">
        <v>2934</v>
      </c>
      <c r="AO528" s="382">
        <v>4279</v>
      </c>
      <c r="AP528" s="382">
        <v>21396</v>
      </c>
      <c r="AQ528" s="359" t="s">
        <v>2953</v>
      </c>
      <c r="AR528" s="359" t="s">
        <v>2953</v>
      </c>
    </row>
    <row r="529" spans="23:44">
      <c r="W529" s="363" t="s">
        <v>2931</v>
      </c>
      <c r="X529" s="359" t="s">
        <v>2941</v>
      </c>
      <c r="Y529" t="s">
        <v>3124</v>
      </c>
      <c r="Z529" s="368" t="s">
        <v>596</v>
      </c>
      <c r="AA529" s="359" t="s">
        <v>2952</v>
      </c>
      <c r="AB529" s="368" t="s">
        <v>2950</v>
      </c>
      <c r="AC529" s="375" t="s">
        <v>2933</v>
      </c>
      <c r="AD529" s="376">
        <v>0</v>
      </c>
      <c r="AE529" s="375"/>
      <c r="AF529" s="375" t="s">
        <v>2934</v>
      </c>
      <c r="AG529" s="382">
        <v>4279</v>
      </c>
      <c r="AH529" s="382">
        <v>21396</v>
      </c>
      <c r="AI529" s="359" t="s">
        <v>2953</v>
      </c>
      <c r="AJ529" s="359" t="s">
        <v>2953</v>
      </c>
      <c r="AK529" s="375" t="s">
        <v>2933</v>
      </c>
      <c r="AL529" s="386">
        <v>0</v>
      </c>
      <c r="AM529" s="375"/>
      <c r="AN529" s="375" t="s">
        <v>2934</v>
      </c>
      <c r="AO529" s="382">
        <v>4279</v>
      </c>
      <c r="AP529" s="382">
        <v>21396</v>
      </c>
      <c r="AQ529" s="359" t="s">
        <v>2953</v>
      </c>
      <c r="AR529" s="359" t="s">
        <v>2953</v>
      </c>
    </row>
    <row r="530" spans="23:44">
      <c r="W530" s="363" t="s">
        <v>2931</v>
      </c>
      <c r="X530" s="359" t="s">
        <v>2929</v>
      </c>
      <c r="Y530" t="s">
        <v>3125</v>
      </c>
      <c r="Z530" s="368" t="s">
        <v>596</v>
      </c>
      <c r="AA530" s="359" t="s">
        <v>2952</v>
      </c>
      <c r="AB530" s="368" t="s">
        <v>2950</v>
      </c>
      <c r="AC530" s="375" t="s">
        <v>2933</v>
      </c>
      <c r="AD530" s="376">
        <v>0</v>
      </c>
      <c r="AE530" s="375"/>
      <c r="AF530" s="375" t="s">
        <v>2934</v>
      </c>
      <c r="AG530" s="382">
        <v>4279</v>
      </c>
      <c r="AH530" s="382">
        <v>21396</v>
      </c>
      <c r="AI530" s="359" t="s">
        <v>2953</v>
      </c>
      <c r="AJ530" s="359" t="s">
        <v>2953</v>
      </c>
      <c r="AK530" s="375" t="s">
        <v>2933</v>
      </c>
      <c r="AL530" s="386">
        <v>0</v>
      </c>
      <c r="AM530" s="375"/>
      <c r="AN530" s="375" t="s">
        <v>2934</v>
      </c>
      <c r="AO530" s="382">
        <v>4279</v>
      </c>
      <c r="AP530" s="382">
        <v>21396</v>
      </c>
      <c r="AQ530" s="359" t="s">
        <v>2953</v>
      </c>
      <c r="AR530" s="359" t="s">
        <v>2953</v>
      </c>
    </row>
    <row r="531" spans="23:44">
      <c r="W531" s="363" t="s">
        <v>2931</v>
      </c>
      <c r="X531" s="359" t="s">
        <v>2936</v>
      </c>
      <c r="Y531" t="s">
        <v>3125</v>
      </c>
      <c r="Z531" s="368" t="s">
        <v>596</v>
      </c>
      <c r="AA531" s="359" t="s">
        <v>2952</v>
      </c>
      <c r="AB531" s="368" t="s">
        <v>2950</v>
      </c>
      <c r="AC531" s="375" t="s">
        <v>2933</v>
      </c>
      <c r="AD531" s="376">
        <v>0</v>
      </c>
      <c r="AE531" s="375"/>
      <c r="AF531" s="375" t="s">
        <v>2934</v>
      </c>
      <c r="AG531" s="382">
        <v>4279</v>
      </c>
      <c r="AH531" s="382">
        <v>21396</v>
      </c>
      <c r="AI531" s="359" t="s">
        <v>2953</v>
      </c>
      <c r="AJ531" s="359" t="s">
        <v>2953</v>
      </c>
      <c r="AK531" s="375" t="s">
        <v>2933</v>
      </c>
      <c r="AL531" s="386">
        <v>0</v>
      </c>
      <c r="AM531" s="375"/>
      <c r="AN531" s="375" t="s">
        <v>2934</v>
      </c>
      <c r="AO531" s="382">
        <v>4279</v>
      </c>
      <c r="AP531" s="382">
        <v>21396</v>
      </c>
      <c r="AQ531" s="359" t="s">
        <v>2953</v>
      </c>
      <c r="AR531" s="359" t="s">
        <v>2953</v>
      </c>
    </row>
    <row r="532" spans="23:44">
      <c r="W532" s="363" t="s">
        <v>2931</v>
      </c>
      <c r="X532" s="359" t="s">
        <v>2938</v>
      </c>
      <c r="Y532" t="s">
        <v>3125</v>
      </c>
      <c r="Z532" s="368" t="s">
        <v>596</v>
      </c>
      <c r="AA532" s="359" t="s">
        <v>2952</v>
      </c>
      <c r="AB532" s="368" t="s">
        <v>2950</v>
      </c>
      <c r="AC532" s="375" t="s">
        <v>2933</v>
      </c>
      <c r="AD532" s="376">
        <v>0</v>
      </c>
      <c r="AE532" s="375"/>
      <c r="AF532" s="375" t="s">
        <v>2934</v>
      </c>
      <c r="AG532" s="382">
        <v>4279</v>
      </c>
      <c r="AH532" s="382">
        <v>21396</v>
      </c>
      <c r="AI532" s="359" t="s">
        <v>2953</v>
      </c>
      <c r="AJ532" s="359" t="s">
        <v>2953</v>
      </c>
      <c r="AK532" s="375" t="s">
        <v>2933</v>
      </c>
      <c r="AL532" s="386">
        <v>0</v>
      </c>
      <c r="AM532" s="375"/>
      <c r="AN532" s="375" t="s">
        <v>2934</v>
      </c>
      <c r="AO532" s="382">
        <v>4279</v>
      </c>
      <c r="AP532" s="382">
        <v>21396</v>
      </c>
      <c r="AQ532" s="359" t="s">
        <v>2953</v>
      </c>
      <c r="AR532" s="359" t="s">
        <v>2953</v>
      </c>
    </row>
    <row r="533" spans="23:44">
      <c r="W533" s="363" t="s">
        <v>2931</v>
      </c>
      <c r="X533" s="359" t="s">
        <v>2944</v>
      </c>
      <c r="Y533" t="s">
        <v>3125</v>
      </c>
      <c r="Z533" s="368" t="s">
        <v>596</v>
      </c>
      <c r="AA533" s="359" t="s">
        <v>2952</v>
      </c>
      <c r="AB533" s="368" t="s">
        <v>2950</v>
      </c>
      <c r="AC533" s="375" t="s">
        <v>2933</v>
      </c>
      <c r="AD533" s="376">
        <v>0</v>
      </c>
      <c r="AE533" s="375"/>
      <c r="AF533" s="375" t="s">
        <v>2934</v>
      </c>
      <c r="AG533" s="382">
        <v>4279</v>
      </c>
      <c r="AH533" s="382">
        <v>21396</v>
      </c>
      <c r="AI533" s="359" t="s">
        <v>2953</v>
      </c>
      <c r="AJ533" s="359" t="s">
        <v>2953</v>
      </c>
      <c r="AK533" s="375" t="s">
        <v>2933</v>
      </c>
      <c r="AL533" s="386">
        <v>0</v>
      </c>
      <c r="AM533" s="375"/>
      <c r="AN533" s="375" t="s">
        <v>2934</v>
      </c>
      <c r="AO533" s="382">
        <v>4279</v>
      </c>
      <c r="AP533" s="382">
        <v>21396</v>
      </c>
      <c r="AQ533" s="359" t="s">
        <v>2953</v>
      </c>
      <c r="AR533" s="359" t="s">
        <v>2953</v>
      </c>
    </row>
    <row r="534" spans="23:44">
      <c r="W534" s="363" t="s">
        <v>2931</v>
      </c>
      <c r="X534" s="359" t="s">
        <v>2941</v>
      </c>
      <c r="Y534" t="s">
        <v>3125</v>
      </c>
      <c r="Z534" s="368" t="s">
        <v>596</v>
      </c>
      <c r="AA534" s="359" t="s">
        <v>2952</v>
      </c>
      <c r="AB534" s="368" t="s">
        <v>2950</v>
      </c>
      <c r="AC534" s="375" t="s">
        <v>2933</v>
      </c>
      <c r="AD534" s="376">
        <v>0</v>
      </c>
      <c r="AE534" s="375"/>
      <c r="AF534" s="375" t="s">
        <v>2934</v>
      </c>
      <c r="AG534" s="382">
        <v>4279</v>
      </c>
      <c r="AH534" s="382">
        <v>21396</v>
      </c>
      <c r="AI534" s="359" t="s">
        <v>2953</v>
      </c>
      <c r="AJ534" s="359" t="s">
        <v>2953</v>
      </c>
      <c r="AK534" s="375" t="s">
        <v>2933</v>
      </c>
      <c r="AL534" s="386">
        <v>0</v>
      </c>
      <c r="AM534" s="375"/>
      <c r="AN534" s="375" t="s">
        <v>2934</v>
      </c>
      <c r="AO534" s="382">
        <v>4279</v>
      </c>
      <c r="AP534" s="382">
        <v>21396</v>
      </c>
      <c r="AQ534" s="359" t="s">
        <v>2953</v>
      </c>
      <c r="AR534" s="359" t="s">
        <v>2953</v>
      </c>
    </row>
    <row r="535" spans="23:44">
      <c r="W535" s="363" t="s">
        <v>2931</v>
      </c>
      <c r="X535" s="359" t="s">
        <v>2929</v>
      </c>
      <c r="Y535" t="s">
        <v>3126</v>
      </c>
      <c r="Z535" s="368" t="s">
        <v>596</v>
      </c>
      <c r="AA535" s="359" t="s">
        <v>2952</v>
      </c>
      <c r="AB535" s="368" t="s">
        <v>2950</v>
      </c>
      <c r="AC535" s="375" t="s">
        <v>2933</v>
      </c>
      <c r="AD535" s="376">
        <v>0</v>
      </c>
      <c r="AE535" s="375"/>
      <c r="AF535" s="375" t="s">
        <v>2934</v>
      </c>
      <c r="AG535" s="382">
        <v>4279</v>
      </c>
      <c r="AH535" s="382">
        <v>21396</v>
      </c>
      <c r="AI535" s="359" t="s">
        <v>2953</v>
      </c>
      <c r="AJ535" s="359" t="s">
        <v>2953</v>
      </c>
      <c r="AK535" s="375" t="s">
        <v>2933</v>
      </c>
      <c r="AL535" s="386">
        <v>0</v>
      </c>
      <c r="AM535" s="375"/>
      <c r="AN535" s="375" t="s">
        <v>2934</v>
      </c>
      <c r="AO535" s="382">
        <v>4279</v>
      </c>
      <c r="AP535" s="382">
        <v>21396</v>
      </c>
      <c r="AQ535" s="359" t="s">
        <v>2953</v>
      </c>
      <c r="AR535" s="359" t="s">
        <v>2953</v>
      </c>
    </row>
    <row r="536" spans="23:44">
      <c r="W536" s="363" t="s">
        <v>2931</v>
      </c>
      <c r="X536" s="359" t="s">
        <v>2936</v>
      </c>
      <c r="Y536" t="s">
        <v>3126</v>
      </c>
      <c r="Z536" s="368" t="s">
        <v>596</v>
      </c>
      <c r="AA536" s="359" t="s">
        <v>2952</v>
      </c>
      <c r="AB536" s="368" t="s">
        <v>2950</v>
      </c>
      <c r="AC536" s="375" t="s">
        <v>2933</v>
      </c>
      <c r="AD536" s="376">
        <v>0</v>
      </c>
      <c r="AE536" s="375"/>
      <c r="AF536" s="375" t="s">
        <v>2934</v>
      </c>
      <c r="AG536" s="382">
        <v>4279</v>
      </c>
      <c r="AH536" s="382">
        <v>21396</v>
      </c>
      <c r="AI536" s="359" t="s">
        <v>2953</v>
      </c>
      <c r="AJ536" s="359" t="s">
        <v>2953</v>
      </c>
      <c r="AK536" s="375" t="s">
        <v>2933</v>
      </c>
      <c r="AL536" s="386">
        <v>0</v>
      </c>
      <c r="AM536" s="375"/>
      <c r="AN536" s="375" t="s">
        <v>2934</v>
      </c>
      <c r="AO536" s="382">
        <v>4279</v>
      </c>
      <c r="AP536" s="382">
        <v>21396</v>
      </c>
      <c r="AQ536" s="359" t="s">
        <v>2953</v>
      </c>
      <c r="AR536" s="359" t="s">
        <v>2953</v>
      </c>
    </row>
    <row r="537" spans="23:44">
      <c r="W537" s="363" t="s">
        <v>2931</v>
      </c>
      <c r="X537" s="359" t="s">
        <v>2938</v>
      </c>
      <c r="Y537" t="s">
        <v>3126</v>
      </c>
      <c r="Z537" s="368" t="s">
        <v>596</v>
      </c>
      <c r="AA537" s="359" t="s">
        <v>2952</v>
      </c>
      <c r="AB537" s="368" t="s">
        <v>2950</v>
      </c>
      <c r="AC537" s="375" t="s">
        <v>2933</v>
      </c>
      <c r="AD537" s="376">
        <v>0</v>
      </c>
      <c r="AE537" s="375"/>
      <c r="AF537" s="375" t="s">
        <v>2934</v>
      </c>
      <c r="AG537" s="382">
        <v>4279</v>
      </c>
      <c r="AH537" s="382">
        <v>21396</v>
      </c>
      <c r="AI537" s="359" t="s">
        <v>2953</v>
      </c>
      <c r="AJ537" s="359" t="s">
        <v>2953</v>
      </c>
      <c r="AK537" s="375" t="s">
        <v>2933</v>
      </c>
      <c r="AL537" s="386">
        <v>0</v>
      </c>
      <c r="AM537" s="375"/>
      <c r="AN537" s="375" t="s">
        <v>2934</v>
      </c>
      <c r="AO537" s="382">
        <v>4279</v>
      </c>
      <c r="AP537" s="382">
        <v>21396</v>
      </c>
      <c r="AQ537" s="359" t="s">
        <v>2953</v>
      </c>
      <c r="AR537" s="359" t="s">
        <v>2953</v>
      </c>
    </row>
    <row r="538" spans="23:44">
      <c r="W538" s="363" t="s">
        <v>2931</v>
      </c>
      <c r="X538" s="359" t="s">
        <v>2944</v>
      </c>
      <c r="Y538" t="s">
        <v>3126</v>
      </c>
      <c r="Z538" s="368" t="s">
        <v>596</v>
      </c>
      <c r="AA538" s="359" t="s">
        <v>2952</v>
      </c>
      <c r="AB538" s="368" t="s">
        <v>2950</v>
      </c>
      <c r="AC538" s="375" t="s">
        <v>2933</v>
      </c>
      <c r="AD538" s="376">
        <v>0</v>
      </c>
      <c r="AE538" s="375"/>
      <c r="AF538" s="375" t="s">
        <v>2934</v>
      </c>
      <c r="AG538" s="382">
        <v>4279</v>
      </c>
      <c r="AH538" s="382">
        <v>21396</v>
      </c>
      <c r="AI538" s="359" t="s">
        <v>2953</v>
      </c>
      <c r="AJ538" s="359" t="s">
        <v>2953</v>
      </c>
      <c r="AK538" s="375" t="s">
        <v>2933</v>
      </c>
      <c r="AL538" s="386">
        <v>0</v>
      </c>
      <c r="AM538" s="375"/>
      <c r="AN538" s="375" t="s">
        <v>2934</v>
      </c>
      <c r="AO538" s="382">
        <v>4279</v>
      </c>
      <c r="AP538" s="382">
        <v>21396</v>
      </c>
      <c r="AQ538" s="359" t="s">
        <v>2953</v>
      </c>
      <c r="AR538" s="359" t="s">
        <v>2953</v>
      </c>
    </row>
    <row r="539" spans="23:44">
      <c r="W539" s="363" t="s">
        <v>2931</v>
      </c>
      <c r="X539" s="359" t="s">
        <v>2941</v>
      </c>
      <c r="Y539" t="s">
        <v>3126</v>
      </c>
      <c r="Z539" s="368" t="s">
        <v>596</v>
      </c>
      <c r="AA539" s="359" t="s">
        <v>2952</v>
      </c>
      <c r="AB539" s="368" t="s">
        <v>2950</v>
      </c>
      <c r="AC539" s="375" t="s">
        <v>2933</v>
      </c>
      <c r="AD539" s="376">
        <v>0</v>
      </c>
      <c r="AE539" s="375"/>
      <c r="AF539" s="375" t="s">
        <v>2934</v>
      </c>
      <c r="AG539" s="382">
        <v>4279</v>
      </c>
      <c r="AH539" s="382">
        <v>21396</v>
      </c>
      <c r="AI539" s="359" t="s">
        <v>2953</v>
      </c>
      <c r="AJ539" s="359" t="s">
        <v>2953</v>
      </c>
      <c r="AK539" s="375" t="s">
        <v>2933</v>
      </c>
      <c r="AL539" s="386">
        <v>0</v>
      </c>
      <c r="AM539" s="375"/>
      <c r="AN539" s="375" t="s">
        <v>2934</v>
      </c>
      <c r="AO539" s="382">
        <v>4279</v>
      </c>
      <c r="AP539" s="382">
        <v>21396</v>
      </c>
      <c r="AQ539" s="359" t="s">
        <v>2953</v>
      </c>
      <c r="AR539" s="359" t="s">
        <v>2953</v>
      </c>
    </row>
    <row r="540" spans="23:44">
      <c r="W540" s="363" t="s">
        <v>2931</v>
      </c>
      <c r="X540" s="359" t="s">
        <v>2929</v>
      </c>
      <c r="Y540" t="s">
        <v>3127</v>
      </c>
      <c r="Z540" s="368" t="s">
        <v>596</v>
      </c>
      <c r="AA540" s="359" t="s">
        <v>2952</v>
      </c>
      <c r="AB540" s="368" t="s">
        <v>2950</v>
      </c>
      <c r="AC540" s="375" t="s">
        <v>2933</v>
      </c>
      <c r="AD540" s="376">
        <v>0</v>
      </c>
      <c r="AE540" s="375"/>
      <c r="AF540" s="375" t="s">
        <v>2934</v>
      </c>
      <c r="AG540" s="382">
        <v>4279</v>
      </c>
      <c r="AH540" s="382">
        <v>21396</v>
      </c>
      <c r="AI540" s="359" t="s">
        <v>2953</v>
      </c>
      <c r="AJ540" s="359" t="s">
        <v>2953</v>
      </c>
      <c r="AK540" s="375" t="s">
        <v>2933</v>
      </c>
      <c r="AL540" s="386">
        <v>0</v>
      </c>
      <c r="AM540" s="375"/>
      <c r="AN540" s="375" t="s">
        <v>2934</v>
      </c>
      <c r="AO540" s="382">
        <v>4279</v>
      </c>
      <c r="AP540" s="382">
        <v>21396</v>
      </c>
      <c r="AQ540" s="359" t="s">
        <v>2953</v>
      </c>
      <c r="AR540" s="359" t="s">
        <v>2953</v>
      </c>
    </row>
    <row r="541" spans="23:44">
      <c r="W541" s="363" t="s">
        <v>2931</v>
      </c>
      <c r="X541" s="359" t="s">
        <v>2936</v>
      </c>
      <c r="Y541" t="s">
        <v>3127</v>
      </c>
      <c r="Z541" s="368" t="s">
        <v>596</v>
      </c>
      <c r="AA541" s="359" t="s">
        <v>2952</v>
      </c>
      <c r="AB541" s="368" t="s">
        <v>2950</v>
      </c>
      <c r="AC541" s="375" t="s">
        <v>2933</v>
      </c>
      <c r="AD541" s="376">
        <v>0</v>
      </c>
      <c r="AE541" s="375"/>
      <c r="AF541" s="375" t="s">
        <v>2934</v>
      </c>
      <c r="AG541" s="382">
        <v>4279</v>
      </c>
      <c r="AH541" s="382">
        <v>21396</v>
      </c>
      <c r="AI541" s="359" t="s">
        <v>2953</v>
      </c>
      <c r="AJ541" s="359" t="s">
        <v>2953</v>
      </c>
      <c r="AK541" s="375" t="s">
        <v>2933</v>
      </c>
      <c r="AL541" s="386">
        <v>0</v>
      </c>
      <c r="AM541" s="375"/>
      <c r="AN541" s="375" t="s">
        <v>2934</v>
      </c>
      <c r="AO541" s="382">
        <v>4279</v>
      </c>
      <c r="AP541" s="382">
        <v>21396</v>
      </c>
      <c r="AQ541" s="359" t="s">
        <v>2953</v>
      </c>
      <c r="AR541" s="359" t="s">
        <v>2953</v>
      </c>
    </row>
    <row r="542" spans="23:44">
      <c r="W542" s="363" t="s">
        <v>2931</v>
      </c>
      <c r="X542" s="359" t="s">
        <v>2938</v>
      </c>
      <c r="Y542" t="s">
        <v>3127</v>
      </c>
      <c r="Z542" s="368" t="s">
        <v>596</v>
      </c>
      <c r="AA542" s="359" t="s">
        <v>2952</v>
      </c>
      <c r="AB542" s="368" t="s">
        <v>2950</v>
      </c>
      <c r="AC542" s="375" t="s">
        <v>2933</v>
      </c>
      <c r="AD542" s="376">
        <v>0</v>
      </c>
      <c r="AE542" s="375"/>
      <c r="AF542" s="375" t="s">
        <v>2934</v>
      </c>
      <c r="AG542" s="382">
        <v>4279</v>
      </c>
      <c r="AH542" s="382">
        <v>21396</v>
      </c>
      <c r="AI542" s="359" t="s">
        <v>2953</v>
      </c>
      <c r="AJ542" s="359" t="s">
        <v>2953</v>
      </c>
      <c r="AK542" s="375" t="s">
        <v>2933</v>
      </c>
      <c r="AL542" s="386">
        <v>0</v>
      </c>
      <c r="AM542" s="375"/>
      <c r="AN542" s="375" t="s">
        <v>2934</v>
      </c>
      <c r="AO542" s="382">
        <v>4279</v>
      </c>
      <c r="AP542" s="382">
        <v>21396</v>
      </c>
      <c r="AQ542" s="359" t="s">
        <v>2953</v>
      </c>
      <c r="AR542" s="359" t="s">
        <v>2953</v>
      </c>
    </row>
    <row r="543" spans="23:44">
      <c r="W543" s="363" t="s">
        <v>2931</v>
      </c>
      <c r="X543" s="359" t="s">
        <v>2944</v>
      </c>
      <c r="Y543" t="s">
        <v>3127</v>
      </c>
      <c r="Z543" s="368" t="s">
        <v>596</v>
      </c>
      <c r="AA543" s="359" t="s">
        <v>2952</v>
      </c>
      <c r="AB543" s="368" t="s">
        <v>2950</v>
      </c>
      <c r="AC543" s="375" t="s">
        <v>2933</v>
      </c>
      <c r="AD543" s="376">
        <v>0</v>
      </c>
      <c r="AE543" s="375"/>
      <c r="AF543" s="375" t="s">
        <v>2934</v>
      </c>
      <c r="AG543" s="382">
        <v>4279</v>
      </c>
      <c r="AH543" s="382">
        <v>21396</v>
      </c>
      <c r="AI543" s="359" t="s">
        <v>2953</v>
      </c>
      <c r="AJ543" s="359" t="s">
        <v>2953</v>
      </c>
      <c r="AK543" s="375" t="s">
        <v>2933</v>
      </c>
      <c r="AL543" s="386">
        <v>0</v>
      </c>
      <c r="AM543" s="375"/>
      <c r="AN543" s="375" t="s">
        <v>2934</v>
      </c>
      <c r="AO543" s="382">
        <v>4279</v>
      </c>
      <c r="AP543" s="382">
        <v>21396</v>
      </c>
      <c r="AQ543" s="359" t="s">
        <v>2953</v>
      </c>
      <c r="AR543" s="359" t="s">
        <v>2953</v>
      </c>
    </row>
    <row r="544" spans="23:44">
      <c r="W544" s="363" t="s">
        <v>2931</v>
      </c>
      <c r="X544" s="359" t="s">
        <v>2941</v>
      </c>
      <c r="Y544" t="s">
        <v>3127</v>
      </c>
      <c r="Z544" s="368" t="s">
        <v>596</v>
      </c>
      <c r="AA544" s="359" t="s">
        <v>2952</v>
      </c>
      <c r="AB544" s="368" t="s">
        <v>2950</v>
      </c>
      <c r="AC544" s="375" t="s">
        <v>2933</v>
      </c>
      <c r="AD544" s="376">
        <v>0</v>
      </c>
      <c r="AE544" s="375"/>
      <c r="AF544" s="375" t="s">
        <v>2934</v>
      </c>
      <c r="AG544" s="382">
        <v>4279</v>
      </c>
      <c r="AH544" s="382">
        <v>21396</v>
      </c>
      <c r="AI544" s="359" t="s">
        <v>2953</v>
      </c>
      <c r="AJ544" s="359" t="s">
        <v>2953</v>
      </c>
      <c r="AK544" s="375" t="s">
        <v>2933</v>
      </c>
      <c r="AL544" s="386">
        <v>0</v>
      </c>
      <c r="AM544" s="375"/>
      <c r="AN544" s="375" t="s">
        <v>2934</v>
      </c>
      <c r="AO544" s="382">
        <v>4279</v>
      </c>
      <c r="AP544" s="382">
        <v>21396</v>
      </c>
      <c r="AQ544" s="359" t="s">
        <v>2953</v>
      </c>
      <c r="AR544" s="359" t="s">
        <v>2953</v>
      </c>
    </row>
    <row r="545" spans="23:44">
      <c r="W545" s="363" t="s">
        <v>2931</v>
      </c>
      <c r="X545" s="359" t="s">
        <v>2929</v>
      </c>
      <c r="Y545" t="s">
        <v>3128</v>
      </c>
      <c r="Z545" s="368" t="s">
        <v>596</v>
      </c>
      <c r="AA545" s="359" t="s">
        <v>2952</v>
      </c>
      <c r="AB545" s="368" t="s">
        <v>2950</v>
      </c>
      <c r="AC545" s="375" t="s">
        <v>2933</v>
      </c>
      <c r="AD545" s="376">
        <v>0</v>
      </c>
      <c r="AE545" s="375"/>
      <c r="AF545" s="375" t="s">
        <v>2934</v>
      </c>
      <c r="AG545" s="382">
        <v>4279</v>
      </c>
      <c r="AH545" s="382">
        <v>21396</v>
      </c>
      <c r="AI545" s="359" t="s">
        <v>2953</v>
      </c>
      <c r="AJ545" s="359" t="s">
        <v>2953</v>
      </c>
      <c r="AK545" s="375" t="s">
        <v>2933</v>
      </c>
      <c r="AL545" s="386">
        <v>0</v>
      </c>
      <c r="AM545" s="375"/>
      <c r="AN545" s="375" t="s">
        <v>2934</v>
      </c>
      <c r="AO545" s="382">
        <v>4279</v>
      </c>
      <c r="AP545" s="382">
        <v>21396</v>
      </c>
      <c r="AQ545" s="359" t="s">
        <v>2953</v>
      </c>
      <c r="AR545" s="359" t="s">
        <v>2953</v>
      </c>
    </row>
    <row r="546" spans="23:44">
      <c r="W546" s="363" t="s">
        <v>2931</v>
      </c>
      <c r="X546" s="359" t="s">
        <v>2936</v>
      </c>
      <c r="Y546" t="s">
        <v>3128</v>
      </c>
      <c r="Z546" s="368" t="s">
        <v>596</v>
      </c>
      <c r="AA546" s="359" t="s">
        <v>2952</v>
      </c>
      <c r="AB546" s="368" t="s">
        <v>2950</v>
      </c>
      <c r="AC546" s="375" t="s">
        <v>2933</v>
      </c>
      <c r="AD546" s="376">
        <v>0</v>
      </c>
      <c r="AE546" s="375"/>
      <c r="AF546" s="375" t="s">
        <v>2934</v>
      </c>
      <c r="AG546" s="382">
        <v>4279</v>
      </c>
      <c r="AH546" s="382">
        <v>21396</v>
      </c>
      <c r="AI546" s="359" t="s">
        <v>2953</v>
      </c>
      <c r="AJ546" s="359" t="s">
        <v>2953</v>
      </c>
      <c r="AK546" s="375" t="s">
        <v>2933</v>
      </c>
      <c r="AL546" s="386">
        <v>0</v>
      </c>
      <c r="AM546" s="375"/>
      <c r="AN546" s="375" t="s">
        <v>2934</v>
      </c>
      <c r="AO546" s="382">
        <v>4279</v>
      </c>
      <c r="AP546" s="382">
        <v>21396</v>
      </c>
      <c r="AQ546" s="359" t="s">
        <v>2953</v>
      </c>
      <c r="AR546" s="359" t="s">
        <v>2953</v>
      </c>
    </row>
    <row r="547" spans="23:44">
      <c r="W547" s="363" t="s">
        <v>2931</v>
      </c>
      <c r="X547" s="359" t="s">
        <v>2938</v>
      </c>
      <c r="Y547" t="s">
        <v>3128</v>
      </c>
      <c r="Z547" s="368" t="s">
        <v>596</v>
      </c>
      <c r="AA547" s="359" t="s">
        <v>2952</v>
      </c>
      <c r="AB547" s="368" t="s">
        <v>2950</v>
      </c>
      <c r="AC547" s="375" t="s">
        <v>2933</v>
      </c>
      <c r="AD547" s="376">
        <v>0</v>
      </c>
      <c r="AE547" s="375"/>
      <c r="AF547" s="375" t="s">
        <v>2934</v>
      </c>
      <c r="AG547" s="382">
        <v>4279</v>
      </c>
      <c r="AH547" s="382">
        <v>21396</v>
      </c>
      <c r="AI547" s="359" t="s">
        <v>2953</v>
      </c>
      <c r="AJ547" s="359" t="s">
        <v>2953</v>
      </c>
      <c r="AK547" s="375" t="s">
        <v>2933</v>
      </c>
      <c r="AL547" s="386">
        <v>0</v>
      </c>
      <c r="AM547" s="375"/>
      <c r="AN547" s="375" t="s">
        <v>2934</v>
      </c>
      <c r="AO547" s="382">
        <v>4279</v>
      </c>
      <c r="AP547" s="382">
        <v>21396</v>
      </c>
      <c r="AQ547" s="359" t="s">
        <v>2953</v>
      </c>
      <c r="AR547" s="359" t="s">
        <v>2953</v>
      </c>
    </row>
    <row r="548" spans="23:44">
      <c r="W548" s="363" t="s">
        <v>2931</v>
      </c>
      <c r="X548" s="359" t="s">
        <v>2944</v>
      </c>
      <c r="Y548" t="s">
        <v>3128</v>
      </c>
      <c r="Z548" s="368" t="s">
        <v>596</v>
      </c>
      <c r="AA548" s="359" t="s">
        <v>2952</v>
      </c>
      <c r="AB548" s="368" t="s">
        <v>2950</v>
      </c>
      <c r="AC548" s="375" t="s">
        <v>2933</v>
      </c>
      <c r="AD548" s="376">
        <v>0</v>
      </c>
      <c r="AE548" s="375"/>
      <c r="AF548" s="375" t="s">
        <v>2934</v>
      </c>
      <c r="AG548" s="382">
        <v>4279</v>
      </c>
      <c r="AH548" s="382">
        <v>21396</v>
      </c>
      <c r="AI548" s="359" t="s">
        <v>2953</v>
      </c>
      <c r="AJ548" s="359" t="s">
        <v>2953</v>
      </c>
      <c r="AK548" s="375" t="s">
        <v>2933</v>
      </c>
      <c r="AL548" s="386">
        <v>0</v>
      </c>
      <c r="AM548" s="375"/>
      <c r="AN548" s="375" t="s">
        <v>2934</v>
      </c>
      <c r="AO548" s="382">
        <v>4279</v>
      </c>
      <c r="AP548" s="382">
        <v>21396</v>
      </c>
      <c r="AQ548" s="359" t="s">
        <v>2953</v>
      </c>
      <c r="AR548" s="359" t="s">
        <v>2953</v>
      </c>
    </row>
    <row r="549" spans="23:44">
      <c r="W549" s="363" t="s">
        <v>2931</v>
      </c>
      <c r="X549" s="359" t="s">
        <v>2941</v>
      </c>
      <c r="Y549" t="s">
        <v>3128</v>
      </c>
      <c r="Z549" s="368" t="s">
        <v>596</v>
      </c>
      <c r="AA549" s="359" t="s">
        <v>2952</v>
      </c>
      <c r="AB549" s="368" t="s">
        <v>2950</v>
      </c>
      <c r="AC549" s="375" t="s">
        <v>2933</v>
      </c>
      <c r="AD549" s="376">
        <v>0</v>
      </c>
      <c r="AE549" s="375"/>
      <c r="AF549" s="375" t="s">
        <v>2934</v>
      </c>
      <c r="AG549" s="382">
        <v>4279</v>
      </c>
      <c r="AH549" s="382">
        <v>21396</v>
      </c>
      <c r="AI549" s="359" t="s">
        <v>2953</v>
      </c>
      <c r="AJ549" s="359" t="s">
        <v>2953</v>
      </c>
      <c r="AK549" s="375" t="s">
        <v>2933</v>
      </c>
      <c r="AL549" s="386">
        <v>0</v>
      </c>
      <c r="AM549" s="375"/>
      <c r="AN549" s="375" t="s">
        <v>2934</v>
      </c>
      <c r="AO549" s="382">
        <v>4279</v>
      </c>
      <c r="AP549" s="382">
        <v>21396</v>
      </c>
      <c r="AQ549" s="359" t="s">
        <v>2953</v>
      </c>
      <c r="AR549" s="359" t="s">
        <v>2953</v>
      </c>
    </row>
    <row r="550" spans="23:44">
      <c r="W550" s="363" t="s">
        <v>2931</v>
      </c>
      <c r="X550" s="359" t="s">
        <v>2929</v>
      </c>
      <c r="Y550" t="s">
        <v>3129</v>
      </c>
      <c r="Z550" s="368" t="s">
        <v>596</v>
      </c>
      <c r="AA550" s="359" t="s">
        <v>2952</v>
      </c>
      <c r="AB550" s="368" t="s">
        <v>2950</v>
      </c>
      <c r="AC550" s="375" t="s">
        <v>2933</v>
      </c>
      <c r="AD550" s="376">
        <v>0</v>
      </c>
      <c r="AE550" s="375"/>
      <c r="AF550" s="375" t="s">
        <v>2934</v>
      </c>
      <c r="AG550" s="382">
        <v>4279</v>
      </c>
      <c r="AH550" s="382">
        <v>21396</v>
      </c>
      <c r="AI550" s="359" t="s">
        <v>2953</v>
      </c>
      <c r="AJ550" s="359" t="s">
        <v>2953</v>
      </c>
      <c r="AK550" s="375" t="s">
        <v>2933</v>
      </c>
      <c r="AL550" s="386">
        <v>0</v>
      </c>
      <c r="AM550" s="375"/>
      <c r="AN550" s="375" t="s">
        <v>2934</v>
      </c>
      <c r="AO550" s="382">
        <v>4279</v>
      </c>
      <c r="AP550" s="382">
        <v>21396</v>
      </c>
      <c r="AQ550" s="359" t="s">
        <v>2953</v>
      </c>
      <c r="AR550" s="359" t="s">
        <v>2953</v>
      </c>
    </row>
    <row r="551" spans="23:44">
      <c r="W551" s="363" t="s">
        <v>2931</v>
      </c>
      <c r="X551" s="359" t="s">
        <v>2936</v>
      </c>
      <c r="Y551" t="s">
        <v>3129</v>
      </c>
      <c r="Z551" s="368" t="s">
        <v>596</v>
      </c>
      <c r="AA551" s="359" t="s">
        <v>2952</v>
      </c>
      <c r="AB551" s="368" t="s">
        <v>2950</v>
      </c>
      <c r="AC551" s="375" t="s">
        <v>2933</v>
      </c>
      <c r="AD551" s="376">
        <v>0</v>
      </c>
      <c r="AE551" s="375"/>
      <c r="AF551" s="375" t="s">
        <v>2934</v>
      </c>
      <c r="AG551" s="382">
        <v>4279</v>
      </c>
      <c r="AH551" s="382">
        <v>21396</v>
      </c>
      <c r="AI551" s="359" t="s">
        <v>2953</v>
      </c>
      <c r="AJ551" s="359" t="s">
        <v>2953</v>
      </c>
      <c r="AK551" s="375" t="s">
        <v>2933</v>
      </c>
      <c r="AL551" s="386">
        <v>0</v>
      </c>
      <c r="AM551" s="375"/>
      <c r="AN551" s="375" t="s">
        <v>2934</v>
      </c>
      <c r="AO551" s="382">
        <v>4279</v>
      </c>
      <c r="AP551" s="382">
        <v>21396</v>
      </c>
      <c r="AQ551" s="359" t="s">
        <v>2953</v>
      </c>
      <c r="AR551" s="359" t="s">
        <v>2953</v>
      </c>
    </row>
    <row r="552" spans="23:44">
      <c r="W552" s="363" t="s">
        <v>2931</v>
      </c>
      <c r="X552" s="359" t="s">
        <v>2938</v>
      </c>
      <c r="Y552" t="s">
        <v>3129</v>
      </c>
      <c r="Z552" s="368" t="s">
        <v>596</v>
      </c>
      <c r="AA552" s="359" t="s">
        <v>2952</v>
      </c>
      <c r="AB552" s="368" t="s">
        <v>2950</v>
      </c>
      <c r="AC552" s="375" t="s">
        <v>2933</v>
      </c>
      <c r="AD552" s="376">
        <v>0</v>
      </c>
      <c r="AE552" s="375"/>
      <c r="AF552" s="375" t="s">
        <v>2934</v>
      </c>
      <c r="AG552" s="382">
        <v>4279</v>
      </c>
      <c r="AH552" s="382">
        <v>21396</v>
      </c>
      <c r="AI552" s="359" t="s">
        <v>2953</v>
      </c>
      <c r="AJ552" s="359" t="s">
        <v>2953</v>
      </c>
      <c r="AK552" s="375" t="s">
        <v>2933</v>
      </c>
      <c r="AL552" s="386">
        <v>0</v>
      </c>
      <c r="AM552" s="375"/>
      <c r="AN552" s="375" t="s">
        <v>2934</v>
      </c>
      <c r="AO552" s="382">
        <v>4279</v>
      </c>
      <c r="AP552" s="382">
        <v>21396</v>
      </c>
      <c r="AQ552" s="359" t="s">
        <v>2953</v>
      </c>
      <c r="AR552" s="359" t="s">
        <v>2953</v>
      </c>
    </row>
    <row r="553" spans="23:44">
      <c r="W553" s="363" t="s">
        <v>2931</v>
      </c>
      <c r="X553" s="359" t="s">
        <v>2944</v>
      </c>
      <c r="Y553" t="s">
        <v>3129</v>
      </c>
      <c r="Z553" s="368" t="s">
        <v>596</v>
      </c>
      <c r="AA553" s="359" t="s">
        <v>2952</v>
      </c>
      <c r="AB553" s="368" t="s">
        <v>2950</v>
      </c>
      <c r="AC553" s="375" t="s">
        <v>2933</v>
      </c>
      <c r="AD553" s="376">
        <v>0</v>
      </c>
      <c r="AE553" s="375"/>
      <c r="AF553" s="375" t="s">
        <v>2934</v>
      </c>
      <c r="AG553" s="382">
        <v>4279</v>
      </c>
      <c r="AH553" s="382">
        <v>21396</v>
      </c>
      <c r="AI553" s="359" t="s">
        <v>2953</v>
      </c>
      <c r="AJ553" s="359" t="s">
        <v>2953</v>
      </c>
      <c r="AK553" s="375" t="s">
        <v>2933</v>
      </c>
      <c r="AL553" s="386">
        <v>0</v>
      </c>
      <c r="AM553" s="375"/>
      <c r="AN553" s="375" t="s">
        <v>2934</v>
      </c>
      <c r="AO553" s="382">
        <v>4279</v>
      </c>
      <c r="AP553" s="382">
        <v>21396</v>
      </c>
      <c r="AQ553" s="359" t="s">
        <v>2953</v>
      </c>
      <c r="AR553" s="359" t="s">
        <v>2953</v>
      </c>
    </row>
    <row r="554" spans="23:44">
      <c r="W554" s="363" t="s">
        <v>2931</v>
      </c>
      <c r="X554" s="359" t="s">
        <v>2941</v>
      </c>
      <c r="Y554" t="s">
        <v>3129</v>
      </c>
      <c r="Z554" s="368" t="s">
        <v>596</v>
      </c>
      <c r="AA554" s="359" t="s">
        <v>2952</v>
      </c>
      <c r="AB554" s="368" t="s">
        <v>2950</v>
      </c>
      <c r="AC554" s="375" t="s">
        <v>2933</v>
      </c>
      <c r="AD554" s="376">
        <v>0</v>
      </c>
      <c r="AE554" s="375"/>
      <c r="AF554" s="375" t="s">
        <v>2934</v>
      </c>
      <c r="AG554" s="382">
        <v>4279</v>
      </c>
      <c r="AH554" s="382">
        <v>21396</v>
      </c>
      <c r="AI554" s="359" t="s">
        <v>2953</v>
      </c>
      <c r="AJ554" s="359" t="s">
        <v>2953</v>
      </c>
      <c r="AK554" s="375" t="s">
        <v>2933</v>
      </c>
      <c r="AL554" s="386">
        <v>0</v>
      </c>
      <c r="AM554" s="375"/>
      <c r="AN554" s="375" t="s">
        <v>2934</v>
      </c>
      <c r="AO554" s="382">
        <v>4279</v>
      </c>
      <c r="AP554" s="382">
        <v>21396</v>
      </c>
      <c r="AQ554" s="359" t="s">
        <v>2953</v>
      </c>
      <c r="AR554" s="359" t="s">
        <v>2953</v>
      </c>
    </row>
    <row r="555" spans="23:44">
      <c r="W555" s="363" t="s">
        <v>2931</v>
      </c>
      <c r="X555" s="359" t="s">
        <v>2929</v>
      </c>
      <c r="Y555" t="s">
        <v>3130</v>
      </c>
      <c r="Z555" s="368" t="s">
        <v>596</v>
      </c>
      <c r="AA555" s="359" t="s">
        <v>2952</v>
      </c>
      <c r="AB555" s="368" t="s">
        <v>2950</v>
      </c>
      <c r="AC555" s="375" t="s">
        <v>2933</v>
      </c>
      <c r="AD555" s="376">
        <v>0</v>
      </c>
      <c r="AE555" s="375"/>
      <c r="AF555" s="375" t="s">
        <v>2934</v>
      </c>
      <c r="AG555" s="382">
        <v>4279</v>
      </c>
      <c r="AH555" s="382">
        <v>21396</v>
      </c>
      <c r="AI555" s="359" t="s">
        <v>2953</v>
      </c>
      <c r="AJ555" s="359" t="s">
        <v>2953</v>
      </c>
      <c r="AK555" s="375" t="s">
        <v>2933</v>
      </c>
      <c r="AL555" s="386">
        <v>0</v>
      </c>
      <c r="AM555" s="375"/>
      <c r="AN555" s="375" t="s">
        <v>2934</v>
      </c>
      <c r="AO555" s="382">
        <v>4279</v>
      </c>
      <c r="AP555" s="382">
        <v>21396</v>
      </c>
      <c r="AQ555" s="359" t="s">
        <v>2953</v>
      </c>
      <c r="AR555" s="359" t="s">
        <v>2953</v>
      </c>
    </row>
    <row r="556" spans="23:44">
      <c r="W556" s="363" t="s">
        <v>2931</v>
      </c>
      <c r="X556" s="359" t="s">
        <v>2936</v>
      </c>
      <c r="Y556" t="s">
        <v>3130</v>
      </c>
      <c r="Z556" s="368" t="s">
        <v>596</v>
      </c>
      <c r="AA556" s="359" t="s">
        <v>2952</v>
      </c>
      <c r="AB556" s="368" t="s">
        <v>2950</v>
      </c>
      <c r="AC556" s="375" t="s">
        <v>2933</v>
      </c>
      <c r="AD556" s="376">
        <v>0</v>
      </c>
      <c r="AE556" s="375"/>
      <c r="AF556" s="375" t="s">
        <v>2934</v>
      </c>
      <c r="AG556" s="382">
        <v>4279</v>
      </c>
      <c r="AH556" s="382">
        <v>21396</v>
      </c>
      <c r="AI556" s="359" t="s">
        <v>2953</v>
      </c>
      <c r="AJ556" s="359" t="s">
        <v>2953</v>
      </c>
      <c r="AK556" s="375" t="s">
        <v>2933</v>
      </c>
      <c r="AL556" s="386">
        <v>0</v>
      </c>
      <c r="AM556" s="375"/>
      <c r="AN556" s="375" t="s">
        <v>2934</v>
      </c>
      <c r="AO556" s="382">
        <v>4279</v>
      </c>
      <c r="AP556" s="382">
        <v>21396</v>
      </c>
      <c r="AQ556" s="359" t="s">
        <v>2953</v>
      </c>
      <c r="AR556" s="359" t="s">
        <v>2953</v>
      </c>
    </row>
    <row r="557" spans="23:44">
      <c r="W557" s="363" t="s">
        <v>2931</v>
      </c>
      <c r="X557" s="359" t="s">
        <v>2938</v>
      </c>
      <c r="Y557" t="s">
        <v>3130</v>
      </c>
      <c r="Z557" s="368" t="s">
        <v>596</v>
      </c>
      <c r="AA557" s="359" t="s">
        <v>2952</v>
      </c>
      <c r="AB557" s="368" t="s">
        <v>2950</v>
      </c>
      <c r="AC557" s="375" t="s">
        <v>2933</v>
      </c>
      <c r="AD557" s="376">
        <v>0</v>
      </c>
      <c r="AE557" s="375"/>
      <c r="AF557" s="375" t="s">
        <v>2934</v>
      </c>
      <c r="AG557" s="382">
        <v>4279</v>
      </c>
      <c r="AH557" s="382">
        <v>21396</v>
      </c>
      <c r="AI557" s="359" t="s">
        <v>2953</v>
      </c>
      <c r="AJ557" s="359" t="s">
        <v>2953</v>
      </c>
      <c r="AK557" s="375" t="s">
        <v>2933</v>
      </c>
      <c r="AL557" s="386">
        <v>0</v>
      </c>
      <c r="AM557" s="375"/>
      <c r="AN557" s="375" t="s">
        <v>2934</v>
      </c>
      <c r="AO557" s="382">
        <v>4279</v>
      </c>
      <c r="AP557" s="382">
        <v>21396</v>
      </c>
      <c r="AQ557" s="359" t="s">
        <v>2953</v>
      </c>
      <c r="AR557" s="359" t="s">
        <v>2953</v>
      </c>
    </row>
    <row r="558" spans="23:44">
      <c r="W558" s="363" t="s">
        <v>2931</v>
      </c>
      <c r="X558" s="359" t="s">
        <v>2944</v>
      </c>
      <c r="Y558" t="s">
        <v>3130</v>
      </c>
      <c r="Z558" s="368" t="s">
        <v>596</v>
      </c>
      <c r="AA558" s="359" t="s">
        <v>2952</v>
      </c>
      <c r="AB558" s="368" t="s">
        <v>2950</v>
      </c>
      <c r="AC558" s="375" t="s">
        <v>2933</v>
      </c>
      <c r="AD558" s="376">
        <v>0</v>
      </c>
      <c r="AE558" s="375"/>
      <c r="AF558" s="375" t="s">
        <v>2934</v>
      </c>
      <c r="AG558" s="382">
        <v>4279</v>
      </c>
      <c r="AH558" s="382">
        <v>21396</v>
      </c>
      <c r="AI558" s="359" t="s">
        <v>2953</v>
      </c>
      <c r="AJ558" s="359" t="s">
        <v>2953</v>
      </c>
      <c r="AK558" s="375" t="s">
        <v>2933</v>
      </c>
      <c r="AL558" s="386">
        <v>0</v>
      </c>
      <c r="AM558" s="375"/>
      <c r="AN558" s="375" t="s">
        <v>2934</v>
      </c>
      <c r="AO558" s="382">
        <v>4279</v>
      </c>
      <c r="AP558" s="382">
        <v>21396</v>
      </c>
      <c r="AQ558" s="359" t="s">
        <v>2953</v>
      </c>
      <c r="AR558" s="359" t="s">
        <v>2953</v>
      </c>
    </row>
    <row r="559" spans="23:44">
      <c r="W559" s="363" t="s">
        <v>2931</v>
      </c>
      <c r="X559" s="359" t="s">
        <v>2941</v>
      </c>
      <c r="Y559" t="s">
        <v>3130</v>
      </c>
      <c r="Z559" s="368" t="s">
        <v>596</v>
      </c>
      <c r="AA559" s="359" t="s">
        <v>2952</v>
      </c>
      <c r="AB559" s="368" t="s">
        <v>2950</v>
      </c>
      <c r="AC559" s="375" t="s">
        <v>2933</v>
      </c>
      <c r="AD559" s="376">
        <v>0</v>
      </c>
      <c r="AE559" s="375"/>
      <c r="AF559" s="375" t="s">
        <v>2934</v>
      </c>
      <c r="AG559" s="382">
        <v>4279</v>
      </c>
      <c r="AH559" s="382">
        <v>21396</v>
      </c>
      <c r="AI559" s="359" t="s">
        <v>2953</v>
      </c>
      <c r="AJ559" s="359" t="s">
        <v>2953</v>
      </c>
      <c r="AK559" s="375" t="s">
        <v>2933</v>
      </c>
      <c r="AL559" s="386">
        <v>0</v>
      </c>
      <c r="AM559" s="375"/>
      <c r="AN559" s="375" t="s">
        <v>2934</v>
      </c>
      <c r="AO559" s="382">
        <v>4279</v>
      </c>
      <c r="AP559" s="382">
        <v>21396</v>
      </c>
      <c r="AQ559" s="359" t="s">
        <v>2953</v>
      </c>
      <c r="AR559" s="359" t="s">
        <v>2953</v>
      </c>
    </row>
    <row r="560" spans="23:44">
      <c r="W560" s="363" t="s">
        <v>2931</v>
      </c>
      <c r="X560" s="359" t="s">
        <v>2929</v>
      </c>
      <c r="Y560" t="s">
        <v>3131</v>
      </c>
      <c r="Z560" s="368" t="s">
        <v>596</v>
      </c>
      <c r="AA560" s="359" t="s">
        <v>2952</v>
      </c>
      <c r="AB560" s="368" t="s">
        <v>2950</v>
      </c>
      <c r="AC560" s="375" t="s">
        <v>2933</v>
      </c>
      <c r="AD560" s="376">
        <v>0</v>
      </c>
      <c r="AE560" s="375"/>
      <c r="AF560" s="375" t="s">
        <v>2934</v>
      </c>
      <c r="AG560" s="382">
        <v>4279</v>
      </c>
      <c r="AH560" s="382">
        <v>21396</v>
      </c>
      <c r="AI560" s="359" t="s">
        <v>2953</v>
      </c>
      <c r="AJ560" s="359" t="s">
        <v>2953</v>
      </c>
      <c r="AK560" s="375" t="s">
        <v>2933</v>
      </c>
      <c r="AL560" s="386">
        <v>0</v>
      </c>
      <c r="AM560" s="375"/>
      <c r="AN560" s="375" t="s">
        <v>2934</v>
      </c>
      <c r="AO560" s="382">
        <v>4279</v>
      </c>
      <c r="AP560" s="382">
        <v>21396</v>
      </c>
      <c r="AQ560" s="359" t="s">
        <v>2953</v>
      </c>
      <c r="AR560" s="359" t="s">
        <v>2953</v>
      </c>
    </row>
    <row r="561" spans="23:44">
      <c r="W561" s="363" t="s">
        <v>2931</v>
      </c>
      <c r="X561" s="359" t="s">
        <v>2936</v>
      </c>
      <c r="Y561" t="s">
        <v>3131</v>
      </c>
      <c r="Z561" s="368" t="s">
        <v>596</v>
      </c>
      <c r="AA561" s="359" t="s">
        <v>2952</v>
      </c>
      <c r="AB561" s="368" t="s">
        <v>2950</v>
      </c>
      <c r="AC561" s="375" t="s">
        <v>2933</v>
      </c>
      <c r="AD561" s="376">
        <v>0</v>
      </c>
      <c r="AE561" s="375"/>
      <c r="AF561" s="375" t="s">
        <v>2934</v>
      </c>
      <c r="AG561" s="382">
        <v>4279</v>
      </c>
      <c r="AH561" s="382">
        <v>21396</v>
      </c>
      <c r="AI561" s="359" t="s">
        <v>2953</v>
      </c>
      <c r="AJ561" s="359" t="s">
        <v>2953</v>
      </c>
      <c r="AK561" s="375" t="s">
        <v>2933</v>
      </c>
      <c r="AL561" s="386">
        <v>0</v>
      </c>
      <c r="AM561" s="375"/>
      <c r="AN561" s="375" t="s">
        <v>2934</v>
      </c>
      <c r="AO561" s="382">
        <v>4279</v>
      </c>
      <c r="AP561" s="382">
        <v>21396</v>
      </c>
      <c r="AQ561" s="359" t="s">
        <v>2953</v>
      </c>
      <c r="AR561" s="359" t="s">
        <v>2953</v>
      </c>
    </row>
    <row r="562" spans="23:44">
      <c r="W562" s="363" t="s">
        <v>2931</v>
      </c>
      <c r="X562" s="359" t="s">
        <v>2938</v>
      </c>
      <c r="Y562" t="s">
        <v>3131</v>
      </c>
      <c r="Z562" s="368" t="s">
        <v>596</v>
      </c>
      <c r="AA562" s="359" t="s">
        <v>2952</v>
      </c>
      <c r="AB562" s="368" t="s">
        <v>2950</v>
      </c>
      <c r="AC562" s="375" t="s">
        <v>2933</v>
      </c>
      <c r="AD562" s="376">
        <v>0</v>
      </c>
      <c r="AE562" s="375"/>
      <c r="AF562" s="375" t="s">
        <v>2934</v>
      </c>
      <c r="AG562" s="382">
        <v>4279</v>
      </c>
      <c r="AH562" s="382">
        <v>21396</v>
      </c>
      <c r="AI562" s="359" t="s">
        <v>2953</v>
      </c>
      <c r="AJ562" s="359" t="s">
        <v>2953</v>
      </c>
      <c r="AK562" s="375" t="s">
        <v>2933</v>
      </c>
      <c r="AL562" s="386">
        <v>0</v>
      </c>
      <c r="AM562" s="375"/>
      <c r="AN562" s="375" t="s">
        <v>2934</v>
      </c>
      <c r="AO562" s="382">
        <v>4279</v>
      </c>
      <c r="AP562" s="382">
        <v>21396</v>
      </c>
      <c r="AQ562" s="359" t="s">
        <v>2953</v>
      </c>
      <c r="AR562" s="359" t="s">
        <v>2953</v>
      </c>
    </row>
    <row r="563" spans="23:44">
      <c r="W563" s="363" t="s">
        <v>2931</v>
      </c>
      <c r="X563" s="359" t="s">
        <v>2944</v>
      </c>
      <c r="Y563" t="s">
        <v>3131</v>
      </c>
      <c r="Z563" s="368" t="s">
        <v>596</v>
      </c>
      <c r="AA563" s="359" t="s">
        <v>2952</v>
      </c>
      <c r="AB563" s="368" t="s">
        <v>2950</v>
      </c>
      <c r="AC563" s="375" t="s">
        <v>2933</v>
      </c>
      <c r="AD563" s="376">
        <v>0</v>
      </c>
      <c r="AE563" s="375"/>
      <c r="AF563" s="375" t="s">
        <v>2934</v>
      </c>
      <c r="AG563" s="382">
        <v>4279</v>
      </c>
      <c r="AH563" s="382">
        <v>21396</v>
      </c>
      <c r="AI563" s="359" t="s">
        <v>2953</v>
      </c>
      <c r="AJ563" s="359" t="s">
        <v>2953</v>
      </c>
      <c r="AK563" s="375" t="s">
        <v>2933</v>
      </c>
      <c r="AL563" s="386">
        <v>0</v>
      </c>
      <c r="AM563" s="375"/>
      <c r="AN563" s="375" t="s">
        <v>2934</v>
      </c>
      <c r="AO563" s="382">
        <v>4279</v>
      </c>
      <c r="AP563" s="382">
        <v>21396</v>
      </c>
      <c r="AQ563" s="359" t="s">
        <v>2953</v>
      </c>
      <c r="AR563" s="359" t="s">
        <v>2953</v>
      </c>
    </row>
    <row r="564" spans="23:44">
      <c r="W564" s="363" t="s">
        <v>2931</v>
      </c>
      <c r="X564" s="359" t="s">
        <v>2941</v>
      </c>
      <c r="Y564" t="s">
        <v>3131</v>
      </c>
      <c r="Z564" s="368" t="s">
        <v>596</v>
      </c>
      <c r="AA564" s="359" t="s">
        <v>2952</v>
      </c>
      <c r="AB564" s="368" t="s">
        <v>2950</v>
      </c>
      <c r="AC564" s="375" t="s">
        <v>2933</v>
      </c>
      <c r="AD564" s="376">
        <v>0</v>
      </c>
      <c r="AE564" s="375"/>
      <c r="AF564" s="375" t="s">
        <v>2934</v>
      </c>
      <c r="AG564" s="382">
        <v>4279</v>
      </c>
      <c r="AH564" s="382">
        <v>21396</v>
      </c>
      <c r="AI564" s="359" t="s">
        <v>2953</v>
      </c>
      <c r="AJ564" s="359" t="s">
        <v>2953</v>
      </c>
      <c r="AK564" s="375" t="s">
        <v>2933</v>
      </c>
      <c r="AL564" s="386">
        <v>0</v>
      </c>
      <c r="AM564" s="375"/>
      <c r="AN564" s="375" t="s">
        <v>2934</v>
      </c>
      <c r="AO564" s="382">
        <v>4279</v>
      </c>
      <c r="AP564" s="382">
        <v>21396</v>
      </c>
      <c r="AQ564" s="359" t="s">
        <v>2953</v>
      </c>
      <c r="AR564" s="359" t="s">
        <v>2953</v>
      </c>
    </row>
    <row r="565" spans="23:44">
      <c r="W565" s="363" t="s">
        <v>2931</v>
      </c>
      <c r="X565" s="359" t="s">
        <v>2929</v>
      </c>
      <c r="Y565" t="s">
        <v>3132</v>
      </c>
      <c r="Z565" s="368" t="s">
        <v>596</v>
      </c>
      <c r="AA565" s="359" t="s">
        <v>2952</v>
      </c>
      <c r="AB565" s="368" t="s">
        <v>2950</v>
      </c>
      <c r="AC565" s="375" t="s">
        <v>2933</v>
      </c>
      <c r="AD565" s="376">
        <v>0</v>
      </c>
      <c r="AE565" s="375"/>
      <c r="AF565" s="375" t="s">
        <v>2934</v>
      </c>
      <c r="AG565" s="382">
        <v>4279</v>
      </c>
      <c r="AH565" s="382">
        <v>21396</v>
      </c>
      <c r="AI565" s="359" t="s">
        <v>2953</v>
      </c>
      <c r="AJ565" s="359" t="s">
        <v>2953</v>
      </c>
      <c r="AK565" s="375" t="s">
        <v>2933</v>
      </c>
      <c r="AL565" s="386">
        <v>0</v>
      </c>
      <c r="AM565" s="375"/>
      <c r="AN565" s="375" t="s">
        <v>2934</v>
      </c>
      <c r="AO565" s="382">
        <v>4279</v>
      </c>
      <c r="AP565" s="382">
        <v>21396</v>
      </c>
      <c r="AQ565" s="359" t="s">
        <v>2953</v>
      </c>
      <c r="AR565" s="359" t="s">
        <v>2953</v>
      </c>
    </row>
    <row r="566" spans="23:44">
      <c r="W566" s="363" t="s">
        <v>2931</v>
      </c>
      <c r="X566" s="359" t="s">
        <v>2936</v>
      </c>
      <c r="Y566" t="s">
        <v>3132</v>
      </c>
      <c r="Z566" s="368" t="s">
        <v>596</v>
      </c>
      <c r="AA566" s="359" t="s">
        <v>2952</v>
      </c>
      <c r="AB566" s="368" t="s">
        <v>2950</v>
      </c>
      <c r="AC566" s="375" t="s">
        <v>2933</v>
      </c>
      <c r="AD566" s="376">
        <v>0</v>
      </c>
      <c r="AE566" s="375"/>
      <c r="AF566" s="375" t="s">
        <v>2934</v>
      </c>
      <c r="AG566" s="382">
        <v>4279</v>
      </c>
      <c r="AH566" s="382">
        <v>21396</v>
      </c>
      <c r="AI566" s="359" t="s">
        <v>2953</v>
      </c>
      <c r="AJ566" s="359" t="s">
        <v>2953</v>
      </c>
      <c r="AK566" s="375" t="s">
        <v>2933</v>
      </c>
      <c r="AL566" s="386">
        <v>0</v>
      </c>
      <c r="AM566" s="375"/>
      <c r="AN566" s="375" t="s">
        <v>2934</v>
      </c>
      <c r="AO566" s="382">
        <v>4279</v>
      </c>
      <c r="AP566" s="382">
        <v>21396</v>
      </c>
      <c r="AQ566" s="359" t="s">
        <v>2953</v>
      </c>
      <c r="AR566" s="359" t="s">
        <v>2953</v>
      </c>
    </row>
    <row r="567" spans="23:44">
      <c r="W567" s="363" t="s">
        <v>2931</v>
      </c>
      <c r="X567" s="359" t="s">
        <v>2938</v>
      </c>
      <c r="Y567" t="s">
        <v>3132</v>
      </c>
      <c r="Z567" s="368" t="s">
        <v>596</v>
      </c>
      <c r="AA567" s="359" t="s">
        <v>2952</v>
      </c>
      <c r="AB567" s="368" t="s">
        <v>2950</v>
      </c>
      <c r="AC567" s="375" t="s">
        <v>2933</v>
      </c>
      <c r="AD567" s="376">
        <v>0</v>
      </c>
      <c r="AE567" s="375"/>
      <c r="AF567" s="375" t="s">
        <v>2934</v>
      </c>
      <c r="AG567" s="382">
        <v>4279</v>
      </c>
      <c r="AH567" s="382">
        <v>21396</v>
      </c>
      <c r="AI567" s="359" t="s">
        <v>2953</v>
      </c>
      <c r="AJ567" s="359" t="s">
        <v>2953</v>
      </c>
      <c r="AK567" s="375" t="s">
        <v>2933</v>
      </c>
      <c r="AL567" s="386">
        <v>0</v>
      </c>
      <c r="AM567" s="375"/>
      <c r="AN567" s="375" t="s">
        <v>2934</v>
      </c>
      <c r="AO567" s="382">
        <v>4279</v>
      </c>
      <c r="AP567" s="382">
        <v>21396</v>
      </c>
      <c r="AQ567" s="359" t="s">
        <v>2953</v>
      </c>
      <c r="AR567" s="359" t="s">
        <v>2953</v>
      </c>
    </row>
    <row r="568" spans="23:44">
      <c r="W568" s="363" t="s">
        <v>2931</v>
      </c>
      <c r="X568" s="359" t="s">
        <v>2944</v>
      </c>
      <c r="Y568" t="s">
        <v>3132</v>
      </c>
      <c r="Z568" s="368" t="s">
        <v>596</v>
      </c>
      <c r="AA568" s="359" t="s">
        <v>2952</v>
      </c>
      <c r="AB568" s="368" t="s">
        <v>2950</v>
      </c>
      <c r="AC568" s="375" t="s">
        <v>2933</v>
      </c>
      <c r="AD568" s="376">
        <v>0</v>
      </c>
      <c r="AE568" s="375"/>
      <c r="AF568" s="375" t="s">
        <v>2934</v>
      </c>
      <c r="AG568" s="382">
        <v>4279</v>
      </c>
      <c r="AH568" s="382">
        <v>21396</v>
      </c>
      <c r="AI568" s="359" t="s">
        <v>2953</v>
      </c>
      <c r="AJ568" s="359" t="s">
        <v>2953</v>
      </c>
      <c r="AK568" s="375" t="s">
        <v>2933</v>
      </c>
      <c r="AL568" s="386">
        <v>0</v>
      </c>
      <c r="AM568" s="375"/>
      <c r="AN568" s="375" t="s">
        <v>2934</v>
      </c>
      <c r="AO568" s="382">
        <v>4279</v>
      </c>
      <c r="AP568" s="382">
        <v>21396</v>
      </c>
      <c r="AQ568" s="359" t="s">
        <v>2953</v>
      </c>
      <c r="AR568" s="359" t="s">
        <v>2953</v>
      </c>
    </row>
    <row r="569" spans="23:44">
      <c r="W569" s="363" t="s">
        <v>2931</v>
      </c>
      <c r="X569" s="359" t="s">
        <v>2941</v>
      </c>
      <c r="Y569" t="s">
        <v>3132</v>
      </c>
      <c r="Z569" s="368" t="s">
        <v>596</v>
      </c>
      <c r="AA569" s="359" t="s">
        <v>2952</v>
      </c>
      <c r="AB569" s="368" t="s">
        <v>2950</v>
      </c>
      <c r="AC569" s="375" t="s">
        <v>2933</v>
      </c>
      <c r="AD569" s="376">
        <v>0</v>
      </c>
      <c r="AE569" s="375"/>
      <c r="AF569" s="375" t="s">
        <v>2934</v>
      </c>
      <c r="AG569" s="382">
        <v>4279</v>
      </c>
      <c r="AH569" s="382">
        <v>21396</v>
      </c>
      <c r="AI569" s="359" t="s">
        <v>2953</v>
      </c>
      <c r="AJ569" s="359" t="s">
        <v>2953</v>
      </c>
      <c r="AK569" s="375" t="s">
        <v>2933</v>
      </c>
      <c r="AL569" s="386">
        <v>0</v>
      </c>
      <c r="AM569" s="375"/>
      <c r="AN569" s="375" t="s">
        <v>2934</v>
      </c>
      <c r="AO569" s="382">
        <v>4279</v>
      </c>
      <c r="AP569" s="382">
        <v>21396</v>
      </c>
      <c r="AQ569" s="359" t="s">
        <v>2953</v>
      </c>
      <c r="AR569" s="359" t="s">
        <v>2953</v>
      </c>
    </row>
    <row r="570" spans="23:44">
      <c r="W570" s="363" t="s">
        <v>2931</v>
      </c>
      <c r="X570" s="359" t="s">
        <v>2929</v>
      </c>
      <c r="Y570" t="s">
        <v>3133</v>
      </c>
      <c r="Z570" s="368" t="s">
        <v>596</v>
      </c>
      <c r="AA570" s="359" t="s">
        <v>2952</v>
      </c>
      <c r="AB570" s="368" t="s">
        <v>2950</v>
      </c>
      <c r="AC570" s="375" t="s">
        <v>2933</v>
      </c>
      <c r="AD570" s="376">
        <v>0</v>
      </c>
      <c r="AE570" s="375"/>
      <c r="AF570" s="375" t="s">
        <v>2934</v>
      </c>
      <c r="AG570" s="382">
        <v>4279</v>
      </c>
      <c r="AH570" s="382">
        <v>21396</v>
      </c>
      <c r="AI570" s="359" t="s">
        <v>2953</v>
      </c>
      <c r="AJ570" s="359" t="s">
        <v>2953</v>
      </c>
      <c r="AK570" s="375" t="s">
        <v>2933</v>
      </c>
      <c r="AL570" s="386">
        <v>0</v>
      </c>
      <c r="AM570" s="375"/>
      <c r="AN570" s="375" t="s">
        <v>2934</v>
      </c>
      <c r="AO570" s="382">
        <v>4279</v>
      </c>
      <c r="AP570" s="382">
        <v>21396</v>
      </c>
      <c r="AQ570" s="359" t="s">
        <v>2953</v>
      </c>
      <c r="AR570" s="359" t="s">
        <v>2953</v>
      </c>
    </row>
    <row r="571" spans="23:44">
      <c r="W571" s="363" t="s">
        <v>2931</v>
      </c>
      <c r="X571" s="359" t="s">
        <v>2936</v>
      </c>
      <c r="Y571" t="s">
        <v>3133</v>
      </c>
      <c r="Z571" s="368" t="s">
        <v>596</v>
      </c>
      <c r="AA571" s="359" t="s">
        <v>2952</v>
      </c>
      <c r="AB571" s="368" t="s">
        <v>2950</v>
      </c>
      <c r="AC571" s="375" t="s">
        <v>2933</v>
      </c>
      <c r="AD571" s="376">
        <v>0</v>
      </c>
      <c r="AE571" s="375"/>
      <c r="AF571" s="375" t="s">
        <v>2934</v>
      </c>
      <c r="AG571" s="382">
        <v>4279</v>
      </c>
      <c r="AH571" s="382">
        <v>21396</v>
      </c>
      <c r="AI571" s="359" t="s">
        <v>2953</v>
      </c>
      <c r="AJ571" s="359" t="s">
        <v>2953</v>
      </c>
      <c r="AK571" s="375" t="s">
        <v>2933</v>
      </c>
      <c r="AL571" s="386">
        <v>0</v>
      </c>
      <c r="AM571" s="375"/>
      <c r="AN571" s="375" t="s">
        <v>2934</v>
      </c>
      <c r="AO571" s="382">
        <v>4279</v>
      </c>
      <c r="AP571" s="382">
        <v>21396</v>
      </c>
      <c r="AQ571" s="359" t="s">
        <v>2953</v>
      </c>
      <c r="AR571" s="359" t="s">
        <v>2953</v>
      </c>
    </row>
    <row r="572" spans="23:44">
      <c r="W572" s="363" t="s">
        <v>2931</v>
      </c>
      <c r="X572" s="359" t="s">
        <v>2938</v>
      </c>
      <c r="Y572" t="s">
        <v>3133</v>
      </c>
      <c r="Z572" s="368" t="s">
        <v>596</v>
      </c>
      <c r="AA572" s="359" t="s">
        <v>2952</v>
      </c>
      <c r="AB572" s="368" t="s">
        <v>2950</v>
      </c>
      <c r="AC572" s="375" t="s">
        <v>2933</v>
      </c>
      <c r="AD572" s="376">
        <v>0</v>
      </c>
      <c r="AE572" s="375"/>
      <c r="AF572" s="375" t="s">
        <v>2934</v>
      </c>
      <c r="AG572" s="382">
        <v>4279</v>
      </c>
      <c r="AH572" s="382">
        <v>21396</v>
      </c>
      <c r="AI572" s="359" t="s">
        <v>2953</v>
      </c>
      <c r="AJ572" s="359" t="s">
        <v>2953</v>
      </c>
      <c r="AK572" s="375" t="s">
        <v>2933</v>
      </c>
      <c r="AL572" s="386">
        <v>0</v>
      </c>
      <c r="AM572" s="375"/>
      <c r="AN572" s="375" t="s">
        <v>2934</v>
      </c>
      <c r="AO572" s="382">
        <v>4279</v>
      </c>
      <c r="AP572" s="382">
        <v>21396</v>
      </c>
      <c r="AQ572" s="359" t="s">
        <v>2953</v>
      </c>
      <c r="AR572" s="359" t="s">
        <v>2953</v>
      </c>
    </row>
    <row r="573" spans="23:44">
      <c r="W573" s="363" t="s">
        <v>2931</v>
      </c>
      <c r="X573" s="359" t="s">
        <v>2944</v>
      </c>
      <c r="Y573" t="s">
        <v>3133</v>
      </c>
      <c r="Z573" s="368" t="s">
        <v>596</v>
      </c>
      <c r="AA573" s="359" t="s">
        <v>2952</v>
      </c>
      <c r="AB573" s="368" t="s">
        <v>2950</v>
      </c>
      <c r="AC573" s="375" t="s">
        <v>2933</v>
      </c>
      <c r="AD573" s="376">
        <v>0</v>
      </c>
      <c r="AE573" s="375"/>
      <c r="AF573" s="375" t="s">
        <v>2934</v>
      </c>
      <c r="AG573" s="382">
        <v>4279</v>
      </c>
      <c r="AH573" s="382">
        <v>21396</v>
      </c>
      <c r="AI573" s="359" t="s">
        <v>2953</v>
      </c>
      <c r="AJ573" s="359" t="s">
        <v>2953</v>
      </c>
      <c r="AK573" s="375" t="s">
        <v>2933</v>
      </c>
      <c r="AL573" s="386">
        <v>0</v>
      </c>
      <c r="AM573" s="375"/>
      <c r="AN573" s="375" t="s">
        <v>2934</v>
      </c>
      <c r="AO573" s="382">
        <v>4279</v>
      </c>
      <c r="AP573" s="382">
        <v>21396</v>
      </c>
      <c r="AQ573" s="359" t="s">
        <v>2953</v>
      </c>
      <c r="AR573" s="359" t="s">
        <v>2953</v>
      </c>
    </row>
    <row r="574" spans="23:44">
      <c r="W574" s="363" t="s">
        <v>2931</v>
      </c>
      <c r="X574" s="359" t="s">
        <v>2941</v>
      </c>
      <c r="Y574" t="s">
        <v>3133</v>
      </c>
      <c r="Z574" s="368" t="s">
        <v>596</v>
      </c>
      <c r="AA574" s="359" t="s">
        <v>2952</v>
      </c>
      <c r="AB574" s="368" t="s">
        <v>2950</v>
      </c>
      <c r="AC574" s="375" t="s">
        <v>2933</v>
      </c>
      <c r="AD574" s="376">
        <v>0</v>
      </c>
      <c r="AE574" s="375"/>
      <c r="AF574" s="375" t="s">
        <v>2934</v>
      </c>
      <c r="AG574" s="382">
        <v>4279</v>
      </c>
      <c r="AH574" s="382">
        <v>21396</v>
      </c>
      <c r="AI574" s="359" t="s">
        <v>2953</v>
      </c>
      <c r="AJ574" s="359" t="s">
        <v>2953</v>
      </c>
      <c r="AK574" s="375" t="s">
        <v>2933</v>
      </c>
      <c r="AL574" s="386">
        <v>0</v>
      </c>
      <c r="AM574" s="375"/>
      <c r="AN574" s="375" t="s">
        <v>2934</v>
      </c>
      <c r="AO574" s="382">
        <v>4279</v>
      </c>
      <c r="AP574" s="382">
        <v>21396</v>
      </c>
      <c r="AQ574" s="359" t="s">
        <v>2953</v>
      </c>
      <c r="AR574" s="359" t="s">
        <v>2953</v>
      </c>
    </row>
    <row r="575" spans="23:44">
      <c r="W575" s="364" t="s">
        <v>3134</v>
      </c>
      <c r="X575" s="389" t="s">
        <v>2941</v>
      </c>
      <c r="Y575" s="393" t="s">
        <v>2087</v>
      </c>
      <c r="Z575" s="394" t="s">
        <v>596</v>
      </c>
      <c r="AA575" s="395" t="s">
        <v>2932</v>
      </c>
      <c r="AB575" s="394" t="s">
        <v>3113</v>
      </c>
      <c r="AC575" s="395" t="s">
        <v>2933</v>
      </c>
      <c r="AD575" s="399">
        <v>0</v>
      </c>
      <c r="AE575" s="395"/>
      <c r="AF575" s="395" t="s">
        <v>3112</v>
      </c>
      <c r="AG575" s="402">
        <v>4927</v>
      </c>
      <c r="AH575" s="402">
        <v>24633</v>
      </c>
      <c r="AI575" s="389"/>
      <c r="AJ575" s="389" t="s">
        <v>2935</v>
      </c>
      <c r="AK575" s="395" t="s">
        <v>2933</v>
      </c>
      <c r="AL575" s="403">
        <v>0.0032</v>
      </c>
      <c r="AM575" s="395"/>
      <c r="AN575" s="395" t="s">
        <v>3112</v>
      </c>
      <c r="AO575" s="402">
        <v>4927</v>
      </c>
      <c r="AP575" s="402">
        <v>24633</v>
      </c>
      <c r="AQ575" s="389"/>
      <c r="AR575" s="389" t="s">
        <v>2935</v>
      </c>
    </row>
    <row r="576" spans="23:44">
      <c r="W576" s="364" t="s">
        <v>3134</v>
      </c>
      <c r="X576" s="389" t="s">
        <v>2941</v>
      </c>
      <c r="Y576" s="393" t="s">
        <v>2087</v>
      </c>
      <c r="Z576" s="394" t="s">
        <v>596</v>
      </c>
      <c r="AA576" s="395" t="s">
        <v>2937</v>
      </c>
      <c r="AB576" s="394" t="s">
        <v>3113</v>
      </c>
      <c r="AC576" s="395" t="s">
        <v>2933</v>
      </c>
      <c r="AD576" s="399">
        <v>0</v>
      </c>
      <c r="AE576" s="395"/>
      <c r="AF576" s="395" t="s">
        <v>3112</v>
      </c>
      <c r="AG576" s="402">
        <v>4927</v>
      </c>
      <c r="AH576" s="402">
        <v>24633</v>
      </c>
      <c r="AI576" s="389"/>
      <c r="AJ576" s="389" t="s">
        <v>2935</v>
      </c>
      <c r="AK576" s="395" t="s">
        <v>2933</v>
      </c>
      <c r="AL576" s="403">
        <v>0.0032</v>
      </c>
      <c r="AM576" s="395"/>
      <c r="AN576" s="395" t="s">
        <v>3112</v>
      </c>
      <c r="AO576" s="402">
        <v>4927</v>
      </c>
      <c r="AP576" s="402">
        <v>24633</v>
      </c>
      <c r="AQ576" s="389"/>
      <c r="AR576" s="389" t="s">
        <v>2935</v>
      </c>
    </row>
    <row r="577" spans="23:44">
      <c r="W577" s="364" t="s">
        <v>3134</v>
      </c>
      <c r="X577" s="389" t="s">
        <v>2941</v>
      </c>
      <c r="Y577" s="393" t="s">
        <v>2087</v>
      </c>
      <c r="Z577" s="394" t="s">
        <v>596</v>
      </c>
      <c r="AA577" s="395" t="s">
        <v>2939</v>
      </c>
      <c r="AB577" s="394" t="s">
        <v>3113</v>
      </c>
      <c r="AC577" s="395" t="s">
        <v>2933</v>
      </c>
      <c r="AD577" s="399">
        <v>0</v>
      </c>
      <c r="AE577" s="395"/>
      <c r="AF577" s="395" t="s">
        <v>3112</v>
      </c>
      <c r="AG577" s="402">
        <v>4927</v>
      </c>
      <c r="AH577" s="402">
        <v>24633</v>
      </c>
      <c r="AI577" s="389"/>
      <c r="AJ577" s="389" t="s">
        <v>2935</v>
      </c>
      <c r="AK577" s="395" t="s">
        <v>2933</v>
      </c>
      <c r="AL577" s="403">
        <v>0.0072</v>
      </c>
      <c r="AM577" s="395"/>
      <c r="AN577" s="395" t="s">
        <v>3112</v>
      </c>
      <c r="AO577" s="402">
        <v>4927</v>
      </c>
      <c r="AP577" s="402">
        <v>24633</v>
      </c>
      <c r="AQ577" s="389"/>
      <c r="AR577" s="389" t="s">
        <v>2935</v>
      </c>
    </row>
    <row r="578" spans="23:44">
      <c r="W578" s="364" t="s">
        <v>3134</v>
      </c>
      <c r="X578" s="389" t="s">
        <v>2941</v>
      </c>
      <c r="Y578" s="393" t="s">
        <v>2087</v>
      </c>
      <c r="Z578" s="394" t="s">
        <v>596</v>
      </c>
      <c r="AA578" s="395" t="s">
        <v>2942</v>
      </c>
      <c r="AB578" s="394" t="s">
        <v>3113</v>
      </c>
      <c r="AC578" s="395" t="s">
        <v>2933</v>
      </c>
      <c r="AD578" s="399">
        <v>0</v>
      </c>
      <c r="AE578" s="395"/>
      <c r="AF578" s="395" t="s">
        <v>3112</v>
      </c>
      <c r="AG578" s="402">
        <v>4927</v>
      </c>
      <c r="AH578" s="402">
        <v>24633</v>
      </c>
      <c r="AI578" s="389"/>
      <c r="AJ578" s="389" t="s">
        <v>2935</v>
      </c>
      <c r="AK578" s="395" t="s">
        <v>2933</v>
      </c>
      <c r="AL578" s="403">
        <v>0.0072</v>
      </c>
      <c r="AM578" s="395"/>
      <c r="AN578" s="395" t="s">
        <v>3112</v>
      </c>
      <c r="AO578" s="402">
        <v>4927</v>
      </c>
      <c r="AP578" s="402">
        <v>24633</v>
      </c>
      <c r="AQ578" s="389"/>
      <c r="AR578" s="389" t="s">
        <v>2935</v>
      </c>
    </row>
    <row r="579" spans="23:44">
      <c r="W579" s="364" t="s">
        <v>3134</v>
      </c>
      <c r="X579" s="389" t="s">
        <v>2941</v>
      </c>
      <c r="Y579" s="393" t="s">
        <v>2087</v>
      </c>
      <c r="Z579" s="394" t="s">
        <v>596</v>
      </c>
      <c r="AA579" s="395" t="s">
        <v>2945</v>
      </c>
      <c r="AB579" s="394" t="s">
        <v>3113</v>
      </c>
      <c r="AC579" s="395" t="s">
        <v>2933</v>
      </c>
      <c r="AD579" s="399">
        <v>0</v>
      </c>
      <c r="AE579" s="395"/>
      <c r="AF579" s="395" t="s">
        <v>3112</v>
      </c>
      <c r="AG579" s="402">
        <v>4927</v>
      </c>
      <c r="AH579" s="402">
        <v>24633</v>
      </c>
      <c r="AI579" s="389"/>
      <c r="AJ579" s="389" t="s">
        <v>2935</v>
      </c>
      <c r="AK579" s="395" t="s">
        <v>2933</v>
      </c>
      <c r="AL579" s="403">
        <v>0.0104</v>
      </c>
      <c r="AM579" s="395"/>
      <c r="AN579" s="395" t="s">
        <v>3112</v>
      </c>
      <c r="AO579" s="402">
        <v>4927</v>
      </c>
      <c r="AP579" s="402">
        <v>24633</v>
      </c>
      <c r="AQ579" s="389"/>
      <c r="AR579" s="389" t="s">
        <v>2935</v>
      </c>
    </row>
    <row r="580" spans="23:44">
      <c r="W580" s="364" t="s">
        <v>3134</v>
      </c>
      <c r="X580" s="389" t="s">
        <v>2941</v>
      </c>
      <c r="Y580" s="393" t="s">
        <v>2087</v>
      </c>
      <c r="Z580" s="394" t="s">
        <v>596</v>
      </c>
      <c r="AA580" s="395" t="s">
        <v>2947</v>
      </c>
      <c r="AB580" s="394" t="s">
        <v>3113</v>
      </c>
      <c r="AC580" s="395" t="s">
        <v>2933</v>
      </c>
      <c r="AD580" s="399">
        <v>0</v>
      </c>
      <c r="AE580" s="395"/>
      <c r="AF580" s="395" t="s">
        <v>3112</v>
      </c>
      <c r="AG580" s="402">
        <v>4927</v>
      </c>
      <c r="AH580" s="402">
        <v>24633</v>
      </c>
      <c r="AI580" s="389"/>
      <c r="AJ580" s="389" t="s">
        <v>2935</v>
      </c>
      <c r="AK580" s="395" t="s">
        <v>2933</v>
      </c>
      <c r="AL580" s="403">
        <v>0.0056</v>
      </c>
      <c r="AM580" s="395"/>
      <c r="AN580" s="395" t="s">
        <v>3112</v>
      </c>
      <c r="AO580" s="402">
        <v>4927</v>
      </c>
      <c r="AP580" s="402">
        <v>24633</v>
      </c>
      <c r="AQ580" s="389"/>
      <c r="AR580" s="389" t="s">
        <v>2935</v>
      </c>
    </row>
    <row r="581" spans="23:44">
      <c r="W581" s="364" t="s">
        <v>3134</v>
      </c>
      <c r="X581" s="389" t="s">
        <v>2941</v>
      </c>
      <c r="Y581" s="393" t="s">
        <v>2087</v>
      </c>
      <c r="Z581" s="394" t="s">
        <v>596</v>
      </c>
      <c r="AA581" s="395" t="s">
        <v>2948</v>
      </c>
      <c r="AB581" s="394" t="s">
        <v>3113</v>
      </c>
      <c r="AC581" s="395" t="s">
        <v>2933</v>
      </c>
      <c r="AD581" s="399">
        <v>0</v>
      </c>
      <c r="AE581" s="395"/>
      <c r="AF581" s="395" t="s">
        <v>3112</v>
      </c>
      <c r="AG581" s="402">
        <v>4927</v>
      </c>
      <c r="AH581" s="402">
        <v>24633</v>
      </c>
      <c r="AI581" s="389"/>
      <c r="AJ581" s="389" t="s">
        <v>2935</v>
      </c>
      <c r="AK581" s="395" t="s">
        <v>2933</v>
      </c>
      <c r="AL581" s="403">
        <v>0.0072</v>
      </c>
      <c r="AM581" s="395"/>
      <c r="AN581" s="395" t="s">
        <v>3112</v>
      </c>
      <c r="AO581" s="402">
        <v>4927</v>
      </c>
      <c r="AP581" s="402">
        <v>24633</v>
      </c>
      <c r="AQ581" s="389"/>
      <c r="AR581" s="389" t="s">
        <v>2935</v>
      </c>
    </row>
  </sheetData>
  <autoFilter ref="A5:WYC581">
    <extLst/>
  </autoFilter>
  <mergeCells count="10">
    <mergeCell ref="A1:E1"/>
    <mergeCell ref="G1:J1"/>
    <mergeCell ref="L1:O1"/>
    <mergeCell ref="Q1:U1"/>
    <mergeCell ref="A4:E4"/>
    <mergeCell ref="G4:J4"/>
    <mergeCell ref="L4:O4"/>
    <mergeCell ref="Q4:U4"/>
    <mergeCell ref="X4:AR4"/>
    <mergeCell ref="B386:D386"/>
  </mergeCells>
  <pageMargins left="0.75" right="0.75" top="1" bottom="1" header="0.5" footer="0.5"/>
  <pageSetup paperSize="9" orientation="portrait"/>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BY367"/>
  <sheetViews>
    <sheetView zoomScale="75" zoomScaleNormal="75" topLeftCell="AB82" workbookViewId="0">
      <selection activeCell="AM108" sqref="AM108"/>
    </sheetView>
  </sheetViews>
  <sheetFormatPr defaultColWidth="9.10869565217391" defaultRowHeight="14.4"/>
  <cols>
    <col min="1" max="1" width="11.1086956521739" style="132" customWidth="1"/>
    <col min="2" max="2" width="22.8840579710145" style="132" customWidth="1"/>
    <col min="3" max="3" width="13.6666666666667" style="132" customWidth="1"/>
    <col min="4" max="4" width="10" style="132" customWidth="1"/>
    <col min="5" max="5" width="7.88405797101449" style="132" customWidth="1"/>
    <col min="6" max="6" width="23.3333333333333" style="132" customWidth="1"/>
    <col min="7" max="7" width="10.3333333333333" style="132" customWidth="1"/>
    <col min="8" max="8" width="8.33333333333333" style="132" customWidth="1"/>
    <col min="9" max="9" width="1" style="133" customWidth="1"/>
    <col min="10" max="10" width="11" style="132" customWidth="1"/>
    <col min="11" max="11" width="11.3333333333333" style="132" customWidth="1"/>
    <col min="12" max="12" width="20.8840579710145" style="132" customWidth="1"/>
    <col min="13" max="13" width="12.6666666666667" style="132" customWidth="1"/>
    <col min="14" max="14" width="12.8840579710145" style="132" customWidth="1"/>
    <col min="15" max="15" width="1.10869565217391" style="132" customWidth="1"/>
    <col min="16" max="16" width="7.88405797101449" style="132" customWidth="1"/>
    <col min="17" max="17" width="6.44202898550725" style="132" customWidth="1"/>
    <col min="18" max="18" width="9.33333333333333" style="132" customWidth="1"/>
    <col min="19" max="19" width="14.8840579710145" style="133" customWidth="1"/>
    <col min="20" max="20" width="7.55797101449275" style="132" customWidth="1"/>
    <col min="21" max="21" width="12.8840579710145" style="132" customWidth="1"/>
    <col min="22" max="22" width="9.44202898550725" style="132" customWidth="1"/>
    <col min="23" max="23" width="8" style="132" customWidth="1"/>
    <col min="24" max="24" width="7.33333333333333" style="132" customWidth="1"/>
    <col min="25" max="25" width="9.88405797101449" style="132" customWidth="1"/>
    <col min="26" max="26" width="8.44202898550725" style="132" customWidth="1"/>
    <col min="27" max="27" width="9.44202898550725" style="132" customWidth="1"/>
    <col min="28" max="28" width="12.5579710144928" style="132" customWidth="1"/>
    <col min="29" max="29" width="17.8840579710145" style="132" customWidth="1"/>
    <col min="30" max="30" width="10.8840579710145" style="132" customWidth="1"/>
    <col min="31" max="31" width="11.3333333333333" style="132" customWidth="1"/>
    <col min="32" max="32" width="9.44202898550725" style="132" customWidth="1"/>
    <col min="33" max="33" width="6.10869565217391" style="132" customWidth="1"/>
    <col min="34" max="34" width="8.88405797101449" style="132" customWidth="1"/>
    <col min="35" max="35" width="13.8840579710145" style="132" customWidth="1"/>
    <col min="36" max="36" width="10.3333333333333" style="132" customWidth="1"/>
    <col min="37" max="37" width="5.88405797101449" style="132" customWidth="1"/>
    <col min="38" max="38" width="29.5579710144928" style="132" customWidth="1"/>
    <col min="39" max="39" width="31.8840579710145" style="132" customWidth="1"/>
    <col min="40" max="40" width="19.1086956521739" style="132" customWidth="1"/>
    <col min="41" max="41" width="29.2173913043478" style="132" customWidth="1"/>
    <col min="42" max="42" width="17.4420289855072" style="132" customWidth="1"/>
    <col min="43" max="43" width="14.8840579710145" style="132" customWidth="1"/>
    <col min="44" max="44" width="25.3333333333333" style="132" customWidth="1"/>
    <col min="45" max="47" width="8.55797101449275" style="132" customWidth="1"/>
    <col min="48" max="48" width="7.55797101449275" style="132" customWidth="1"/>
    <col min="49" max="49" width="11.5579710144928" style="132" customWidth="1"/>
    <col min="50" max="50" width="7.33333333333333" style="132" customWidth="1"/>
    <col min="51" max="51" width="15.4420289855072" style="132" customWidth="1"/>
    <col min="52" max="52" width="7.10869565217391" style="132" customWidth="1"/>
    <col min="53" max="53" width="14.3333333333333" style="132" customWidth="1"/>
    <col min="54" max="256" width="9.10869565217391" style="132"/>
    <col min="257" max="257" width="11.1086956521739" style="132" customWidth="1"/>
    <col min="258" max="258" width="22.8840579710145" style="132" customWidth="1"/>
    <col min="259" max="259" width="13.6666666666667" style="132" customWidth="1"/>
    <col min="260" max="260" width="10" style="132" customWidth="1"/>
    <col min="261" max="261" width="7.88405797101449" style="132" customWidth="1"/>
    <col min="262" max="262" width="23.3333333333333" style="132" customWidth="1"/>
    <col min="263" max="263" width="10.3333333333333" style="132" customWidth="1"/>
    <col min="264" max="264" width="8.33333333333333" style="132" customWidth="1"/>
    <col min="265" max="265" width="1" style="132" customWidth="1"/>
    <col min="266" max="266" width="11" style="132" customWidth="1"/>
    <col min="267" max="267" width="11.3333333333333" style="132" customWidth="1"/>
    <col min="268" max="268" width="20.8840579710145" style="132" customWidth="1"/>
    <col min="269" max="269" width="11.1086956521739" style="132" customWidth="1"/>
    <col min="270" max="270" width="12.8840579710145" style="132" customWidth="1"/>
    <col min="271" max="271" width="1.10869565217391" style="132" customWidth="1"/>
    <col min="272" max="272" width="7.88405797101449" style="132" customWidth="1"/>
    <col min="273" max="273" width="6.44202898550725" style="132" customWidth="1"/>
    <col min="274" max="274" width="9.33333333333333" style="132" customWidth="1"/>
    <col min="275" max="276" width="14.8840579710145" style="132" customWidth="1"/>
    <col min="277" max="277" width="7.55797101449275" style="132" customWidth="1"/>
    <col min="278" max="278" width="9.44202898550725" style="132" customWidth="1"/>
    <col min="279" max="279" width="8" style="132" customWidth="1"/>
    <col min="280" max="280" width="7.33333333333333" style="132" customWidth="1"/>
    <col min="281" max="281" width="9.88405797101449" style="132" customWidth="1"/>
    <col min="282" max="282" width="8.44202898550725" style="132" customWidth="1"/>
    <col min="283" max="283" width="9.44202898550725" style="132" customWidth="1"/>
    <col min="284" max="284" width="12.5579710144928" style="132" customWidth="1"/>
    <col min="285" max="285" width="17.8840579710145" style="132" customWidth="1"/>
    <col min="286" max="286" width="10.8840579710145" style="132" customWidth="1"/>
    <col min="287" max="287" width="11.3333333333333" style="132" customWidth="1"/>
    <col min="288" max="288" width="9.44202898550725" style="132" customWidth="1"/>
    <col min="289" max="289" width="6.10869565217391" style="132" customWidth="1"/>
    <col min="290" max="290" width="8.88405797101449" style="132" customWidth="1"/>
    <col min="291" max="291" width="13.8840579710145" style="132" customWidth="1"/>
    <col min="292" max="292" width="10.3333333333333" style="132" customWidth="1"/>
    <col min="293" max="293" width="5.88405797101449" style="132" customWidth="1"/>
    <col min="294" max="294" width="11.4420289855072" style="132" customWidth="1"/>
    <col min="295" max="295" width="13.5579710144928" style="132" customWidth="1"/>
    <col min="296" max="296" width="19.1086956521739" style="132" customWidth="1"/>
    <col min="297" max="297" width="11.3333333333333" style="132" customWidth="1"/>
    <col min="298" max="298" width="17.4420289855072" style="132" customWidth="1"/>
    <col min="299" max="299" width="14.8840579710145" style="132" customWidth="1"/>
    <col min="300" max="300" width="25.3333333333333" style="132" customWidth="1"/>
    <col min="301" max="303" width="8.55797101449275" style="132" customWidth="1"/>
    <col min="304" max="304" width="7.55797101449275" style="132" customWidth="1"/>
    <col min="305" max="305" width="9.10869565217391" style="132"/>
    <col min="306" max="306" width="7.33333333333333" style="132" customWidth="1"/>
    <col min="307" max="307" width="15.4420289855072" style="132" customWidth="1"/>
    <col min="308" max="308" width="7.10869565217391" style="132" customWidth="1"/>
    <col min="309" max="309" width="14.3333333333333" style="132" customWidth="1"/>
    <col min="310" max="512" width="9.10869565217391" style="132"/>
    <col min="513" max="513" width="11.1086956521739" style="132" customWidth="1"/>
    <col min="514" max="514" width="22.8840579710145" style="132" customWidth="1"/>
    <col min="515" max="515" width="13.6666666666667" style="132" customWidth="1"/>
    <col min="516" max="516" width="10" style="132" customWidth="1"/>
    <col min="517" max="517" width="7.88405797101449" style="132" customWidth="1"/>
    <col min="518" max="518" width="23.3333333333333" style="132" customWidth="1"/>
    <col min="519" max="519" width="10.3333333333333" style="132" customWidth="1"/>
    <col min="520" max="520" width="8.33333333333333" style="132" customWidth="1"/>
    <col min="521" max="521" width="1" style="132" customWidth="1"/>
    <col min="522" max="522" width="11" style="132" customWidth="1"/>
    <col min="523" max="523" width="11.3333333333333" style="132" customWidth="1"/>
    <col min="524" max="524" width="20.8840579710145" style="132" customWidth="1"/>
    <col min="525" max="525" width="11.1086956521739" style="132" customWidth="1"/>
    <col min="526" max="526" width="12.8840579710145" style="132" customWidth="1"/>
    <col min="527" max="527" width="1.10869565217391" style="132" customWidth="1"/>
    <col min="528" max="528" width="7.88405797101449" style="132" customWidth="1"/>
    <col min="529" max="529" width="6.44202898550725" style="132" customWidth="1"/>
    <col min="530" max="530" width="9.33333333333333" style="132" customWidth="1"/>
    <col min="531" max="532" width="14.8840579710145" style="132" customWidth="1"/>
    <col min="533" max="533" width="7.55797101449275" style="132" customWidth="1"/>
    <col min="534" max="534" width="9.44202898550725" style="132" customWidth="1"/>
    <col min="535" max="535" width="8" style="132" customWidth="1"/>
    <col min="536" max="536" width="7.33333333333333" style="132" customWidth="1"/>
    <col min="537" max="537" width="9.88405797101449" style="132" customWidth="1"/>
    <col min="538" max="538" width="8.44202898550725" style="132" customWidth="1"/>
    <col min="539" max="539" width="9.44202898550725" style="132" customWidth="1"/>
    <col min="540" max="540" width="12.5579710144928" style="132" customWidth="1"/>
    <col min="541" max="541" width="17.8840579710145" style="132" customWidth="1"/>
    <col min="542" max="542" width="10.8840579710145" style="132" customWidth="1"/>
    <col min="543" max="543" width="11.3333333333333" style="132" customWidth="1"/>
    <col min="544" max="544" width="9.44202898550725" style="132" customWidth="1"/>
    <col min="545" max="545" width="6.10869565217391" style="132" customWidth="1"/>
    <col min="546" max="546" width="8.88405797101449" style="132" customWidth="1"/>
    <col min="547" max="547" width="13.8840579710145" style="132" customWidth="1"/>
    <col min="548" max="548" width="10.3333333333333" style="132" customWidth="1"/>
    <col min="549" max="549" width="5.88405797101449" style="132" customWidth="1"/>
    <col min="550" max="550" width="11.4420289855072" style="132" customWidth="1"/>
    <col min="551" max="551" width="13.5579710144928" style="132" customWidth="1"/>
    <col min="552" max="552" width="19.1086956521739" style="132" customWidth="1"/>
    <col min="553" max="553" width="11.3333333333333" style="132" customWidth="1"/>
    <col min="554" max="554" width="17.4420289855072" style="132" customWidth="1"/>
    <col min="555" max="555" width="14.8840579710145" style="132" customWidth="1"/>
    <col min="556" max="556" width="25.3333333333333" style="132" customWidth="1"/>
    <col min="557" max="559" width="8.55797101449275" style="132" customWidth="1"/>
    <col min="560" max="560" width="7.55797101449275" style="132" customWidth="1"/>
    <col min="561" max="561" width="9.10869565217391" style="132"/>
    <col min="562" max="562" width="7.33333333333333" style="132" customWidth="1"/>
    <col min="563" max="563" width="15.4420289855072" style="132" customWidth="1"/>
    <col min="564" max="564" width="7.10869565217391" style="132" customWidth="1"/>
    <col min="565" max="565" width="14.3333333333333" style="132" customWidth="1"/>
    <col min="566" max="768" width="9.10869565217391" style="132"/>
    <col min="769" max="769" width="11.1086956521739" style="132" customWidth="1"/>
    <col min="770" max="770" width="22.8840579710145" style="132" customWidth="1"/>
    <col min="771" max="771" width="13.6666666666667" style="132" customWidth="1"/>
    <col min="772" max="772" width="10" style="132" customWidth="1"/>
    <col min="773" max="773" width="7.88405797101449" style="132" customWidth="1"/>
    <col min="774" max="774" width="23.3333333333333" style="132" customWidth="1"/>
    <col min="775" max="775" width="10.3333333333333" style="132" customWidth="1"/>
    <col min="776" max="776" width="8.33333333333333" style="132" customWidth="1"/>
    <col min="777" max="777" width="1" style="132" customWidth="1"/>
    <col min="778" max="778" width="11" style="132" customWidth="1"/>
    <col min="779" max="779" width="11.3333333333333" style="132" customWidth="1"/>
    <col min="780" max="780" width="20.8840579710145" style="132" customWidth="1"/>
    <col min="781" max="781" width="11.1086956521739" style="132" customWidth="1"/>
    <col min="782" max="782" width="12.8840579710145" style="132" customWidth="1"/>
    <col min="783" max="783" width="1.10869565217391" style="132" customWidth="1"/>
    <col min="784" max="784" width="7.88405797101449" style="132" customWidth="1"/>
    <col min="785" max="785" width="6.44202898550725" style="132" customWidth="1"/>
    <col min="786" max="786" width="9.33333333333333" style="132" customWidth="1"/>
    <col min="787" max="788" width="14.8840579710145" style="132" customWidth="1"/>
    <col min="789" max="789" width="7.55797101449275" style="132" customWidth="1"/>
    <col min="790" max="790" width="9.44202898550725" style="132" customWidth="1"/>
    <col min="791" max="791" width="8" style="132" customWidth="1"/>
    <col min="792" max="792" width="7.33333333333333" style="132" customWidth="1"/>
    <col min="793" max="793" width="9.88405797101449" style="132" customWidth="1"/>
    <col min="794" max="794" width="8.44202898550725" style="132" customWidth="1"/>
    <col min="795" max="795" width="9.44202898550725" style="132" customWidth="1"/>
    <col min="796" max="796" width="12.5579710144928" style="132" customWidth="1"/>
    <col min="797" max="797" width="17.8840579710145" style="132" customWidth="1"/>
    <col min="798" max="798" width="10.8840579710145" style="132" customWidth="1"/>
    <col min="799" max="799" width="11.3333333333333" style="132" customWidth="1"/>
    <col min="800" max="800" width="9.44202898550725" style="132" customWidth="1"/>
    <col min="801" max="801" width="6.10869565217391" style="132" customWidth="1"/>
    <col min="802" max="802" width="8.88405797101449" style="132" customWidth="1"/>
    <col min="803" max="803" width="13.8840579710145" style="132" customWidth="1"/>
    <col min="804" max="804" width="10.3333333333333" style="132" customWidth="1"/>
    <col min="805" max="805" width="5.88405797101449" style="132" customWidth="1"/>
    <col min="806" max="806" width="11.4420289855072" style="132" customWidth="1"/>
    <col min="807" max="807" width="13.5579710144928" style="132" customWidth="1"/>
    <col min="808" max="808" width="19.1086956521739" style="132" customWidth="1"/>
    <col min="809" max="809" width="11.3333333333333" style="132" customWidth="1"/>
    <col min="810" max="810" width="17.4420289855072" style="132" customWidth="1"/>
    <col min="811" max="811" width="14.8840579710145" style="132" customWidth="1"/>
    <col min="812" max="812" width="25.3333333333333" style="132" customWidth="1"/>
    <col min="813" max="815" width="8.55797101449275" style="132" customWidth="1"/>
    <col min="816" max="816" width="7.55797101449275" style="132" customWidth="1"/>
    <col min="817" max="817" width="9.10869565217391" style="132"/>
    <col min="818" max="818" width="7.33333333333333" style="132" customWidth="1"/>
    <col min="819" max="819" width="15.4420289855072" style="132" customWidth="1"/>
    <col min="820" max="820" width="7.10869565217391" style="132" customWidth="1"/>
    <col min="821" max="821" width="14.3333333333333" style="132" customWidth="1"/>
    <col min="822" max="1024" width="9.10869565217391" style="132"/>
    <col min="1025" max="1025" width="11.1086956521739" style="132" customWidth="1"/>
    <col min="1026" max="1026" width="22.8840579710145" style="132" customWidth="1"/>
    <col min="1027" max="1027" width="13.6666666666667" style="132" customWidth="1"/>
    <col min="1028" max="1028" width="10" style="132" customWidth="1"/>
    <col min="1029" max="1029" width="7.88405797101449" style="132" customWidth="1"/>
    <col min="1030" max="1030" width="23.3333333333333" style="132" customWidth="1"/>
    <col min="1031" max="1031" width="10.3333333333333" style="132" customWidth="1"/>
    <col min="1032" max="1032" width="8.33333333333333" style="132" customWidth="1"/>
    <col min="1033" max="1033" width="1" style="132" customWidth="1"/>
    <col min="1034" max="1034" width="11" style="132" customWidth="1"/>
    <col min="1035" max="1035" width="11.3333333333333" style="132" customWidth="1"/>
    <col min="1036" max="1036" width="20.8840579710145" style="132" customWidth="1"/>
    <col min="1037" max="1037" width="11.1086956521739" style="132" customWidth="1"/>
    <col min="1038" max="1038" width="12.8840579710145" style="132" customWidth="1"/>
    <col min="1039" max="1039" width="1.10869565217391" style="132" customWidth="1"/>
    <col min="1040" max="1040" width="7.88405797101449" style="132" customWidth="1"/>
    <col min="1041" max="1041" width="6.44202898550725" style="132" customWidth="1"/>
    <col min="1042" max="1042" width="9.33333333333333" style="132" customWidth="1"/>
    <col min="1043" max="1044" width="14.8840579710145" style="132" customWidth="1"/>
    <col min="1045" max="1045" width="7.55797101449275" style="132" customWidth="1"/>
    <col min="1046" max="1046" width="9.44202898550725" style="132" customWidth="1"/>
    <col min="1047" max="1047" width="8" style="132" customWidth="1"/>
    <col min="1048" max="1048" width="7.33333333333333" style="132" customWidth="1"/>
    <col min="1049" max="1049" width="9.88405797101449" style="132" customWidth="1"/>
    <col min="1050" max="1050" width="8.44202898550725" style="132" customWidth="1"/>
    <col min="1051" max="1051" width="9.44202898550725" style="132" customWidth="1"/>
    <col min="1052" max="1052" width="12.5579710144928" style="132" customWidth="1"/>
    <col min="1053" max="1053" width="17.8840579710145" style="132" customWidth="1"/>
    <col min="1054" max="1054" width="10.8840579710145" style="132" customWidth="1"/>
    <col min="1055" max="1055" width="11.3333333333333" style="132" customWidth="1"/>
    <col min="1056" max="1056" width="9.44202898550725" style="132" customWidth="1"/>
    <col min="1057" max="1057" width="6.10869565217391" style="132" customWidth="1"/>
    <col min="1058" max="1058" width="8.88405797101449" style="132" customWidth="1"/>
    <col min="1059" max="1059" width="13.8840579710145" style="132" customWidth="1"/>
    <col min="1060" max="1060" width="10.3333333333333" style="132" customWidth="1"/>
    <col min="1061" max="1061" width="5.88405797101449" style="132" customWidth="1"/>
    <col min="1062" max="1062" width="11.4420289855072" style="132" customWidth="1"/>
    <col min="1063" max="1063" width="13.5579710144928" style="132" customWidth="1"/>
    <col min="1064" max="1064" width="19.1086956521739" style="132" customWidth="1"/>
    <col min="1065" max="1065" width="11.3333333333333" style="132" customWidth="1"/>
    <col min="1066" max="1066" width="17.4420289855072" style="132" customWidth="1"/>
    <col min="1067" max="1067" width="14.8840579710145" style="132" customWidth="1"/>
    <col min="1068" max="1068" width="25.3333333333333" style="132" customWidth="1"/>
    <col min="1069" max="1071" width="8.55797101449275" style="132" customWidth="1"/>
    <col min="1072" max="1072" width="7.55797101449275" style="132" customWidth="1"/>
    <col min="1073" max="1073" width="9.10869565217391" style="132"/>
    <col min="1074" max="1074" width="7.33333333333333" style="132" customWidth="1"/>
    <col min="1075" max="1075" width="15.4420289855072" style="132" customWidth="1"/>
    <col min="1076" max="1076" width="7.10869565217391" style="132" customWidth="1"/>
    <col min="1077" max="1077" width="14.3333333333333" style="132" customWidth="1"/>
    <col min="1078" max="1280" width="9.10869565217391" style="132"/>
    <col min="1281" max="1281" width="11.1086956521739" style="132" customWidth="1"/>
    <col min="1282" max="1282" width="22.8840579710145" style="132" customWidth="1"/>
    <col min="1283" max="1283" width="13.6666666666667" style="132" customWidth="1"/>
    <col min="1284" max="1284" width="10" style="132" customWidth="1"/>
    <col min="1285" max="1285" width="7.88405797101449" style="132" customWidth="1"/>
    <col min="1286" max="1286" width="23.3333333333333" style="132" customWidth="1"/>
    <col min="1287" max="1287" width="10.3333333333333" style="132" customWidth="1"/>
    <col min="1288" max="1288" width="8.33333333333333" style="132" customWidth="1"/>
    <col min="1289" max="1289" width="1" style="132" customWidth="1"/>
    <col min="1290" max="1290" width="11" style="132" customWidth="1"/>
    <col min="1291" max="1291" width="11.3333333333333" style="132" customWidth="1"/>
    <col min="1292" max="1292" width="20.8840579710145" style="132" customWidth="1"/>
    <col min="1293" max="1293" width="11.1086956521739" style="132" customWidth="1"/>
    <col min="1294" max="1294" width="12.8840579710145" style="132" customWidth="1"/>
    <col min="1295" max="1295" width="1.10869565217391" style="132" customWidth="1"/>
    <col min="1296" max="1296" width="7.88405797101449" style="132" customWidth="1"/>
    <col min="1297" max="1297" width="6.44202898550725" style="132" customWidth="1"/>
    <col min="1298" max="1298" width="9.33333333333333" style="132" customWidth="1"/>
    <col min="1299" max="1300" width="14.8840579710145" style="132" customWidth="1"/>
    <col min="1301" max="1301" width="7.55797101449275" style="132" customWidth="1"/>
    <col min="1302" max="1302" width="9.44202898550725" style="132" customWidth="1"/>
    <col min="1303" max="1303" width="8" style="132" customWidth="1"/>
    <col min="1304" max="1304" width="7.33333333333333" style="132" customWidth="1"/>
    <col min="1305" max="1305" width="9.88405797101449" style="132" customWidth="1"/>
    <col min="1306" max="1306" width="8.44202898550725" style="132" customWidth="1"/>
    <col min="1307" max="1307" width="9.44202898550725" style="132" customWidth="1"/>
    <col min="1308" max="1308" width="12.5579710144928" style="132" customWidth="1"/>
    <col min="1309" max="1309" width="17.8840579710145" style="132" customWidth="1"/>
    <col min="1310" max="1310" width="10.8840579710145" style="132" customWidth="1"/>
    <col min="1311" max="1311" width="11.3333333333333" style="132" customWidth="1"/>
    <col min="1312" max="1312" width="9.44202898550725" style="132" customWidth="1"/>
    <col min="1313" max="1313" width="6.10869565217391" style="132" customWidth="1"/>
    <col min="1314" max="1314" width="8.88405797101449" style="132" customWidth="1"/>
    <col min="1315" max="1315" width="13.8840579710145" style="132" customWidth="1"/>
    <col min="1316" max="1316" width="10.3333333333333" style="132" customWidth="1"/>
    <col min="1317" max="1317" width="5.88405797101449" style="132" customWidth="1"/>
    <col min="1318" max="1318" width="11.4420289855072" style="132" customWidth="1"/>
    <col min="1319" max="1319" width="13.5579710144928" style="132" customWidth="1"/>
    <col min="1320" max="1320" width="19.1086956521739" style="132" customWidth="1"/>
    <col min="1321" max="1321" width="11.3333333333333" style="132" customWidth="1"/>
    <col min="1322" max="1322" width="17.4420289855072" style="132" customWidth="1"/>
    <col min="1323" max="1323" width="14.8840579710145" style="132" customWidth="1"/>
    <col min="1324" max="1324" width="25.3333333333333" style="132" customWidth="1"/>
    <col min="1325" max="1327" width="8.55797101449275" style="132" customWidth="1"/>
    <col min="1328" max="1328" width="7.55797101449275" style="132" customWidth="1"/>
    <col min="1329" max="1329" width="9.10869565217391" style="132"/>
    <col min="1330" max="1330" width="7.33333333333333" style="132" customWidth="1"/>
    <col min="1331" max="1331" width="15.4420289855072" style="132" customWidth="1"/>
    <col min="1332" max="1332" width="7.10869565217391" style="132" customWidth="1"/>
    <col min="1333" max="1333" width="14.3333333333333" style="132" customWidth="1"/>
    <col min="1334" max="1536" width="9.10869565217391" style="132"/>
    <col min="1537" max="1537" width="11.1086956521739" style="132" customWidth="1"/>
    <col min="1538" max="1538" width="22.8840579710145" style="132" customWidth="1"/>
    <col min="1539" max="1539" width="13.6666666666667" style="132" customWidth="1"/>
    <col min="1540" max="1540" width="10" style="132" customWidth="1"/>
    <col min="1541" max="1541" width="7.88405797101449" style="132" customWidth="1"/>
    <col min="1542" max="1542" width="23.3333333333333" style="132" customWidth="1"/>
    <col min="1543" max="1543" width="10.3333333333333" style="132" customWidth="1"/>
    <col min="1544" max="1544" width="8.33333333333333" style="132" customWidth="1"/>
    <col min="1545" max="1545" width="1" style="132" customWidth="1"/>
    <col min="1546" max="1546" width="11" style="132" customWidth="1"/>
    <col min="1547" max="1547" width="11.3333333333333" style="132" customWidth="1"/>
    <col min="1548" max="1548" width="20.8840579710145" style="132" customWidth="1"/>
    <col min="1549" max="1549" width="11.1086956521739" style="132" customWidth="1"/>
    <col min="1550" max="1550" width="12.8840579710145" style="132" customWidth="1"/>
    <col min="1551" max="1551" width="1.10869565217391" style="132" customWidth="1"/>
    <col min="1552" max="1552" width="7.88405797101449" style="132" customWidth="1"/>
    <col min="1553" max="1553" width="6.44202898550725" style="132" customWidth="1"/>
    <col min="1554" max="1554" width="9.33333333333333" style="132" customWidth="1"/>
    <col min="1555" max="1556" width="14.8840579710145" style="132" customWidth="1"/>
    <col min="1557" max="1557" width="7.55797101449275" style="132" customWidth="1"/>
    <col min="1558" max="1558" width="9.44202898550725" style="132" customWidth="1"/>
    <col min="1559" max="1559" width="8" style="132" customWidth="1"/>
    <col min="1560" max="1560" width="7.33333333333333" style="132" customWidth="1"/>
    <col min="1561" max="1561" width="9.88405797101449" style="132" customWidth="1"/>
    <col min="1562" max="1562" width="8.44202898550725" style="132" customWidth="1"/>
    <col min="1563" max="1563" width="9.44202898550725" style="132" customWidth="1"/>
    <col min="1564" max="1564" width="12.5579710144928" style="132" customWidth="1"/>
    <col min="1565" max="1565" width="17.8840579710145" style="132" customWidth="1"/>
    <col min="1566" max="1566" width="10.8840579710145" style="132" customWidth="1"/>
    <col min="1567" max="1567" width="11.3333333333333" style="132" customWidth="1"/>
    <col min="1568" max="1568" width="9.44202898550725" style="132" customWidth="1"/>
    <col min="1569" max="1569" width="6.10869565217391" style="132" customWidth="1"/>
    <col min="1570" max="1570" width="8.88405797101449" style="132" customWidth="1"/>
    <col min="1571" max="1571" width="13.8840579710145" style="132" customWidth="1"/>
    <col min="1572" max="1572" width="10.3333333333333" style="132" customWidth="1"/>
    <col min="1573" max="1573" width="5.88405797101449" style="132" customWidth="1"/>
    <col min="1574" max="1574" width="11.4420289855072" style="132" customWidth="1"/>
    <col min="1575" max="1575" width="13.5579710144928" style="132" customWidth="1"/>
    <col min="1576" max="1576" width="19.1086956521739" style="132" customWidth="1"/>
    <col min="1577" max="1577" width="11.3333333333333" style="132" customWidth="1"/>
    <col min="1578" max="1578" width="17.4420289855072" style="132" customWidth="1"/>
    <col min="1579" max="1579" width="14.8840579710145" style="132" customWidth="1"/>
    <col min="1580" max="1580" width="25.3333333333333" style="132" customWidth="1"/>
    <col min="1581" max="1583" width="8.55797101449275" style="132" customWidth="1"/>
    <col min="1584" max="1584" width="7.55797101449275" style="132" customWidth="1"/>
    <col min="1585" max="1585" width="9.10869565217391" style="132"/>
    <col min="1586" max="1586" width="7.33333333333333" style="132" customWidth="1"/>
    <col min="1587" max="1587" width="15.4420289855072" style="132" customWidth="1"/>
    <col min="1588" max="1588" width="7.10869565217391" style="132" customWidth="1"/>
    <col min="1589" max="1589" width="14.3333333333333" style="132" customWidth="1"/>
    <col min="1590" max="1792" width="9.10869565217391" style="132"/>
    <col min="1793" max="1793" width="11.1086956521739" style="132" customWidth="1"/>
    <col min="1794" max="1794" width="22.8840579710145" style="132" customWidth="1"/>
    <col min="1795" max="1795" width="13.6666666666667" style="132" customWidth="1"/>
    <col min="1796" max="1796" width="10" style="132" customWidth="1"/>
    <col min="1797" max="1797" width="7.88405797101449" style="132" customWidth="1"/>
    <col min="1798" max="1798" width="23.3333333333333" style="132" customWidth="1"/>
    <col min="1799" max="1799" width="10.3333333333333" style="132" customWidth="1"/>
    <col min="1800" max="1800" width="8.33333333333333" style="132" customWidth="1"/>
    <col min="1801" max="1801" width="1" style="132" customWidth="1"/>
    <col min="1802" max="1802" width="11" style="132" customWidth="1"/>
    <col min="1803" max="1803" width="11.3333333333333" style="132" customWidth="1"/>
    <col min="1804" max="1804" width="20.8840579710145" style="132" customWidth="1"/>
    <col min="1805" max="1805" width="11.1086956521739" style="132" customWidth="1"/>
    <col min="1806" max="1806" width="12.8840579710145" style="132" customWidth="1"/>
    <col min="1807" max="1807" width="1.10869565217391" style="132" customWidth="1"/>
    <col min="1808" max="1808" width="7.88405797101449" style="132" customWidth="1"/>
    <col min="1809" max="1809" width="6.44202898550725" style="132" customWidth="1"/>
    <col min="1810" max="1810" width="9.33333333333333" style="132" customWidth="1"/>
    <col min="1811" max="1812" width="14.8840579710145" style="132" customWidth="1"/>
    <col min="1813" max="1813" width="7.55797101449275" style="132" customWidth="1"/>
    <col min="1814" max="1814" width="9.44202898550725" style="132" customWidth="1"/>
    <col min="1815" max="1815" width="8" style="132" customWidth="1"/>
    <col min="1816" max="1816" width="7.33333333333333" style="132" customWidth="1"/>
    <col min="1817" max="1817" width="9.88405797101449" style="132" customWidth="1"/>
    <col min="1818" max="1818" width="8.44202898550725" style="132" customWidth="1"/>
    <col min="1819" max="1819" width="9.44202898550725" style="132" customWidth="1"/>
    <col min="1820" max="1820" width="12.5579710144928" style="132" customWidth="1"/>
    <col min="1821" max="1821" width="17.8840579710145" style="132" customWidth="1"/>
    <col min="1822" max="1822" width="10.8840579710145" style="132" customWidth="1"/>
    <col min="1823" max="1823" width="11.3333333333333" style="132" customWidth="1"/>
    <col min="1824" max="1824" width="9.44202898550725" style="132" customWidth="1"/>
    <col min="1825" max="1825" width="6.10869565217391" style="132" customWidth="1"/>
    <col min="1826" max="1826" width="8.88405797101449" style="132" customWidth="1"/>
    <col min="1827" max="1827" width="13.8840579710145" style="132" customWidth="1"/>
    <col min="1828" max="1828" width="10.3333333333333" style="132" customWidth="1"/>
    <col min="1829" max="1829" width="5.88405797101449" style="132" customWidth="1"/>
    <col min="1830" max="1830" width="11.4420289855072" style="132" customWidth="1"/>
    <col min="1831" max="1831" width="13.5579710144928" style="132" customWidth="1"/>
    <col min="1832" max="1832" width="19.1086956521739" style="132" customWidth="1"/>
    <col min="1833" max="1833" width="11.3333333333333" style="132" customWidth="1"/>
    <col min="1834" max="1834" width="17.4420289855072" style="132" customWidth="1"/>
    <col min="1835" max="1835" width="14.8840579710145" style="132" customWidth="1"/>
    <col min="1836" max="1836" width="25.3333333333333" style="132" customWidth="1"/>
    <col min="1837" max="1839" width="8.55797101449275" style="132" customWidth="1"/>
    <col min="1840" max="1840" width="7.55797101449275" style="132" customWidth="1"/>
    <col min="1841" max="1841" width="9.10869565217391" style="132"/>
    <col min="1842" max="1842" width="7.33333333333333" style="132" customWidth="1"/>
    <col min="1843" max="1843" width="15.4420289855072" style="132" customWidth="1"/>
    <col min="1844" max="1844" width="7.10869565217391" style="132" customWidth="1"/>
    <col min="1845" max="1845" width="14.3333333333333" style="132" customWidth="1"/>
    <col min="1846" max="2048" width="9.10869565217391" style="132"/>
    <col min="2049" max="2049" width="11.1086956521739" style="132" customWidth="1"/>
    <col min="2050" max="2050" width="22.8840579710145" style="132" customWidth="1"/>
    <col min="2051" max="2051" width="13.6666666666667" style="132" customWidth="1"/>
    <col min="2052" max="2052" width="10" style="132" customWidth="1"/>
    <col min="2053" max="2053" width="7.88405797101449" style="132" customWidth="1"/>
    <col min="2054" max="2054" width="23.3333333333333" style="132" customWidth="1"/>
    <col min="2055" max="2055" width="10.3333333333333" style="132" customWidth="1"/>
    <col min="2056" max="2056" width="8.33333333333333" style="132" customWidth="1"/>
    <col min="2057" max="2057" width="1" style="132" customWidth="1"/>
    <col min="2058" max="2058" width="11" style="132" customWidth="1"/>
    <col min="2059" max="2059" width="11.3333333333333" style="132" customWidth="1"/>
    <col min="2060" max="2060" width="20.8840579710145" style="132" customWidth="1"/>
    <col min="2061" max="2061" width="11.1086956521739" style="132" customWidth="1"/>
    <col min="2062" max="2062" width="12.8840579710145" style="132" customWidth="1"/>
    <col min="2063" max="2063" width="1.10869565217391" style="132" customWidth="1"/>
    <col min="2064" max="2064" width="7.88405797101449" style="132" customWidth="1"/>
    <col min="2065" max="2065" width="6.44202898550725" style="132" customWidth="1"/>
    <col min="2066" max="2066" width="9.33333333333333" style="132" customWidth="1"/>
    <col min="2067" max="2068" width="14.8840579710145" style="132" customWidth="1"/>
    <col min="2069" max="2069" width="7.55797101449275" style="132" customWidth="1"/>
    <col min="2070" max="2070" width="9.44202898550725" style="132" customWidth="1"/>
    <col min="2071" max="2071" width="8" style="132" customWidth="1"/>
    <col min="2072" max="2072" width="7.33333333333333" style="132" customWidth="1"/>
    <col min="2073" max="2073" width="9.88405797101449" style="132" customWidth="1"/>
    <col min="2074" max="2074" width="8.44202898550725" style="132" customWidth="1"/>
    <col min="2075" max="2075" width="9.44202898550725" style="132" customWidth="1"/>
    <col min="2076" max="2076" width="12.5579710144928" style="132" customWidth="1"/>
    <col min="2077" max="2077" width="17.8840579710145" style="132" customWidth="1"/>
    <col min="2078" max="2078" width="10.8840579710145" style="132" customWidth="1"/>
    <col min="2079" max="2079" width="11.3333333333333" style="132" customWidth="1"/>
    <col min="2080" max="2080" width="9.44202898550725" style="132" customWidth="1"/>
    <col min="2081" max="2081" width="6.10869565217391" style="132" customWidth="1"/>
    <col min="2082" max="2082" width="8.88405797101449" style="132" customWidth="1"/>
    <col min="2083" max="2083" width="13.8840579710145" style="132" customWidth="1"/>
    <col min="2084" max="2084" width="10.3333333333333" style="132" customWidth="1"/>
    <col min="2085" max="2085" width="5.88405797101449" style="132" customWidth="1"/>
    <col min="2086" max="2086" width="11.4420289855072" style="132" customWidth="1"/>
    <col min="2087" max="2087" width="13.5579710144928" style="132" customWidth="1"/>
    <col min="2088" max="2088" width="19.1086956521739" style="132" customWidth="1"/>
    <col min="2089" max="2089" width="11.3333333333333" style="132" customWidth="1"/>
    <col min="2090" max="2090" width="17.4420289855072" style="132" customWidth="1"/>
    <col min="2091" max="2091" width="14.8840579710145" style="132" customWidth="1"/>
    <col min="2092" max="2092" width="25.3333333333333" style="132" customWidth="1"/>
    <col min="2093" max="2095" width="8.55797101449275" style="132" customWidth="1"/>
    <col min="2096" max="2096" width="7.55797101449275" style="132" customWidth="1"/>
    <col min="2097" max="2097" width="9.10869565217391" style="132"/>
    <col min="2098" max="2098" width="7.33333333333333" style="132" customWidth="1"/>
    <col min="2099" max="2099" width="15.4420289855072" style="132" customWidth="1"/>
    <col min="2100" max="2100" width="7.10869565217391" style="132" customWidth="1"/>
    <col min="2101" max="2101" width="14.3333333333333" style="132" customWidth="1"/>
    <col min="2102" max="2304" width="9.10869565217391" style="132"/>
    <col min="2305" max="2305" width="11.1086956521739" style="132" customWidth="1"/>
    <col min="2306" max="2306" width="22.8840579710145" style="132" customWidth="1"/>
    <col min="2307" max="2307" width="13.6666666666667" style="132" customWidth="1"/>
    <col min="2308" max="2308" width="10" style="132" customWidth="1"/>
    <col min="2309" max="2309" width="7.88405797101449" style="132" customWidth="1"/>
    <col min="2310" max="2310" width="23.3333333333333" style="132" customWidth="1"/>
    <col min="2311" max="2311" width="10.3333333333333" style="132" customWidth="1"/>
    <col min="2312" max="2312" width="8.33333333333333" style="132" customWidth="1"/>
    <col min="2313" max="2313" width="1" style="132" customWidth="1"/>
    <col min="2314" max="2314" width="11" style="132" customWidth="1"/>
    <col min="2315" max="2315" width="11.3333333333333" style="132" customWidth="1"/>
    <col min="2316" max="2316" width="20.8840579710145" style="132" customWidth="1"/>
    <col min="2317" max="2317" width="11.1086956521739" style="132" customWidth="1"/>
    <col min="2318" max="2318" width="12.8840579710145" style="132" customWidth="1"/>
    <col min="2319" max="2319" width="1.10869565217391" style="132" customWidth="1"/>
    <col min="2320" max="2320" width="7.88405797101449" style="132" customWidth="1"/>
    <col min="2321" max="2321" width="6.44202898550725" style="132" customWidth="1"/>
    <col min="2322" max="2322" width="9.33333333333333" style="132" customWidth="1"/>
    <col min="2323" max="2324" width="14.8840579710145" style="132" customWidth="1"/>
    <col min="2325" max="2325" width="7.55797101449275" style="132" customWidth="1"/>
    <col min="2326" max="2326" width="9.44202898550725" style="132" customWidth="1"/>
    <col min="2327" max="2327" width="8" style="132" customWidth="1"/>
    <col min="2328" max="2328" width="7.33333333333333" style="132" customWidth="1"/>
    <col min="2329" max="2329" width="9.88405797101449" style="132" customWidth="1"/>
    <col min="2330" max="2330" width="8.44202898550725" style="132" customWidth="1"/>
    <col min="2331" max="2331" width="9.44202898550725" style="132" customWidth="1"/>
    <col min="2332" max="2332" width="12.5579710144928" style="132" customWidth="1"/>
    <col min="2333" max="2333" width="17.8840579710145" style="132" customWidth="1"/>
    <col min="2334" max="2334" width="10.8840579710145" style="132" customWidth="1"/>
    <col min="2335" max="2335" width="11.3333333333333" style="132" customWidth="1"/>
    <col min="2336" max="2336" width="9.44202898550725" style="132" customWidth="1"/>
    <col min="2337" max="2337" width="6.10869565217391" style="132" customWidth="1"/>
    <col min="2338" max="2338" width="8.88405797101449" style="132" customWidth="1"/>
    <col min="2339" max="2339" width="13.8840579710145" style="132" customWidth="1"/>
    <col min="2340" max="2340" width="10.3333333333333" style="132" customWidth="1"/>
    <col min="2341" max="2341" width="5.88405797101449" style="132" customWidth="1"/>
    <col min="2342" max="2342" width="11.4420289855072" style="132" customWidth="1"/>
    <col min="2343" max="2343" width="13.5579710144928" style="132" customWidth="1"/>
    <col min="2344" max="2344" width="19.1086956521739" style="132" customWidth="1"/>
    <col min="2345" max="2345" width="11.3333333333333" style="132" customWidth="1"/>
    <col min="2346" max="2346" width="17.4420289855072" style="132" customWidth="1"/>
    <col min="2347" max="2347" width="14.8840579710145" style="132" customWidth="1"/>
    <col min="2348" max="2348" width="25.3333333333333" style="132" customWidth="1"/>
    <col min="2349" max="2351" width="8.55797101449275" style="132" customWidth="1"/>
    <col min="2352" max="2352" width="7.55797101449275" style="132" customWidth="1"/>
    <col min="2353" max="2353" width="9.10869565217391" style="132"/>
    <col min="2354" max="2354" width="7.33333333333333" style="132" customWidth="1"/>
    <col min="2355" max="2355" width="15.4420289855072" style="132" customWidth="1"/>
    <col min="2356" max="2356" width="7.10869565217391" style="132" customWidth="1"/>
    <col min="2357" max="2357" width="14.3333333333333" style="132" customWidth="1"/>
    <col min="2358" max="2560" width="9.10869565217391" style="132"/>
    <col min="2561" max="2561" width="11.1086956521739" style="132" customWidth="1"/>
    <col min="2562" max="2562" width="22.8840579710145" style="132" customWidth="1"/>
    <col min="2563" max="2563" width="13.6666666666667" style="132" customWidth="1"/>
    <col min="2564" max="2564" width="10" style="132" customWidth="1"/>
    <col min="2565" max="2565" width="7.88405797101449" style="132" customWidth="1"/>
    <col min="2566" max="2566" width="23.3333333333333" style="132" customWidth="1"/>
    <col min="2567" max="2567" width="10.3333333333333" style="132" customWidth="1"/>
    <col min="2568" max="2568" width="8.33333333333333" style="132" customWidth="1"/>
    <col min="2569" max="2569" width="1" style="132" customWidth="1"/>
    <col min="2570" max="2570" width="11" style="132" customWidth="1"/>
    <col min="2571" max="2571" width="11.3333333333333" style="132" customWidth="1"/>
    <col min="2572" max="2572" width="20.8840579710145" style="132" customWidth="1"/>
    <col min="2573" max="2573" width="11.1086956521739" style="132" customWidth="1"/>
    <col min="2574" max="2574" width="12.8840579710145" style="132" customWidth="1"/>
    <col min="2575" max="2575" width="1.10869565217391" style="132" customWidth="1"/>
    <col min="2576" max="2576" width="7.88405797101449" style="132" customWidth="1"/>
    <col min="2577" max="2577" width="6.44202898550725" style="132" customWidth="1"/>
    <col min="2578" max="2578" width="9.33333333333333" style="132" customWidth="1"/>
    <col min="2579" max="2580" width="14.8840579710145" style="132" customWidth="1"/>
    <col min="2581" max="2581" width="7.55797101449275" style="132" customWidth="1"/>
    <col min="2582" max="2582" width="9.44202898550725" style="132" customWidth="1"/>
    <col min="2583" max="2583" width="8" style="132" customWidth="1"/>
    <col min="2584" max="2584" width="7.33333333333333" style="132" customWidth="1"/>
    <col min="2585" max="2585" width="9.88405797101449" style="132" customWidth="1"/>
    <col min="2586" max="2586" width="8.44202898550725" style="132" customWidth="1"/>
    <col min="2587" max="2587" width="9.44202898550725" style="132" customWidth="1"/>
    <col min="2588" max="2588" width="12.5579710144928" style="132" customWidth="1"/>
    <col min="2589" max="2589" width="17.8840579710145" style="132" customWidth="1"/>
    <col min="2590" max="2590" width="10.8840579710145" style="132" customWidth="1"/>
    <col min="2591" max="2591" width="11.3333333333333" style="132" customWidth="1"/>
    <col min="2592" max="2592" width="9.44202898550725" style="132" customWidth="1"/>
    <col min="2593" max="2593" width="6.10869565217391" style="132" customWidth="1"/>
    <col min="2594" max="2594" width="8.88405797101449" style="132" customWidth="1"/>
    <col min="2595" max="2595" width="13.8840579710145" style="132" customWidth="1"/>
    <col min="2596" max="2596" width="10.3333333333333" style="132" customWidth="1"/>
    <col min="2597" max="2597" width="5.88405797101449" style="132" customWidth="1"/>
    <col min="2598" max="2598" width="11.4420289855072" style="132" customWidth="1"/>
    <col min="2599" max="2599" width="13.5579710144928" style="132" customWidth="1"/>
    <col min="2600" max="2600" width="19.1086956521739" style="132" customWidth="1"/>
    <col min="2601" max="2601" width="11.3333333333333" style="132" customWidth="1"/>
    <col min="2602" max="2602" width="17.4420289855072" style="132" customWidth="1"/>
    <col min="2603" max="2603" width="14.8840579710145" style="132" customWidth="1"/>
    <col min="2604" max="2604" width="25.3333333333333" style="132" customWidth="1"/>
    <col min="2605" max="2607" width="8.55797101449275" style="132" customWidth="1"/>
    <col min="2608" max="2608" width="7.55797101449275" style="132" customWidth="1"/>
    <col min="2609" max="2609" width="9.10869565217391" style="132"/>
    <col min="2610" max="2610" width="7.33333333333333" style="132" customWidth="1"/>
    <col min="2611" max="2611" width="15.4420289855072" style="132" customWidth="1"/>
    <col min="2612" max="2612" width="7.10869565217391" style="132" customWidth="1"/>
    <col min="2613" max="2613" width="14.3333333333333" style="132" customWidth="1"/>
    <col min="2614" max="2816" width="9.10869565217391" style="132"/>
    <col min="2817" max="2817" width="11.1086956521739" style="132" customWidth="1"/>
    <col min="2818" max="2818" width="22.8840579710145" style="132" customWidth="1"/>
    <col min="2819" max="2819" width="13.6666666666667" style="132" customWidth="1"/>
    <col min="2820" max="2820" width="10" style="132" customWidth="1"/>
    <col min="2821" max="2821" width="7.88405797101449" style="132" customWidth="1"/>
    <col min="2822" max="2822" width="23.3333333333333" style="132" customWidth="1"/>
    <col min="2823" max="2823" width="10.3333333333333" style="132" customWidth="1"/>
    <col min="2824" max="2824" width="8.33333333333333" style="132" customWidth="1"/>
    <col min="2825" max="2825" width="1" style="132" customWidth="1"/>
    <col min="2826" max="2826" width="11" style="132" customWidth="1"/>
    <col min="2827" max="2827" width="11.3333333333333" style="132" customWidth="1"/>
    <col min="2828" max="2828" width="20.8840579710145" style="132" customWidth="1"/>
    <col min="2829" max="2829" width="11.1086956521739" style="132" customWidth="1"/>
    <col min="2830" max="2830" width="12.8840579710145" style="132" customWidth="1"/>
    <col min="2831" max="2831" width="1.10869565217391" style="132" customWidth="1"/>
    <col min="2832" max="2832" width="7.88405797101449" style="132" customWidth="1"/>
    <col min="2833" max="2833" width="6.44202898550725" style="132" customWidth="1"/>
    <col min="2834" max="2834" width="9.33333333333333" style="132" customWidth="1"/>
    <col min="2835" max="2836" width="14.8840579710145" style="132" customWidth="1"/>
    <col min="2837" max="2837" width="7.55797101449275" style="132" customWidth="1"/>
    <col min="2838" max="2838" width="9.44202898550725" style="132" customWidth="1"/>
    <col min="2839" max="2839" width="8" style="132" customWidth="1"/>
    <col min="2840" max="2840" width="7.33333333333333" style="132" customWidth="1"/>
    <col min="2841" max="2841" width="9.88405797101449" style="132" customWidth="1"/>
    <col min="2842" max="2842" width="8.44202898550725" style="132" customWidth="1"/>
    <col min="2843" max="2843" width="9.44202898550725" style="132" customWidth="1"/>
    <col min="2844" max="2844" width="12.5579710144928" style="132" customWidth="1"/>
    <col min="2845" max="2845" width="17.8840579710145" style="132" customWidth="1"/>
    <col min="2846" max="2846" width="10.8840579710145" style="132" customWidth="1"/>
    <col min="2847" max="2847" width="11.3333333333333" style="132" customWidth="1"/>
    <col min="2848" max="2848" width="9.44202898550725" style="132" customWidth="1"/>
    <col min="2849" max="2849" width="6.10869565217391" style="132" customWidth="1"/>
    <col min="2850" max="2850" width="8.88405797101449" style="132" customWidth="1"/>
    <col min="2851" max="2851" width="13.8840579710145" style="132" customWidth="1"/>
    <col min="2852" max="2852" width="10.3333333333333" style="132" customWidth="1"/>
    <col min="2853" max="2853" width="5.88405797101449" style="132" customWidth="1"/>
    <col min="2854" max="2854" width="11.4420289855072" style="132" customWidth="1"/>
    <col min="2855" max="2855" width="13.5579710144928" style="132" customWidth="1"/>
    <col min="2856" max="2856" width="19.1086956521739" style="132" customWidth="1"/>
    <col min="2857" max="2857" width="11.3333333333333" style="132" customWidth="1"/>
    <col min="2858" max="2858" width="17.4420289855072" style="132" customWidth="1"/>
    <col min="2859" max="2859" width="14.8840579710145" style="132" customWidth="1"/>
    <col min="2860" max="2860" width="25.3333333333333" style="132" customWidth="1"/>
    <col min="2861" max="2863" width="8.55797101449275" style="132" customWidth="1"/>
    <col min="2864" max="2864" width="7.55797101449275" style="132" customWidth="1"/>
    <col min="2865" max="2865" width="9.10869565217391" style="132"/>
    <col min="2866" max="2866" width="7.33333333333333" style="132" customWidth="1"/>
    <col min="2867" max="2867" width="15.4420289855072" style="132" customWidth="1"/>
    <col min="2868" max="2868" width="7.10869565217391" style="132" customWidth="1"/>
    <col min="2869" max="2869" width="14.3333333333333" style="132" customWidth="1"/>
    <col min="2870" max="3072" width="9.10869565217391" style="132"/>
    <col min="3073" max="3073" width="11.1086956521739" style="132" customWidth="1"/>
    <col min="3074" max="3074" width="22.8840579710145" style="132" customWidth="1"/>
    <col min="3075" max="3075" width="13.6666666666667" style="132" customWidth="1"/>
    <col min="3076" max="3076" width="10" style="132" customWidth="1"/>
    <col min="3077" max="3077" width="7.88405797101449" style="132" customWidth="1"/>
    <col min="3078" max="3078" width="23.3333333333333" style="132" customWidth="1"/>
    <col min="3079" max="3079" width="10.3333333333333" style="132" customWidth="1"/>
    <col min="3080" max="3080" width="8.33333333333333" style="132" customWidth="1"/>
    <col min="3081" max="3081" width="1" style="132" customWidth="1"/>
    <col min="3082" max="3082" width="11" style="132" customWidth="1"/>
    <col min="3083" max="3083" width="11.3333333333333" style="132" customWidth="1"/>
    <col min="3084" max="3084" width="20.8840579710145" style="132" customWidth="1"/>
    <col min="3085" max="3085" width="11.1086956521739" style="132" customWidth="1"/>
    <col min="3086" max="3086" width="12.8840579710145" style="132" customWidth="1"/>
    <col min="3087" max="3087" width="1.10869565217391" style="132" customWidth="1"/>
    <col min="3088" max="3088" width="7.88405797101449" style="132" customWidth="1"/>
    <col min="3089" max="3089" width="6.44202898550725" style="132" customWidth="1"/>
    <col min="3090" max="3090" width="9.33333333333333" style="132" customWidth="1"/>
    <col min="3091" max="3092" width="14.8840579710145" style="132" customWidth="1"/>
    <col min="3093" max="3093" width="7.55797101449275" style="132" customWidth="1"/>
    <col min="3094" max="3094" width="9.44202898550725" style="132" customWidth="1"/>
    <col min="3095" max="3095" width="8" style="132" customWidth="1"/>
    <col min="3096" max="3096" width="7.33333333333333" style="132" customWidth="1"/>
    <col min="3097" max="3097" width="9.88405797101449" style="132" customWidth="1"/>
    <col min="3098" max="3098" width="8.44202898550725" style="132" customWidth="1"/>
    <col min="3099" max="3099" width="9.44202898550725" style="132" customWidth="1"/>
    <col min="3100" max="3100" width="12.5579710144928" style="132" customWidth="1"/>
    <col min="3101" max="3101" width="17.8840579710145" style="132" customWidth="1"/>
    <col min="3102" max="3102" width="10.8840579710145" style="132" customWidth="1"/>
    <col min="3103" max="3103" width="11.3333333333333" style="132" customWidth="1"/>
    <col min="3104" max="3104" width="9.44202898550725" style="132" customWidth="1"/>
    <col min="3105" max="3105" width="6.10869565217391" style="132" customWidth="1"/>
    <col min="3106" max="3106" width="8.88405797101449" style="132" customWidth="1"/>
    <col min="3107" max="3107" width="13.8840579710145" style="132" customWidth="1"/>
    <col min="3108" max="3108" width="10.3333333333333" style="132" customWidth="1"/>
    <col min="3109" max="3109" width="5.88405797101449" style="132" customWidth="1"/>
    <col min="3110" max="3110" width="11.4420289855072" style="132" customWidth="1"/>
    <col min="3111" max="3111" width="13.5579710144928" style="132" customWidth="1"/>
    <col min="3112" max="3112" width="19.1086956521739" style="132" customWidth="1"/>
    <col min="3113" max="3113" width="11.3333333333333" style="132" customWidth="1"/>
    <col min="3114" max="3114" width="17.4420289855072" style="132" customWidth="1"/>
    <col min="3115" max="3115" width="14.8840579710145" style="132" customWidth="1"/>
    <col min="3116" max="3116" width="25.3333333333333" style="132" customWidth="1"/>
    <col min="3117" max="3119" width="8.55797101449275" style="132" customWidth="1"/>
    <col min="3120" max="3120" width="7.55797101449275" style="132" customWidth="1"/>
    <col min="3121" max="3121" width="9.10869565217391" style="132"/>
    <col min="3122" max="3122" width="7.33333333333333" style="132" customWidth="1"/>
    <col min="3123" max="3123" width="15.4420289855072" style="132" customWidth="1"/>
    <col min="3124" max="3124" width="7.10869565217391" style="132" customWidth="1"/>
    <col min="3125" max="3125" width="14.3333333333333" style="132" customWidth="1"/>
    <col min="3126" max="3328" width="9.10869565217391" style="132"/>
    <col min="3329" max="3329" width="11.1086956521739" style="132" customWidth="1"/>
    <col min="3330" max="3330" width="22.8840579710145" style="132" customWidth="1"/>
    <col min="3331" max="3331" width="13.6666666666667" style="132" customWidth="1"/>
    <col min="3332" max="3332" width="10" style="132" customWidth="1"/>
    <col min="3333" max="3333" width="7.88405797101449" style="132" customWidth="1"/>
    <col min="3334" max="3334" width="23.3333333333333" style="132" customWidth="1"/>
    <col min="3335" max="3335" width="10.3333333333333" style="132" customWidth="1"/>
    <col min="3336" max="3336" width="8.33333333333333" style="132" customWidth="1"/>
    <col min="3337" max="3337" width="1" style="132" customWidth="1"/>
    <col min="3338" max="3338" width="11" style="132" customWidth="1"/>
    <col min="3339" max="3339" width="11.3333333333333" style="132" customWidth="1"/>
    <col min="3340" max="3340" width="20.8840579710145" style="132" customWidth="1"/>
    <col min="3341" max="3341" width="11.1086956521739" style="132" customWidth="1"/>
    <col min="3342" max="3342" width="12.8840579710145" style="132" customWidth="1"/>
    <col min="3343" max="3343" width="1.10869565217391" style="132" customWidth="1"/>
    <col min="3344" max="3344" width="7.88405797101449" style="132" customWidth="1"/>
    <col min="3345" max="3345" width="6.44202898550725" style="132" customWidth="1"/>
    <col min="3346" max="3346" width="9.33333333333333" style="132" customWidth="1"/>
    <col min="3347" max="3348" width="14.8840579710145" style="132" customWidth="1"/>
    <col min="3349" max="3349" width="7.55797101449275" style="132" customWidth="1"/>
    <col min="3350" max="3350" width="9.44202898550725" style="132" customWidth="1"/>
    <col min="3351" max="3351" width="8" style="132" customWidth="1"/>
    <col min="3352" max="3352" width="7.33333333333333" style="132" customWidth="1"/>
    <col min="3353" max="3353" width="9.88405797101449" style="132" customWidth="1"/>
    <col min="3354" max="3354" width="8.44202898550725" style="132" customWidth="1"/>
    <col min="3355" max="3355" width="9.44202898550725" style="132" customWidth="1"/>
    <col min="3356" max="3356" width="12.5579710144928" style="132" customWidth="1"/>
    <col min="3357" max="3357" width="17.8840579710145" style="132" customWidth="1"/>
    <col min="3358" max="3358" width="10.8840579710145" style="132" customWidth="1"/>
    <col min="3359" max="3359" width="11.3333333333333" style="132" customWidth="1"/>
    <col min="3360" max="3360" width="9.44202898550725" style="132" customWidth="1"/>
    <col min="3361" max="3361" width="6.10869565217391" style="132" customWidth="1"/>
    <col min="3362" max="3362" width="8.88405797101449" style="132" customWidth="1"/>
    <col min="3363" max="3363" width="13.8840579710145" style="132" customWidth="1"/>
    <col min="3364" max="3364" width="10.3333333333333" style="132" customWidth="1"/>
    <col min="3365" max="3365" width="5.88405797101449" style="132" customWidth="1"/>
    <col min="3366" max="3366" width="11.4420289855072" style="132" customWidth="1"/>
    <col min="3367" max="3367" width="13.5579710144928" style="132" customWidth="1"/>
    <col min="3368" max="3368" width="19.1086956521739" style="132" customWidth="1"/>
    <col min="3369" max="3369" width="11.3333333333333" style="132" customWidth="1"/>
    <col min="3370" max="3370" width="17.4420289855072" style="132" customWidth="1"/>
    <col min="3371" max="3371" width="14.8840579710145" style="132" customWidth="1"/>
    <col min="3372" max="3372" width="25.3333333333333" style="132" customWidth="1"/>
    <col min="3373" max="3375" width="8.55797101449275" style="132" customWidth="1"/>
    <col min="3376" max="3376" width="7.55797101449275" style="132" customWidth="1"/>
    <col min="3377" max="3377" width="9.10869565217391" style="132"/>
    <col min="3378" max="3378" width="7.33333333333333" style="132" customWidth="1"/>
    <col min="3379" max="3379" width="15.4420289855072" style="132" customWidth="1"/>
    <col min="3380" max="3380" width="7.10869565217391" style="132" customWidth="1"/>
    <col min="3381" max="3381" width="14.3333333333333" style="132" customWidth="1"/>
    <col min="3382" max="3584" width="9.10869565217391" style="132"/>
    <col min="3585" max="3585" width="11.1086956521739" style="132" customWidth="1"/>
    <col min="3586" max="3586" width="22.8840579710145" style="132" customWidth="1"/>
    <col min="3587" max="3587" width="13.6666666666667" style="132" customWidth="1"/>
    <col min="3588" max="3588" width="10" style="132" customWidth="1"/>
    <col min="3589" max="3589" width="7.88405797101449" style="132" customWidth="1"/>
    <col min="3590" max="3590" width="23.3333333333333" style="132" customWidth="1"/>
    <col min="3591" max="3591" width="10.3333333333333" style="132" customWidth="1"/>
    <col min="3592" max="3592" width="8.33333333333333" style="132" customWidth="1"/>
    <col min="3593" max="3593" width="1" style="132" customWidth="1"/>
    <col min="3594" max="3594" width="11" style="132" customWidth="1"/>
    <col min="3595" max="3595" width="11.3333333333333" style="132" customWidth="1"/>
    <col min="3596" max="3596" width="20.8840579710145" style="132" customWidth="1"/>
    <col min="3597" max="3597" width="11.1086956521739" style="132" customWidth="1"/>
    <col min="3598" max="3598" width="12.8840579710145" style="132" customWidth="1"/>
    <col min="3599" max="3599" width="1.10869565217391" style="132" customWidth="1"/>
    <col min="3600" max="3600" width="7.88405797101449" style="132" customWidth="1"/>
    <col min="3601" max="3601" width="6.44202898550725" style="132" customWidth="1"/>
    <col min="3602" max="3602" width="9.33333333333333" style="132" customWidth="1"/>
    <col min="3603" max="3604" width="14.8840579710145" style="132" customWidth="1"/>
    <col min="3605" max="3605" width="7.55797101449275" style="132" customWidth="1"/>
    <col min="3606" max="3606" width="9.44202898550725" style="132" customWidth="1"/>
    <col min="3607" max="3607" width="8" style="132" customWidth="1"/>
    <col min="3608" max="3608" width="7.33333333333333" style="132" customWidth="1"/>
    <col min="3609" max="3609" width="9.88405797101449" style="132" customWidth="1"/>
    <col min="3610" max="3610" width="8.44202898550725" style="132" customWidth="1"/>
    <col min="3611" max="3611" width="9.44202898550725" style="132" customWidth="1"/>
    <col min="3612" max="3612" width="12.5579710144928" style="132" customWidth="1"/>
    <col min="3613" max="3613" width="17.8840579710145" style="132" customWidth="1"/>
    <col min="3614" max="3614" width="10.8840579710145" style="132" customWidth="1"/>
    <col min="3615" max="3615" width="11.3333333333333" style="132" customWidth="1"/>
    <col min="3616" max="3616" width="9.44202898550725" style="132" customWidth="1"/>
    <col min="3617" max="3617" width="6.10869565217391" style="132" customWidth="1"/>
    <col min="3618" max="3618" width="8.88405797101449" style="132" customWidth="1"/>
    <col min="3619" max="3619" width="13.8840579710145" style="132" customWidth="1"/>
    <col min="3620" max="3620" width="10.3333333333333" style="132" customWidth="1"/>
    <col min="3621" max="3621" width="5.88405797101449" style="132" customWidth="1"/>
    <col min="3622" max="3622" width="11.4420289855072" style="132" customWidth="1"/>
    <col min="3623" max="3623" width="13.5579710144928" style="132" customWidth="1"/>
    <col min="3624" max="3624" width="19.1086956521739" style="132" customWidth="1"/>
    <col min="3625" max="3625" width="11.3333333333333" style="132" customWidth="1"/>
    <col min="3626" max="3626" width="17.4420289855072" style="132" customWidth="1"/>
    <col min="3627" max="3627" width="14.8840579710145" style="132" customWidth="1"/>
    <col min="3628" max="3628" width="25.3333333333333" style="132" customWidth="1"/>
    <col min="3629" max="3631" width="8.55797101449275" style="132" customWidth="1"/>
    <col min="3632" max="3632" width="7.55797101449275" style="132" customWidth="1"/>
    <col min="3633" max="3633" width="9.10869565217391" style="132"/>
    <col min="3634" max="3634" width="7.33333333333333" style="132" customWidth="1"/>
    <col min="3635" max="3635" width="15.4420289855072" style="132" customWidth="1"/>
    <col min="3636" max="3636" width="7.10869565217391" style="132" customWidth="1"/>
    <col min="3637" max="3637" width="14.3333333333333" style="132" customWidth="1"/>
    <col min="3638" max="3840" width="9.10869565217391" style="132"/>
    <col min="3841" max="3841" width="11.1086956521739" style="132" customWidth="1"/>
    <col min="3842" max="3842" width="22.8840579710145" style="132" customWidth="1"/>
    <col min="3843" max="3843" width="13.6666666666667" style="132" customWidth="1"/>
    <col min="3844" max="3844" width="10" style="132" customWidth="1"/>
    <col min="3845" max="3845" width="7.88405797101449" style="132" customWidth="1"/>
    <col min="3846" max="3846" width="23.3333333333333" style="132" customWidth="1"/>
    <col min="3847" max="3847" width="10.3333333333333" style="132" customWidth="1"/>
    <col min="3848" max="3848" width="8.33333333333333" style="132" customWidth="1"/>
    <col min="3849" max="3849" width="1" style="132" customWidth="1"/>
    <col min="3850" max="3850" width="11" style="132" customWidth="1"/>
    <col min="3851" max="3851" width="11.3333333333333" style="132" customWidth="1"/>
    <col min="3852" max="3852" width="20.8840579710145" style="132" customWidth="1"/>
    <col min="3853" max="3853" width="11.1086956521739" style="132" customWidth="1"/>
    <col min="3854" max="3854" width="12.8840579710145" style="132" customWidth="1"/>
    <col min="3855" max="3855" width="1.10869565217391" style="132" customWidth="1"/>
    <col min="3856" max="3856" width="7.88405797101449" style="132" customWidth="1"/>
    <col min="3857" max="3857" width="6.44202898550725" style="132" customWidth="1"/>
    <col min="3858" max="3858" width="9.33333333333333" style="132" customWidth="1"/>
    <col min="3859" max="3860" width="14.8840579710145" style="132" customWidth="1"/>
    <col min="3861" max="3861" width="7.55797101449275" style="132" customWidth="1"/>
    <col min="3862" max="3862" width="9.44202898550725" style="132" customWidth="1"/>
    <col min="3863" max="3863" width="8" style="132" customWidth="1"/>
    <col min="3864" max="3864" width="7.33333333333333" style="132" customWidth="1"/>
    <col min="3865" max="3865" width="9.88405797101449" style="132" customWidth="1"/>
    <col min="3866" max="3866" width="8.44202898550725" style="132" customWidth="1"/>
    <col min="3867" max="3867" width="9.44202898550725" style="132" customWidth="1"/>
    <col min="3868" max="3868" width="12.5579710144928" style="132" customWidth="1"/>
    <col min="3869" max="3869" width="17.8840579710145" style="132" customWidth="1"/>
    <col min="3870" max="3870" width="10.8840579710145" style="132" customWidth="1"/>
    <col min="3871" max="3871" width="11.3333333333333" style="132" customWidth="1"/>
    <col min="3872" max="3872" width="9.44202898550725" style="132" customWidth="1"/>
    <col min="3873" max="3873" width="6.10869565217391" style="132" customWidth="1"/>
    <col min="3874" max="3874" width="8.88405797101449" style="132" customWidth="1"/>
    <col min="3875" max="3875" width="13.8840579710145" style="132" customWidth="1"/>
    <col min="3876" max="3876" width="10.3333333333333" style="132" customWidth="1"/>
    <col min="3877" max="3877" width="5.88405797101449" style="132" customWidth="1"/>
    <col min="3878" max="3878" width="11.4420289855072" style="132" customWidth="1"/>
    <col min="3879" max="3879" width="13.5579710144928" style="132" customWidth="1"/>
    <col min="3880" max="3880" width="19.1086956521739" style="132" customWidth="1"/>
    <col min="3881" max="3881" width="11.3333333333333" style="132" customWidth="1"/>
    <col min="3882" max="3882" width="17.4420289855072" style="132" customWidth="1"/>
    <col min="3883" max="3883" width="14.8840579710145" style="132" customWidth="1"/>
    <col min="3884" max="3884" width="25.3333333333333" style="132" customWidth="1"/>
    <col min="3885" max="3887" width="8.55797101449275" style="132" customWidth="1"/>
    <col min="3888" max="3888" width="7.55797101449275" style="132" customWidth="1"/>
    <col min="3889" max="3889" width="9.10869565217391" style="132"/>
    <col min="3890" max="3890" width="7.33333333333333" style="132" customWidth="1"/>
    <col min="3891" max="3891" width="15.4420289855072" style="132" customWidth="1"/>
    <col min="3892" max="3892" width="7.10869565217391" style="132" customWidth="1"/>
    <col min="3893" max="3893" width="14.3333333333333" style="132" customWidth="1"/>
    <col min="3894" max="4096" width="9.10869565217391" style="132"/>
    <col min="4097" max="4097" width="11.1086956521739" style="132" customWidth="1"/>
    <col min="4098" max="4098" width="22.8840579710145" style="132" customWidth="1"/>
    <col min="4099" max="4099" width="13.6666666666667" style="132" customWidth="1"/>
    <col min="4100" max="4100" width="10" style="132" customWidth="1"/>
    <col min="4101" max="4101" width="7.88405797101449" style="132" customWidth="1"/>
    <col min="4102" max="4102" width="23.3333333333333" style="132" customWidth="1"/>
    <col min="4103" max="4103" width="10.3333333333333" style="132" customWidth="1"/>
    <col min="4104" max="4104" width="8.33333333333333" style="132" customWidth="1"/>
    <col min="4105" max="4105" width="1" style="132" customWidth="1"/>
    <col min="4106" max="4106" width="11" style="132" customWidth="1"/>
    <col min="4107" max="4107" width="11.3333333333333" style="132" customWidth="1"/>
    <col min="4108" max="4108" width="20.8840579710145" style="132" customWidth="1"/>
    <col min="4109" max="4109" width="11.1086956521739" style="132" customWidth="1"/>
    <col min="4110" max="4110" width="12.8840579710145" style="132" customWidth="1"/>
    <col min="4111" max="4111" width="1.10869565217391" style="132" customWidth="1"/>
    <col min="4112" max="4112" width="7.88405797101449" style="132" customWidth="1"/>
    <col min="4113" max="4113" width="6.44202898550725" style="132" customWidth="1"/>
    <col min="4114" max="4114" width="9.33333333333333" style="132" customWidth="1"/>
    <col min="4115" max="4116" width="14.8840579710145" style="132" customWidth="1"/>
    <col min="4117" max="4117" width="7.55797101449275" style="132" customWidth="1"/>
    <col min="4118" max="4118" width="9.44202898550725" style="132" customWidth="1"/>
    <col min="4119" max="4119" width="8" style="132" customWidth="1"/>
    <col min="4120" max="4120" width="7.33333333333333" style="132" customWidth="1"/>
    <col min="4121" max="4121" width="9.88405797101449" style="132" customWidth="1"/>
    <col min="4122" max="4122" width="8.44202898550725" style="132" customWidth="1"/>
    <col min="4123" max="4123" width="9.44202898550725" style="132" customWidth="1"/>
    <col min="4124" max="4124" width="12.5579710144928" style="132" customWidth="1"/>
    <col min="4125" max="4125" width="17.8840579710145" style="132" customWidth="1"/>
    <col min="4126" max="4126" width="10.8840579710145" style="132" customWidth="1"/>
    <col min="4127" max="4127" width="11.3333333333333" style="132" customWidth="1"/>
    <col min="4128" max="4128" width="9.44202898550725" style="132" customWidth="1"/>
    <col min="4129" max="4129" width="6.10869565217391" style="132" customWidth="1"/>
    <col min="4130" max="4130" width="8.88405797101449" style="132" customWidth="1"/>
    <col min="4131" max="4131" width="13.8840579710145" style="132" customWidth="1"/>
    <col min="4132" max="4132" width="10.3333333333333" style="132" customWidth="1"/>
    <col min="4133" max="4133" width="5.88405797101449" style="132" customWidth="1"/>
    <col min="4134" max="4134" width="11.4420289855072" style="132" customWidth="1"/>
    <col min="4135" max="4135" width="13.5579710144928" style="132" customWidth="1"/>
    <col min="4136" max="4136" width="19.1086956521739" style="132" customWidth="1"/>
    <col min="4137" max="4137" width="11.3333333333333" style="132" customWidth="1"/>
    <col min="4138" max="4138" width="17.4420289855072" style="132" customWidth="1"/>
    <col min="4139" max="4139" width="14.8840579710145" style="132" customWidth="1"/>
    <col min="4140" max="4140" width="25.3333333333333" style="132" customWidth="1"/>
    <col min="4141" max="4143" width="8.55797101449275" style="132" customWidth="1"/>
    <col min="4144" max="4144" width="7.55797101449275" style="132" customWidth="1"/>
    <col min="4145" max="4145" width="9.10869565217391" style="132"/>
    <col min="4146" max="4146" width="7.33333333333333" style="132" customWidth="1"/>
    <col min="4147" max="4147" width="15.4420289855072" style="132" customWidth="1"/>
    <col min="4148" max="4148" width="7.10869565217391" style="132" customWidth="1"/>
    <col min="4149" max="4149" width="14.3333333333333" style="132" customWidth="1"/>
    <col min="4150" max="4352" width="9.10869565217391" style="132"/>
    <col min="4353" max="4353" width="11.1086956521739" style="132" customWidth="1"/>
    <col min="4354" max="4354" width="22.8840579710145" style="132" customWidth="1"/>
    <col min="4355" max="4355" width="13.6666666666667" style="132" customWidth="1"/>
    <col min="4356" max="4356" width="10" style="132" customWidth="1"/>
    <col min="4357" max="4357" width="7.88405797101449" style="132" customWidth="1"/>
    <col min="4358" max="4358" width="23.3333333333333" style="132" customWidth="1"/>
    <col min="4359" max="4359" width="10.3333333333333" style="132" customWidth="1"/>
    <col min="4360" max="4360" width="8.33333333333333" style="132" customWidth="1"/>
    <col min="4361" max="4361" width="1" style="132" customWidth="1"/>
    <col min="4362" max="4362" width="11" style="132" customWidth="1"/>
    <col min="4363" max="4363" width="11.3333333333333" style="132" customWidth="1"/>
    <col min="4364" max="4364" width="20.8840579710145" style="132" customWidth="1"/>
    <col min="4365" max="4365" width="11.1086956521739" style="132" customWidth="1"/>
    <col min="4366" max="4366" width="12.8840579710145" style="132" customWidth="1"/>
    <col min="4367" max="4367" width="1.10869565217391" style="132" customWidth="1"/>
    <col min="4368" max="4368" width="7.88405797101449" style="132" customWidth="1"/>
    <col min="4369" max="4369" width="6.44202898550725" style="132" customWidth="1"/>
    <col min="4370" max="4370" width="9.33333333333333" style="132" customWidth="1"/>
    <col min="4371" max="4372" width="14.8840579710145" style="132" customWidth="1"/>
    <col min="4373" max="4373" width="7.55797101449275" style="132" customWidth="1"/>
    <col min="4374" max="4374" width="9.44202898550725" style="132" customWidth="1"/>
    <col min="4375" max="4375" width="8" style="132" customWidth="1"/>
    <col min="4376" max="4376" width="7.33333333333333" style="132" customWidth="1"/>
    <col min="4377" max="4377" width="9.88405797101449" style="132" customWidth="1"/>
    <col min="4378" max="4378" width="8.44202898550725" style="132" customWidth="1"/>
    <col min="4379" max="4379" width="9.44202898550725" style="132" customWidth="1"/>
    <col min="4380" max="4380" width="12.5579710144928" style="132" customWidth="1"/>
    <col min="4381" max="4381" width="17.8840579710145" style="132" customWidth="1"/>
    <col min="4382" max="4382" width="10.8840579710145" style="132" customWidth="1"/>
    <col min="4383" max="4383" width="11.3333333333333" style="132" customWidth="1"/>
    <col min="4384" max="4384" width="9.44202898550725" style="132" customWidth="1"/>
    <col min="4385" max="4385" width="6.10869565217391" style="132" customWidth="1"/>
    <col min="4386" max="4386" width="8.88405797101449" style="132" customWidth="1"/>
    <col min="4387" max="4387" width="13.8840579710145" style="132" customWidth="1"/>
    <col min="4388" max="4388" width="10.3333333333333" style="132" customWidth="1"/>
    <col min="4389" max="4389" width="5.88405797101449" style="132" customWidth="1"/>
    <col min="4390" max="4390" width="11.4420289855072" style="132" customWidth="1"/>
    <col min="4391" max="4391" width="13.5579710144928" style="132" customWidth="1"/>
    <col min="4392" max="4392" width="19.1086956521739" style="132" customWidth="1"/>
    <col min="4393" max="4393" width="11.3333333333333" style="132" customWidth="1"/>
    <col min="4394" max="4394" width="17.4420289855072" style="132" customWidth="1"/>
    <col min="4395" max="4395" width="14.8840579710145" style="132" customWidth="1"/>
    <col min="4396" max="4396" width="25.3333333333333" style="132" customWidth="1"/>
    <col min="4397" max="4399" width="8.55797101449275" style="132" customWidth="1"/>
    <col min="4400" max="4400" width="7.55797101449275" style="132" customWidth="1"/>
    <col min="4401" max="4401" width="9.10869565217391" style="132"/>
    <col min="4402" max="4402" width="7.33333333333333" style="132" customWidth="1"/>
    <col min="4403" max="4403" width="15.4420289855072" style="132" customWidth="1"/>
    <col min="4404" max="4404" width="7.10869565217391" style="132" customWidth="1"/>
    <col min="4405" max="4405" width="14.3333333333333" style="132" customWidth="1"/>
    <col min="4406" max="4608" width="9.10869565217391" style="132"/>
    <col min="4609" max="4609" width="11.1086956521739" style="132" customWidth="1"/>
    <col min="4610" max="4610" width="22.8840579710145" style="132" customWidth="1"/>
    <col min="4611" max="4611" width="13.6666666666667" style="132" customWidth="1"/>
    <col min="4612" max="4612" width="10" style="132" customWidth="1"/>
    <col min="4613" max="4613" width="7.88405797101449" style="132" customWidth="1"/>
    <col min="4614" max="4614" width="23.3333333333333" style="132" customWidth="1"/>
    <col min="4615" max="4615" width="10.3333333333333" style="132" customWidth="1"/>
    <col min="4616" max="4616" width="8.33333333333333" style="132" customWidth="1"/>
    <col min="4617" max="4617" width="1" style="132" customWidth="1"/>
    <col min="4618" max="4618" width="11" style="132" customWidth="1"/>
    <col min="4619" max="4619" width="11.3333333333333" style="132" customWidth="1"/>
    <col min="4620" max="4620" width="20.8840579710145" style="132" customWidth="1"/>
    <col min="4621" max="4621" width="11.1086956521739" style="132" customWidth="1"/>
    <col min="4622" max="4622" width="12.8840579710145" style="132" customWidth="1"/>
    <col min="4623" max="4623" width="1.10869565217391" style="132" customWidth="1"/>
    <col min="4624" max="4624" width="7.88405797101449" style="132" customWidth="1"/>
    <col min="4625" max="4625" width="6.44202898550725" style="132" customWidth="1"/>
    <col min="4626" max="4626" width="9.33333333333333" style="132" customWidth="1"/>
    <col min="4627" max="4628" width="14.8840579710145" style="132" customWidth="1"/>
    <col min="4629" max="4629" width="7.55797101449275" style="132" customWidth="1"/>
    <col min="4630" max="4630" width="9.44202898550725" style="132" customWidth="1"/>
    <col min="4631" max="4631" width="8" style="132" customWidth="1"/>
    <col min="4632" max="4632" width="7.33333333333333" style="132" customWidth="1"/>
    <col min="4633" max="4633" width="9.88405797101449" style="132" customWidth="1"/>
    <col min="4634" max="4634" width="8.44202898550725" style="132" customWidth="1"/>
    <col min="4635" max="4635" width="9.44202898550725" style="132" customWidth="1"/>
    <col min="4636" max="4636" width="12.5579710144928" style="132" customWidth="1"/>
    <col min="4637" max="4637" width="17.8840579710145" style="132" customWidth="1"/>
    <col min="4638" max="4638" width="10.8840579710145" style="132" customWidth="1"/>
    <col min="4639" max="4639" width="11.3333333333333" style="132" customWidth="1"/>
    <col min="4640" max="4640" width="9.44202898550725" style="132" customWidth="1"/>
    <col min="4641" max="4641" width="6.10869565217391" style="132" customWidth="1"/>
    <col min="4642" max="4642" width="8.88405797101449" style="132" customWidth="1"/>
    <col min="4643" max="4643" width="13.8840579710145" style="132" customWidth="1"/>
    <col min="4644" max="4644" width="10.3333333333333" style="132" customWidth="1"/>
    <col min="4645" max="4645" width="5.88405797101449" style="132" customWidth="1"/>
    <col min="4646" max="4646" width="11.4420289855072" style="132" customWidth="1"/>
    <col min="4647" max="4647" width="13.5579710144928" style="132" customWidth="1"/>
    <col min="4648" max="4648" width="19.1086956521739" style="132" customWidth="1"/>
    <col min="4649" max="4649" width="11.3333333333333" style="132" customWidth="1"/>
    <col min="4650" max="4650" width="17.4420289855072" style="132" customWidth="1"/>
    <col min="4651" max="4651" width="14.8840579710145" style="132" customWidth="1"/>
    <col min="4652" max="4652" width="25.3333333333333" style="132" customWidth="1"/>
    <col min="4653" max="4655" width="8.55797101449275" style="132" customWidth="1"/>
    <col min="4656" max="4656" width="7.55797101449275" style="132" customWidth="1"/>
    <col min="4657" max="4657" width="9.10869565217391" style="132"/>
    <col min="4658" max="4658" width="7.33333333333333" style="132" customWidth="1"/>
    <col min="4659" max="4659" width="15.4420289855072" style="132" customWidth="1"/>
    <col min="4660" max="4660" width="7.10869565217391" style="132" customWidth="1"/>
    <col min="4661" max="4661" width="14.3333333333333" style="132" customWidth="1"/>
    <col min="4662" max="4864" width="9.10869565217391" style="132"/>
    <col min="4865" max="4865" width="11.1086956521739" style="132" customWidth="1"/>
    <col min="4866" max="4866" width="22.8840579710145" style="132" customWidth="1"/>
    <col min="4867" max="4867" width="13.6666666666667" style="132" customWidth="1"/>
    <col min="4868" max="4868" width="10" style="132" customWidth="1"/>
    <col min="4869" max="4869" width="7.88405797101449" style="132" customWidth="1"/>
    <col min="4870" max="4870" width="23.3333333333333" style="132" customWidth="1"/>
    <col min="4871" max="4871" width="10.3333333333333" style="132" customWidth="1"/>
    <col min="4872" max="4872" width="8.33333333333333" style="132" customWidth="1"/>
    <col min="4873" max="4873" width="1" style="132" customWidth="1"/>
    <col min="4874" max="4874" width="11" style="132" customWidth="1"/>
    <col min="4875" max="4875" width="11.3333333333333" style="132" customWidth="1"/>
    <col min="4876" max="4876" width="20.8840579710145" style="132" customWidth="1"/>
    <col min="4877" max="4877" width="11.1086956521739" style="132" customWidth="1"/>
    <col min="4878" max="4878" width="12.8840579710145" style="132" customWidth="1"/>
    <col min="4879" max="4879" width="1.10869565217391" style="132" customWidth="1"/>
    <col min="4880" max="4880" width="7.88405797101449" style="132" customWidth="1"/>
    <col min="4881" max="4881" width="6.44202898550725" style="132" customWidth="1"/>
    <col min="4882" max="4882" width="9.33333333333333" style="132" customWidth="1"/>
    <col min="4883" max="4884" width="14.8840579710145" style="132" customWidth="1"/>
    <col min="4885" max="4885" width="7.55797101449275" style="132" customWidth="1"/>
    <col min="4886" max="4886" width="9.44202898550725" style="132" customWidth="1"/>
    <col min="4887" max="4887" width="8" style="132" customWidth="1"/>
    <col min="4888" max="4888" width="7.33333333333333" style="132" customWidth="1"/>
    <col min="4889" max="4889" width="9.88405797101449" style="132" customWidth="1"/>
    <col min="4890" max="4890" width="8.44202898550725" style="132" customWidth="1"/>
    <col min="4891" max="4891" width="9.44202898550725" style="132" customWidth="1"/>
    <col min="4892" max="4892" width="12.5579710144928" style="132" customWidth="1"/>
    <col min="4893" max="4893" width="17.8840579710145" style="132" customWidth="1"/>
    <col min="4894" max="4894" width="10.8840579710145" style="132" customWidth="1"/>
    <col min="4895" max="4895" width="11.3333333333333" style="132" customWidth="1"/>
    <col min="4896" max="4896" width="9.44202898550725" style="132" customWidth="1"/>
    <col min="4897" max="4897" width="6.10869565217391" style="132" customWidth="1"/>
    <col min="4898" max="4898" width="8.88405797101449" style="132" customWidth="1"/>
    <col min="4899" max="4899" width="13.8840579710145" style="132" customWidth="1"/>
    <col min="4900" max="4900" width="10.3333333333333" style="132" customWidth="1"/>
    <col min="4901" max="4901" width="5.88405797101449" style="132" customWidth="1"/>
    <col min="4902" max="4902" width="11.4420289855072" style="132" customWidth="1"/>
    <col min="4903" max="4903" width="13.5579710144928" style="132" customWidth="1"/>
    <col min="4904" max="4904" width="19.1086956521739" style="132" customWidth="1"/>
    <col min="4905" max="4905" width="11.3333333333333" style="132" customWidth="1"/>
    <col min="4906" max="4906" width="17.4420289855072" style="132" customWidth="1"/>
    <col min="4907" max="4907" width="14.8840579710145" style="132" customWidth="1"/>
    <col min="4908" max="4908" width="25.3333333333333" style="132" customWidth="1"/>
    <col min="4909" max="4911" width="8.55797101449275" style="132" customWidth="1"/>
    <col min="4912" max="4912" width="7.55797101449275" style="132" customWidth="1"/>
    <col min="4913" max="4913" width="9.10869565217391" style="132"/>
    <col min="4914" max="4914" width="7.33333333333333" style="132" customWidth="1"/>
    <col min="4915" max="4915" width="15.4420289855072" style="132" customWidth="1"/>
    <col min="4916" max="4916" width="7.10869565217391" style="132" customWidth="1"/>
    <col min="4917" max="4917" width="14.3333333333333" style="132" customWidth="1"/>
    <col min="4918" max="5120" width="9.10869565217391" style="132"/>
    <col min="5121" max="5121" width="11.1086956521739" style="132" customWidth="1"/>
    <col min="5122" max="5122" width="22.8840579710145" style="132" customWidth="1"/>
    <col min="5123" max="5123" width="13.6666666666667" style="132" customWidth="1"/>
    <col min="5124" max="5124" width="10" style="132" customWidth="1"/>
    <col min="5125" max="5125" width="7.88405797101449" style="132" customWidth="1"/>
    <col min="5126" max="5126" width="23.3333333333333" style="132" customWidth="1"/>
    <col min="5127" max="5127" width="10.3333333333333" style="132" customWidth="1"/>
    <col min="5128" max="5128" width="8.33333333333333" style="132" customWidth="1"/>
    <col min="5129" max="5129" width="1" style="132" customWidth="1"/>
    <col min="5130" max="5130" width="11" style="132" customWidth="1"/>
    <col min="5131" max="5131" width="11.3333333333333" style="132" customWidth="1"/>
    <col min="5132" max="5132" width="20.8840579710145" style="132" customWidth="1"/>
    <col min="5133" max="5133" width="11.1086956521739" style="132" customWidth="1"/>
    <col min="5134" max="5134" width="12.8840579710145" style="132" customWidth="1"/>
    <col min="5135" max="5135" width="1.10869565217391" style="132" customWidth="1"/>
    <col min="5136" max="5136" width="7.88405797101449" style="132" customWidth="1"/>
    <col min="5137" max="5137" width="6.44202898550725" style="132" customWidth="1"/>
    <col min="5138" max="5138" width="9.33333333333333" style="132" customWidth="1"/>
    <col min="5139" max="5140" width="14.8840579710145" style="132" customWidth="1"/>
    <col min="5141" max="5141" width="7.55797101449275" style="132" customWidth="1"/>
    <col min="5142" max="5142" width="9.44202898550725" style="132" customWidth="1"/>
    <col min="5143" max="5143" width="8" style="132" customWidth="1"/>
    <col min="5144" max="5144" width="7.33333333333333" style="132" customWidth="1"/>
    <col min="5145" max="5145" width="9.88405797101449" style="132" customWidth="1"/>
    <col min="5146" max="5146" width="8.44202898550725" style="132" customWidth="1"/>
    <col min="5147" max="5147" width="9.44202898550725" style="132" customWidth="1"/>
    <col min="5148" max="5148" width="12.5579710144928" style="132" customWidth="1"/>
    <col min="5149" max="5149" width="17.8840579710145" style="132" customWidth="1"/>
    <col min="5150" max="5150" width="10.8840579710145" style="132" customWidth="1"/>
    <col min="5151" max="5151" width="11.3333333333333" style="132" customWidth="1"/>
    <col min="5152" max="5152" width="9.44202898550725" style="132" customWidth="1"/>
    <col min="5153" max="5153" width="6.10869565217391" style="132" customWidth="1"/>
    <col min="5154" max="5154" width="8.88405797101449" style="132" customWidth="1"/>
    <col min="5155" max="5155" width="13.8840579710145" style="132" customWidth="1"/>
    <col min="5156" max="5156" width="10.3333333333333" style="132" customWidth="1"/>
    <col min="5157" max="5157" width="5.88405797101449" style="132" customWidth="1"/>
    <col min="5158" max="5158" width="11.4420289855072" style="132" customWidth="1"/>
    <col min="5159" max="5159" width="13.5579710144928" style="132" customWidth="1"/>
    <col min="5160" max="5160" width="19.1086956521739" style="132" customWidth="1"/>
    <col min="5161" max="5161" width="11.3333333333333" style="132" customWidth="1"/>
    <col min="5162" max="5162" width="17.4420289855072" style="132" customWidth="1"/>
    <col min="5163" max="5163" width="14.8840579710145" style="132" customWidth="1"/>
    <col min="5164" max="5164" width="25.3333333333333" style="132" customWidth="1"/>
    <col min="5165" max="5167" width="8.55797101449275" style="132" customWidth="1"/>
    <col min="5168" max="5168" width="7.55797101449275" style="132" customWidth="1"/>
    <col min="5169" max="5169" width="9.10869565217391" style="132"/>
    <col min="5170" max="5170" width="7.33333333333333" style="132" customWidth="1"/>
    <col min="5171" max="5171" width="15.4420289855072" style="132" customWidth="1"/>
    <col min="5172" max="5172" width="7.10869565217391" style="132" customWidth="1"/>
    <col min="5173" max="5173" width="14.3333333333333" style="132" customWidth="1"/>
    <col min="5174" max="5376" width="9.10869565217391" style="132"/>
    <col min="5377" max="5377" width="11.1086956521739" style="132" customWidth="1"/>
    <col min="5378" max="5378" width="22.8840579710145" style="132" customWidth="1"/>
    <col min="5379" max="5379" width="13.6666666666667" style="132" customWidth="1"/>
    <col min="5380" max="5380" width="10" style="132" customWidth="1"/>
    <col min="5381" max="5381" width="7.88405797101449" style="132" customWidth="1"/>
    <col min="5382" max="5382" width="23.3333333333333" style="132" customWidth="1"/>
    <col min="5383" max="5383" width="10.3333333333333" style="132" customWidth="1"/>
    <col min="5384" max="5384" width="8.33333333333333" style="132" customWidth="1"/>
    <col min="5385" max="5385" width="1" style="132" customWidth="1"/>
    <col min="5386" max="5386" width="11" style="132" customWidth="1"/>
    <col min="5387" max="5387" width="11.3333333333333" style="132" customWidth="1"/>
    <col min="5388" max="5388" width="20.8840579710145" style="132" customWidth="1"/>
    <col min="5389" max="5389" width="11.1086956521739" style="132" customWidth="1"/>
    <col min="5390" max="5390" width="12.8840579710145" style="132" customWidth="1"/>
    <col min="5391" max="5391" width="1.10869565217391" style="132" customWidth="1"/>
    <col min="5392" max="5392" width="7.88405797101449" style="132" customWidth="1"/>
    <col min="5393" max="5393" width="6.44202898550725" style="132" customWidth="1"/>
    <col min="5394" max="5394" width="9.33333333333333" style="132" customWidth="1"/>
    <col min="5395" max="5396" width="14.8840579710145" style="132" customWidth="1"/>
    <col min="5397" max="5397" width="7.55797101449275" style="132" customWidth="1"/>
    <col min="5398" max="5398" width="9.44202898550725" style="132" customWidth="1"/>
    <col min="5399" max="5399" width="8" style="132" customWidth="1"/>
    <col min="5400" max="5400" width="7.33333333333333" style="132" customWidth="1"/>
    <col min="5401" max="5401" width="9.88405797101449" style="132" customWidth="1"/>
    <col min="5402" max="5402" width="8.44202898550725" style="132" customWidth="1"/>
    <col min="5403" max="5403" width="9.44202898550725" style="132" customWidth="1"/>
    <col min="5404" max="5404" width="12.5579710144928" style="132" customWidth="1"/>
    <col min="5405" max="5405" width="17.8840579710145" style="132" customWidth="1"/>
    <col min="5406" max="5406" width="10.8840579710145" style="132" customWidth="1"/>
    <col min="5407" max="5407" width="11.3333333333333" style="132" customWidth="1"/>
    <col min="5408" max="5408" width="9.44202898550725" style="132" customWidth="1"/>
    <col min="5409" max="5409" width="6.10869565217391" style="132" customWidth="1"/>
    <col min="5410" max="5410" width="8.88405797101449" style="132" customWidth="1"/>
    <col min="5411" max="5411" width="13.8840579710145" style="132" customWidth="1"/>
    <col min="5412" max="5412" width="10.3333333333333" style="132" customWidth="1"/>
    <col min="5413" max="5413" width="5.88405797101449" style="132" customWidth="1"/>
    <col min="5414" max="5414" width="11.4420289855072" style="132" customWidth="1"/>
    <col min="5415" max="5415" width="13.5579710144928" style="132" customWidth="1"/>
    <col min="5416" max="5416" width="19.1086956521739" style="132" customWidth="1"/>
    <col min="5417" max="5417" width="11.3333333333333" style="132" customWidth="1"/>
    <col min="5418" max="5418" width="17.4420289855072" style="132" customWidth="1"/>
    <col min="5419" max="5419" width="14.8840579710145" style="132" customWidth="1"/>
    <col min="5420" max="5420" width="25.3333333333333" style="132" customWidth="1"/>
    <col min="5421" max="5423" width="8.55797101449275" style="132" customWidth="1"/>
    <col min="5424" max="5424" width="7.55797101449275" style="132" customWidth="1"/>
    <col min="5425" max="5425" width="9.10869565217391" style="132"/>
    <col min="5426" max="5426" width="7.33333333333333" style="132" customWidth="1"/>
    <col min="5427" max="5427" width="15.4420289855072" style="132" customWidth="1"/>
    <col min="5428" max="5428" width="7.10869565217391" style="132" customWidth="1"/>
    <col min="5429" max="5429" width="14.3333333333333" style="132" customWidth="1"/>
    <col min="5430" max="5632" width="9.10869565217391" style="132"/>
    <col min="5633" max="5633" width="11.1086956521739" style="132" customWidth="1"/>
    <col min="5634" max="5634" width="22.8840579710145" style="132" customWidth="1"/>
    <col min="5635" max="5635" width="13.6666666666667" style="132" customWidth="1"/>
    <col min="5636" max="5636" width="10" style="132" customWidth="1"/>
    <col min="5637" max="5637" width="7.88405797101449" style="132" customWidth="1"/>
    <col min="5638" max="5638" width="23.3333333333333" style="132" customWidth="1"/>
    <col min="5639" max="5639" width="10.3333333333333" style="132" customWidth="1"/>
    <col min="5640" max="5640" width="8.33333333333333" style="132" customWidth="1"/>
    <col min="5641" max="5641" width="1" style="132" customWidth="1"/>
    <col min="5642" max="5642" width="11" style="132" customWidth="1"/>
    <col min="5643" max="5643" width="11.3333333333333" style="132" customWidth="1"/>
    <col min="5644" max="5644" width="20.8840579710145" style="132" customWidth="1"/>
    <col min="5645" max="5645" width="11.1086956521739" style="132" customWidth="1"/>
    <col min="5646" max="5646" width="12.8840579710145" style="132" customWidth="1"/>
    <col min="5647" max="5647" width="1.10869565217391" style="132" customWidth="1"/>
    <col min="5648" max="5648" width="7.88405797101449" style="132" customWidth="1"/>
    <col min="5649" max="5649" width="6.44202898550725" style="132" customWidth="1"/>
    <col min="5650" max="5650" width="9.33333333333333" style="132" customWidth="1"/>
    <col min="5651" max="5652" width="14.8840579710145" style="132" customWidth="1"/>
    <col min="5653" max="5653" width="7.55797101449275" style="132" customWidth="1"/>
    <col min="5654" max="5654" width="9.44202898550725" style="132" customWidth="1"/>
    <col min="5655" max="5655" width="8" style="132" customWidth="1"/>
    <col min="5656" max="5656" width="7.33333333333333" style="132" customWidth="1"/>
    <col min="5657" max="5657" width="9.88405797101449" style="132" customWidth="1"/>
    <col min="5658" max="5658" width="8.44202898550725" style="132" customWidth="1"/>
    <col min="5659" max="5659" width="9.44202898550725" style="132" customWidth="1"/>
    <col min="5660" max="5660" width="12.5579710144928" style="132" customWidth="1"/>
    <col min="5661" max="5661" width="17.8840579710145" style="132" customWidth="1"/>
    <col min="5662" max="5662" width="10.8840579710145" style="132" customWidth="1"/>
    <col min="5663" max="5663" width="11.3333333333333" style="132" customWidth="1"/>
    <col min="5664" max="5664" width="9.44202898550725" style="132" customWidth="1"/>
    <col min="5665" max="5665" width="6.10869565217391" style="132" customWidth="1"/>
    <col min="5666" max="5666" width="8.88405797101449" style="132" customWidth="1"/>
    <col min="5667" max="5667" width="13.8840579710145" style="132" customWidth="1"/>
    <col min="5668" max="5668" width="10.3333333333333" style="132" customWidth="1"/>
    <col min="5669" max="5669" width="5.88405797101449" style="132" customWidth="1"/>
    <col min="5670" max="5670" width="11.4420289855072" style="132" customWidth="1"/>
    <col min="5671" max="5671" width="13.5579710144928" style="132" customWidth="1"/>
    <col min="5672" max="5672" width="19.1086956521739" style="132" customWidth="1"/>
    <col min="5673" max="5673" width="11.3333333333333" style="132" customWidth="1"/>
    <col min="5674" max="5674" width="17.4420289855072" style="132" customWidth="1"/>
    <col min="5675" max="5675" width="14.8840579710145" style="132" customWidth="1"/>
    <col min="5676" max="5676" width="25.3333333333333" style="132" customWidth="1"/>
    <col min="5677" max="5679" width="8.55797101449275" style="132" customWidth="1"/>
    <col min="5680" max="5680" width="7.55797101449275" style="132" customWidth="1"/>
    <col min="5681" max="5681" width="9.10869565217391" style="132"/>
    <col min="5682" max="5682" width="7.33333333333333" style="132" customWidth="1"/>
    <col min="5683" max="5683" width="15.4420289855072" style="132" customWidth="1"/>
    <col min="5684" max="5684" width="7.10869565217391" style="132" customWidth="1"/>
    <col min="5685" max="5685" width="14.3333333333333" style="132" customWidth="1"/>
    <col min="5686" max="5888" width="9.10869565217391" style="132"/>
    <col min="5889" max="5889" width="11.1086956521739" style="132" customWidth="1"/>
    <col min="5890" max="5890" width="22.8840579710145" style="132" customWidth="1"/>
    <col min="5891" max="5891" width="13.6666666666667" style="132" customWidth="1"/>
    <col min="5892" max="5892" width="10" style="132" customWidth="1"/>
    <col min="5893" max="5893" width="7.88405797101449" style="132" customWidth="1"/>
    <col min="5894" max="5894" width="23.3333333333333" style="132" customWidth="1"/>
    <col min="5895" max="5895" width="10.3333333333333" style="132" customWidth="1"/>
    <col min="5896" max="5896" width="8.33333333333333" style="132" customWidth="1"/>
    <col min="5897" max="5897" width="1" style="132" customWidth="1"/>
    <col min="5898" max="5898" width="11" style="132" customWidth="1"/>
    <col min="5899" max="5899" width="11.3333333333333" style="132" customWidth="1"/>
    <col min="5900" max="5900" width="20.8840579710145" style="132" customWidth="1"/>
    <col min="5901" max="5901" width="11.1086956521739" style="132" customWidth="1"/>
    <col min="5902" max="5902" width="12.8840579710145" style="132" customWidth="1"/>
    <col min="5903" max="5903" width="1.10869565217391" style="132" customWidth="1"/>
    <col min="5904" max="5904" width="7.88405797101449" style="132" customWidth="1"/>
    <col min="5905" max="5905" width="6.44202898550725" style="132" customWidth="1"/>
    <col min="5906" max="5906" width="9.33333333333333" style="132" customWidth="1"/>
    <col min="5907" max="5908" width="14.8840579710145" style="132" customWidth="1"/>
    <col min="5909" max="5909" width="7.55797101449275" style="132" customWidth="1"/>
    <col min="5910" max="5910" width="9.44202898550725" style="132" customWidth="1"/>
    <col min="5911" max="5911" width="8" style="132" customWidth="1"/>
    <col min="5912" max="5912" width="7.33333333333333" style="132" customWidth="1"/>
    <col min="5913" max="5913" width="9.88405797101449" style="132" customWidth="1"/>
    <col min="5914" max="5914" width="8.44202898550725" style="132" customWidth="1"/>
    <col min="5915" max="5915" width="9.44202898550725" style="132" customWidth="1"/>
    <col min="5916" max="5916" width="12.5579710144928" style="132" customWidth="1"/>
    <col min="5917" max="5917" width="17.8840579710145" style="132" customWidth="1"/>
    <col min="5918" max="5918" width="10.8840579710145" style="132" customWidth="1"/>
    <col min="5919" max="5919" width="11.3333333333333" style="132" customWidth="1"/>
    <col min="5920" max="5920" width="9.44202898550725" style="132" customWidth="1"/>
    <col min="5921" max="5921" width="6.10869565217391" style="132" customWidth="1"/>
    <col min="5922" max="5922" width="8.88405797101449" style="132" customWidth="1"/>
    <col min="5923" max="5923" width="13.8840579710145" style="132" customWidth="1"/>
    <col min="5924" max="5924" width="10.3333333333333" style="132" customWidth="1"/>
    <col min="5925" max="5925" width="5.88405797101449" style="132" customWidth="1"/>
    <col min="5926" max="5926" width="11.4420289855072" style="132" customWidth="1"/>
    <col min="5927" max="5927" width="13.5579710144928" style="132" customWidth="1"/>
    <col min="5928" max="5928" width="19.1086956521739" style="132" customWidth="1"/>
    <col min="5929" max="5929" width="11.3333333333333" style="132" customWidth="1"/>
    <col min="5930" max="5930" width="17.4420289855072" style="132" customWidth="1"/>
    <col min="5931" max="5931" width="14.8840579710145" style="132" customWidth="1"/>
    <col min="5932" max="5932" width="25.3333333333333" style="132" customWidth="1"/>
    <col min="5933" max="5935" width="8.55797101449275" style="132" customWidth="1"/>
    <col min="5936" max="5936" width="7.55797101449275" style="132" customWidth="1"/>
    <col min="5937" max="5937" width="9.10869565217391" style="132"/>
    <col min="5938" max="5938" width="7.33333333333333" style="132" customWidth="1"/>
    <col min="5939" max="5939" width="15.4420289855072" style="132" customWidth="1"/>
    <col min="5940" max="5940" width="7.10869565217391" style="132" customWidth="1"/>
    <col min="5941" max="5941" width="14.3333333333333" style="132" customWidth="1"/>
    <col min="5942" max="6144" width="9.10869565217391" style="132"/>
    <col min="6145" max="6145" width="11.1086956521739" style="132" customWidth="1"/>
    <col min="6146" max="6146" width="22.8840579710145" style="132" customWidth="1"/>
    <col min="6147" max="6147" width="13.6666666666667" style="132" customWidth="1"/>
    <col min="6148" max="6148" width="10" style="132" customWidth="1"/>
    <col min="6149" max="6149" width="7.88405797101449" style="132" customWidth="1"/>
    <col min="6150" max="6150" width="23.3333333333333" style="132" customWidth="1"/>
    <col min="6151" max="6151" width="10.3333333333333" style="132" customWidth="1"/>
    <col min="6152" max="6152" width="8.33333333333333" style="132" customWidth="1"/>
    <col min="6153" max="6153" width="1" style="132" customWidth="1"/>
    <col min="6154" max="6154" width="11" style="132" customWidth="1"/>
    <col min="6155" max="6155" width="11.3333333333333" style="132" customWidth="1"/>
    <col min="6156" max="6156" width="20.8840579710145" style="132" customWidth="1"/>
    <col min="6157" max="6157" width="11.1086956521739" style="132" customWidth="1"/>
    <col min="6158" max="6158" width="12.8840579710145" style="132" customWidth="1"/>
    <col min="6159" max="6159" width="1.10869565217391" style="132" customWidth="1"/>
    <col min="6160" max="6160" width="7.88405797101449" style="132" customWidth="1"/>
    <col min="6161" max="6161" width="6.44202898550725" style="132" customWidth="1"/>
    <col min="6162" max="6162" width="9.33333333333333" style="132" customWidth="1"/>
    <col min="6163" max="6164" width="14.8840579710145" style="132" customWidth="1"/>
    <col min="6165" max="6165" width="7.55797101449275" style="132" customWidth="1"/>
    <col min="6166" max="6166" width="9.44202898550725" style="132" customWidth="1"/>
    <col min="6167" max="6167" width="8" style="132" customWidth="1"/>
    <col min="6168" max="6168" width="7.33333333333333" style="132" customWidth="1"/>
    <col min="6169" max="6169" width="9.88405797101449" style="132" customWidth="1"/>
    <col min="6170" max="6170" width="8.44202898550725" style="132" customWidth="1"/>
    <col min="6171" max="6171" width="9.44202898550725" style="132" customWidth="1"/>
    <col min="6172" max="6172" width="12.5579710144928" style="132" customWidth="1"/>
    <col min="6173" max="6173" width="17.8840579710145" style="132" customWidth="1"/>
    <col min="6174" max="6174" width="10.8840579710145" style="132" customWidth="1"/>
    <col min="6175" max="6175" width="11.3333333333333" style="132" customWidth="1"/>
    <col min="6176" max="6176" width="9.44202898550725" style="132" customWidth="1"/>
    <col min="6177" max="6177" width="6.10869565217391" style="132" customWidth="1"/>
    <col min="6178" max="6178" width="8.88405797101449" style="132" customWidth="1"/>
    <col min="6179" max="6179" width="13.8840579710145" style="132" customWidth="1"/>
    <col min="6180" max="6180" width="10.3333333333333" style="132" customWidth="1"/>
    <col min="6181" max="6181" width="5.88405797101449" style="132" customWidth="1"/>
    <col min="6182" max="6182" width="11.4420289855072" style="132" customWidth="1"/>
    <col min="6183" max="6183" width="13.5579710144928" style="132" customWidth="1"/>
    <col min="6184" max="6184" width="19.1086956521739" style="132" customWidth="1"/>
    <col min="6185" max="6185" width="11.3333333333333" style="132" customWidth="1"/>
    <col min="6186" max="6186" width="17.4420289855072" style="132" customWidth="1"/>
    <col min="6187" max="6187" width="14.8840579710145" style="132" customWidth="1"/>
    <col min="6188" max="6188" width="25.3333333333333" style="132" customWidth="1"/>
    <col min="6189" max="6191" width="8.55797101449275" style="132" customWidth="1"/>
    <col min="6192" max="6192" width="7.55797101449275" style="132" customWidth="1"/>
    <col min="6193" max="6193" width="9.10869565217391" style="132"/>
    <col min="6194" max="6194" width="7.33333333333333" style="132" customWidth="1"/>
    <col min="6195" max="6195" width="15.4420289855072" style="132" customWidth="1"/>
    <col min="6196" max="6196" width="7.10869565217391" style="132" customWidth="1"/>
    <col min="6197" max="6197" width="14.3333333333333" style="132" customWidth="1"/>
    <col min="6198" max="6400" width="9.10869565217391" style="132"/>
    <col min="6401" max="6401" width="11.1086956521739" style="132" customWidth="1"/>
    <col min="6402" max="6402" width="22.8840579710145" style="132" customWidth="1"/>
    <col min="6403" max="6403" width="13.6666666666667" style="132" customWidth="1"/>
    <col min="6404" max="6404" width="10" style="132" customWidth="1"/>
    <col min="6405" max="6405" width="7.88405797101449" style="132" customWidth="1"/>
    <col min="6406" max="6406" width="23.3333333333333" style="132" customWidth="1"/>
    <col min="6407" max="6407" width="10.3333333333333" style="132" customWidth="1"/>
    <col min="6408" max="6408" width="8.33333333333333" style="132" customWidth="1"/>
    <col min="6409" max="6409" width="1" style="132" customWidth="1"/>
    <col min="6410" max="6410" width="11" style="132" customWidth="1"/>
    <col min="6411" max="6411" width="11.3333333333333" style="132" customWidth="1"/>
    <col min="6412" max="6412" width="20.8840579710145" style="132" customWidth="1"/>
    <col min="6413" max="6413" width="11.1086956521739" style="132" customWidth="1"/>
    <col min="6414" max="6414" width="12.8840579710145" style="132" customWidth="1"/>
    <col min="6415" max="6415" width="1.10869565217391" style="132" customWidth="1"/>
    <col min="6416" max="6416" width="7.88405797101449" style="132" customWidth="1"/>
    <col min="6417" max="6417" width="6.44202898550725" style="132" customWidth="1"/>
    <col min="6418" max="6418" width="9.33333333333333" style="132" customWidth="1"/>
    <col min="6419" max="6420" width="14.8840579710145" style="132" customWidth="1"/>
    <col min="6421" max="6421" width="7.55797101449275" style="132" customWidth="1"/>
    <col min="6422" max="6422" width="9.44202898550725" style="132" customWidth="1"/>
    <col min="6423" max="6423" width="8" style="132" customWidth="1"/>
    <col min="6424" max="6424" width="7.33333333333333" style="132" customWidth="1"/>
    <col min="6425" max="6425" width="9.88405797101449" style="132" customWidth="1"/>
    <col min="6426" max="6426" width="8.44202898550725" style="132" customWidth="1"/>
    <col min="6427" max="6427" width="9.44202898550725" style="132" customWidth="1"/>
    <col min="6428" max="6428" width="12.5579710144928" style="132" customWidth="1"/>
    <col min="6429" max="6429" width="17.8840579710145" style="132" customWidth="1"/>
    <col min="6430" max="6430" width="10.8840579710145" style="132" customWidth="1"/>
    <col min="6431" max="6431" width="11.3333333333333" style="132" customWidth="1"/>
    <col min="6432" max="6432" width="9.44202898550725" style="132" customWidth="1"/>
    <col min="6433" max="6433" width="6.10869565217391" style="132" customWidth="1"/>
    <col min="6434" max="6434" width="8.88405797101449" style="132" customWidth="1"/>
    <col min="6435" max="6435" width="13.8840579710145" style="132" customWidth="1"/>
    <col min="6436" max="6436" width="10.3333333333333" style="132" customWidth="1"/>
    <col min="6437" max="6437" width="5.88405797101449" style="132" customWidth="1"/>
    <col min="6438" max="6438" width="11.4420289855072" style="132" customWidth="1"/>
    <col min="6439" max="6439" width="13.5579710144928" style="132" customWidth="1"/>
    <col min="6440" max="6440" width="19.1086956521739" style="132" customWidth="1"/>
    <col min="6441" max="6441" width="11.3333333333333" style="132" customWidth="1"/>
    <col min="6442" max="6442" width="17.4420289855072" style="132" customWidth="1"/>
    <col min="6443" max="6443" width="14.8840579710145" style="132" customWidth="1"/>
    <col min="6444" max="6444" width="25.3333333333333" style="132" customWidth="1"/>
    <col min="6445" max="6447" width="8.55797101449275" style="132" customWidth="1"/>
    <col min="6448" max="6448" width="7.55797101449275" style="132" customWidth="1"/>
    <col min="6449" max="6449" width="9.10869565217391" style="132"/>
    <col min="6450" max="6450" width="7.33333333333333" style="132" customWidth="1"/>
    <col min="6451" max="6451" width="15.4420289855072" style="132" customWidth="1"/>
    <col min="6452" max="6452" width="7.10869565217391" style="132" customWidth="1"/>
    <col min="6453" max="6453" width="14.3333333333333" style="132" customWidth="1"/>
    <col min="6454" max="6656" width="9.10869565217391" style="132"/>
    <col min="6657" max="6657" width="11.1086956521739" style="132" customWidth="1"/>
    <col min="6658" max="6658" width="22.8840579710145" style="132" customWidth="1"/>
    <col min="6659" max="6659" width="13.6666666666667" style="132" customWidth="1"/>
    <col min="6660" max="6660" width="10" style="132" customWidth="1"/>
    <col min="6661" max="6661" width="7.88405797101449" style="132" customWidth="1"/>
    <col min="6662" max="6662" width="23.3333333333333" style="132" customWidth="1"/>
    <col min="6663" max="6663" width="10.3333333333333" style="132" customWidth="1"/>
    <col min="6664" max="6664" width="8.33333333333333" style="132" customWidth="1"/>
    <col min="6665" max="6665" width="1" style="132" customWidth="1"/>
    <col min="6666" max="6666" width="11" style="132" customWidth="1"/>
    <col min="6667" max="6667" width="11.3333333333333" style="132" customWidth="1"/>
    <col min="6668" max="6668" width="20.8840579710145" style="132" customWidth="1"/>
    <col min="6669" max="6669" width="11.1086956521739" style="132" customWidth="1"/>
    <col min="6670" max="6670" width="12.8840579710145" style="132" customWidth="1"/>
    <col min="6671" max="6671" width="1.10869565217391" style="132" customWidth="1"/>
    <col min="6672" max="6672" width="7.88405797101449" style="132" customWidth="1"/>
    <col min="6673" max="6673" width="6.44202898550725" style="132" customWidth="1"/>
    <col min="6674" max="6674" width="9.33333333333333" style="132" customWidth="1"/>
    <col min="6675" max="6676" width="14.8840579710145" style="132" customWidth="1"/>
    <col min="6677" max="6677" width="7.55797101449275" style="132" customWidth="1"/>
    <col min="6678" max="6678" width="9.44202898550725" style="132" customWidth="1"/>
    <col min="6679" max="6679" width="8" style="132" customWidth="1"/>
    <col min="6680" max="6680" width="7.33333333333333" style="132" customWidth="1"/>
    <col min="6681" max="6681" width="9.88405797101449" style="132" customWidth="1"/>
    <col min="6682" max="6682" width="8.44202898550725" style="132" customWidth="1"/>
    <col min="6683" max="6683" width="9.44202898550725" style="132" customWidth="1"/>
    <col min="6684" max="6684" width="12.5579710144928" style="132" customWidth="1"/>
    <col min="6685" max="6685" width="17.8840579710145" style="132" customWidth="1"/>
    <col min="6686" max="6686" width="10.8840579710145" style="132" customWidth="1"/>
    <col min="6687" max="6687" width="11.3333333333333" style="132" customWidth="1"/>
    <col min="6688" max="6688" width="9.44202898550725" style="132" customWidth="1"/>
    <col min="6689" max="6689" width="6.10869565217391" style="132" customWidth="1"/>
    <col min="6690" max="6690" width="8.88405797101449" style="132" customWidth="1"/>
    <col min="6691" max="6691" width="13.8840579710145" style="132" customWidth="1"/>
    <col min="6692" max="6692" width="10.3333333333333" style="132" customWidth="1"/>
    <col min="6693" max="6693" width="5.88405797101449" style="132" customWidth="1"/>
    <col min="6694" max="6694" width="11.4420289855072" style="132" customWidth="1"/>
    <col min="6695" max="6695" width="13.5579710144928" style="132" customWidth="1"/>
    <col min="6696" max="6696" width="19.1086956521739" style="132" customWidth="1"/>
    <col min="6697" max="6697" width="11.3333333333333" style="132" customWidth="1"/>
    <col min="6698" max="6698" width="17.4420289855072" style="132" customWidth="1"/>
    <col min="6699" max="6699" width="14.8840579710145" style="132" customWidth="1"/>
    <col min="6700" max="6700" width="25.3333333333333" style="132" customWidth="1"/>
    <col min="6701" max="6703" width="8.55797101449275" style="132" customWidth="1"/>
    <col min="6704" max="6704" width="7.55797101449275" style="132" customWidth="1"/>
    <col min="6705" max="6705" width="9.10869565217391" style="132"/>
    <col min="6706" max="6706" width="7.33333333333333" style="132" customWidth="1"/>
    <col min="6707" max="6707" width="15.4420289855072" style="132" customWidth="1"/>
    <col min="6708" max="6708" width="7.10869565217391" style="132" customWidth="1"/>
    <col min="6709" max="6709" width="14.3333333333333" style="132" customWidth="1"/>
    <col min="6710" max="6912" width="9.10869565217391" style="132"/>
    <col min="6913" max="6913" width="11.1086956521739" style="132" customWidth="1"/>
    <col min="6914" max="6914" width="22.8840579710145" style="132" customWidth="1"/>
    <col min="6915" max="6915" width="13.6666666666667" style="132" customWidth="1"/>
    <col min="6916" max="6916" width="10" style="132" customWidth="1"/>
    <col min="6917" max="6917" width="7.88405797101449" style="132" customWidth="1"/>
    <col min="6918" max="6918" width="23.3333333333333" style="132" customWidth="1"/>
    <col min="6919" max="6919" width="10.3333333333333" style="132" customWidth="1"/>
    <col min="6920" max="6920" width="8.33333333333333" style="132" customWidth="1"/>
    <col min="6921" max="6921" width="1" style="132" customWidth="1"/>
    <col min="6922" max="6922" width="11" style="132" customWidth="1"/>
    <col min="6923" max="6923" width="11.3333333333333" style="132" customWidth="1"/>
    <col min="6924" max="6924" width="20.8840579710145" style="132" customWidth="1"/>
    <col min="6925" max="6925" width="11.1086956521739" style="132" customWidth="1"/>
    <col min="6926" max="6926" width="12.8840579710145" style="132" customWidth="1"/>
    <col min="6927" max="6927" width="1.10869565217391" style="132" customWidth="1"/>
    <col min="6928" max="6928" width="7.88405797101449" style="132" customWidth="1"/>
    <col min="6929" max="6929" width="6.44202898550725" style="132" customWidth="1"/>
    <col min="6930" max="6930" width="9.33333333333333" style="132" customWidth="1"/>
    <col min="6931" max="6932" width="14.8840579710145" style="132" customWidth="1"/>
    <col min="6933" max="6933" width="7.55797101449275" style="132" customWidth="1"/>
    <col min="6934" max="6934" width="9.44202898550725" style="132" customWidth="1"/>
    <col min="6935" max="6935" width="8" style="132" customWidth="1"/>
    <col min="6936" max="6936" width="7.33333333333333" style="132" customWidth="1"/>
    <col min="6937" max="6937" width="9.88405797101449" style="132" customWidth="1"/>
    <col min="6938" max="6938" width="8.44202898550725" style="132" customWidth="1"/>
    <col min="6939" max="6939" width="9.44202898550725" style="132" customWidth="1"/>
    <col min="6940" max="6940" width="12.5579710144928" style="132" customWidth="1"/>
    <col min="6941" max="6941" width="17.8840579710145" style="132" customWidth="1"/>
    <col min="6942" max="6942" width="10.8840579710145" style="132" customWidth="1"/>
    <col min="6943" max="6943" width="11.3333333333333" style="132" customWidth="1"/>
    <col min="6944" max="6944" width="9.44202898550725" style="132" customWidth="1"/>
    <col min="6945" max="6945" width="6.10869565217391" style="132" customWidth="1"/>
    <col min="6946" max="6946" width="8.88405797101449" style="132" customWidth="1"/>
    <col min="6947" max="6947" width="13.8840579710145" style="132" customWidth="1"/>
    <col min="6948" max="6948" width="10.3333333333333" style="132" customWidth="1"/>
    <col min="6949" max="6949" width="5.88405797101449" style="132" customWidth="1"/>
    <col min="6950" max="6950" width="11.4420289855072" style="132" customWidth="1"/>
    <col min="6951" max="6951" width="13.5579710144928" style="132" customWidth="1"/>
    <col min="6952" max="6952" width="19.1086956521739" style="132" customWidth="1"/>
    <col min="6953" max="6953" width="11.3333333333333" style="132" customWidth="1"/>
    <col min="6954" max="6954" width="17.4420289855072" style="132" customWidth="1"/>
    <col min="6955" max="6955" width="14.8840579710145" style="132" customWidth="1"/>
    <col min="6956" max="6956" width="25.3333333333333" style="132" customWidth="1"/>
    <col min="6957" max="6959" width="8.55797101449275" style="132" customWidth="1"/>
    <col min="6960" max="6960" width="7.55797101449275" style="132" customWidth="1"/>
    <col min="6961" max="6961" width="9.10869565217391" style="132"/>
    <col min="6962" max="6962" width="7.33333333333333" style="132" customWidth="1"/>
    <col min="6963" max="6963" width="15.4420289855072" style="132" customWidth="1"/>
    <col min="6964" max="6964" width="7.10869565217391" style="132" customWidth="1"/>
    <col min="6965" max="6965" width="14.3333333333333" style="132" customWidth="1"/>
    <col min="6966" max="7168" width="9.10869565217391" style="132"/>
    <col min="7169" max="7169" width="11.1086956521739" style="132" customWidth="1"/>
    <col min="7170" max="7170" width="22.8840579710145" style="132" customWidth="1"/>
    <col min="7171" max="7171" width="13.6666666666667" style="132" customWidth="1"/>
    <col min="7172" max="7172" width="10" style="132" customWidth="1"/>
    <col min="7173" max="7173" width="7.88405797101449" style="132" customWidth="1"/>
    <col min="7174" max="7174" width="23.3333333333333" style="132" customWidth="1"/>
    <col min="7175" max="7175" width="10.3333333333333" style="132" customWidth="1"/>
    <col min="7176" max="7176" width="8.33333333333333" style="132" customWidth="1"/>
    <col min="7177" max="7177" width="1" style="132" customWidth="1"/>
    <col min="7178" max="7178" width="11" style="132" customWidth="1"/>
    <col min="7179" max="7179" width="11.3333333333333" style="132" customWidth="1"/>
    <col min="7180" max="7180" width="20.8840579710145" style="132" customWidth="1"/>
    <col min="7181" max="7181" width="11.1086956521739" style="132" customWidth="1"/>
    <col min="7182" max="7182" width="12.8840579710145" style="132" customWidth="1"/>
    <col min="7183" max="7183" width="1.10869565217391" style="132" customWidth="1"/>
    <col min="7184" max="7184" width="7.88405797101449" style="132" customWidth="1"/>
    <col min="7185" max="7185" width="6.44202898550725" style="132" customWidth="1"/>
    <col min="7186" max="7186" width="9.33333333333333" style="132" customWidth="1"/>
    <col min="7187" max="7188" width="14.8840579710145" style="132" customWidth="1"/>
    <col min="7189" max="7189" width="7.55797101449275" style="132" customWidth="1"/>
    <col min="7190" max="7190" width="9.44202898550725" style="132" customWidth="1"/>
    <col min="7191" max="7191" width="8" style="132" customWidth="1"/>
    <col min="7192" max="7192" width="7.33333333333333" style="132" customWidth="1"/>
    <col min="7193" max="7193" width="9.88405797101449" style="132" customWidth="1"/>
    <col min="7194" max="7194" width="8.44202898550725" style="132" customWidth="1"/>
    <col min="7195" max="7195" width="9.44202898550725" style="132" customWidth="1"/>
    <col min="7196" max="7196" width="12.5579710144928" style="132" customWidth="1"/>
    <col min="7197" max="7197" width="17.8840579710145" style="132" customWidth="1"/>
    <col min="7198" max="7198" width="10.8840579710145" style="132" customWidth="1"/>
    <col min="7199" max="7199" width="11.3333333333333" style="132" customWidth="1"/>
    <col min="7200" max="7200" width="9.44202898550725" style="132" customWidth="1"/>
    <col min="7201" max="7201" width="6.10869565217391" style="132" customWidth="1"/>
    <col min="7202" max="7202" width="8.88405797101449" style="132" customWidth="1"/>
    <col min="7203" max="7203" width="13.8840579710145" style="132" customWidth="1"/>
    <col min="7204" max="7204" width="10.3333333333333" style="132" customWidth="1"/>
    <col min="7205" max="7205" width="5.88405797101449" style="132" customWidth="1"/>
    <col min="7206" max="7206" width="11.4420289855072" style="132" customWidth="1"/>
    <col min="7207" max="7207" width="13.5579710144928" style="132" customWidth="1"/>
    <col min="7208" max="7208" width="19.1086956521739" style="132" customWidth="1"/>
    <col min="7209" max="7209" width="11.3333333333333" style="132" customWidth="1"/>
    <col min="7210" max="7210" width="17.4420289855072" style="132" customWidth="1"/>
    <col min="7211" max="7211" width="14.8840579710145" style="132" customWidth="1"/>
    <col min="7212" max="7212" width="25.3333333333333" style="132" customWidth="1"/>
    <col min="7213" max="7215" width="8.55797101449275" style="132" customWidth="1"/>
    <col min="7216" max="7216" width="7.55797101449275" style="132" customWidth="1"/>
    <col min="7217" max="7217" width="9.10869565217391" style="132"/>
    <col min="7218" max="7218" width="7.33333333333333" style="132" customWidth="1"/>
    <col min="7219" max="7219" width="15.4420289855072" style="132" customWidth="1"/>
    <col min="7220" max="7220" width="7.10869565217391" style="132" customWidth="1"/>
    <col min="7221" max="7221" width="14.3333333333333" style="132" customWidth="1"/>
    <col min="7222" max="7424" width="9.10869565217391" style="132"/>
    <col min="7425" max="7425" width="11.1086956521739" style="132" customWidth="1"/>
    <col min="7426" max="7426" width="22.8840579710145" style="132" customWidth="1"/>
    <col min="7427" max="7427" width="13.6666666666667" style="132" customWidth="1"/>
    <col min="7428" max="7428" width="10" style="132" customWidth="1"/>
    <col min="7429" max="7429" width="7.88405797101449" style="132" customWidth="1"/>
    <col min="7430" max="7430" width="23.3333333333333" style="132" customWidth="1"/>
    <col min="7431" max="7431" width="10.3333333333333" style="132" customWidth="1"/>
    <col min="7432" max="7432" width="8.33333333333333" style="132" customWidth="1"/>
    <col min="7433" max="7433" width="1" style="132" customWidth="1"/>
    <col min="7434" max="7434" width="11" style="132" customWidth="1"/>
    <col min="7435" max="7435" width="11.3333333333333" style="132" customWidth="1"/>
    <col min="7436" max="7436" width="20.8840579710145" style="132" customWidth="1"/>
    <col min="7437" max="7437" width="11.1086956521739" style="132" customWidth="1"/>
    <col min="7438" max="7438" width="12.8840579710145" style="132" customWidth="1"/>
    <col min="7439" max="7439" width="1.10869565217391" style="132" customWidth="1"/>
    <col min="7440" max="7440" width="7.88405797101449" style="132" customWidth="1"/>
    <col min="7441" max="7441" width="6.44202898550725" style="132" customWidth="1"/>
    <col min="7442" max="7442" width="9.33333333333333" style="132" customWidth="1"/>
    <col min="7443" max="7444" width="14.8840579710145" style="132" customWidth="1"/>
    <col min="7445" max="7445" width="7.55797101449275" style="132" customWidth="1"/>
    <col min="7446" max="7446" width="9.44202898550725" style="132" customWidth="1"/>
    <col min="7447" max="7447" width="8" style="132" customWidth="1"/>
    <col min="7448" max="7448" width="7.33333333333333" style="132" customWidth="1"/>
    <col min="7449" max="7449" width="9.88405797101449" style="132" customWidth="1"/>
    <col min="7450" max="7450" width="8.44202898550725" style="132" customWidth="1"/>
    <col min="7451" max="7451" width="9.44202898550725" style="132" customWidth="1"/>
    <col min="7452" max="7452" width="12.5579710144928" style="132" customWidth="1"/>
    <col min="7453" max="7453" width="17.8840579710145" style="132" customWidth="1"/>
    <col min="7454" max="7454" width="10.8840579710145" style="132" customWidth="1"/>
    <col min="7455" max="7455" width="11.3333333333333" style="132" customWidth="1"/>
    <col min="7456" max="7456" width="9.44202898550725" style="132" customWidth="1"/>
    <col min="7457" max="7457" width="6.10869565217391" style="132" customWidth="1"/>
    <col min="7458" max="7458" width="8.88405797101449" style="132" customWidth="1"/>
    <col min="7459" max="7459" width="13.8840579710145" style="132" customWidth="1"/>
    <col min="7460" max="7460" width="10.3333333333333" style="132" customWidth="1"/>
    <col min="7461" max="7461" width="5.88405797101449" style="132" customWidth="1"/>
    <col min="7462" max="7462" width="11.4420289855072" style="132" customWidth="1"/>
    <col min="7463" max="7463" width="13.5579710144928" style="132" customWidth="1"/>
    <col min="7464" max="7464" width="19.1086956521739" style="132" customWidth="1"/>
    <col min="7465" max="7465" width="11.3333333333333" style="132" customWidth="1"/>
    <col min="7466" max="7466" width="17.4420289855072" style="132" customWidth="1"/>
    <col min="7467" max="7467" width="14.8840579710145" style="132" customWidth="1"/>
    <col min="7468" max="7468" width="25.3333333333333" style="132" customWidth="1"/>
    <col min="7469" max="7471" width="8.55797101449275" style="132" customWidth="1"/>
    <col min="7472" max="7472" width="7.55797101449275" style="132" customWidth="1"/>
    <col min="7473" max="7473" width="9.10869565217391" style="132"/>
    <col min="7474" max="7474" width="7.33333333333333" style="132" customWidth="1"/>
    <col min="7475" max="7475" width="15.4420289855072" style="132" customWidth="1"/>
    <col min="7476" max="7476" width="7.10869565217391" style="132" customWidth="1"/>
    <col min="7477" max="7477" width="14.3333333333333" style="132" customWidth="1"/>
    <col min="7478" max="7680" width="9.10869565217391" style="132"/>
    <col min="7681" max="7681" width="11.1086956521739" style="132" customWidth="1"/>
    <col min="7682" max="7682" width="22.8840579710145" style="132" customWidth="1"/>
    <col min="7683" max="7683" width="13.6666666666667" style="132" customWidth="1"/>
    <col min="7684" max="7684" width="10" style="132" customWidth="1"/>
    <col min="7685" max="7685" width="7.88405797101449" style="132" customWidth="1"/>
    <col min="7686" max="7686" width="23.3333333333333" style="132" customWidth="1"/>
    <col min="7687" max="7687" width="10.3333333333333" style="132" customWidth="1"/>
    <col min="7688" max="7688" width="8.33333333333333" style="132" customWidth="1"/>
    <col min="7689" max="7689" width="1" style="132" customWidth="1"/>
    <col min="7690" max="7690" width="11" style="132" customWidth="1"/>
    <col min="7691" max="7691" width="11.3333333333333" style="132" customWidth="1"/>
    <col min="7692" max="7692" width="20.8840579710145" style="132" customWidth="1"/>
    <col min="7693" max="7693" width="11.1086956521739" style="132" customWidth="1"/>
    <col min="7694" max="7694" width="12.8840579710145" style="132" customWidth="1"/>
    <col min="7695" max="7695" width="1.10869565217391" style="132" customWidth="1"/>
    <col min="7696" max="7696" width="7.88405797101449" style="132" customWidth="1"/>
    <col min="7697" max="7697" width="6.44202898550725" style="132" customWidth="1"/>
    <col min="7698" max="7698" width="9.33333333333333" style="132" customWidth="1"/>
    <col min="7699" max="7700" width="14.8840579710145" style="132" customWidth="1"/>
    <col min="7701" max="7701" width="7.55797101449275" style="132" customWidth="1"/>
    <col min="7702" max="7702" width="9.44202898550725" style="132" customWidth="1"/>
    <col min="7703" max="7703" width="8" style="132" customWidth="1"/>
    <col min="7704" max="7704" width="7.33333333333333" style="132" customWidth="1"/>
    <col min="7705" max="7705" width="9.88405797101449" style="132" customWidth="1"/>
    <col min="7706" max="7706" width="8.44202898550725" style="132" customWidth="1"/>
    <col min="7707" max="7707" width="9.44202898550725" style="132" customWidth="1"/>
    <col min="7708" max="7708" width="12.5579710144928" style="132" customWidth="1"/>
    <col min="7709" max="7709" width="17.8840579710145" style="132" customWidth="1"/>
    <col min="7710" max="7710" width="10.8840579710145" style="132" customWidth="1"/>
    <col min="7711" max="7711" width="11.3333333333333" style="132" customWidth="1"/>
    <col min="7712" max="7712" width="9.44202898550725" style="132" customWidth="1"/>
    <col min="7713" max="7713" width="6.10869565217391" style="132" customWidth="1"/>
    <col min="7714" max="7714" width="8.88405797101449" style="132" customWidth="1"/>
    <col min="7715" max="7715" width="13.8840579710145" style="132" customWidth="1"/>
    <col min="7716" max="7716" width="10.3333333333333" style="132" customWidth="1"/>
    <col min="7717" max="7717" width="5.88405797101449" style="132" customWidth="1"/>
    <col min="7718" max="7718" width="11.4420289855072" style="132" customWidth="1"/>
    <col min="7719" max="7719" width="13.5579710144928" style="132" customWidth="1"/>
    <col min="7720" max="7720" width="19.1086956521739" style="132" customWidth="1"/>
    <col min="7721" max="7721" width="11.3333333333333" style="132" customWidth="1"/>
    <col min="7722" max="7722" width="17.4420289855072" style="132" customWidth="1"/>
    <col min="7723" max="7723" width="14.8840579710145" style="132" customWidth="1"/>
    <col min="7724" max="7724" width="25.3333333333333" style="132" customWidth="1"/>
    <col min="7725" max="7727" width="8.55797101449275" style="132" customWidth="1"/>
    <col min="7728" max="7728" width="7.55797101449275" style="132" customWidth="1"/>
    <col min="7729" max="7729" width="9.10869565217391" style="132"/>
    <col min="7730" max="7730" width="7.33333333333333" style="132" customWidth="1"/>
    <col min="7731" max="7731" width="15.4420289855072" style="132" customWidth="1"/>
    <col min="7732" max="7732" width="7.10869565217391" style="132" customWidth="1"/>
    <col min="7733" max="7733" width="14.3333333333333" style="132" customWidth="1"/>
    <col min="7734" max="7936" width="9.10869565217391" style="132"/>
    <col min="7937" max="7937" width="11.1086956521739" style="132" customWidth="1"/>
    <col min="7938" max="7938" width="22.8840579710145" style="132" customWidth="1"/>
    <col min="7939" max="7939" width="13.6666666666667" style="132" customWidth="1"/>
    <col min="7940" max="7940" width="10" style="132" customWidth="1"/>
    <col min="7941" max="7941" width="7.88405797101449" style="132" customWidth="1"/>
    <col min="7942" max="7942" width="23.3333333333333" style="132" customWidth="1"/>
    <col min="7943" max="7943" width="10.3333333333333" style="132" customWidth="1"/>
    <col min="7944" max="7944" width="8.33333333333333" style="132" customWidth="1"/>
    <col min="7945" max="7945" width="1" style="132" customWidth="1"/>
    <col min="7946" max="7946" width="11" style="132" customWidth="1"/>
    <col min="7947" max="7947" width="11.3333333333333" style="132" customWidth="1"/>
    <col min="7948" max="7948" width="20.8840579710145" style="132" customWidth="1"/>
    <col min="7949" max="7949" width="11.1086956521739" style="132" customWidth="1"/>
    <col min="7950" max="7950" width="12.8840579710145" style="132" customWidth="1"/>
    <col min="7951" max="7951" width="1.10869565217391" style="132" customWidth="1"/>
    <col min="7952" max="7952" width="7.88405797101449" style="132" customWidth="1"/>
    <col min="7953" max="7953" width="6.44202898550725" style="132" customWidth="1"/>
    <col min="7954" max="7954" width="9.33333333333333" style="132" customWidth="1"/>
    <col min="7955" max="7956" width="14.8840579710145" style="132" customWidth="1"/>
    <col min="7957" max="7957" width="7.55797101449275" style="132" customWidth="1"/>
    <col min="7958" max="7958" width="9.44202898550725" style="132" customWidth="1"/>
    <col min="7959" max="7959" width="8" style="132" customWidth="1"/>
    <col min="7960" max="7960" width="7.33333333333333" style="132" customWidth="1"/>
    <col min="7961" max="7961" width="9.88405797101449" style="132" customWidth="1"/>
    <col min="7962" max="7962" width="8.44202898550725" style="132" customWidth="1"/>
    <col min="7963" max="7963" width="9.44202898550725" style="132" customWidth="1"/>
    <col min="7964" max="7964" width="12.5579710144928" style="132" customWidth="1"/>
    <col min="7965" max="7965" width="17.8840579710145" style="132" customWidth="1"/>
    <col min="7966" max="7966" width="10.8840579710145" style="132" customWidth="1"/>
    <col min="7967" max="7967" width="11.3333333333333" style="132" customWidth="1"/>
    <col min="7968" max="7968" width="9.44202898550725" style="132" customWidth="1"/>
    <col min="7969" max="7969" width="6.10869565217391" style="132" customWidth="1"/>
    <col min="7970" max="7970" width="8.88405797101449" style="132" customWidth="1"/>
    <col min="7971" max="7971" width="13.8840579710145" style="132" customWidth="1"/>
    <col min="7972" max="7972" width="10.3333333333333" style="132" customWidth="1"/>
    <col min="7973" max="7973" width="5.88405797101449" style="132" customWidth="1"/>
    <col min="7974" max="7974" width="11.4420289855072" style="132" customWidth="1"/>
    <col min="7975" max="7975" width="13.5579710144928" style="132" customWidth="1"/>
    <col min="7976" max="7976" width="19.1086956521739" style="132" customWidth="1"/>
    <col min="7977" max="7977" width="11.3333333333333" style="132" customWidth="1"/>
    <col min="7978" max="7978" width="17.4420289855072" style="132" customWidth="1"/>
    <col min="7979" max="7979" width="14.8840579710145" style="132" customWidth="1"/>
    <col min="7980" max="7980" width="25.3333333333333" style="132" customWidth="1"/>
    <col min="7981" max="7983" width="8.55797101449275" style="132" customWidth="1"/>
    <col min="7984" max="7984" width="7.55797101449275" style="132" customWidth="1"/>
    <col min="7985" max="7985" width="9.10869565217391" style="132"/>
    <col min="7986" max="7986" width="7.33333333333333" style="132" customWidth="1"/>
    <col min="7987" max="7987" width="15.4420289855072" style="132" customWidth="1"/>
    <col min="7988" max="7988" width="7.10869565217391" style="132" customWidth="1"/>
    <col min="7989" max="7989" width="14.3333333333333" style="132" customWidth="1"/>
    <col min="7990" max="8192" width="9.10869565217391" style="132"/>
    <col min="8193" max="8193" width="11.1086956521739" style="132" customWidth="1"/>
    <col min="8194" max="8194" width="22.8840579710145" style="132" customWidth="1"/>
    <col min="8195" max="8195" width="13.6666666666667" style="132" customWidth="1"/>
    <col min="8196" max="8196" width="10" style="132" customWidth="1"/>
    <col min="8197" max="8197" width="7.88405797101449" style="132" customWidth="1"/>
    <col min="8198" max="8198" width="23.3333333333333" style="132" customWidth="1"/>
    <col min="8199" max="8199" width="10.3333333333333" style="132" customWidth="1"/>
    <col min="8200" max="8200" width="8.33333333333333" style="132" customWidth="1"/>
    <col min="8201" max="8201" width="1" style="132" customWidth="1"/>
    <col min="8202" max="8202" width="11" style="132" customWidth="1"/>
    <col min="8203" max="8203" width="11.3333333333333" style="132" customWidth="1"/>
    <col min="8204" max="8204" width="20.8840579710145" style="132" customWidth="1"/>
    <col min="8205" max="8205" width="11.1086956521739" style="132" customWidth="1"/>
    <col min="8206" max="8206" width="12.8840579710145" style="132" customWidth="1"/>
    <col min="8207" max="8207" width="1.10869565217391" style="132" customWidth="1"/>
    <col min="8208" max="8208" width="7.88405797101449" style="132" customWidth="1"/>
    <col min="8209" max="8209" width="6.44202898550725" style="132" customWidth="1"/>
    <col min="8210" max="8210" width="9.33333333333333" style="132" customWidth="1"/>
    <col min="8211" max="8212" width="14.8840579710145" style="132" customWidth="1"/>
    <col min="8213" max="8213" width="7.55797101449275" style="132" customWidth="1"/>
    <col min="8214" max="8214" width="9.44202898550725" style="132" customWidth="1"/>
    <col min="8215" max="8215" width="8" style="132" customWidth="1"/>
    <col min="8216" max="8216" width="7.33333333333333" style="132" customWidth="1"/>
    <col min="8217" max="8217" width="9.88405797101449" style="132" customWidth="1"/>
    <col min="8218" max="8218" width="8.44202898550725" style="132" customWidth="1"/>
    <col min="8219" max="8219" width="9.44202898550725" style="132" customWidth="1"/>
    <col min="8220" max="8220" width="12.5579710144928" style="132" customWidth="1"/>
    <col min="8221" max="8221" width="17.8840579710145" style="132" customWidth="1"/>
    <col min="8222" max="8222" width="10.8840579710145" style="132" customWidth="1"/>
    <col min="8223" max="8223" width="11.3333333333333" style="132" customWidth="1"/>
    <col min="8224" max="8224" width="9.44202898550725" style="132" customWidth="1"/>
    <col min="8225" max="8225" width="6.10869565217391" style="132" customWidth="1"/>
    <col min="8226" max="8226" width="8.88405797101449" style="132" customWidth="1"/>
    <col min="8227" max="8227" width="13.8840579710145" style="132" customWidth="1"/>
    <col min="8228" max="8228" width="10.3333333333333" style="132" customWidth="1"/>
    <col min="8229" max="8229" width="5.88405797101449" style="132" customWidth="1"/>
    <col min="8230" max="8230" width="11.4420289855072" style="132" customWidth="1"/>
    <col min="8231" max="8231" width="13.5579710144928" style="132" customWidth="1"/>
    <col min="8232" max="8232" width="19.1086956521739" style="132" customWidth="1"/>
    <col min="8233" max="8233" width="11.3333333333333" style="132" customWidth="1"/>
    <col min="8234" max="8234" width="17.4420289855072" style="132" customWidth="1"/>
    <col min="8235" max="8235" width="14.8840579710145" style="132" customWidth="1"/>
    <col min="8236" max="8236" width="25.3333333333333" style="132" customWidth="1"/>
    <col min="8237" max="8239" width="8.55797101449275" style="132" customWidth="1"/>
    <col min="8240" max="8240" width="7.55797101449275" style="132" customWidth="1"/>
    <col min="8241" max="8241" width="9.10869565217391" style="132"/>
    <col min="8242" max="8242" width="7.33333333333333" style="132" customWidth="1"/>
    <col min="8243" max="8243" width="15.4420289855072" style="132" customWidth="1"/>
    <col min="8244" max="8244" width="7.10869565217391" style="132" customWidth="1"/>
    <col min="8245" max="8245" width="14.3333333333333" style="132" customWidth="1"/>
    <col min="8246" max="8448" width="9.10869565217391" style="132"/>
    <col min="8449" max="8449" width="11.1086956521739" style="132" customWidth="1"/>
    <col min="8450" max="8450" width="22.8840579710145" style="132" customWidth="1"/>
    <col min="8451" max="8451" width="13.6666666666667" style="132" customWidth="1"/>
    <col min="8452" max="8452" width="10" style="132" customWidth="1"/>
    <col min="8453" max="8453" width="7.88405797101449" style="132" customWidth="1"/>
    <col min="8454" max="8454" width="23.3333333333333" style="132" customWidth="1"/>
    <col min="8455" max="8455" width="10.3333333333333" style="132" customWidth="1"/>
    <col min="8456" max="8456" width="8.33333333333333" style="132" customWidth="1"/>
    <col min="8457" max="8457" width="1" style="132" customWidth="1"/>
    <col min="8458" max="8458" width="11" style="132" customWidth="1"/>
    <col min="8459" max="8459" width="11.3333333333333" style="132" customWidth="1"/>
    <col min="8460" max="8460" width="20.8840579710145" style="132" customWidth="1"/>
    <col min="8461" max="8461" width="11.1086956521739" style="132" customWidth="1"/>
    <col min="8462" max="8462" width="12.8840579710145" style="132" customWidth="1"/>
    <col min="8463" max="8463" width="1.10869565217391" style="132" customWidth="1"/>
    <col min="8464" max="8464" width="7.88405797101449" style="132" customWidth="1"/>
    <col min="8465" max="8465" width="6.44202898550725" style="132" customWidth="1"/>
    <col min="8466" max="8466" width="9.33333333333333" style="132" customWidth="1"/>
    <col min="8467" max="8468" width="14.8840579710145" style="132" customWidth="1"/>
    <col min="8469" max="8469" width="7.55797101449275" style="132" customWidth="1"/>
    <col min="8470" max="8470" width="9.44202898550725" style="132" customWidth="1"/>
    <col min="8471" max="8471" width="8" style="132" customWidth="1"/>
    <col min="8472" max="8472" width="7.33333333333333" style="132" customWidth="1"/>
    <col min="8473" max="8473" width="9.88405797101449" style="132" customWidth="1"/>
    <col min="8474" max="8474" width="8.44202898550725" style="132" customWidth="1"/>
    <col min="8475" max="8475" width="9.44202898550725" style="132" customWidth="1"/>
    <col min="8476" max="8476" width="12.5579710144928" style="132" customWidth="1"/>
    <col min="8477" max="8477" width="17.8840579710145" style="132" customWidth="1"/>
    <col min="8478" max="8478" width="10.8840579710145" style="132" customWidth="1"/>
    <col min="8479" max="8479" width="11.3333333333333" style="132" customWidth="1"/>
    <col min="8480" max="8480" width="9.44202898550725" style="132" customWidth="1"/>
    <col min="8481" max="8481" width="6.10869565217391" style="132" customWidth="1"/>
    <col min="8482" max="8482" width="8.88405797101449" style="132" customWidth="1"/>
    <col min="8483" max="8483" width="13.8840579710145" style="132" customWidth="1"/>
    <col min="8484" max="8484" width="10.3333333333333" style="132" customWidth="1"/>
    <col min="8485" max="8485" width="5.88405797101449" style="132" customWidth="1"/>
    <col min="8486" max="8486" width="11.4420289855072" style="132" customWidth="1"/>
    <col min="8487" max="8487" width="13.5579710144928" style="132" customWidth="1"/>
    <col min="8488" max="8488" width="19.1086956521739" style="132" customWidth="1"/>
    <col min="8489" max="8489" width="11.3333333333333" style="132" customWidth="1"/>
    <col min="8490" max="8490" width="17.4420289855072" style="132" customWidth="1"/>
    <col min="8491" max="8491" width="14.8840579710145" style="132" customWidth="1"/>
    <col min="8492" max="8492" width="25.3333333333333" style="132" customWidth="1"/>
    <col min="8493" max="8495" width="8.55797101449275" style="132" customWidth="1"/>
    <col min="8496" max="8496" width="7.55797101449275" style="132" customWidth="1"/>
    <col min="8497" max="8497" width="9.10869565217391" style="132"/>
    <col min="8498" max="8498" width="7.33333333333333" style="132" customWidth="1"/>
    <col min="8499" max="8499" width="15.4420289855072" style="132" customWidth="1"/>
    <col min="8500" max="8500" width="7.10869565217391" style="132" customWidth="1"/>
    <col min="8501" max="8501" width="14.3333333333333" style="132" customWidth="1"/>
    <col min="8502" max="8704" width="9.10869565217391" style="132"/>
    <col min="8705" max="8705" width="11.1086956521739" style="132" customWidth="1"/>
    <col min="8706" max="8706" width="22.8840579710145" style="132" customWidth="1"/>
    <col min="8707" max="8707" width="13.6666666666667" style="132" customWidth="1"/>
    <col min="8708" max="8708" width="10" style="132" customWidth="1"/>
    <col min="8709" max="8709" width="7.88405797101449" style="132" customWidth="1"/>
    <col min="8710" max="8710" width="23.3333333333333" style="132" customWidth="1"/>
    <col min="8711" max="8711" width="10.3333333333333" style="132" customWidth="1"/>
    <col min="8712" max="8712" width="8.33333333333333" style="132" customWidth="1"/>
    <col min="8713" max="8713" width="1" style="132" customWidth="1"/>
    <col min="8714" max="8714" width="11" style="132" customWidth="1"/>
    <col min="8715" max="8715" width="11.3333333333333" style="132" customWidth="1"/>
    <col min="8716" max="8716" width="20.8840579710145" style="132" customWidth="1"/>
    <col min="8717" max="8717" width="11.1086956521739" style="132" customWidth="1"/>
    <col min="8718" max="8718" width="12.8840579710145" style="132" customWidth="1"/>
    <col min="8719" max="8719" width="1.10869565217391" style="132" customWidth="1"/>
    <col min="8720" max="8720" width="7.88405797101449" style="132" customWidth="1"/>
    <col min="8721" max="8721" width="6.44202898550725" style="132" customWidth="1"/>
    <col min="8722" max="8722" width="9.33333333333333" style="132" customWidth="1"/>
    <col min="8723" max="8724" width="14.8840579710145" style="132" customWidth="1"/>
    <col min="8725" max="8725" width="7.55797101449275" style="132" customWidth="1"/>
    <col min="8726" max="8726" width="9.44202898550725" style="132" customWidth="1"/>
    <col min="8727" max="8727" width="8" style="132" customWidth="1"/>
    <col min="8728" max="8728" width="7.33333333333333" style="132" customWidth="1"/>
    <col min="8729" max="8729" width="9.88405797101449" style="132" customWidth="1"/>
    <col min="8730" max="8730" width="8.44202898550725" style="132" customWidth="1"/>
    <col min="8731" max="8731" width="9.44202898550725" style="132" customWidth="1"/>
    <col min="8732" max="8732" width="12.5579710144928" style="132" customWidth="1"/>
    <col min="8733" max="8733" width="17.8840579710145" style="132" customWidth="1"/>
    <col min="8734" max="8734" width="10.8840579710145" style="132" customWidth="1"/>
    <col min="8735" max="8735" width="11.3333333333333" style="132" customWidth="1"/>
    <col min="8736" max="8736" width="9.44202898550725" style="132" customWidth="1"/>
    <col min="8737" max="8737" width="6.10869565217391" style="132" customWidth="1"/>
    <col min="8738" max="8738" width="8.88405797101449" style="132" customWidth="1"/>
    <col min="8739" max="8739" width="13.8840579710145" style="132" customWidth="1"/>
    <col min="8740" max="8740" width="10.3333333333333" style="132" customWidth="1"/>
    <col min="8741" max="8741" width="5.88405797101449" style="132" customWidth="1"/>
    <col min="8742" max="8742" width="11.4420289855072" style="132" customWidth="1"/>
    <col min="8743" max="8743" width="13.5579710144928" style="132" customWidth="1"/>
    <col min="8744" max="8744" width="19.1086956521739" style="132" customWidth="1"/>
    <col min="8745" max="8745" width="11.3333333333333" style="132" customWidth="1"/>
    <col min="8746" max="8746" width="17.4420289855072" style="132" customWidth="1"/>
    <col min="8747" max="8747" width="14.8840579710145" style="132" customWidth="1"/>
    <col min="8748" max="8748" width="25.3333333333333" style="132" customWidth="1"/>
    <col min="8749" max="8751" width="8.55797101449275" style="132" customWidth="1"/>
    <col min="8752" max="8752" width="7.55797101449275" style="132" customWidth="1"/>
    <col min="8753" max="8753" width="9.10869565217391" style="132"/>
    <col min="8754" max="8754" width="7.33333333333333" style="132" customWidth="1"/>
    <col min="8755" max="8755" width="15.4420289855072" style="132" customWidth="1"/>
    <col min="8756" max="8756" width="7.10869565217391" style="132" customWidth="1"/>
    <col min="8757" max="8757" width="14.3333333333333" style="132" customWidth="1"/>
    <col min="8758" max="8960" width="9.10869565217391" style="132"/>
    <col min="8961" max="8961" width="11.1086956521739" style="132" customWidth="1"/>
    <col min="8962" max="8962" width="22.8840579710145" style="132" customWidth="1"/>
    <col min="8963" max="8963" width="13.6666666666667" style="132" customWidth="1"/>
    <col min="8964" max="8964" width="10" style="132" customWidth="1"/>
    <col min="8965" max="8965" width="7.88405797101449" style="132" customWidth="1"/>
    <col min="8966" max="8966" width="23.3333333333333" style="132" customWidth="1"/>
    <col min="8967" max="8967" width="10.3333333333333" style="132" customWidth="1"/>
    <col min="8968" max="8968" width="8.33333333333333" style="132" customWidth="1"/>
    <col min="8969" max="8969" width="1" style="132" customWidth="1"/>
    <col min="8970" max="8970" width="11" style="132" customWidth="1"/>
    <col min="8971" max="8971" width="11.3333333333333" style="132" customWidth="1"/>
    <col min="8972" max="8972" width="20.8840579710145" style="132" customWidth="1"/>
    <col min="8973" max="8973" width="11.1086956521739" style="132" customWidth="1"/>
    <col min="8974" max="8974" width="12.8840579710145" style="132" customWidth="1"/>
    <col min="8975" max="8975" width="1.10869565217391" style="132" customWidth="1"/>
    <col min="8976" max="8976" width="7.88405797101449" style="132" customWidth="1"/>
    <col min="8977" max="8977" width="6.44202898550725" style="132" customWidth="1"/>
    <col min="8978" max="8978" width="9.33333333333333" style="132" customWidth="1"/>
    <col min="8979" max="8980" width="14.8840579710145" style="132" customWidth="1"/>
    <col min="8981" max="8981" width="7.55797101449275" style="132" customWidth="1"/>
    <col min="8982" max="8982" width="9.44202898550725" style="132" customWidth="1"/>
    <col min="8983" max="8983" width="8" style="132" customWidth="1"/>
    <col min="8984" max="8984" width="7.33333333333333" style="132" customWidth="1"/>
    <col min="8985" max="8985" width="9.88405797101449" style="132" customWidth="1"/>
    <col min="8986" max="8986" width="8.44202898550725" style="132" customWidth="1"/>
    <col min="8987" max="8987" width="9.44202898550725" style="132" customWidth="1"/>
    <col min="8988" max="8988" width="12.5579710144928" style="132" customWidth="1"/>
    <col min="8989" max="8989" width="17.8840579710145" style="132" customWidth="1"/>
    <col min="8990" max="8990" width="10.8840579710145" style="132" customWidth="1"/>
    <col min="8991" max="8991" width="11.3333333333333" style="132" customWidth="1"/>
    <col min="8992" max="8992" width="9.44202898550725" style="132" customWidth="1"/>
    <col min="8993" max="8993" width="6.10869565217391" style="132" customWidth="1"/>
    <col min="8994" max="8994" width="8.88405797101449" style="132" customWidth="1"/>
    <col min="8995" max="8995" width="13.8840579710145" style="132" customWidth="1"/>
    <col min="8996" max="8996" width="10.3333333333333" style="132" customWidth="1"/>
    <col min="8997" max="8997" width="5.88405797101449" style="132" customWidth="1"/>
    <col min="8998" max="8998" width="11.4420289855072" style="132" customWidth="1"/>
    <col min="8999" max="8999" width="13.5579710144928" style="132" customWidth="1"/>
    <col min="9000" max="9000" width="19.1086956521739" style="132" customWidth="1"/>
    <col min="9001" max="9001" width="11.3333333333333" style="132" customWidth="1"/>
    <col min="9002" max="9002" width="17.4420289855072" style="132" customWidth="1"/>
    <col min="9003" max="9003" width="14.8840579710145" style="132" customWidth="1"/>
    <col min="9004" max="9004" width="25.3333333333333" style="132" customWidth="1"/>
    <col min="9005" max="9007" width="8.55797101449275" style="132" customWidth="1"/>
    <col min="9008" max="9008" width="7.55797101449275" style="132" customWidth="1"/>
    <col min="9009" max="9009" width="9.10869565217391" style="132"/>
    <col min="9010" max="9010" width="7.33333333333333" style="132" customWidth="1"/>
    <col min="9011" max="9011" width="15.4420289855072" style="132" customWidth="1"/>
    <col min="9012" max="9012" width="7.10869565217391" style="132" customWidth="1"/>
    <col min="9013" max="9013" width="14.3333333333333" style="132" customWidth="1"/>
    <col min="9014" max="9216" width="9.10869565217391" style="132"/>
    <col min="9217" max="9217" width="11.1086956521739" style="132" customWidth="1"/>
    <col min="9218" max="9218" width="22.8840579710145" style="132" customWidth="1"/>
    <col min="9219" max="9219" width="13.6666666666667" style="132" customWidth="1"/>
    <col min="9220" max="9220" width="10" style="132" customWidth="1"/>
    <col min="9221" max="9221" width="7.88405797101449" style="132" customWidth="1"/>
    <col min="9222" max="9222" width="23.3333333333333" style="132" customWidth="1"/>
    <col min="9223" max="9223" width="10.3333333333333" style="132" customWidth="1"/>
    <col min="9224" max="9224" width="8.33333333333333" style="132" customWidth="1"/>
    <col min="9225" max="9225" width="1" style="132" customWidth="1"/>
    <col min="9226" max="9226" width="11" style="132" customWidth="1"/>
    <col min="9227" max="9227" width="11.3333333333333" style="132" customWidth="1"/>
    <col min="9228" max="9228" width="20.8840579710145" style="132" customWidth="1"/>
    <col min="9229" max="9229" width="11.1086956521739" style="132" customWidth="1"/>
    <col min="9230" max="9230" width="12.8840579710145" style="132" customWidth="1"/>
    <col min="9231" max="9231" width="1.10869565217391" style="132" customWidth="1"/>
    <col min="9232" max="9232" width="7.88405797101449" style="132" customWidth="1"/>
    <col min="9233" max="9233" width="6.44202898550725" style="132" customWidth="1"/>
    <col min="9234" max="9234" width="9.33333333333333" style="132" customWidth="1"/>
    <col min="9235" max="9236" width="14.8840579710145" style="132" customWidth="1"/>
    <col min="9237" max="9237" width="7.55797101449275" style="132" customWidth="1"/>
    <col min="9238" max="9238" width="9.44202898550725" style="132" customWidth="1"/>
    <col min="9239" max="9239" width="8" style="132" customWidth="1"/>
    <col min="9240" max="9240" width="7.33333333333333" style="132" customWidth="1"/>
    <col min="9241" max="9241" width="9.88405797101449" style="132" customWidth="1"/>
    <col min="9242" max="9242" width="8.44202898550725" style="132" customWidth="1"/>
    <col min="9243" max="9243" width="9.44202898550725" style="132" customWidth="1"/>
    <col min="9244" max="9244" width="12.5579710144928" style="132" customWidth="1"/>
    <col min="9245" max="9245" width="17.8840579710145" style="132" customWidth="1"/>
    <col min="9246" max="9246" width="10.8840579710145" style="132" customWidth="1"/>
    <col min="9247" max="9247" width="11.3333333333333" style="132" customWidth="1"/>
    <col min="9248" max="9248" width="9.44202898550725" style="132" customWidth="1"/>
    <col min="9249" max="9249" width="6.10869565217391" style="132" customWidth="1"/>
    <col min="9250" max="9250" width="8.88405797101449" style="132" customWidth="1"/>
    <col min="9251" max="9251" width="13.8840579710145" style="132" customWidth="1"/>
    <col min="9252" max="9252" width="10.3333333333333" style="132" customWidth="1"/>
    <col min="9253" max="9253" width="5.88405797101449" style="132" customWidth="1"/>
    <col min="9254" max="9254" width="11.4420289855072" style="132" customWidth="1"/>
    <col min="9255" max="9255" width="13.5579710144928" style="132" customWidth="1"/>
    <col min="9256" max="9256" width="19.1086956521739" style="132" customWidth="1"/>
    <col min="9257" max="9257" width="11.3333333333333" style="132" customWidth="1"/>
    <col min="9258" max="9258" width="17.4420289855072" style="132" customWidth="1"/>
    <col min="9259" max="9259" width="14.8840579710145" style="132" customWidth="1"/>
    <col min="9260" max="9260" width="25.3333333333333" style="132" customWidth="1"/>
    <col min="9261" max="9263" width="8.55797101449275" style="132" customWidth="1"/>
    <col min="9264" max="9264" width="7.55797101449275" style="132" customWidth="1"/>
    <col min="9265" max="9265" width="9.10869565217391" style="132"/>
    <col min="9266" max="9266" width="7.33333333333333" style="132" customWidth="1"/>
    <col min="9267" max="9267" width="15.4420289855072" style="132" customWidth="1"/>
    <col min="9268" max="9268" width="7.10869565217391" style="132" customWidth="1"/>
    <col min="9269" max="9269" width="14.3333333333333" style="132" customWidth="1"/>
    <col min="9270" max="9472" width="9.10869565217391" style="132"/>
    <col min="9473" max="9473" width="11.1086956521739" style="132" customWidth="1"/>
    <col min="9474" max="9474" width="22.8840579710145" style="132" customWidth="1"/>
    <col min="9475" max="9475" width="13.6666666666667" style="132" customWidth="1"/>
    <col min="9476" max="9476" width="10" style="132" customWidth="1"/>
    <col min="9477" max="9477" width="7.88405797101449" style="132" customWidth="1"/>
    <col min="9478" max="9478" width="23.3333333333333" style="132" customWidth="1"/>
    <col min="9479" max="9479" width="10.3333333333333" style="132" customWidth="1"/>
    <col min="9480" max="9480" width="8.33333333333333" style="132" customWidth="1"/>
    <col min="9481" max="9481" width="1" style="132" customWidth="1"/>
    <col min="9482" max="9482" width="11" style="132" customWidth="1"/>
    <col min="9483" max="9483" width="11.3333333333333" style="132" customWidth="1"/>
    <col min="9484" max="9484" width="20.8840579710145" style="132" customWidth="1"/>
    <col min="9485" max="9485" width="11.1086956521739" style="132" customWidth="1"/>
    <col min="9486" max="9486" width="12.8840579710145" style="132" customWidth="1"/>
    <col min="9487" max="9487" width="1.10869565217391" style="132" customWidth="1"/>
    <col min="9488" max="9488" width="7.88405797101449" style="132" customWidth="1"/>
    <col min="9489" max="9489" width="6.44202898550725" style="132" customWidth="1"/>
    <col min="9490" max="9490" width="9.33333333333333" style="132" customWidth="1"/>
    <col min="9491" max="9492" width="14.8840579710145" style="132" customWidth="1"/>
    <col min="9493" max="9493" width="7.55797101449275" style="132" customWidth="1"/>
    <col min="9494" max="9494" width="9.44202898550725" style="132" customWidth="1"/>
    <col min="9495" max="9495" width="8" style="132" customWidth="1"/>
    <col min="9496" max="9496" width="7.33333333333333" style="132" customWidth="1"/>
    <col min="9497" max="9497" width="9.88405797101449" style="132" customWidth="1"/>
    <col min="9498" max="9498" width="8.44202898550725" style="132" customWidth="1"/>
    <col min="9499" max="9499" width="9.44202898550725" style="132" customWidth="1"/>
    <col min="9500" max="9500" width="12.5579710144928" style="132" customWidth="1"/>
    <col min="9501" max="9501" width="17.8840579710145" style="132" customWidth="1"/>
    <col min="9502" max="9502" width="10.8840579710145" style="132" customWidth="1"/>
    <col min="9503" max="9503" width="11.3333333333333" style="132" customWidth="1"/>
    <col min="9504" max="9504" width="9.44202898550725" style="132" customWidth="1"/>
    <col min="9505" max="9505" width="6.10869565217391" style="132" customWidth="1"/>
    <col min="9506" max="9506" width="8.88405797101449" style="132" customWidth="1"/>
    <col min="9507" max="9507" width="13.8840579710145" style="132" customWidth="1"/>
    <col min="9508" max="9508" width="10.3333333333333" style="132" customWidth="1"/>
    <col min="9509" max="9509" width="5.88405797101449" style="132" customWidth="1"/>
    <col min="9510" max="9510" width="11.4420289855072" style="132" customWidth="1"/>
    <col min="9511" max="9511" width="13.5579710144928" style="132" customWidth="1"/>
    <col min="9512" max="9512" width="19.1086956521739" style="132" customWidth="1"/>
    <col min="9513" max="9513" width="11.3333333333333" style="132" customWidth="1"/>
    <col min="9514" max="9514" width="17.4420289855072" style="132" customWidth="1"/>
    <col min="9515" max="9515" width="14.8840579710145" style="132" customWidth="1"/>
    <col min="9516" max="9516" width="25.3333333333333" style="132" customWidth="1"/>
    <col min="9517" max="9519" width="8.55797101449275" style="132" customWidth="1"/>
    <col min="9520" max="9520" width="7.55797101449275" style="132" customWidth="1"/>
    <col min="9521" max="9521" width="9.10869565217391" style="132"/>
    <col min="9522" max="9522" width="7.33333333333333" style="132" customWidth="1"/>
    <col min="9523" max="9523" width="15.4420289855072" style="132" customWidth="1"/>
    <col min="9524" max="9524" width="7.10869565217391" style="132" customWidth="1"/>
    <col min="9525" max="9525" width="14.3333333333333" style="132" customWidth="1"/>
    <col min="9526" max="9728" width="9.10869565217391" style="132"/>
    <col min="9729" max="9729" width="11.1086956521739" style="132" customWidth="1"/>
    <col min="9730" max="9730" width="22.8840579710145" style="132" customWidth="1"/>
    <col min="9731" max="9731" width="13.6666666666667" style="132" customWidth="1"/>
    <col min="9732" max="9732" width="10" style="132" customWidth="1"/>
    <col min="9733" max="9733" width="7.88405797101449" style="132" customWidth="1"/>
    <col min="9734" max="9734" width="23.3333333333333" style="132" customWidth="1"/>
    <col min="9735" max="9735" width="10.3333333333333" style="132" customWidth="1"/>
    <col min="9736" max="9736" width="8.33333333333333" style="132" customWidth="1"/>
    <col min="9737" max="9737" width="1" style="132" customWidth="1"/>
    <col min="9738" max="9738" width="11" style="132" customWidth="1"/>
    <col min="9739" max="9739" width="11.3333333333333" style="132" customWidth="1"/>
    <col min="9740" max="9740" width="20.8840579710145" style="132" customWidth="1"/>
    <col min="9741" max="9741" width="11.1086956521739" style="132" customWidth="1"/>
    <col min="9742" max="9742" width="12.8840579710145" style="132" customWidth="1"/>
    <col min="9743" max="9743" width="1.10869565217391" style="132" customWidth="1"/>
    <col min="9744" max="9744" width="7.88405797101449" style="132" customWidth="1"/>
    <col min="9745" max="9745" width="6.44202898550725" style="132" customWidth="1"/>
    <col min="9746" max="9746" width="9.33333333333333" style="132" customWidth="1"/>
    <col min="9747" max="9748" width="14.8840579710145" style="132" customWidth="1"/>
    <col min="9749" max="9749" width="7.55797101449275" style="132" customWidth="1"/>
    <col min="9750" max="9750" width="9.44202898550725" style="132" customWidth="1"/>
    <col min="9751" max="9751" width="8" style="132" customWidth="1"/>
    <col min="9752" max="9752" width="7.33333333333333" style="132" customWidth="1"/>
    <col min="9753" max="9753" width="9.88405797101449" style="132" customWidth="1"/>
    <col min="9754" max="9754" width="8.44202898550725" style="132" customWidth="1"/>
    <col min="9755" max="9755" width="9.44202898550725" style="132" customWidth="1"/>
    <col min="9756" max="9756" width="12.5579710144928" style="132" customWidth="1"/>
    <col min="9757" max="9757" width="17.8840579710145" style="132" customWidth="1"/>
    <col min="9758" max="9758" width="10.8840579710145" style="132" customWidth="1"/>
    <col min="9759" max="9759" width="11.3333333333333" style="132" customWidth="1"/>
    <col min="9760" max="9760" width="9.44202898550725" style="132" customWidth="1"/>
    <col min="9761" max="9761" width="6.10869565217391" style="132" customWidth="1"/>
    <col min="9762" max="9762" width="8.88405797101449" style="132" customWidth="1"/>
    <col min="9763" max="9763" width="13.8840579710145" style="132" customWidth="1"/>
    <col min="9764" max="9764" width="10.3333333333333" style="132" customWidth="1"/>
    <col min="9765" max="9765" width="5.88405797101449" style="132" customWidth="1"/>
    <col min="9766" max="9766" width="11.4420289855072" style="132" customWidth="1"/>
    <col min="9767" max="9767" width="13.5579710144928" style="132" customWidth="1"/>
    <col min="9768" max="9768" width="19.1086956521739" style="132" customWidth="1"/>
    <col min="9769" max="9769" width="11.3333333333333" style="132" customWidth="1"/>
    <col min="9770" max="9770" width="17.4420289855072" style="132" customWidth="1"/>
    <col min="9771" max="9771" width="14.8840579710145" style="132" customWidth="1"/>
    <col min="9772" max="9772" width="25.3333333333333" style="132" customWidth="1"/>
    <col min="9773" max="9775" width="8.55797101449275" style="132" customWidth="1"/>
    <col min="9776" max="9776" width="7.55797101449275" style="132" customWidth="1"/>
    <col min="9777" max="9777" width="9.10869565217391" style="132"/>
    <col min="9778" max="9778" width="7.33333333333333" style="132" customWidth="1"/>
    <col min="9779" max="9779" width="15.4420289855072" style="132" customWidth="1"/>
    <col min="9780" max="9780" width="7.10869565217391" style="132" customWidth="1"/>
    <col min="9781" max="9781" width="14.3333333333333" style="132" customWidth="1"/>
    <col min="9782" max="9984" width="9.10869565217391" style="132"/>
    <col min="9985" max="9985" width="11.1086956521739" style="132" customWidth="1"/>
    <col min="9986" max="9986" width="22.8840579710145" style="132" customWidth="1"/>
    <col min="9987" max="9987" width="13.6666666666667" style="132" customWidth="1"/>
    <col min="9988" max="9988" width="10" style="132" customWidth="1"/>
    <col min="9989" max="9989" width="7.88405797101449" style="132" customWidth="1"/>
    <col min="9990" max="9990" width="23.3333333333333" style="132" customWidth="1"/>
    <col min="9991" max="9991" width="10.3333333333333" style="132" customWidth="1"/>
    <col min="9992" max="9992" width="8.33333333333333" style="132" customWidth="1"/>
    <col min="9993" max="9993" width="1" style="132" customWidth="1"/>
    <col min="9994" max="9994" width="11" style="132" customWidth="1"/>
    <col min="9995" max="9995" width="11.3333333333333" style="132" customWidth="1"/>
    <col min="9996" max="9996" width="20.8840579710145" style="132" customWidth="1"/>
    <col min="9997" max="9997" width="11.1086956521739" style="132" customWidth="1"/>
    <col min="9998" max="9998" width="12.8840579710145" style="132" customWidth="1"/>
    <col min="9999" max="9999" width="1.10869565217391" style="132" customWidth="1"/>
    <col min="10000" max="10000" width="7.88405797101449" style="132" customWidth="1"/>
    <col min="10001" max="10001" width="6.44202898550725" style="132" customWidth="1"/>
    <col min="10002" max="10002" width="9.33333333333333" style="132" customWidth="1"/>
    <col min="10003" max="10004" width="14.8840579710145" style="132" customWidth="1"/>
    <col min="10005" max="10005" width="7.55797101449275" style="132" customWidth="1"/>
    <col min="10006" max="10006" width="9.44202898550725" style="132" customWidth="1"/>
    <col min="10007" max="10007" width="8" style="132" customWidth="1"/>
    <col min="10008" max="10008" width="7.33333333333333" style="132" customWidth="1"/>
    <col min="10009" max="10009" width="9.88405797101449" style="132" customWidth="1"/>
    <col min="10010" max="10010" width="8.44202898550725" style="132" customWidth="1"/>
    <col min="10011" max="10011" width="9.44202898550725" style="132" customWidth="1"/>
    <col min="10012" max="10012" width="12.5579710144928" style="132" customWidth="1"/>
    <col min="10013" max="10013" width="17.8840579710145" style="132" customWidth="1"/>
    <col min="10014" max="10014" width="10.8840579710145" style="132" customWidth="1"/>
    <col min="10015" max="10015" width="11.3333333333333" style="132" customWidth="1"/>
    <col min="10016" max="10016" width="9.44202898550725" style="132" customWidth="1"/>
    <col min="10017" max="10017" width="6.10869565217391" style="132" customWidth="1"/>
    <col min="10018" max="10018" width="8.88405797101449" style="132" customWidth="1"/>
    <col min="10019" max="10019" width="13.8840579710145" style="132" customWidth="1"/>
    <col min="10020" max="10020" width="10.3333333333333" style="132" customWidth="1"/>
    <col min="10021" max="10021" width="5.88405797101449" style="132" customWidth="1"/>
    <col min="10022" max="10022" width="11.4420289855072" style="132" customWidth="1"/>
    <col min="10023" max="10023" width="13.5579710144928" style="132" customWidth="1"/>
    <col min="10024" max="10024" width="19.1086956521739" style="132" customWidth="1"/>
    <col min="10025" max="10025" width="11.3333333333333" style="132" customWidth="1"/>
    <col min="10026" max="10026" width="17.4420289855072" style="132" customWidth="1"/>
    <col min="10027" max="10027" width="14.8840579710145" style="132" customWidth="1"/>
    <col min="10028" max="10028" width="25.3333333333333" style="132" customWidth="1"/>
    <col min="10029" max="10031" width="8.55797101449275" style="132" customWidth="1"/>
    <col min="10032" max="10032" width="7.55797101449275" style="132" customWidth="1"/>
    <col min="10033" max="10033" width="9.10869565217391" style="132"/>
    <col min="10034" max="10034" width="7.33333333333333" style="132" customWidth="1"/>
    <col min="10035" max="10035" width="15.4420289855072" style="132" customWidth="1"/>
    <col min="10036" max="10036" width="7.10869565217391" style="132" customWidth="1"/>
    <col min="10037" max="10037" width="14.3333333333333" style="132" customWidth="1"/>
    <col min="10038" max="10240" width="9.10869565217391" style="132"/>
    <col min="10241" max="10241" width="11.1086956521739" style="132" customWidth="1"/>
    <col min="10242" max="10242" width="22.8840579710145" style="132" customWidth="1"/>
    <col min="10243" max="10243" width="13.6666666666667" style="132" customWidth="1"/>
    <col min="10244" max="10244" width="10" style="132" customWidth="1"/>
    <col min="10245" max="10245" width="7.88405797101449" style="132" customWidth="1"/>
    <col min="10246" max="10246" width="23.3333333333333" style="132" customWidth="1"/>
    <col min="10247" max="10247" width="10.3333333333333" style="132" customWidth="1"/>
    <col min="10248" max="10248" width="8.33333333333333" style="132" customWidth="1"/>
    <col min="10249" max="10249" width="1" style="132" customWidth="1"/>
    <col min="10250" max="10250" width="11" style="132" customWidth="1"/>
    <col min="10251" max="10251" width="11.3333333333333" style="132" customWidth="1"/>
    <col min="10252" max="10252" width="20.8840579710145" style="132" customWidth="1"/>
    <col min="10253" max="10253" width="11.1086956521739" style="132" customWidth="1"/>
    <col min="10254" max="10254" width="12.8840579710145" style="132" customWidth="1"/>
    <col min="10255" max="10255" width="1.10869565217391" style="132" customWidth="1"/>
    <col min="10256" max="10256" width="7.88405797101449" style="132" customWidth="1"/>
    <col min="10257" max="10257" width="6.44202898550725" style="132" customWidth="1"/>
    <col min="10258" max="10258" width="9.33333333333333" style="132" customWidth="1"/>
    <col min="10259" max="10260" width="14.8840579710145" style="132" customWidth="1"/>
    <col min="10261" max="10261" width="7.55797101449275" style="132" customWidth="1"/>
    <col min="10262" max="10262" width="9.44202898550725" style="132" customWidth="1"/>
    <col min="10263" max="10263" width="8" style="132" customWidth="1"/>
    <col min="10264" max="10264" width="7.33333333333333" style="132" customWidth="1"/>
    <col min="10265" max="10265" width="9.88405797101449" style="132" customWidth="1"/>
    <col min="10266" max="10266" width="8.44202898550725" style="132" customWidth="1"/>
    <col min="10267" max="10267" width="9.44202898550725" style="132" customWidth="1"/>
    <col min="10268" max="10268" width="12.5579710144928" style="132" customWidth="1"/>
    <col min="10269" max="10269" width="17.8840579710145" style="132" customWidth="1"/>
    <col min="10270" max="10270" width="10.8840579710145" style="132" customWidth="1"/>
    <col min="10271" max="10271" width="11.3333333333333" style="132" customWidth="1"/>
    <col min="10272" max="10272" width="9.44202898550725" style="132" customWidth="1"/>
    <col min="10273" max="10273" width="6.10869565217391" style="132" customWidth="1"/>
    <col min="10274" max="10274" width="8.88405797101449" style="132" customWidth="1"/>
    <col min="10275" max="10275" width="13.8840579710145" style="132" customWidth="1"/>
    <col min="10276" max="10276" width="10.3333333333333" style="132" customWidth="1"/>
    <col min="10277" max="10277" width="5.88405797101449" style="132" customWidth="1"/>
    <col min="10278" max="10278" width="11.4420289855072" style="132" customWidth="1"/>
    <col min="10279" max="10279" width="13.5579710144928" style="132" customWidth="1"/>
    <col min="10280" max="10280" width="19.1086956521739" style="132" customWidth="1"/>
    <col min="10281" max="10281" width="11.3333333333333" style="132" customWidth="1"/>
    <col min="10282" max="10282" width="17.4420289855072" style="132" customWidth="1"/>
    <col min="10283" max="10283" width="14.8840579710145" style="132" customWidth="1"/>
    <col min="10284" max="10284" width="25.3333333333333" style="132" customWidth="1"/>
    <col min="10285" max="10287" width="8.55797101449275" style="132" customWidth="1"/>
    <col min="10288" max="10288" width="7.55797101449275" style="132" customWidth="1"/>
    <col min="10289" max="10289" width="9.10869565217391" style="132"/>
    <col min="10290" max="10290" width="7.33333333333333" style="132" customWidth="1"/>
    <col min="10291" max="10291" width="15.4420289855072" style="132" customWidth="1"/>
    <col min="10292" max="10292" width="7.10869565217391" style="132" customWidth="1"/>
    <col min="10293" max="10293" width="14.3333333333333" style="132" customWidth="1"/>
    <col min="10294" max="10496" width="9.10869565217391" style="132"/>
    <col min="10497" max="10497" width="11.1086956521739" style="132" customWidth="1"/>
    <col min="10498" max="10498" width="22.8840579710145" style="132" customWidth="1"/>
    <col min="10499" max="10499" width="13.6666666666667" style="132" customWidth="1"/>
    <col min="10500" max="10500" width="10" style="132" customWidth="1"/>
    <col min="10501" max="10501" width="7.88405797101449" style="132" customWidth="1"/>
    <col min="10502" max="10502" width="23.3333333333333" style="132" customWidth="1"/>
    <col min="10503" max="10503" width="10.3333333333333" style="132" customWidth="1"/>
    <col min="10504" max="10504" width="8.33333333333333" style="132" customWidth="1"/>
    <col min="10505" max="10505" width="1" style="132" customWidth="1"/>
    <col min="10506" max="10506" width="11" style="132" customWidth="1"/>
    <col min="10507" max="10507" width="11.3333333333333" style="132" customWidth="1"/>
    <col min="10508" max="10508" width="20.8840579710145" style="132" customWidth="1"/>
    <col min="10509" max="10509" width="11.1086956521739" style="132" customWidth="1"/>
    <col min="10510" max="10510" width="12.8840579710145" style="132" customWidth="1"/>
    <col min="10511" max="10511" width="1.10869565217391" style="132" customWidth="1"/>
    <col min="10512" max="10512" width="7.88405797101449" style="132" customWidth="1"/>
    <col min="10513" max="10513" width="6.44202898550725" style="132" customWidth="1"/>
    <col min="10514" max="10514" width="9.33333333333333" style="132" customWidth="1"/>
    <col min="10515" max="10516" width="14.8840579710145" style="132" customWidth="1"/>
    <col min="10517" max="10517" width="7.55797101449275" style="132" customWidth="1"/>
    <col min="10518" max="10518" width="9.44202898550725" style="132" customWidth="1"/>
    <col min="10519" max="10519" width="8" style="132" customWidth="1"/>
    <col min="10520" max="10520" width="7.33333333333333" style="132" customWidth="1"/>
    <col min="10521" max="10521" width="9.88405797101449" style="132" customWidth="1"/>
    <col min="10522" max="10522" width="8.44202898550725" style="132" customWidth="1"/>
    <col min="10523" max="10523" width="9.44202898550725" style="132" customWidth="1"/>
    <col min="10524" max="10524" width="12.5579710144928" style="132" customWidth="1"/>
    <col min="10525" max="10525" width="17.8840579710145" style="132" customWidth="1"/>
    <col min="10526" max="10526" width="10.8840579710145" style="132" customWidth="1"/>
    <col min="10527" max="10527" width="11.3333333333333" style="132" customWidth="1"/>
    <col min="10528" max="10528" width="9.44202898550725" style="132" customWidth="1"/>
    <col min="10529" max="10529" width="6.10869565217391" style="132" customWidth="1"/>
    <col min="10530" max="10530" width="8.88405797101449" style="132" customWidth="1"/>
    <col min="10531" max="10531" width="13.8840579710145" style="132" customWidth="1"/>
    <col min="10532" max="10532" width="10.3333333333333" style="132" customWidth="1"/>
    <col min="10533" max="10533" width="5.88405797101449" style="132" customWidth="1"/>
    <col min="10534" max="10534" width="11.4420289855072" style="132" customWidth="1"/>
    <col min="10535" max="10535" width="13.5579710144928" style="132" customWidth="1"/>
    <col min="10536" max="10536" width="19.1086956521739" style="132" customWidth="1"/>
    <col min="10537" max="10537" width="11.3333333333333" style="132" customWidth="1"/>
    <col min="10538" max="10538" width="17.4420289855072" style="132" customWidth="1"/>
    <col min="10539" max="10539" width="14.8840579710145" style="132" customWidth="1"/>
    <col min="10540" max="10540" width="25.3333333333333" style="132" customWidth="1"/>
    <col min="10541" max="10543" width="8.55797101449275" style="132" customWidth="1"/>
    <col min="10544" max="10544" width="7.55797101449275" style="132" customWidth="1"/>
    <col min="10545" max="10545" width="9.10869565217391" style="132"/>
    <col min="10546" max="10546" width="7.33333333333333" style="132" customWidth="1"/>
    <col min="10547" max="10547" width="15.4420289855072" style="132" customWidth="1"/>
    <col min="10548" max="10548" width="7.10869565217391" style="132" customWidth="1"/>
    <col min="10549" max="10549" width="14.3333333333333" style="132" customWidth="1"/>
    <col min="10550" max="10752" width="9.10869565217391" style="132"/>
    <col min="10753" max="10753" width="11.1086956521739" style="132" customWidth="1"/>
    <col min="10754" max="10754" width="22.8840579710145" style="132" customWidth="1"/>
    <col min="10755" max="10755" width="13.6666666666667" style="132" customWidth="1"/>
    <col min="10756" max="10756" width="10" style="132" customWidth="1"/>
    <col min="10757" max="10757" width="7.88405797101449" style="132" customWidth="1"/>
    <col min="10758" max="10758" width="23.3333333333333" style="132" customWidth="1"/>
    <col min="10759" max="10759" width="10.3333333333333" style="132" customWidth="1"/>
    <col min="10760" max="10760" width="8.33333333333333" style="132" customWidth="1"/>
    <col min="10761" max="10761" width="1" style="132" customWidth="1"/>
    <col min="10762" max="10762" width="11" style="132" customWidth="1"/>
    <col min="10763" max="10763" width="11.3333333333333" style="132" customWidth="1"/>
    <col min="10764" max="10764" width="20.8840579710145" style="132" customWidth="1"/>
    <col min="10765" max="10765" width="11.1086956521739" style="132" customWidth="1"/>
    <col min="10766" max="10766" width="12.8840579710145" style="132" customWidth="1"/>
    <col min="10767" max="10767" width="1.10869565217391" style="132" customWidth="1"/>
    <col min="10768" max="10768" width="7.88405797101449" style="132" customWidth="1"/>
    <col min="10769" max="10769" width="6.44202898550725" style="132" customWidth="1"/>
    <col min="10770" max="10770" width="9.33333333333333" style="132" customWidth="1"/>
    <col min="10771" max="10772" width="14.8840579710145" style="132" customWidth="1"/>
    <col min="10773" max="10773" width="7.55797101449275" style="132" customWidth="1"/>
    <col min="10774" max="10774" width="9.44202898550725" style="132" customWidth="1"/>
    <col min="10775" max="10775" width="8" style="132" customWidth="1"/>
    <col min="10776" max="10776" width="7.33333333333333" style="132" customWidth="1"/>
    <col min="10777" max="10777" width="9.88405797101449" style="132" customWidth="1"/>
    <col min="10778" max="10778" width="8.44202898550725" style="132" customWidth="1"/>
    <col min="10779" max="10779" width="9.44202898550725" style="132" customWidth="1"/>
    <col min="10780" max="10780" width="12.5579710144928" style="132" customWidth="1"/>
    <col min="10781" max="10781" width="17.8840579710145" style="132" customWidth="1"/>
    <col min="10782" max="10782" width="10.8840579710145" style="132" customWidth="1"/>
    <col min="10783" max="10783" width="11.3333333333333" style="132" customWidth="1"/>
    <col min="10784" max="10784" width="9.44202898550725" style="132" customWidth="1"/>
    <col min="10785" max="10785" width="6.10869565217391" style="132" customWidth="1"/>
    <col min="10786" max="10786" width="8.88405797101449" style="132" customWidth="1"/>
    <col min="10787" max="10787" width="13.8840579710145" style="132" customWidth="1"/>
    <col min="10788" max="10788" width="10.3333333333333" style="132" customWidth="1"/>
    <col min="10789" max="10789" width="5.88405797101449" style="132" customWidth="1"/>
    <col min="10790" max="10790" width="11.4420289855072" style="132" customWidth="1"/>
    <col min="10791" max="10791" width="13.5579710144928" style="132" customWidth="1"/>
    <col min="10792" max="10792" width="19.1086956521739" style="132" customWidth="1"/>
    <col min="10793" max="10793" width="11.3333333333333" style="132" customWidth="1"/>
    <col min="10794" max="10794" width="17.4420289855072" style="132" customWidth="1"/>
    <col min="10795" max="10795" width="14.8840579710145" style="132" customWidth="1"/>
    <col min="10796" max="10796" width="25.3333333333333" style="132" customWidth="1"/>
    <col min="10797" max="10799" width="8.55797101449275" style="132" customWidth="1"/>
    <col min="10800" max="10800" width="7.55797101449275" style="132" customWidth="1"/>
    <col min="10801" max="10801" width="9.10869565217391" style="132"/>
    <col min="10802" max="10802" width="7.33333333333333" style="132" customWidth="1"/>
    <col min="10803" max="10803" width="15.4420289855072" style="132" customWidth="1"/>
    <col min="10804" max="10804" width="7.10869565217391" style="132" customWidth="1"/>
    <col min="10805" max="10805" width="14.3333333333333" style="132" customWidth="1"/>
    <col min="10806" max="11008" width="9.10869565217391" style="132"/>
    <col min="11009" max="11009" width="11.1086956521739" style="132" customWidth="1"/>
    <col min="11010" max="11010" width="22.8840579710145" style="132" customWidth="1"/>
    <col min="11011" max="11011" width="13.6666666666667" style="132" customWidth="1"/>
    <col min="11012" max="11012" width="10" style="132" customWidth="1"/>
    <col min="11013" max="11013" width="7.88405797101449" style="132" customWidth="1"/>
    <col min="11014" max="11014" width="23.3333333333333" style="132" customWidth="1"/>
    <col min="11015" max="11015" width="10.3333333333333" style="132" customWidth="1"/>
    <col min="11016" max="11016" width="8.33333333333333" style="132" customWidth="1"/>
    <col min="11017" max="11017" width="1" style="132" customWidth="1"/>
    <col min="11018" max="11018" width="11" style="132" customWidth="1"/>
    <col min="11019" max="11019" width="11.3333333333333" style="132" customWidth="1"/>
    <col min="11020" max="11020" width="20.8840579710145" style="132" customWidth="1"/>
    <col min="11021" max="11021" width="11.1086956521739" style="132" customWidth="1"/>
    <col min="11022" max="11022" width="12.8840579710145" style="132" customWidth="1"/>
    <col min="11023" max="11023" width="1.10869565217391" style="132" customWidth="1"/>
    <col min="11024" max="11024" width="7.88405797101449" style="132" customWidth="1"/>
    <col min="11025" max="11025" width="6.44202898550725" style="132" customWidth="1"/>
    <col min="11026" max="11026" width="9.33333333333333" style="132" customWidth="1"/>
    <col min="11027" max="11028" width="14.8840579710145" style="132" customWidth="1"/>
    <col min="11029" max="11029" width="7.55797101449275" style="132" customWidth="1"/>
    <col min="11030" max="11030" width="9.44202898550725" style="132" customWidth="1"/>
    <col min="11031" max="11031" width="8" style="132" customWidth="1"/>
    <col min="11032" max="11032" width="7.33333333333333" style="132" customWidth="1"/>
    <col min="11033" max="11033" width="9.88405797101449" style="132" customWidth="1"/>
    <col min="11034" max="11034" width="8.44202898550725" style="132" customWidth="1"/>
    <col min="11035" max="11035" width="9.44202898550725" style="132" customWidth="1"/>
    <col min="11036" max="11036" width="12.5579710144928" style="132" customWidth="1"/>
    <col min="11037" max="11037" width="17.8840579710145" style="132" customWidth="1"/>
    <col min="11038" max="11038" width="10.8840579710145" style="132" customWidth="1"/>
    <col min="11039" max="11039" width="11.3333333333333" style="132" customWidth="1"/>
    <col min="11040" max="11040" width="9.44202898550725" style="132" customWidth="1"/>
    <col min="11041" max="11041" width="6.10869565217391" style="132" customWidth="1"/>
    <col min="11042" max="11042" width="8.88405797101449" style="132" customWidth="1"/>
    <col min="11043" max="11043" width="13.8840579710145" style="132" customWidth="1"/>
    <col min="11044" max="11044" width="10.3333333333333" style="132" customWidth="1"/>
    <col min="11045" max="11045" width="5.88405797101449" style="132" customWidth="1"/>
    <col min="11046" max="11046" width="11.4420289855072" style="132" customWidth="1"/>
    <col min="11047" max="11047" width="13.5579710144928" style="132" customWidth="1"/>
    <col min="11048" max="11048" width="19.1086956521739" style="132" customWidth="1"/>
    <col min="11049" max="11049" width="11.3333333333333" style="132" customWidth="1"/>
    <col min="11050" max="11050" width="17.4420289855072" style="132" customWidth="1"/>
    <col min="11051" max="11051" width="14.8840579710145" style="132" customWidth="1"/>
    <col min="11052" max="11052" width="25.3333333333333" style="132" customWidth="1"/>
    <col min="11053" max="11055" width="8.55797101449275" style="132" customWidth="1"/>
    <col min="11056" max="11056" width="7.55797101449275" style="132" customWidth="1"/>
    <col min="11057" max="11057" width="9.10869565217391" style="132"/>
    <col min="11058" max="11058" width="7.33333333333333" style="132" customWidth="1"/>
    <col min="11059" max="11059" width="15.4420289855072" style="132" customWidth="1"/>
    <col min="11060" max="11060" width="7.10869565217391" style="132" customWidth="1"/>
    <col min="11061" max="11061" width="14.3333333333333" style="132" customWidth="1"/>
    <col min="11062" max="11264" width="9.10869565217391" style="132"/>
    <col min="11265" max="11265" width="11.1086956521739" style="132" customWidth="1"/>
    <col min="11266" max="11266" width="22.8840579710145" style="132" customWidth="1"/>
    <col min="11267" max="11267" width="13.6666666666667" style="132" customWidth="1"/>
    <col min="11268" max="11268" width="10" style="132" customWidth="1"/>
    <col min="11269" max="11269" width="7.88405797101449" style="132" customWidth="1"/>
    <col min="11270" max="11270" width="23.3333333333333" style="132" customWidth="1"/>
    <col min="11271" max="11271" width="10.3333333333333" style="132" customWidth="1"/>
    <col min="11272" max="11272" width="8.33333333333333" style="132" customWidth="1"/>
    <col min="11273" max="11273" width="1" style="132" customWidth="1"/>
    <col min="11274" max="11274" width="11" style="132" customWidth="1"/>
    <col min="11275" max="11275" width="11.3333333333333" style="132" customWidth="1"/>
    <col min="11276" max="11276" width="20.8840579710145" style="132" customWidth="1"/>
    <col min="11277" max="11277" width="11.1086956521739" style="132" customWidth="1"/>
    <col min="11278" max="11278" width="12.8840579710145" style="132" customWidth="1"/>
    <col min="11279" max="11279" width="1.10869565217391" style="132" customWidth="1"/>
    <col min="11280" max="11280" width="7.88405797101449" style="132" customWidth="1"/>
    <col min="11281" max="11281" width="6.44202898550725" style="132" customWidth="1"/>
    <col min="11282" max="11282" width="9.33333333333333" style="132" customWidth="1"/>
    <col min="11283" max="11284" width="14.8840579710145" style="132" customWidth="1"/>
    <col min="11285" max="11285" width="7.55797101449275" style="132" customWidth="1"/>
    <col min="11286" max="11286" width="9.44202898550725" style="132" customWidth="1"/>
    <col min="11287" max="11287" width="8" style="132" customWidth="1"/>
    <col min="11288" max="11288" width="7.33333333333333" style="132" customWidth="1"/>
    <col min="11289" max="11289" width="9.88405797101449" style="132" customWidth="1"/>
    <col min="11290" max="11290" width="8.44202898550725" style="132" customWidth="1"/>
    <col min="11291" max="11291" width="9.44202898550725" style="132" customWidth="1"/>
    <col min="11292" max="11292" width="12.5579710144928" style="132" customWidth="1"/>
    <col min="11293" max="11293" width="17.8840579710145" style="132" customWidth="1"/>
    <col min="11294" max="11294" width="10.8840579710145" style="132" customWidth="1"/>
    <col min="11295" max="11295" width="11.3333333333333" style="132" customWidth="1"/>
    <col min="11296" max="11296" width="9.44202898550725" style="132" customWidth="1"/>
    <col min="11297" max="11297" width="6.10869565217391" style="132" customWidth="1"/>
    <col min="11298" max="11298" width="8.88405797101449" style="132" customWidth="1"/>
    <col min="11299" max="11299" width="13.8840579710145" style="132" customWidth="1"/>
    <col min="11300" max="11300" width="10.3333333333333" style="132" customWidth="1"/>
    <col min="11301" max="11301" width="5.88405797101449" style="132" customWidth="1"/>
    <col min="11302" max="11302" width="11.4420289855072" style="132" customWidth="1"/>
    <col min="11303" max="11303" width="13.5579710144928" style="132" customWidth="1"/>
    <col min="11304" max="11304" width="19.1086956521739" style="132" customWidth="1"/>
    <col min="11305" max="11305" width="11.3333333333333" style="132" customWidth="1"/>
    <col min="11306" max="11306" width="17.4420289855072" style="132" customWidth="1"/>
    <col min="11307" max="11307" width="14.8840579710145" style="132" customWidth="1"/>
    <col min="11308" max="11308" width="25.3333333333333" style="132" customWidth="1"/>
    <col min="11309" max="11311" width="8.55797101449275" style="132" customWidth="1"/>
    <col min="11312" max="11312" width="7.55797101449275" style="132" customWidth="1"/>
    <col min="11313" max="11313" width="9.10869565217391" style="132"/>
    <col min="11314" max="11314" width="7.33333333333333" style="132" customWidth="1"/>
    <col min="11315" max="11315" width="15.4420289855072" style="132" customWidth="1"/>
    <col min="11316" max="11316" width="7.10869565217391" style="132" customWidth="1"/>
    <col min="11317" max="11317" width="14.3333333333333" style="132" customWidth="1"/>
    <col min="11318" max="11520" width="9.10869565217391" style="132"/>
    <col min="11521" max="11521" width="11.1086956521739" style="132" customWidth="1"/>
    <col min="11522" max="11522" width="22.8840579710145" style="132" customWidth="1"/>
    <col min="11523" max="11523" width="13.6666666666667" style="132" customWidth="1"/>
    <col min="11524" max="11524" width="10" style="132" customWidth="1"/>
    <col min="11525" max="11525" width="7.88405797101449" style="132" customWidth="1"/>
    <col min="11526" max="11526" width="23.3333333333333" style="132" customWidth="1"/>
    <col min="11527" max="11527" width="10.3333333333333" style="132" customWidth="1"/>
    <col min="11528" max="11528" width="8.33333333333333" style="132" customWidth="1"/>
    <col min="11529" max="11529" width="1" style="132" customWidth="1"/>
    <col min="11530" max="11530" width="11" style="132" customWidth="1"/>
    <col min="11531" max="11531" width="11.3333333333333" style="132" customWidth="1"/>
    <col min="11532" max="11532" width="20.8840579710145" style="132" customWidth="1"/>
    <col min="11533" max="11533" width="11.1086956521739" style="132" customWidth="1"/>
    <col min="11534" max="11534" width="12.8840579710145" style="132" customWidth="1"/>
    <col min="11535" max="11535" width="1.10869565217391" style="132" customWidth="1"/>
    <col min="11536" max="11536" width="7.88405797101449" style="132" customWidth="1"/>
    <col min="11537" max="11537" width="6.44202898550725" style="132" customWidth="1"/>
    <col min="11538" max="11538" width="9.33333333333333" style="132" customWidth="1"/>
    <col min="11539" max="11540" width="14.8840579710145" style="132" customWidth="1"/>
    <col min="11541" max="11541" width="7.55797101449275" style="132" customWidth="1"/>
    <col min="11542" max="11542" width="9.44202898550725" style="132" customWidth="1"/>
    <col min="11543" max="11543" width="8" style="132" customWidth="1"/>
    <col min="11544" max="11544" width="7.33333333333333" style="132" customWidth="1"/>
    <col min="11545" max="11545" width="9.88405797101449" style="132" customWidth="1"/>
    <col min="11546" max="11546" width="8.44202898550725" style="132" customWidth="1"/>
    <col min="11547" max="11547" width="9.44202898550725" style="132" customWidth="1"/>
    <col min="11548" max="11548" width="12.5579710144928" style="132" customWidth="1"/>
    <col min="11549" max="11549" width="17.8840579710145" style="132" customWidth="1"/>
    <col min="11550" max="11550" width="10.8840579710145" style="132" customWidth="1"/>
    <col min="11551" max="11551" width="11.3333333333333" style="132" customWidth="1"/>
    <col min="11552" max="11552" width="9.44202898550725" style="132" customWidth="1"/>
    <col min="11553" max="11553" width="6.10869565217391" style="132" customWidth="1"/>
    <col min="11554" max="11554" width="8.88405797101449" style="132" customWidth="1"/>
    <col min="11555" max="11555" width="13.8840579710145" style="132" customWidth="1"/>
    <col min="11556" max="11556" width="10.3333333333333" style="132" customWidth="1"/>
    <col min="11557" max="11557" width="5.88405797101449" style="132" customWidth="1"/>
    <col min="11558" max="11558" width="11.4420289855072" style="132" customWidth="1"/>
    <col min="11559" max="11559" width="13.5579710144928" style="132" customWidth="1"/>
    <col min="11560" max="11560" width="19.1086956521739" style="132" customWidth="1"/>
    <col min="11561" max="11561" width="11.3333333333333" style="132" customWidth="1"/>
    <col min="11562" max="11562" width="17.4420289855072" style="132" customWidth="1"/>
    <col min="11563" max="11563" width="14.8840579710145" style="132" customWidth="1"/>
    <col min="11564" max="11564" width="25.3333333333333" style="132" customWidth="1"/>
    <col min="11565" max="11567" width="8.55797101449275" style="132" customWidth="1"/>
    <col min="11568" max="11568" width="7.55797101449275" style="132" customWidth="1"/>
    <col min="11569" max="11569" width="9.10869565217391" style="132"/>
    <col min="11570" max="11570" width="7.33333333333333" style="132" customWidth="1"/>
    <col min="11571" max="11571" width="15.4420289855072" style="132" customWidth="1"/>
    <col min="11572" max="11572" width="7.10869565217391" style="132" customWidth="1"/>
    <col min="11573" max="11573" width="14.3333333333333" style="132" customWidth="1"/>
    <col min="11574" max="11776" width="9.10869565217391" style="132"/>
    <col min="11777" max="11777" width="11.1086956521739" style="132" customWidth="1"/>
    <col min="11778" max="11778" width="22.8840579710145" style="132" customWidth="1"/>
    <col min="11779" max="11779" width="13.6666666666667" style="132" customWidth="1"/>
    <col min="11780" max="11780" width="10" style="132" customWidth="1"/>
    <col min="11781" max="11781" width="7.88405797101449" style="132" customWidth="1"/>
    <col min="11782" max="11782" width="23.3333333333333" style="132" customWidth="1"/>
    <col min="11783" max="11783" width="10.3333333333333" style="132" customWidth="1"/>
    <col min="11784" max="11784" width="8.33333333333333" style="132" customWidth="1"/>
    <col min="11785" max="11785" width="1" style="132" customWidth="1"/>
    <col min="11786" max="11786" width="11" style="132" customWidth="1"/>
    <col min="11787" max="11787" width="11.3333333333333" style="132" customWidth="1"/>
    <col min="11788" max="11788" width="20.8840579710145" style="132" customWidth="1"/>
    <col min="11789" max="11789" width="11.1086956521739" style="132" customWidth="1"/>
    <col min="11790" max="11790" width="12.8840579710145" style="132" customWidth="1"/>
    <col min="11791" max="11791" width="1.10869565217391" style="132" customWidth="1"/>
    <col min="11792" max="11792" width="7.88405797101449" style="132" customWidth="1"/>
    <col min="11793" max="11793" width="6.44202898550725" style="132" customWidth="1"/>
    <col min="11794" max="11794" width="9.33333333333333" style="132" customWidth="1"/>
    <col min="11795" max="11796" width="14.8840579710145" style="132" customWidth="1"/>
    <col min="11797" max="11797" width="7.55797101449275" style="132" customWidth="1"/>
    <col min="11798" max="11798" width="9.44202898550725" style="132" customWidth="1"/>
    <col min="11799" max="11799" width="8" style="132" customWidth="1"/>
    <col min="11800" max="11800" width="7.33333333333333" style="132" customWidth="1"/>
    <col min="11801" max="11801" width="9.88405797101449" style="132" customWidth="1"/>
    <col min="11802" max="11802" width="8.44202898550725" style="132" customWidth="1"/>
    <col min="11803" max="11803" width="9.44202898550725" style="132" customWidth="1"/>
    <col min="11804" max="11804" width="12.5579710144928" style="132" customWidth="1"/>
    <col min="11805" max="11805" width="17.8840579710145" style="132" customWidth="1"/>
    <col min="11806" max="11806" width="10.8840579710145" style="132" customWidth="1"/>
    <col min="11807" max="11807" width="11.3333333333333" style="132" customWidth="1"/>
    <col min="11808" max="11808" width="9.44202898550725" style="132" customWidth="1"/>
    <col min="11809" max="11809" width="6.10869565217391" style="132" customWidth="1"/>
    <col min="11810" max="11810" width="8.88405797101449" style="132" customWidth="1"/>
    <col min="11811" max="11811" width="13.8840579710145" style="132" customWidth="1"/>
    <col min="11812" max="11812" width="10.3333333333333" style="132" customWidth="1"/>
    <col min="11813" max="11813" width="5.88405797101449" style="132" customWidth="1"/>
    <col min="11814" max="11814" width="11.4420289855072" style="132" customWidth="1"/>
    <col min="11815" max="11815" width="13.5579710144928" style="132" customWidth="1"/>
    <col min="11816" max="11816" width="19.1086956521739" style="132" customWidth="1"/>
    <col min="11817" max="11817" width="11.3333333333333" style="132" customWidth="1"/>
    <col min="11818" max="11818" width="17.4420289855072" style="132" customWidth="1"/>
    <col min="11819" max="11819" width="14.8840579710145" style="132" customWidth="1"/>
    <col min="11820" max="11820" width="25.3333333333333" style="132" customWidth="1"/>
    <col min="11821" max="11823" width="8.55797101449275" style="132" customWidth="1"/>
    <col min="11824" max="11824" width="7.55797101449275" style="132" customWidth="1"/>
    <col min="11825" max="11825" width="9.10869565217391" style="132"/>
    <col min="11826" max="11826" width="7.33333333333333" style="132" customWidth="1"/>
    <col min="11827" max="11827" width="15.4420289855072" style="132" customWidth="1"/>
    <col min="11828" max="11828" width="7.10869565217391" style="132" customWidth="1"/>
    <col min="11829" max="11829" width="14.3333333333333" style="132" customWidth="1"/>
    <col min="11830" max="12032" width="9.10869565217391" style="132"/>
    <col min="12033" max="12033" width="11.1086956521739" style="132" customWidth="1"/>
    <col min="12034" max="12034" width="22.8840579710145" style="132" customWidth="1"/>
    <col min="12035" max="12035" width="13.6666666666667" style="132" customWidth="1"/>
    <col min="12036" max="12036" width="10" style="132" customWidth="1"/>
    <col min="12037" max="12037" width="7.88405797101449" style="132" customWidth="1"/>
    <col min="12038" max="12038" width="23.3333333333333" style="132" customWidth="1"/>
    <col min="12039" max="12039" width="10.3333333333333" style="132" customWidth="1"/>
    <col min="12040" max="12040" width="8.33333333333333" style="132" customWidth="1"/>
    <col min="12041" max="12041" width="1" style="132" customWidth="1"/>
    <col min="12042" max="12042" width="11" style="132" customWidth="1"/>
    <col min="12043" max="12043" width="11.3333333333333" style="132" customWidth="1"/>
    <col min="12044" max="12044" width="20.8840579710145" style="132" customWidth="1"/>
    <col min="12045" max="12045" width="11.1086956521739" style="132" customWidth="1"/>
    <col min="12046" max="12046" width="12.8840579710145" style="132" customWidth="1"/>
    <col min="12047" max="12047" width="1.10869565217391" style="132" customWidth="1"/>
    <col min="12048" max="12048" width="7.88405797101449" style="132" customWidth="1"/>
    <col min="12049" max="12049" width="6.44202898550725" style="132" customWidth="1"/>
    <col min="12050" max="12050" width="9.33333333333333" style="132" customWidth="1"/>
    <col min="12051" max="12052" width="14.8840579710145" style="132" customWidth="1"/>
    <col min="12053" max="12053" width="7.55797101449275" style="132" customWidth="1"/>
    <col min="12054" max="12054" width="9.44202898550725" style="132" customWidth="1"/>
    <col min="12055" max="12055" width="8" style="132" customWidth="1"/>
    <col min="12056" max="12056" width="7.33333333333333" style="132" customWidth="1"/>
    <col min="12057" max="12057" width="9.88405797101449" style="132" customWidth="1"/>
    <col min="12058" max="12058" width="8.44202898550725" style="132" customWidth="1"/>
    <col min="12059" max="12059" width="9.44202898550725" style="132" customWidth="1"/>
    <col min="12060" max="12060" width="12.5579710144928" style="132" customWidth="1"/>
    <col min="12061" max="12061" width="17.8840579710145" style="132" customWidth="1"/>
    <col min="12062" max="12062" width="10.8840579710145" style="132" customWidth="1"/>
    <col min="12063" max="12063" width="11.3333333333333" style="132" customWidth="1"/>
    <col min="12064" max="12064" width="9.44202898550725" style="132" customWidth="1"/>
    <col min="12065" max="12065" width="6.10869565217391" style="132" customWidth="1"/>
    <col min="12066" max="12066" width="8.88405797101449" style="132" customWidth="1"/>
    <col min="12067" max="12067" width="13.8840579710145" style="132" customWidth="1"/>
    <col min="12068" max="12068" width="10.3333333333333" style="132" customWidth="1"/>
    <col min="12069" max="12069" width="5.88405797101449" style="132" customWidth="1"/>
    <col min="12070" max="12070" width="11.4420289855072" style="132" customWidth="1"/>
    <col min="12071" max="12071" width="13.5579710144928" style="132" customWidth="1"/>
    <col min="12072" max="12072" width="19.1086956521739" style="132" customWidth="1"/>
    <col min="12073" max="12073" width="11.3333333333333" style="132" customWidth="1"/>
    <col min="12074" max="12074" width="17.4420289855072" style="132" customWidth="1"/>
    <col min="12075" max="12075" width="14.8840579710145" style="132" customWidth="1"/>
    <col min="12076" max="12076" width="25.3333333333333" style="132" customWidth="1"/>
    <col min="12077" max="12079" width="8.55797101449275" style="132" customWidth="1"/>
    <col min="12080" max="12080" width="7.55797101449275" style="132" customWidth="1"/>
    <col min="12081" max="12081" width="9.10869565217391" style="132"/>
    <col min="12082" max="12082" width="7.33333333333333" style="132" customWidth="1"/>
    <col min="12083" max="12083" width="15.4420289855072" style="132" customWidth="1"/>
    <col min="12084" max="12084" width="7.10869565217391" style="132" customWidth="1"/>
    <col min="12085" max="12085" width="14.3333333333333" style="132" customWidth="1"/>
    <col min="12086" max="12288" width="9.10869565217391" style="132"/>
    <col min="12289" max="12289" width="11.1086956521739" style="132" customWidth="1"/>
    <col min="12290" max="12290" width="22.8840579710145" style="132" customWidth="1"/>
    <col min="12291" max="12291" width="13.6666666666667" style="132" customWidth="1"/>
    <col min="12292" max="12292" width="10" style="132" customWidth="1"/>
    <col min="12293" max="12293" width="7.88405797101449" style="132" customWidth="1"/>
    <col min="12294" max="12294" width="23.3333333333333" style="132" customWidth="1"/>
    <col min="12295" max="12295" width="10.3333333333333" style="132" customWidth="1"/>
    <col min="12296" max="12296" width="8.33333333333333" style="132" customWidth="1"/>
    <col min="12297" max="12297" width="1" style="132" customWidth="1"/>
    <col min="12298" max="12298" width="11" style="132" customWidth="1"/>
    <col min="12299" max="12299" width="11.3333333333333" style="132" customWidth="1"/>
    <col min="12300" max="12300" width="20.8840579710145" style="132" customWidth="1"/>
    <col min="12301" max="12301" width="11.1086956521739" style="132" customWidth="1"/>
    <col min="12302" max="12302" width="12.8840579710145" style="132" customWidth="1"/>
    <col min="12303" max="12303" width="1.10869565217391" style="132" customWidth="1"/>
    <col min="12304" max="12304" width="7.88405797101449" style="132" customWidth="1"/>
    <col min="12305" max="12305" width="6.44202898550725" style="132" customWidth="1"/>
    <col min="12306" max="12306" width="9.33333333333333" style="132" customWidth="1"/>
    <col min="12307" max="12308" width="14.8840579710145" style="132" customWidth="1"/>
    <col min="12309" max="12309" width="7.55797101449275" style="132" customWidth="1"/>
    <col min="12310" max="12310" width="9.44202898550725" style="132" customWidth="1"/>
    <col min="12311" max="12311" width="8" style="132" customWidth="1"/>
    <col min="12312" max="12312" width="7.33333333333333" style="132" customWidth="1"/>
    <col min="12313" max="12313" width="9.88405797101449" style="132" customWidth="1"/>
    <col min="12314" max="12314" width="8.44202898550725" style="132" customWidth="1"/>
    <col min="12315" max="12315" width="9.44202898550725" style="132" customWidth="1"/>
    <col min="12316" max="12316" width="12.5579710144928" style="132" customWidth="1"/>
    <col min="12317" max="12317" width="17.8840579710145" style="132" customWidth="1"/>
    <col min="12318" max="12318" width="10.8840579710145" style="132" customWidth="1"/>
    <col min="12319" max="12319" width="11.3333333333333" style="132" customWidth="1"/>
    <col min="12320" max="12320" width="9.44202898550725" style="132" customWidth="1"/>
    <col min="12321" max="12321" width="6.10869565217391" style="132" customWidth="1"/>
    <col min="12322" max="12322" width="8.88405797101449" style="132" customWidth="1"/>
    <col min="12323" max="12323" width="13.8840579710145" style="132" customWidth="1"/>
    <col min="12324" max="12324" width="10.3333333333333" style="132" customWidth="1"/>
    <col min="12325" max="12325" width="5.88405797101449" style="132" customWidth="1"/>
    <col min="12326" max="12326" width="11.4420289855072" style="132" customWidth="1"/>
    <col min="12327" max="12327" width="13.5579710144928" style="132" customWidth="1"/>
    <col min="12328" max="12328" width="19.1086956521739" style="132" customWidth="1"/>
    <col min="12329" max="12329" width="11.3333333333333" style="132" customWidth="1"/>
    <col min="12330" max="12330" width="17.4420289855072" style="132" customWidth="1"/>
    <col min="12331" max="12331" width="14.8840579710145" style="132" customWidth="1"/>
    <col min="12332" max="12332" width="25.3333333333333" style="132" customWidth="1"/>
    <col min="12333" max="12335" width="8.55797101449275" style="132" customWidth="1"/>
    <col min="12336" max="12336" width="7.55797101449275" style="132" customWidth="1"/>
    <col min="12337" max="12337" width="9.10869565217391" style="132"/>
    <col min="12338" max="12338" width="7.33333333333333" style="132" customWidth="1"/>
    <col min="12339" max="12339" width="15.4420289855072" style="132" customWidth="1"/>
    <col min="12340" max="12340" width="7.10869565217391" style="132" customWidth="1"/>
    <col min="12341" max="12341" width="14.3333333333333" style="132" customWidth="1"/>
    <col min="12342" max="12544" width="9.10869565217391" style="132"/>
    <col min="12545" max="12545" width="11.1086956521739" style="132" customWidth="1"/>
    <col min="12546" max="12546" width="22.8840579710145" style="132" customWidth="1"/>
    <col min="12547" max="12547" width="13.6666666666667" style="132" customWidth="1"/>
    <col min="12548" max="12548" width="10" style="132" customWidth="1"/>
    <col min="12549" max="12549" width="7.88405797101449" style="132" customWidth="1"/>
    <col min="12550" max="12550" width="23.3333333333333" style="132" customWidth="1"/>
    <col min="12551" max="12551" width="10.3333333333333" style="132" customWidth="1"/>
    <col min="12552" max="12552" width="8.33333333333333" style="132" customWidth="1"/>
    <col min="12553" max="12553" width="1" style="132" customWidth="1"/>
    <col min="12554" max="12554" width="11" style="132" customWidth="1"/>
    <col min="12555" max="12555" width="11.3333333333333" style="132" customWidth="1"/>
    <col min="12556" max="12556" width="20.8840579710145" style="132" customWidth="1"/>
    <col min="12557" max="12557" width="11.1086956521739" style="132" customWidth="1"/>
    <col min="12558" max="12558" width="12.8840579710145" style="132" customWidth="1"/>
    <col min="12559" max="12559" width="1.10869565217391" style="132" customWidth="1"/>
    <col min="12560" max="12560" width="7.88405797101449" style="132" customWidth="1"/>
    <col min="12561" max="12561" width="6.44202898550725" style="132" customWidth="1"/>
    <col min="12562" max="12562" width="9.33333333333333" style="132" customWidth="1"/>
    <col min="12563" max="12564" width="14.8840579710145" style="132" customWidth="1"/>
    <col min="12565" max="12565" width="7.55797101449275" style="132" customWidth="1"/>
    <col min="12566" max="12566" width="9.44202898550725" style="132" customWidth="1"/>
    <col min="12567" max="12567" width="8" style="132" customWidth="1"/>
    <col min="12568" max="12568" width="7.33333333333333" style="132" customWidth="1"/>
    <col min="12569" max="12569" width="9.88405797101449" style="132" customWidth="1"/>
    <col min="12570" max="12570" width="8.44202898550725" style="132" customWidth="1"/>
    <col min="12571" max="12571" width="9.44202898550725" style="132" customWidth="1"/>
    <col min="12572" max="12572" width="12.5579710144928" style="132" customWidth="1"/>
    <col min="12573" max="12573" width="17.8840579710145" style="132" customWidth="1"/>
    <col min="12574" max="12574" width="10.8840579710145" style="132" customWidth="1"/>
    <col min="12575" max="12575" width="11.3333333333333" style="132" customWidth="1"/>
    <col min="12576" max="12576" width="9.44202898550725" style="132" customWidth="1"/>
    <col min="12577" max="12577" width="6.10869565217391" style="132" customWidth="1"/>
    <col min="12578" max="12578" width="8.88405797101449" style="132" customWidth="1"/>
    <col min="12579" max="12579" width="13.8840579710145" style="132" customWidth="1"/>
    <col min="12580" max="12580" width="10.3333333333333" style="132" customWidth="1"/>
    <col min="12581" max="12581" width="5.88405797101449" style="132" customWidth="1"/>
    <col min="12582" max="12582" width="11.4420289855072" style="132" customWidth="1"/>
    <col min="12583" max="12583" width="13.5579710144928" style="132" customWidth="1"/>
    <col min="12584" max="12584" width="19.1086956521739" style="132" customWidth="1"/>
    <col min="12585" max="12585" width="11.3333333333333" style="132" customWidth="1"/>
    <col min="12586" max="12586" width="17.4420289855072" style="132" customWidth="1"/>
    <col min="12587" max="12587" width="14.8840579710145" style="132" customWidth="1"/>
    <col min="12588" max="12588" width="25.3333333333333" style="132" customWidth="1"/>
    <col min="12589" max="12591" width="8.55797101449275" style="132" customWidth="1"/>
    <col min="12592" max="12592" width="7.55797101449275" style="132" customWidth="1"/>
    <col min="12593" max="12593" width="9.10869565217391" style="132"/>
    <col min="12594" max="12594" width="7.33333333333333" style="132" customWidth="1"/>
    <col min="12595" max="12595" width="15.4420289855072" style="132" customWidth="1"/>
    <col min="12596" max="12596" width="7.10869565217391" style="132" customWidth="1"/>
    <col min="12597" max="12597" width="14.3333333333333" style="132" customWidth="1"/>
    <col min="12598" max="12800" width="9.10869565217391" style="132"/>
    <col min="12801" max="12801" width="11.1086956521739" style="132" customWidth="1"/>
    <col min="12802" max="12802" width="22.8840579710145" style="132" customWidth="1"/>
    <col min="12803" max="12803" width="13.6666666666667" style="132" customWidth="1"/>
    <col min="12804" max="12804" width="10" style="132" customWidth="1"/>
    <col min="12805" max="12805" width="7.88405797101449" style="132" customWidth="1"/>
    <col min="12806" max="12806" width="23.3333333333333" style="132" customWidth="1"/>
    <col min="12807" max="12807" width="10.3333333333333" style="132" customWidth="1"/>
    <col min="12808" max="12808" width="8.33333333333333" style="132" customWidth="1"/>
    <col min="12809" max="12809" width="1" style="132" customWidth="1"/>
    <col min="12810" max="12810" width="11" style="132" customWidth="1"/>
    <col min="12811" max="12811" width="11.3333333333333" style="132" customWidth="1"/>
    <col min="12812" max="12812" width="20.8840579710145" style="132" customWidth="1"/>
    <col min="12813" max="12813" width="11.1086956521739" style="132" customWidth="1"/>
    <col min="12814" max="12814" width="12.8840579710145" style="132" customWidth="1"/>
    <col min="12815" max="12815" width="1.10869565217391" style="132" customWidth="1"/>
    <col min="12816" max="12816" width="7.88405797101449" style="132" customWidth="1"/>
    <col min="12817" max="12817" width="6.44202898550725" style="132" customWidth="1"/>
    <col min="12818" max="12818" width="9.33333333333333" style="132" customWidth="1"/>
    <col min="12819" max="12820" width="14.8840579710145" style="132" customWidth="1"/>
    <col min="12821" max="12821" width="7.55797101449275" style="132" customWidth="1"/>
    <col min="12822" max="12822" width="9.44202898550725" style="132" customWidth="1"/>
    <col min="12823" max="12823" width="8" style="132" customWidth="1"/>
    <col min="12824" max="12824" width="7.33333333333333" style="132" customWidth="1"/>
    <col min="12825" max="12825" width="9.88405797101449" style="132" customWidth="1"/>
    <col min="12826" max="12826" width="8.44202898550725" style="132" customWidth="1"/>
    <col min="12827" max="12827" width="9.44202898550725" style="132" customWidth="1"/>
    <col min="12828" max="12828" width="12.5579710144928" style="132" customWidth="1"/>
    <col min="12829" max="12829" width="17.8840579710145" style="132" customWidth="1"/>
    <col min="12830" max="12830" width="10.8840579710145" style="132" customWidth="1"/>
    <col min="12831" max="12831" width="11.3333333333333" style="132" customWidth="1"/>
    <col min="12832" max="12832" width="9.44202898550725" style="132" customWidth="1"/>
    <col min="12833" max="12833" width="6.10869565217391" style="132" customWidth="1"/>
    <col min="12834" max="12834" width="8.88405797101449" style="132" customWidth="1"/>
    <col min="12835" max="12835" width="13.8840579710145" style="132" customWidth="1"/>
    <col min="12836" max="12836" width="10.3333333333333" style="132" customWidth="1"/>
    <col min="12837" max="12837" width="5.88405797101449" style="132" customWidth="1"/>
    <col min="12838" max="12838" width="11.4420289855072" style="132" customWidth="1"/>
    <col min="12839" max="12839" width="13.5579710144928" style="132" customWidth="1"/>
    <col min="12840" max="12840" width="19.1086956521739" style="132" customWidth="1"/>
    <col min="12841" max="12841" width="11.3333333333333" style="132" customWidth="1"/>
    <col min="12842" max="12842" width="17.4420289855072" style="132" customWidth="1"/>
    <col min="12843" max="12843" width="14.8840579710145" style="132" customWidth="1"/>
    <col min="12844" max="12844" width="25.3333333333333" style="132" customWidth="1"/>
    <col min="12845" max="12847" width="8.55797101449275" style="132" customWidth="1"/>
    <col min="12848" max="12848" width="7.55797101449275" style="132" customWidth="1"/>
    <col min="12849" max="12849" width="9.10869565217391" style="132"/>
    <col min="12850" max="12850" width="7.33333333333333" style="132" customWidth="1"/>
    <col min="12851" max="12851" width="15.4420289855072" style="132" customWidth="1"/>
    <col min="12852" max="12852" width="7.10869565217391" style="132" customWidth="1"/>
    <col min="12853" max="12853" width="14.3333333333333" style="132" customWidth="1"/>
    <col min="12854" max="13056" width="9.10869565217391" style="132"/>
    <col min="13057" max="13057" width="11.1086956521739" style="132" customWidth="1"/>
    <col min="13058" max="13058" width="22.8840579710145" style="132" customWidth="1"/>
    <col min="13059" max="13059" width="13.6666666666667" style="132" customWidth="1"/>
    <col min="13060" max="13060" width="10" style="132" customWidth="1"/>
    <col min="13061" max="13061" width="7.88405797101449" style="132" customWidth="1"/>
    <col min="13062" max="13062" width="23.3333333333333" style="132" customWidth="1"/>
    <col min="13063" max="13063" width="10.3333333333333" style="132" customWidth="1"/>
    <col min="13064" max="13064" width="8.33333333333333" style="132" customWidth="1"/>
    <col min="13065" max="13065" width="1" style="132" customWidth="1"/>
    <col min="13066" max="13066" width="11" style="132" customWidth="1"/>
    <col min="13067" max="13067" width="11.3333333333333" style="132" customWidth="1"/>
    <col min="13068" max="13068" width="20.8840579710145" style="132" customWidth="1"/>
    <col min="13069" max="13069" width="11.1086956521739" style="132" customWidth="1"/>
    <col min="13070" max="13070" width="12.8840579710145" style="132" customWidth="1"/>
    <col min="13071" max="13071" width="1.10869565217391" style="132" customWidth="1"/>
    <col min="13072" max="13072" width="7.88405797101449" style="132" customWidth="1"/>
    <col min="13073" max="13073" width="6.44202898550725" style="132" customWidth="1"/>
    <col min="13074" max="13074" width="9.33333333333333" style="132" customWidth="1"/>
    <col min="13075" max="13076" width="14.8840579710145" style="132" customWidth="1"/>
    <col min="13077" max="13077" width="7.55797101449275" style="132" customWidth="1"/>
    <col min="13078" max="13078" width="9.44202898550725" style="132" customWidth="1"/>
    <col min="13079" max="13079" width="8" style="132" customWidth="1"/>
    <col min="13080" max="13080" width="7.33333333333333" style="132" customWidth="1"/>
    <col min="13081" max="13081" width="9.88405797101449" style="132" customWidth="1"/>
    <col min="13082" max="13082" width="8.44202898550725" style="132" customWidth="1"/>
    <col min="13083" max="13083" width="9.44202898550725" style="132" customWidth="1"/>
    <col min="13084" max="13084" width="12.5579710144928" style="132" customWidth="1"/>
    <col min="13085" max="13085" width="17.8840579710145" style="132" customWidth="1"/>
    <col min="13086" max="13086" width="10.8840579710145" style="132" customWidth="1"/>
    <col min="13087" max="13087" width="11.3333333333333" style="132" customWidth="1"/>
    <col min="13088" max="13088" width="9.44202898550725" style="132" customWidth="1"/>
    <col min="13089" max="13089" width="6.10869565217391" style="132" customWidth="1"/>
    <col min="13090" max="13090" width="8.88405797101449" style="132" customWidth="1"/>
    <col min="13091" max="13091" width="13.8840579710145" style="132" customWidth="1"/>
    <col min="13092" max="13092" width="10.3333333333333" style="132" customWidth="1"/>
    <col min="13093" max="13093" width="5.88405797101449" style="132" customWidth="1"/>
    <col min="13094" max="13094" width="11.4420289855072" style="132" customWidth="1"/>
    <col min="13095" max="13095" width="13.5579710144928" style="132" customWidth="1"/>
    <col min="13096" max="13096" width="19.1086956521739" style="132" customWidth="1"/>
    <col min="13097" max="13097" width="11.3333333333333" style="132" customWidth="1"/>
    <col min="13098" max="13098" width="17.4420289855072" style="132" customWidth="1"/>
    <col min="13099" max="13099" width="14.8840579710145" style="132" customWidth="1"/>
    <col min="13100" max="13100" width="25.3333333333333" style="132" customWidth="1"/>
    <col min="13101" max="13103" width="8.55797101449275" style="132" customWidth="1"/>
    <col min="13104" max="13104" width="7.55797101449275" style="132" customWidth="1"/>
    <col min="13105" max="13105" width="9.10869565217391" style="132"/>
    <col min="13106" max="13106" width="7.33333333333333" style="132" customWidth="1"/>
    <col min="13107" max="13107" width="15.4420289855072" style="132" customWidth="1"/>
    <col min="13108" max="13108" width="7.10869565217391" style="132" customWidth="1"/>
    <col min="13109" max="13109" width="14.3333333333333" style="132" customWidth="1"/>
    <col min="13110" max="13312" width="9.10869565217391" style="132"/>
    <col min="13313" max="13313" width="11.1086956521739" style="132" customWidth="1"/>
    <col min="13314" max="13314" width="22.8840579710145" style="132" customWidth="1"/>
    <col min="13315" max="13315" width="13.6666666666667" style="132" customWidth="1"/>
    <col min="13316" max="13316" width="10" style="132" customWidth="1"/>
    <col min="13317" max="13317" width="7.88405797101449" style="132" customWidth="1"/>
    <col min="13318" max="13318" width="23.3333333333333" style="132" customWidth="1"/>
    <col min="13319" max="13319" width="10.3333333333333" style="132" customWidth="1"/>
    <col min="13320" max="13320" width="8.33333333333333" style="132" customWidth="1"/>
    <col min="13321" max="13321" width="1" style="132" customWidth="1"/>
    <col min="13322" max="13322" width="11" style="132" customWidth="1"/>
    <col min="13323" max="13323" width="11.3333333333333" style="132" customWidth="1"/>
    <col min="13324" max="13324" width="20.8840579710145" style="132" customWidth="1"/>
    <col min="13325" max="13325" width="11.1086956521739" style="132" customWidth="1"/>
    <col min="13326" max="13326" width="12.8840579710145" style="132" customWidth="1"/>
    <col min="13327" max="13327" width="1.10869565217391" style="132" customWidth="1"/>
    <col min="13328" max="13328" width="7.88405797101449" style="132" customWidth="1"/>
    <col min="13329" max="13329" width="6.44202898550725" style="132" customWidth="1"/>
    <col min="13330" max="13330" width="9.33333333333333" style="132" customWidth="1"/>
    <col min="13331" max="13332" width="14.8840579710145" style="132" customWidth="1"/>
    <col min="13333" max="13333" width="7.55797101449275" style="132" customWidth="1"/>
    <col min="13334" max="13334" width="9.44202898550725" style="132" customWidth="1"/>
    <col min="13335" max="13335" width="8" style="132" customWidth="1"/>
    <col min="13336" max="13336" width="7.33333333333333" style="132" customWidth="1"/>
    <col min="13337" max="13337" width="9.88405797101449" style="132" customWidth="1"/>
    <col min="13338" max="13338" width="8.44202898550725" style="132" customWidth="1"/>
    <col min="13339" max="13339" width="9.44202898550725" style="132" customWidth="1"/>
    <col min="13340" max="13340" width="12.5579710144928" style="132" customWidth="1"/>
    <col min="13341" max="13341" width="17.8840579710145" style="132" customWidth="1"/>
    <col min="13342" max="13342" width="10.8840579710145" style="132" customWidth="1"/>
    <col min="13343" max="13343" width="11.3333333333333" style="132" customWidth="1"/>
    <col min="13344" max="13344" width="9.44202898550725" style="132" customWidth="1"/>
    <col min="13345" max="13345" width="6.10869565217391" style="132" customWidth="1"/>
    <col min="13346" max="13346" width="8.88405797101449" style="132" customWidth="1"/>
    <col min="13347" max="13347" width="13.8840579710145" style="132" customWidth="1"/>
    <col min="13348" max="13348" width="10.3333333333333" style="132" customWidth="1"/>
    <col min="13349" max="13349" width="5.88405797101449" style="132" customWidth="1"/>
    <col min="13350" max="13350" width="11.4420289855072" style="132" customWidth="1"/>
    <col min="13351" max="13351" width="13.5579710144928" style="132" customWidth="1"/>
    <col min="13352" max="13352" width="19.1086956521739" style="132" customWidth="1"/>
    <col min="13353" max="13353" width="11.3333333333333" style="132" customWidth="1"/>
    <col min="13354" max="13354" width="17.4420289855072" style="132" customWidth="1"/>
    <col min="13355" max="13355" width="14.8840579710145" style="132" customWidth="1"/>
    <col min="13356" max="13356" width="25.3333333333333" style="132" customWidth="1"/>
    <col min="13357" max="13359" width="8.55797101449275" style="132" customWidth="1"/>
    <col min="13360" max="13360" width="7.55797101449275" style="132" customWidth="1"/>
    <col min="13361" max="13361" width="9.10869565217391" style="132"/>
    <col min="13362" max="13362" width="7.33333333333333" style="132" customWidth="1"/>
    <col min="13363" max="13363" width="15.4420289855072" style="132" customWidth="1"/>
    <col min="13364" max="13364" width="7.10869565217391" style="132" customWidth="1"/>
    <col min="13365" max="13365" width="14.3333333333333" style="132" customWidth="1"/>
    <col min="13366" max="13568" width="9.10869565217391" style="132"/>
    <col min="13569" max="13569" width="11.1086956521739" style="132" customWidth="1"/>
    <col min="13570" max="13570" width="22.8840579710145" style="132" customWidth="1"/>
    <col min="13571" max="13571" width="13.6666666666667" style="132" customWidth="1"/>
    <col min="13572" max="13572" width="10" style="132" customWidth="1"/>
    <col min="13573" max="13573" width="7.88405797101449" style="132" customWidth="1"/>
    <col min="13574" max="13574" width="23.3333333333333" style="132" customWidth="1"/>
    <col min="13575" max="13575" width="10.3333333333333" style="132" customWidth="1"/>
    <col min="13576" max="13576" width="8.33333333333333" style="132" customWidth="1"/>
    <col min="13577" max="13577" width="1" style="132" customWidth="1"/>
    <col min="13578" max="13578" width="11" style="132" customWidth="1"/>
    <col min="13579" max="13579" width="11.3333333333333" style="132" customWidth="1"/>
    <col min="13580" max="13580" width="20.8840579710145" style="132" customWidth="1"/>
    <col min="13581" max="13581" width="11.1086956521739" style="132" customWidth="1"/>
    <col min="13582" max="13582" width="12.8840579710145" style="132" customWidth="1"/>
    <col min="13583" max="13583" width="1.10869565217391" style="132" customWidth="1"/>
    <col min="13584" max="13584" width="7.88405797101449" style="132" customWidth="1"/>
    <col min="13585" max="13585" width="6.44202898550725" style="132" customWidth="1"/>
    <col min="13586" max="13586" width="9.33333333333333" style="132" customWidth="1"/>
    <col min="13587" max="13588" width="14.8840579710145" style="132" customWidth="1"/>
    <col min="13589" max="13589" width="7.55797101449275" style="132" customWidth="1"/>
    <col min="13590" max="13590" width="9.44202898550725" style="132" customWidth="1"/>
    <col min="13591" max="13591" width="8" style="132" customWidth="1"/>
    <col min="13592" max="13592" width="7.33333333333333" style="132" customWidth="1"/>
    <col min="13593" max="13593" width="9.88405797101449" style="132" customWidth="1"/>
    <col min="13594" max="13594" width="8.44202898550725" style="132" customWidth="1"/>
    <col min="13595" max="13595" width="9.44202898550725" style="132" customWidth="1"/>
    <col min="13596" max="13596" width="12.5579710144928" style="132" customWidth="1"/>
    <col min="13597" max="13597" width="17.8840579710145" style="132" customWidth="1"/>
    <col min="13598" max="13598" width="10.8840579710145" style="132" customWidth="1"/>
    <col min="13599" max="13599" width="11.3333333333333" style="132" customWidth="1"/>
    <col min="13600" max="13600" width="9.44202898550725" style="132" customWidth="1"/>
    <col min="13601" max="13601" width="6.10869565217391" style="132" customWidth="1"/>
    <col min="13602" max="13602" width="8.88405797101449" style="132" customWidth="1"/>
    <col min="13603" max="13603" width="13.8840579710145" style="132" customWidth="1"/>
    <col min="13604" max="13604" width="10.3333333333333" style="132" customWidth="1"/>
    <col min="13605" max="13605" width="5.88405797101449" style="132" customWidth="1"/>
    <col min="13606" max="13606" width="11.4420289855072" style="132" customWidth="1"/>
    <col min="13607" max="13607" width="13.5579710144928" style="132" customWidth="1"/>
    <col min="13608" max="13608" width="19.1086956521739" style="132" customWidth="1"/>
    <col min="13609" max="13609" width="11.3333333333333" style="132" customWidth="1"/>
    <col min="13610" max="13610" width="17.4420289855072" style="132" customWidth="1"/>
    <col min="13611" max="13611" width="14.8840579710145" style="132" customWidth="1"/>
    <col min="13612" max="13612" width="25.3333333333333" style="132" customWidth="1"/>
    <col min="13613" max="13615" width="8.55797101449275" style="132" customWidth="1"/>
    <col min="13616" max="13616" width="7.55797101449275" style="132" customWidth="1"/>
    <col min="13617" max="13617" width="9.10869565217391" style="132"/>
    <col min="13618" max="13618" width="7.33333333333333" style="132" customWidth="1"/>
    <col min="13619" max="13619" width="15.4420289855072" style="132" customWidth="1"/>
    <col min="13620" max="13620" width="7.10869565217391" style="132" customWidth="1"/>
    <col min="13621" max="13621" width="14.3333333333333" style="132" customWidth="1"/>
    <col min="13622" max="13824" width="9.10869565217391" style="132"/>
    <col min="13825" max="13825" width="11.1086956521739" style="132" customWidth="1"/>
    <col min="13826" max="13826" width="22.8840579710145" style="132" customWidth="1"/>
    <col min="13827" max="13827" width="13.6666666666667" style="132" customWidth="1"/>
    <col min="13828" max="13828" width="10" style="132" customWidth="1"/>
    <col min="13829" max="13829" width="7.88405797101449" style="132" customWidth="1"/>
    <col min="13830" max="13830" width="23.3333333333333" style="132" customWidth="1"/>
    <col min="13831" max="13831" width="10.3333333333333" style="132" customWidth="1"/>
    <col min="13832" max="13832" width="8.33333333333333" style="132" customWidth="1"/>
    <col min="13833" max="13833" width="1" style="132" customWidth="1"/>
    <col min="13834" max="13834" width="11" style="132" customWidth="1"/>
    <col min="13835" max="13835" width="11.3333333333333" style="132" customWidth="1"/>
    <col min="13836" max="13836" width="20.8840579710145" style="132" customWidth="1"/>
    <col min="13837" max="13837" width="11.1086956521739" style="132" customWidth="1"/>
    <col min="13838" max="13838" width="12.8840579710145" style="132" customWidth="1"/>
    <col min="13839" max="13839" width="1.10869565217391" style="132" customWidth="1"/>
    <col min="13840" max="13840" width="7.88405797101449" style="132" customWidth="1"/>
    <col min="13841" max="13841" width="6.44202898550725" style="132" customWidth="1"/>
    <col min="13842" max="13842" width="9.33333333333333" style="132" customWidth="1"/>
    <col min="13843" max="13844" width="14.8840579710145" style="132" customWidth="1"/>
    <col min="13845" max="13845" width="7.55797101449275" style="132" customWidth="1"/>
    <col min="13846" max="13846" width="9.44202898550725" style="132" customWidth="1"/>
    <col min="13847" max="13847" width="8" style="132" customWidth="1"/>
    <col min="13848" max="13848" width="7.33333333333333" style="132" customWidth="1"/>
    <col min="13849" max="13849" width="9.88405797101449" style="132" customWidth="1"/>
    <col min="13850" max="13850" width="8.44202898550725" style="132" customWidth="1"/>
    <col min="13851" max="13851" width="9.44202898550725" style="132" customWidth="1"/>
    <col min="13852" max="13852" width="12.5579710144928" style="132" customWidth="1"/>
    <col min="13853" max="13853" width="17.8840579710145" style="132" customWidth="1"/>
    <col min="13854" max="13854" width="10.8840579710145" style="132" customWidth="1"/>
    <col min="13855" max="13855" width="11.3333333333333" style="132" customWidth="1"/>
    <col min="13856" max="13856" width="9.44202898550725" style="132" customWidth="1"/>
    <col min="13857" max="13857" width="6.10869565217391" style="132" customWidth="1"/>
    <col min="13858" max="13858" width="8.88405797101449" style="132" customWidth="1"/>
    <col min="13859" max="13859" width="13.8840579710145" style="132" customWidth="1"/>
    <col min="13860" max="13860" width="10.3333333333333" style="132" customWidth="1"/>
    <col min="13861" max="13861" width="5.88405797101449" style="132" customWidth="1"/>
    <col min="13862" max="13862" width="11.4420289855072" style="132" customWidth="1"/>
    <col min="13863" max="13863" width="13.5579710144928" style="132" customWidth="1"/>
    <col min="13864" max="13864" width="19.1086956521739" style="132" customWidth="1"/>
    <col min="13865" max="13865" width="11.3333333333333" style="132" customWidth="1"/>
    <col min="13866" max="13866" width="17.4420289855072" style="132" customWidth="1"/>
    <col min="13867" max="13867" width="14.8840579710145" style="132" customWidth="1"/>
    <col min="13868" max="13868" width="25.3333333333333" style="132" customWidth="1"/>
    <col min="13869" max="13871" width="8.55797101449275" style="132" customWidth="1"/>
    <col min="13872" max="13872" width="7.55797101449275" style="132" customWidth="1"/>
    <col min="13873" max="13873" width="9.10869565217391" style="132"/>
    <col min="13874" max="13874" width="7.33333333333333" style="132" customWidth="1"/>
    <col min="13875" max="13875" width="15.4420289855072" style="132" customWidth="1"/>
    <col min="13876" max="13876" width="7.10869565217391" style="132" customWidth="1"/>
    <col min="13877" max="13877" width="14.3333333333333" style="132" customWidth="1"/>
    <col min="13878" max="14080" width="9.10869565217391" style="132"/>
    <col min="14081" max="14081" width="11.1086956521739" style="132" customWidth="1"/>
    <col min="14082" max="14082" width="22.8840579710145" style="132" customWidth="1"/>
    <col min="14083" max="14083" width="13.6666666666667" style="132" customWidth="1"/>
    <col min="14084" max="14084" width="10" style="132" customWidth="1"/>
    <col min="14085" max="14085" width="7.88405797101449" style="132" customWidth="1"/>
    <col min="14086" max="14086" width="23.3333333333333" style="132" customWidth="1"/>
    <col min="14087" max="14087" width="10.3333333333333" style="132" customWidth="1"/>
    <col min="14088" max="14088" width="8.33333333333333" style="132" customWidth="1"/>
    <col min="14089" max="14089" width="1" style="132" customWidth="1"/>
    <col min="14090" max="14090" width="11" style="132" customWidth="1"/>
    <col min="14091" max="14091" width="11.3333333333333" style="132" customWidth="1"/>
    <col min="14092" max="14092" width="20.8840579710145" style="132" customWidth="1"/>
    <col min="14093" max="14093" width="11.1086956521739" style="132" customWidth="1"/>
    <col min="14094" max="14094" width="12.8840579710145" style="132" customWidth="1"/>
    <col min="14095" max="14095" width="1.10869565217391" style="132" customWidth="1"/>
    <col min="14096" max="14096" width="7.88405797101449" style="132" customWidth="1"/>
    <col min="14097" max="14097" width="6.44202898550725" style="132" customWidth="1"/>
    <col min="14098" max="14098" width="9.33333333333333" style="132" customWidth="1"/>
    <col min="14099" max="14100" width="14.8840579710145" style="132" customWidth="1"/>
    <col min="14101" max="14101" width="7.55797101449275" style="132" customWidth="1"/>
    <col min="14102" max="14102" width="9.44202898550725" style="132" customWidth="1"/>
    <col min="14103" max="14103" width="8" style="132" customWidth="1"/>
    <col min="14104" max="14104" width="7.33333333333333" style="132" customWidth="1"/>
    <col min="14105" max="14105" width="9.88405797101449" style="132" customWidth="1"/>
    <col min="14106" max="14106" width="8.44202898550725" style="132" customWidth="1"/>
    <col min="14107" max="14107" width="9.44202898550725" style="132" customWidth="1"/>
    <col min="14108" max="14108" width="12.5579710144928" style="132" customWidth="1"/>
    <col min="14109" max="14109" width="17.8840579710145" style="132" customWidth="1"/>
    <col min="14110" max="14110" width="10.8840579710145" style="132" customWidth="1"/>
    <col min="14111" max="14111" width="11.3333333333333" style="132" customWidth="1"/>
    <col min="14112" max="14112" width="9.44202898550725" style="132" customWidth="1"/>
    <col min="14113" max="14113" width="6.10869565217391" style="132" customWidth="1"/>
    <col min="14114" max="14114" width="8.88405797101449" style="132" customWidth="1"/>
    <col min="14115" max="14115" width="13.8840579710145" style="132" customWidth="1"/>
    <col min="14116" max="14116" width="10.3333333333333" style="132" customWidth="1"/>
    <col min="14117" max="14117" width="5.88405797101449" style="132" customWidth="1"/>
    <col min="14118" max="14118" width="11.4420289855072" style="132" customWidth="1"/>
    <col min="14119" max="14119" width="13.5579710144928" style="132" customWidth="1"/>
    <col min="14120" max="14120" width="19.1086956521739" style="132" customWidth="1"/>
    <col min="14121" max="14121" width="11.3333333333333" style="132" customWidth="1"/>
    <col min="14122" max="14122" width="17.4420289855072" style="132" customWidth="1"/>
    <col min="14123" max="14123" width="14.8840579710145" style="132" customWidth="1"/>
    <col min="14124" max="14124" width="25.3333333333333" style="132" customWidth="1"/>
    <col min="14125" max="14127" width="8.55797101449275" style="132" customWidth="1"/>
    <col min="14128" max="14128" width="7.55797101449275" style="132" customWidth="1"/>
    <col min="14129" max="14129" width="9.10869565217391" style="132"/>
    <col min="14130" max="14130" width="7.33333333333333" style="132" customWidth="1"/>
    <col min="14131" max="14131" width="15.4420289855072" style="132" customWidth="1"/>
    <col min="14132" max="14132" width="7.10869565217391" style="132" customWidth="1"/>
    <col min="14133" max="14133" width="14.3333333333333" style="132" customWidth="1"/>
    <col min="14134" max="14336" width="9.10869565217391" style="132"/>
    <col min="14337" max="14337" width="11.1086956521739" style="132" customWidth="1"/>
    <col min="14338" max="14338" width="22.8840579710145" style="132" customWidth="1"/>
    <col min="14339" max="14339" width="13.6666666666667" style="132" customWidth="1"/>
    <col min="14340" max="14340" width="10" style="132" customWidth="1"/>
    <col min="14341" max="14341" width="7.88405797101449" style="132" customWidth="1"/>
    <col min="14342" max="14342" width="23.3333333333333" style="132" customWidth="1"/>
    <col min="14343" max="14343" width="10.3333333333333" style="132" customWidth="1"/>
    <col min="14344" max="14344" width="8.33333333333333" style="132" customWidth="1"/>
    <col min="14345" max="14345" width="1" style="132" customWidth="1"/>
    <col min="14346" max="14346" width="11" style="132" customWidth="1"/>
    <col min="14347" max="14347" width="11.3333333333333" style="132" customWidth="1"/>
    <col min="14348" max="14348" width="20.8840579710145" style="132" customWidth="1"/>
    <col min="14349" max="14349" width="11.1086956521739" style="132" customWidth="1"/>
    <col min="14350" max="14350" width="12.8840579710145" style="132" customWidth="1"/>
    <col min="14351" max="14351" width="1.10869565217391" style="132" customWidth="1"/>
    <col min="14352" max="14352" width="7.88405797101449" style="132" customWidth="1"/>
    <col min="14353" max="14353" width="6.44202898550725" style="132" customWidth="1"/>
    <col min="14354" max="14354" width="9.33333333333333" style="132" customWidth="1"/>
    <col min="14355" max="14356" width="14.8840579710145" style="132" customWidth="1"/>
    <col min="14357" max="14357" width="7.55797101449275" style="132" customWidth="1"/>
    <col min="14358" max="14358" width="9.44202898550725" style="132" customWidth="1"/>
    <col min="14359" max="14359" width="8" style="132" customWidth="1"/>
    <col min="14360" max="14360" width="7.33333333333333" style="132" customWidth="1"/>
    <col min="14361" max="14361" width="9.88405797101449" style="132" customWidth="1"/>
    <col min="14362" max="14362" width="8.44202898550725" style="132" customWidth="1"/>
    <col min="14363" max="14363" width="9.44202898550725" style="132" customWidth="1"/>
    <col min="14364" max="14364" width="12.5579710144928" style="132" customWidth="1"/>
    <col min="14365" max="14365" width="17.8840579710145" style="132" customWidth="1"/>
    <col min="14366" max="14366" width="10.8840579710145" style="132" customWidth="1"/>
    <col min="14367" max="14367" width="11.3333333333333" style="132" customWidth="1"/>
    <col min="14368" max="14368" width="9.44202898550725" style="132" customWidth="1"/>
    <col min="14369" max="14369" width="6.10869565217391" style="132" customWidth="1"/>
    <col min="14370" max="14370" width="8.88405797101449" style="132" customWidth="1"/>
    <col min="14371" max="14371" width="13.8840579710145" style="132" customWidth="1"/>
    <col min="14372" max="14372" width="10.3333333333333" style="132" customWidth="1"/>
    <col min="14373" max="14373" width="5.88405797101449" style="132" customWidth="1"/>
    <col min="14374" max="14374" width="11.4420289855072" style="132" customWidth="1"/>
    <col min="14375" max="14375" width="13.5579710144928" style="132" customWidth="1"/>
    <col min="14376" max="14376" width="19.1086956521739" style="132" customWidth="1"/>
    <col min="14377" max="14377" width="11.3333333333333" style="132" customWidth="1"/>
    <col min="14378" max="14378" width="17.4420289855072" style="132" customWidth="1"/>
    <col min="14379" max="14379" width="14.8840579710145" style="132" customWidth="1"/>
    <col min="14380" max="14380" width="25.3333333333333" style="132" customWidth="1"/>
    <col min="14381" max="14383" width="8.55797101449275" style="132" customWidth="1"/>
    <col min="14384" max="14384" width="7.55797101449275" style="132" customWidth="1"/>
    <col min="14385" max="14385" width="9.10869565217391" style="132"/>
    <col min="14386" max="14386" width="7.33333333333333" style="132" customWidth="1"/>
    <col min="14387" max="14387" width="15.4420289855072" style="132" customWidth="1"/>
    <col min="14388" max="14388" width="7.10869565217391" style="132" customWidth="1"/>
    <col min="14389" max="14389" width="14.3333333333333" style="132" customWidth="1"/>
    <col min="14390" max="14592" width="9.10869565217391" style="132"/>
    <col min="14593" max="14593" width="11.1086956521739" style="132" customWidth="1"/>
    <col min="14594" max="14594" width="22.8840579710145" style="132" customWidth="1"/>
    <col min="14595" max="14595" width="13.6666666666667" style="132" customWidth="1"/>
    <col min="14596" max="14596" width="10" style="132" customWidth="1"/>
    <col min="14597" max="14597" width="7.88405797101449" style="132" customWidth="1"/>
    <col min="14598" max="14598" width="23.3333333333333" style="132" customWidth="1"/>
    <col min="14599" max="14599" width="10.3333333333333" style="132" customWidth="1"/>
    <col min="14600" max="14600" width="8.33333333333333" style="132" customWidth="1"/>
    <col min="14601" max="14601" width="1" style="132" customWidth="1"/>
    <col min="14602" max="14602" width="11" style="132" customWidth="1"/>
    <col min="14603" max="14603" width="11.3333333333333" style="132" customWidth="1"/>
    <col min="14604" max="14604" width="20.8840579710145" style="132" customWidth="1"/>
    <col min="14605" max="14605" width="11.1086956521739" style="132" customWidth="1"/>
    <col min="14606" max="14606" width="12.8840579710145" style="132" customWidth="1"/>
    <col min="14607" max="14607" width="1.10869565217391" style="132" customWidth="1"/>
    <col min="14608" max="14608" width="7.88405797101449" style="132" customWidth="1"/>
    <col min="14609" max="14609" width="6.44202898550725" style="132" customWidth="1"/>
    <col min="14610" max="14610" width="9.33333333333333" style="132" customWidth="1"/>
    <col min="14611" max="14612" width="14.8840579710145" style="132" customWidth="1"/>
    <col min="14613" max="14613" width="7.55797101449275" style="132" customWidth="1"/>
    <col min="14614" max="14614" width="9.44202898550725" style="132" customWidth="1"/>
    <col min="14615" max="14615" width="8" style="132" customWidth="1"/>
    <col min="14616" max="14616" width="7.33333333333333" style="132" customWidth="1"/>
    <col min="14617" max="14617" width="9.88405797101449" style="132" customWidth="1"/>
    <col min="14618" max="14618" width="8.44202898550725" style="132" customWidth="1"/>
    <col min="14619" max="14619" width="9.44202898550725" style="132" customWidth="1"/>
    <col min="14620" max="14620" width="12.5579710144928" style="132" customWidth="1"/>
    <col min="14621" max="14621" width="17.8840579710145" style="132" customWidth="1"/>
    <col min="14622" max="14622" width="10.8840579710145" style="132" customWidth="1"/>
    <col min="14623" max="14623" width="11.3333333333333" style="132" customWidth="1"/>
    <col min="14624" max="14624" width="9.44202898550725" style="132" customWidth="1"/>
    <col min="14625" max="14625" width="6.10869565217391" style="132" customWidth="1"/>
    <col min="14626" max="14626" width="8.88405797101449" style="132" customWidth="1"/>
    <col min="14627" max="14627" width="13.8840579710145" style="132" customWidth="1"/>
    <col min="14628" max="14628" width="10.3333333333333" style="132" customWidth="1"/>
    <col min="14629" max="14629" width="5.88405797101449" style="132" customWidth="1"/>
    <col min="14630" max="14630" width="11.4420289855072" style="132" customWidth="1"/>
    <col min="14631" max="14631" width="13.5579710144928" style="132" customWidth="1"/>
    <col min="14632" max="14632" width="19.1086956521739" style="132" customWidth="1"/>
    <col min="14633" max="14633" width="11.3333333333333" style="132" customWidth="1"/>
    <col min="14634" max="14634" width="17.4420289855072" style="132" customWidth="1"/>
    <col min="14635" max="14635" width="14.8840579710145" style="132" customWidth="1"/>
    <col min="14636" max="14636" width="25.3333333333333" style="132" customWidth="1"/>
    <col min="14637" max="14639" width="8.55797101449275" style="132" customWidth="1"/>
    <col min="14640" max="14640" width="7.55797101449275" style="132" customWidth="1"/>
    <col min="14641" max="14641" width="9.10869565217391" style="132"/>
    <col min="14642" max="14642" width="7.33333333333333" style="132" customWidth="1"/>
    <col min="14643" max="14643" width="15.4420289855072" style="132" customWidth="1"/>
    <col min="14644" max="14644" width="7.10869565217391" style="132" customWidth="1"/>
    <col min="14645" max="14645" width="14.3333333333333" style="132" customWidth="1"/>
    <col min="14646" max="14848" width="9.10869565217391" style="132"/>
    <col min="14849" max="14849" width="11.1086956521739" style="132" customWidth="1"/>
    <col min="14850" max="14850" width="22.8840579710145" style="132" customWidth="1"/>
    <col min="14851" max="14851" width="13.6666666666667" style="132" customWidth="1"/>
    <col min="14852" max="14852" width="10" style="132" customWidth="1"/>
    <col min="14853" max="14853" width="7.88405797101449" style="132" customWidth="1"/>
    <col min="14854" max="14854" width="23.3333333333333" style="132" customWidth="1"/>
    <col min="14855" max="14855" width="10.3333333333333" style="132" customWidth="1"/>
    <col min="14856" max="14856" width="8.33333333333333" style="132" customWidth="1"/>
    <col min="14857" max="14857" width="1" style="132" customWidth="1"/>
    <col min="14858" max="14858" width="11" style="132" customWidth="1"/>
    <col min="14859" max="14859" width="11.3333333333333" style="132" customWidth="1"/>
    <col min="14860" max="14860" width="20.8840579710145" style="132" customWidth="1"/>
    <col min="14861" max="14861" width="11.1086956521739" style="132" customWidth="1"/>
    <col min="14862" max="14862" width="12.8840579710145" style="132" customWidth="1"/>
    <col min="14863" max="14863" width="1.10869565217391" style="132" customWidth="1"/>
    <col min="14864" max="14864" width="7.88405797101449" style="132" customWidth="1"/>
    <col min="14865" max="14865" width="6.44202898550725" style="132" customWidth="1"/>
    <col min="14866" max="14866" width="9.33333333333333" style="132" customWidth="1"/>
    <col min="14867" max="14868" width="14.8840579710145" style="132" customWidth="1"/>
    <col min="14869" max="14869" width="7.55797101449275" style="132" customWidth="1"/>
    <col min="14870" max="14870" width="9.44202898550725" style="132" customWidth="1"/>
    <col min="14871" max="14871" width="8" style="132" customWidth="1"/>
    <col min="14872" max="14872" width="7.33333333333333" style="132" customWidth="1"/>
    <col min="14873" max="14873" width="9.88405797101449" style="132" customWidth="1"/>
    <col min="14874" max="14874" width="8.44202898550725" style="132" customWidth="1"/>
    <col min="14875" max="14875" width="9.44202898550725" style="132" customWidth="1"/>
    <col min="14876" max="14876" width="12.5579710144928" style="132" customWidth="1"/>
    <col min="14877" max="14877" width="17.8840579710145" style="132" customWidth="1"/>
    <col min="14878" max="14878" width="10.8840579710145" style="132" customWidth="1"/>
    <col min="14879" max="14879" width="11.3333333333333" style="132" customWidth="1"/>
    <col min="14880" max="14880" width="9.44202898550725" style="132" customWidth="1"/>
    <col min="14881" max="14881" width="6.10869565217391" style="132" customWidth="1"/>
    <col min="14882" max="14882" width="8.88405797101449" style="132" customWidth="1"/>
    <col min="14883" max="14883" width="13.8840579710145" style="132" customWidth="1"/>
    <col min="14884" max="14884" width="10.3333333333333" style="132" customWidth="1"/>
    <col min="14885" max="14885" width="5.88405797101449" style="132" customWidth="1"/>
    <col min="14886" max="14886" width="11.4420289855072" style="132" customWidth="1"/>
    <col min="14887" max="14887" width="13.5579710144928" style="132" customWidth="1"/>
    <col min="14888" max="14888" width="19.1086956521739" style="132" customWidth="1"/>
    <col min="14889" max="14889" width="11.3333333333333" style="132" customWidth="1"/>
    <col min="14890" max="14890" width="17.4420289855072" style="132" customWidth="1"/>
    <col min="14891" max="14891" width="14.8840579710145" style="132" customWidth="1"/>
    <col min="14892" max="14892" width="25.3333333333333" style="132" customWidth="1"/>
    <col min="14893" max="14895" width="8.55797101449275" style="132" customWidth="1"/>
    <col min="14896" max="14896" width="7.55797101449275" style="132" customWidth="1"/>
    <col min="14897" max="14897" width="9.10869565217391" style="132"/>
    <col min="14898" max="14898" width="7.33333333333333" style="132" customWidth="1"/>
    <col min="14899" max="14899" width="15.4420289855072" style="132" customWidth="1"/>
    <col min="14900" max="14900" width="7.10869565217391" style="132" customWidth="1"/>
    <col min="14901" max="14901" width="14.3333333333333" style="132" customWidth="1"/>
    <col min="14902" max="15104" width="9.10869565217391" style="132"/>
    <col min="15105" max="15105" width="11.1086956521739" style="132" customWidth="1"/>
    <col min="15106" max="15106" width="22.8840579710145" style="132" customWidth="1"/>
    <col min="15107" max="15107" width="13.6666666666667" style="132" customWidth="1"/>
    <col min="15108" max="15108" width="10" style="132" customWidth="1"/>
    <col min="15109" max="15109" width="7.88405797101449" style="132" customWidth="1"/>
    <col min="15110" max="15110" width="23.3333333333333" style="132" customWidth="1"/>
    <col min="15111" max="15111" width="10.3333333333333" style="132" customWidth="1"/>
    <col min="15112" max="15112" width="8.33333333333333" style="132" customWidth="1"/>
    <col min="15113" max="15113" width="1" style="132" customWidth="1"/>
    <col min="15114" max="15114" width="11" style="132" customWidth="1"/>
    <col min="15115" max="15115" width="11.3333333333333" style="132" customWidth="1"/>
    <col min="15116" max="15116" width="20.8840579710145" style="132" customWidth="1"/>
    <col min="15117" max="15117" width="11.1086956521739" style="132" customWidth="1"/>
    <col min="15118" max="15118" width="12.8840579710145" style="132" customWidth="1"/>
    <col min="15119" max="15119" width="1.10869565217391" style="132" customWidth="1"/>
    <col min="15120" max="15120" width="7.88405797101449" style="132" customWidth="1"/>
    <col min="15121" max="15121" width="6.44202898550725" style="132" customWidth="1"/>
    <col min="15122" max="15122" width="9.33333333333333" style="132" customWidth="1"/>
    <col min="15123" max="15124" width="14.8840579710145" style="132" customWidth="1"/>
    <col min="15125" max="15125" width="7.55797101449275" style="132" customWidth="1"/>
    <col min="15126" max="15126" width="9.44202898550725" style="132" customWidth="1"/>
    <col min="15127" max="15127" width="8" style="132" customWidth="1"/>
    <col min="15128" max="15128" width="7.33333333333333" style="132" customWidth="1"/>
    <col min="15129" max="15129" width="9.88405797101449" style="132" customWidth="1"/>
    <col min="15130" max="15130" width="8.44202898550725" style="132" customWidth="1"/>
    <col min="15131" max="15131" width="9.44202898550725" style="132" customWidth="1"/>
    <col min="15132" max="15132" width="12.5579710144928" style="132" customWidth="1"/>
    <col min="15133" max="15133" width="17.8840579710145" style="132" customWidth="1"/>
    <col min="15134" max="15134" width="10.8840579710145" style="132" customWidth="1"/>
    <col min="15135" max="15135" width="11.3333333333333" style="132" customWidth="1"/>
    <col min="15136" max="15136" width="9.44202898550725" style="132" customWidth="1"/>
    <col min="15137" max="15137" width="6.10869565217391" style="132" customWidth="1"/>
    <col min="15138" max="15138" width="8.88405797101449" style="132" customWidth="1"/>
    <col min="15139" max="15139" width="13.8840579710145" style="132" customWidth="1"/>
    <col min="15140" max="15140" width="10.3333333333333" style="132" customWidth="1"/>
    <col min="15141" max="15141" width="5.88405797101449" style="132" customWidth="1"/>
    <col min="15142" max="15142" width="11.4420289855072" style="132" customWidth="1"/>
    <col min="15143" max="15143" width="13.5579710144928" style="132" customWidth="1"/>
    <col min="15144" max="15144" width="19.1086956521739" style="132" customWidth="1"/>
    <col min="15145" max="15145" width="11.3333333333333" style="132" customWidth="1"/>
    <col min="15146" max="15146" width="17.4420289855072" style="132" customWidth="1"/>
    <col min="15147" max="15147" width="14.8840579710145" style="132" customWidth="1"/>
    <col min="15148" max="15148" width="25.3333333333333" style="132" customWidth="1"/>
    <col min="15149" max="15151" width="8.55797101449275" style="132" customWidth="1"/>
    <col min="15152" max="15152" width="7.55797101449275" style="132" customWidth="1"/>
    <col min="15153" max="15153" width="9.10869565217391" style="132"/>
    <col min="15154" max="15154" width="7.33333333333333" style="132" customWidth="1"/>
    <col min="15155" max="15155" width="15.4420289855072" style="132" customWidth="1"/>
    <col min="15156" max="15156" width="7.10869565217391" style="132" customWidth="1"/>
    <col min="15157" max="15157" width="14.3333333333333" style="132" customWidth="1"/>
    <col min="15158" max="15360" width="9.10869565217391" style="132"/>
    <col min="15361" max="15361" width="11.1086956521739" style="132" customWidth="1"/>
    <col min="15362" max="15362" width="22.8840579710145" style="132" customWidth="1"/>
    <col min="15363" max="15363" width="13.6666666666667" style="132" customWidth="1"/>
    <col min="15364" max="15364" width="10" style="132" customWidth="1"/>
    <col min="15365" max="15365" width="7.88405797101449" style="132" customWidth="1"/>
    <col min="15366" max="15366" width="23.3333333333333" style="132" customWidth="1"/>
    <col min="15367" max="15367" width="10.3333333333333" style="132" customWidth="1"/>
    <col min="15368" max="15368" width="8.33333333333333" style="132" customWidth="1"/>
    <col min="15369" max="15369" width="1" style="132" customWidth="1"/>
    <col min="15370" max="15370" width="11" style="132" customWidth="1"/>
    <col min="15371" max="15371" width="11.3333333333333" style="132" customWidth="1"/>
    <col min="15372" max="15372" width="20.8840579710145" style="132" customWidth="1"/>
    <col min="15373" max="15373" width="11.1086956521739" style="132" customWidth="1"/>
    <col min="15374" max="15374" width="12.8840579710145" style="132" customWidth="1"/>
    <col min="15375" max="15375" width="1.10869565217391" style="132" customWidth="1"/>
    <col min="15376" max="15376" width="7.88405797101449" style="132" customWidth="1"/>
    <col min="15377" max="15377" width="6.44202898550725" style="132" customWidth="1"/>
    <col min="15378" max="15378" width="9.33333333333333" style="132" customWidth="1"/>
    <col min="15379" max="15380" width="14.8840579710145" style="132" customWidth="1"/>
    <col min="15381" max="15381" width="7.55797101449275" style="132" customWidth="1"/>
    <col min="15382" max="15382" width="9.44202898550725" style="132" customWidth="1"/>
    <col min="15383" max="15383" width="8" style="132" customWidth="1"/>
    <col min="15384" max="15384" width="7.33333333333333" style="132" customWidth="1"/>
    <col min="15385" max="15385" width="9.88405797101449" style="132" customWidth="1"/>
    <col min="15386" max="15386" width="8.44202898550725" style="132" customWidth="1"/>
    <col min="15387" max="15387" width="9.44202898550725" style="132" customWidth="1"/>
    <col min="15388" max="15388" width="12.5579710144928" style="132" customWidth="1"/>
    <col min="15389" max="15389" width="17.8840579710145" style="132" customWidth="1"/>
    <col min="15390" max="15390" width="10.8840579710145" style="132" customWidth="1"/>
    <col min="15391" max="15391" width="11.3333333333333" style="132" customWidth="1"/>
    <col min="15392" max="15392" width="9.44202898550725" style="132" customWidth="1"/>
    <col min="15393" max="15393" width="6.10869565217391" style="132" customWidth="1"/>
    <col min="15394" max="15394" width="8.88405797101449" style="132" customWidth="1"/>
    <col min="15395" max="15395" width="13.8840579710145" style="132" customWidth="1"/>
    <col min="15396" max="15396" width="10.3333333333333" style="132" customWidth="1"/>
    <col min="15397" max="15397" width="5.88405797101449" style="132" customWidth="1"/>
    <col min="15398" max="15398" width="11.4420289855072" style="132" customWidth="1"/>
    <col min="15399" max="15399" width="13.5579710144928" style="132" customWidth="1"/>
    <col min="15400" max="15400" width="19.1086956521739" style="132" customWidth="1"/>
    <col min="15401" max="15401" width="11.3333333333333" style="132" customWidth="1"/>
    <col min="15402" max="15402" width="17.4420289855072" style="132" customWidth="1"/>
    <col min="15403" max="15403" width="14.8840579710145" style="132" customWidth="1"/>
    <col min="15404" max="15404" width="25.3333333333333" style="132" customWidth="1"/>
    <col min="15405" max="15407" width="8.55797101449275" style="132" customWidth="1"/>
    <col min="15408" max="15408" width="7.55797101449275" style="132" customWidth="1"/>
    <col min="15409" max="15409" width="9.10869565217391" style="132"/>
    <col min="15410" max="15410" width="7.33333333333333" style="132" customWidth="1"/>
    <col min="15411" max="15411" width="15.4420289855072" style="132" customWidth="1"/>
    <col min="15412" max="15412" width="7.10869565217391" style="132" customWidth="1"/>
    <col min="15413" max="15413" width="14.3333333333333" style="132" customWidth="1"/>
    <col min="15414" max="15616" width="9.10869565217391" style="132"/>
    <col min="15617" max="15617" width="11.1086956521739" style="132" customWidth="1"/>
    <col min="15618" max="15618" width="22.8840579710145" style="132" customWidth="1"/>
    <col min="15619" max="15619" width="13.6666666666667" style="132" customWidth="1"/>
    <col min="15620" max="15620" width="10" style="132" customWidth="1"/>
    <col min="15621" max="15621" width="7.88405797101449" style="132" customWidth="1"/>
    <col min="15622" max="15622" width="23.3333333333333" style="132" customWidth="1"/>
    <col min="15623" max="15623" width="10.3333333333333" style="132" customWidth="1"/>
    <col min="15624" max="15624" width="8.33333333333333" style="132" customWidth="1"/>
    <col min="15625" max="15625" width="1" style="132" customWidth="1"/>
    <col min="15626" max="15626" width="11" style="132" customWidth="1"/>
    <col min="15627" max="15627" width="11.3333333333333" style="132" customWidth="1"/>
    <col min="15628" max="15628" width="20.8840579710145" style="132" customWidth="1"/>
    <col min="15629" max="15629" width="11.1086956521739" style="132" customWidth="1"/>
    <col min="15630" max="15630" width="12.8840579710145" style="132" customWidth="1"/>
    <col min="15631" max="15631" width="1.10869565217391" style="132" customWidth="1"/>
    <col min="15632" max="15632" width="7.88405797101449" style="132" customWidth="1"/>
    <col min="15633" max="15633" width="6.44202898550725" style="132" customWidth="1"/>
    <col min="15634" max="15634" width="9.33333333333333" style="132" customWidth="1"/>
    <col min="15635" max="15636" width="14.8840579710145" style="132" customWidth="1"/>
    <col min="15637" max="15637" width="7.55797101449275" style="132" customWidth="1"/>
    <col min="15638" max="15638" width="9.44202898550725" style="132" customWidth="1"/>
    <col min="15639" max="15639" width="8" style="132" customWidth="1"/>
    <col min="15640" max="15640" width="7.33333333333333" style="132" customWidth="1"/>
    <col min="15641" max="15641" width="9.88405797101449" style="132" customWidth="1"/>
    <col min="15642" max="15642" width="8.44202898550725" style="132" customWidth="1"/>
    <col min="15643" max="15643" width="9.44202898550725" style="132" customWidth="1"/>
    <col min="15644" max="15644" width="12.5579710144928" style="132" customWidth="1"/>
    <col min="15645" max="15645" width="17.8840579710145" style="132" customWidth="1"/>
    <col min="15646" max="15646" width="10.8840579710145" style="132" customWidth="1"/>
    <col min="15647" max="15647" width="11.3333333333333" style="132" customWidth="1"/>
    <col min="15648" max="15648" width="9.44202898550725" style="132" customWidth="1"/>
    <col min="15649" max="15649" width="6.10869565217391" style="132" customWidth="1"/>
    <col min="15650" max="15650" width="8.88405797101449" style="132" customWidth="1"/>
    <col min="15651" max="15651" width="13.8840579710145" style="132" customWidth="1"/>
    <col min="15652" max="15652" width="10.3333333333333" style="132" customWidth="1"/>
    <col min="15653" max="15653" width="5.88405797101449" style="132" customWidth="1"/>
    <col min="15654" max="15654" width="11.4420289855072" style="132" customWidth="1"/>
    <col min="15655" max="15655" width="13.5579710144928" style="132" customWidth="1"/>
    <col min="15656" max="15656" width="19.1086956521739" style="132" customWidth="1"/>
    <col min="15657" max="15657" width="11.3333333333333" style="132" customWidth="1"/>
    <col min="15658" max="15658" width="17.4420289855072" style="132" customWidth="1"/>
    <col min="15659" max="15659" width="14.8840579710145" style="132" customWidth="1"/>
    <col min="15660" max="15660" width="25.3333333333333" style="132" customWidth="1"/>
    <col min="15661" max="15663" width="8.55797101449275" style="132" customWidth="1"/>
    <col min="15664" max="15664" width="7.55797101449275" style="132" customWidth="1"/>
    <col min="15665" max="15665" width="9.10869565217391" style="132"/>
    <col min="15666" max="15666" width="7.33333333333333" style="132" customWidth="1"/>
    <col min="15667" max="15667" width="15.4420289855072" style="132" customWidth="1"/>
    <col min="15668" max="15668" width="7.10869565217391" style="132" customWidth="1"/>
    <col min="15669" max="15669" width="14.3333333333333" style="132" customWidth="1"/>
    <col min="15670" max="15872" width="9.10869565217391" style="132"/>
    <col min="15873" max="15873" width="11.1086956521739" style="132" customWidth="1"/>
    <col min="15874" max="15874" width="22.8840579710145" style="132" customWidth="1"/>
    <col min="15875" max="15875" width="13.6666666666667" style="132" customWidth="1"/>
    <col min="15876" max="15876" width="10" style="132" customWidth="1"/>
    <col min="15877" max="15877" width="7.88405797101449" style="132" customWidth="1"/>
    <col min="15878" max="15878" width="23.3333333333333" style="132" customWidth="1"/>
    <col min="15879" max="15879" width="10.3333333333333" style="132" customWidth="1"/>
    <col min="15880" max="15880" width="8.33333333333333" style="132" customWidth="1"/>
    <col min="15881" max="15881" width="1" style="132" customWidth="1"/>
    <col min="15882" max="15882" width="11" style="132" customWidth="1"/>
    <col min="15883" max="15883" width="11.3333333333333" style="132" customWidth="1"/>
    <col min="15884" max="15884" width="20.8840579710145" style="132" customWidth="1"/>
    <col min="15885" max="15885" width="11.1086956521739" style="132" customWidth="1"/>
    <col min="15886" max="15886" width="12.8840579710145" style="132" customWidth="1"/>
    <col min="15887" max="15887" width="1.10869565217391" style="132" customWidth="1"/>
    <col min="15888" max="15888" width="7.88405797101449" style="132" customWidth="1"/>
    <col min="15889" max="15889" width="6.44202898550725" style="132" customWidth="1"/>
    <col min="15890" max="15890" width="9.33333333333333" style="132" customWidth="1"/>
    <col min="15891" max="15892" width="14.8840579710145" style="132" customWidth="1"/>
    <col min="15893" max="15893" width="7.55797101449275" style="132" customWidth="1"/>
    <col min="15894" max="15894" width="9.44202898550725" style="132" customWidth="1"/>
    <col min="15895" max="15895" width="8" style="132" customWidth="1"/>
    <col min="15896" max="15896" width="7.33333333333333" style="132" customWidth="1"/>
    <col min="15897" max="15897" width="9.88405797101449" style="132" customWidth="1"/>
    <col min="15898" max="15898" width="8.44202898550725" style="132" customWidth="1"/>
    <col min="15899" max="15899" width="9.44202898550725" style="132" customWidth="1"/>
    <col min="15900" max="15900" width="12.5579710144928" style="132" customWidth="1"/>
    <col min="15901" max="15901" width="17.8840579710145" style="132" customWidth="1"/>
    <col min="15902" max="15902" width="10.8840579710145" style="132" customWidth="1"/>
    <col min="15903" max="15903" width="11.3333333333333" style="132" customWidth="1"/>
    <col min="15904" max="15904" width="9.44202898550725" style="132" customWidth="1"/>
    <col min="15905" max="15905" width="6.10869565217391" style="132" customWidth="1"/>
    <col min="15906" max="15906" width="8.88405797101449" style="132" customWidth="1"/>
    <col min="15907" max="15907" width="13.8840579710145" style="132" customWidth="1"/>
    <col min="15908" max="15908" width="10.3333333333333" style="132" customWidth="1"/>
    <col min="15909" max="15909" width="5.88405797101449" style="132" customWidth="1"/>
    <col min="15910" max="15910" width="11.4420289855072" style="132" customWidth="1"/>
    <col min="15911" max="15911" width="13.5579710144928" style="132" customWidth="1"/>
    <col min="15912" max="15912" width="19.1086956521739" style="132" customWidth="1"/>
    <col min="15913" max="15913" width="11.3333333333333" style="132" customWidth="1"/>
    <col min="15914" max="15914" width="17.4420289855072" style="132" customWidth="1"/>
    <col min="15915" max="15915" width="14.8840579710145" style="132" customWidth="1"/>
    <col min="15916" max="15916" width="25.3333333333333" style="132" customWidth="1"/>
    <col min="15917" max="15919" width="8.55797101449275" style="132" customWidth="1"/>
    <col min="15920" max="15920" width="7.55797101449275" style="132" customWidth="1"/>
    <col min="15921" max="15921" width="9.10869565217391" style="132"/>
    <col min="15922" max="15922" width="7.33333333333333" style="132" customWidth="1"/>
    <col min="15923" max="15923" width="15.4420289855072" style="132" customWidth="1"/>
    <col min="15924" max="15924" width="7.10869565217391" style="132" customWidth="1"/>
    <col min="15925" max="15925" width="14.3333333333333" style="132" customWidth="1"/>
    <col min="15926" max="16128" width="9.10869565217391" style="132"/>
    <col min="16129" max="16129" width="11.1086956521739" style="132" customWidth="1"/>
    <col min="16130" max="16130" width="22.8840579710145" style="132" customWidth="1"/>
    <col min="16131" max="16131" width="13.6666666666667" style="132" customWidth="1"/>
    <col min="16132" max="16132" width="10" style="132" customWidth="1"/>
    <col min="16133" max="16133" width="7.88405797101449" style="132" customWidth="1"/>
    <col min="16134" max="16134" width="23.3333333333333" style="132" customWidth="1"/>
    <col min="16135" max="16135" width="10.3333333333333" style="132" customWidth="1"/>
    <col min="16136" max="16136" width="8.33333333333333" style="132" customWidth="1"/>
    <col min="16137" max="16137" width="1" style="132" customWidth="1"/>
    <col min="16138" max="16138" width="11" style="132" customWidth="1"/>
    <col min="16139" max="16139" width="11.3333333333333" style="132" customWidth="1"/>
    <col min="16140" max="16140" width="20.8840579710145" style="132" customWidth="1"/>
    <col min="16141" max="16141" width="11.1086956521739" style="132" customWidth="1"/>
    <col min="16142" max="16142" width="12.8840579710145" style="132" customWidth="1"/>
    <col min="16143" max="16143" width="1.10869565217391" style="132" customWidth="1"/>
    <col min="16144" max="16144" width="7.88405797101449" style="132" customWidth="1"/>
    <col min="16145" max="16145" width="6.44202898550725" style="132" customWidth="1"/>
    <col min="16146" max="16146" width="9.33333333333333" style="132" customWidth="1"/>
    <col min="16147" max="16148" width="14.8840579710145" style="132" customWidth="1"/>
    <col min="16149" max="16149" width="7.55797101449275" style="132" customWidth="1"/>
    <col min="16150" max="16150" width="9.44202898550725" style="132" customWidth="1"/>
    <col min="16151" max="16151" width="8" style="132" customWidth="1"/>
    <col min="16152" max="16152" width="7.33333333333333" style="132" customWidth="1"/>
    <col min="16153" max="16153" width="9.88405797101449" style="132" customWidth="1"/>
    <col min="16154" max="16154" width="8.44202898550725" style="132" customWidth="1"/>
    <col min="16155" max="16155" width="9.44202898550725" style="132" customWidth="1"/>
    <col min="16156" max="16156" width="12.5579710144928" style="132" customWidth="1"/>
    <col min="16157" max="16157" width="17.8840579710145" style="132" customWidth="1"/>
    <col min="16158" max="16158" width="10.8840579710145" style="132" customWidth="1"/>
    <col min="16159" max="16159" width="11.3333333333333" style="132" customWidth="1"/>
    <col min="16160" max="16160" width="9.44202898550725" style="132" customWidth="1"/>
    <col min="16161" max="16161" width="6.10869565217391" style="132" customWidth="1"/>
    <col min="16162" max="16162" width="8.88405797101449" style="132" customWidth="1"/>
    <col min="16163" max="16163" width="13.8840579710145" style="132" customWidth="1"/>
    <col min="16164" max="16164" width="10.3333333333333" style="132" customWidth="1"/>
    <col min="16165" max="16165" width="5.88405797101449" style="132" customWidth="1"/>
    <col min="16166" max="16166" width="11.4420289855072" style="132" customWidth="1"/>
    <col min="16167" max="16167" width="13.5579710144928" style="132" customWidth="1"/>
    <col min="16168" max="16168" width="19.1086956521739" style="132" customWidth="1"/>
    <col min="16169" max="16169" width="11.3333333333333" style="132" customWidth="1"/>
    <col min="16170" max="16170" width="17.4420289855072" style="132" customWidth="1"/>
    <col min="16171" max="16171" width="14.8840579710145" style="132" customWidth="1"/>
    <col min="16172" max="16172" width="25.3333333333333" style="132" customWidth="1"/>
    <col min="16173" max="16175" width="8.55797101449275" style="132" customWidth="1"/>
    <col min="16176" max="16176" width="7.55797101449275" style="132" customWidth="1"/>
    <col min="16177" max="16177" width="9.10869565217391" style="132"/>
    <col min="16178" max="16178" width="7.33333333333333" style="132" customWidth="1"/>
    <col min="16179" max="16179" width="15.4420289855072" style="132" customWidth="1"/>
    <col min="16180" max="16180" width="7.10869565217391" style="132" customWidth="1"/>
    <col min="16181" max="16181" width="14.3333333333333" style="132" customWidth="1"/>
    <col min="16182" max="16384" width="9.10869565217391" style="132"/>
  </cols>
  <sheetData>
    <row r="1" ht="15.15" spans="1:54">
      <c r="A1" s="134" t="s">
        <v>2898</v>
      </c>
      <c r="B1" s="134"/>
      <c r="C1" s="134"/>
      <c r="D1" s="135" t="s">
        <v>3135</v>
      </c>
      <c r="E1" s="135"/>
      <c r="F1" s="135"/>
      <c r="G1" s="164" t="s">
        <v>2899</v>
      </c>
      <c r="H1" s="164"/>
      <c r="I1" s="173"/>
      <c r="J1" s="134" t="s">
        <v>3136</v>
      </c>
      <c r="K1" s="134"/>
      <c r="L1" s="134"/>
      <c r="M1" s="134"/>
      <c r="N1" s="134"/>
      <c r="O1" s="173"/>
      <c r="P1" s="164" t="s">
        <v>3137</v>
      </c>
      <c r="Q1" s="164"/>
      <c r="R1" s="164"/>
      <c r="S1" s="194"/>
      <c r="T1" s="195" t="s">
        <v>3138</v>
      </c>
      <c r="U1" s="195"/>
      <c r="V1" s="195"/>
      <c r="W1" s="195"/>
      <c r="X1" s="195"/>
      <c r="Y1" s="203" t="s">
        <v>3139</v>
      </c>
      <c r="Z1" s="203"/>
      <c r="AA1" s="203"/>
      <c r="AB1" s="203"/>
      <c r="AC1" s="203"/>
      <c r="AD1" s="203"/>
      <c r="AE1" s="203"/>
      <c r="AF1" s="207" t="s">
        <v>3140</v>
      </c>
      <c r="AG1" s="207"/>
      <c r="AH1" s="207"/>
      <c r="AI1" s="207"/>
      <c r="AJ1" s="207"/>
      <c r="AK1" s="207"/>
      <c r="AL1" s="208" t="s">
        <v>3141</v>
      </c>
      <c r="AM1" s="208"/>
      <c r="AN1" s="208"/>
      <c r="AO1" s="208"/>
      <c r="AP1" s="209" t="s">
        <v>3142</v>
      </c>
      <c r="AQ1" s="209"/>
      <c r="AR1" s="209"/>
      <c r="AS1" s="209"/>
      <c r="AT1" s="163"/>
      <c r="AU1" s="163"/>
      <c r="AV1" s="134" t="s">
        <v>3143</v>
      </c>
      <c r="AW1" s="134"/>
      <c r="AX1" s="134"/>
      <c r="AY1" s="134"/>
      <c r="AZ1" s="134"/>
      <c r="BA1" s="134"/>
      <c r="BB1" s="212"/>
    </row>
    <row r="2" ht="45" customHeight="1" spans="1:54">
      <c r="A2" s="136" t="s">
        <v>3144</v>
      </c>
      <c r="B2" s="136" t="s">
        <v>3145</v>
      </c>
      <c r="C2" s="136" t="s">
        <v>3146</v>
      </c>
      <c r="D2" s="136" t="s">
        <v>3147</v>
      </c>
      <c r="E2" s="136" t="s">
        <v>3145</v>
      </c>
      <c r="F2" s="136" t="s">
        <v>3148</v>
      </c>
      <c r="G2" s="136" t="s">
        <v>3145</v>
      </c>
      <c r="H2" s="165" t="s">
        <v>2899</v>
      </c>
      <c r="I2" s="174"/>
      <c r="J2" s="175" t="s">
        <v>3149</v>
      </c>
      <c r="K2" s="176" t="s">
        <v>3150</v>
      </c>
      <c r="L2" s="176" t="s">
        <v>3151</v>
      </c>
      <c r="M2" s="176" t="s">
        <v>3152</v>
      </c>
      <c r="N2" s="186" t="s">
        <v>3153</v>
      </c>
      <c r="O2" s="174"/>
      <c r="P2" s="187" t="s">
        <v>3145</v>
      </c>
      <c r="Q2" s="136" t="s">
        <v>3137</v>
      </c>
      <c r="R2" s="196"/>
      <c r="S2" s="187" t="s">
        <v>3154</v>
      </c>
      <c r="T2" s="187" t="s">
        <v>2894</v>
      </c>
      <c r="U2" s="187"/>
      <c r="V2" s="136" t="s">
        <v>2901</v>
      </c>
      <c r="W2" s="136" t="s">
        <v>3155</v>
      </c>
      <c r="X2" s="136" t="s">
        <v>3156</v>
      </c>
      <c r="Y2" s="136" t="s">
        <v>2904</v>
      </c>
      <c r="Z2" s="136" t="s">
        <v>2905</v>
      </c>
      <c r="AA2" s="136" t="s">
        <v>2906</v>
      </c>
      <c r="AB2" s="136" t="s">
        <v>2908</v>
      </c>
      <c r="AC2" s="136" t="s">
        <v>2909</v>
      </c>
      <c r="AD2" s="136" t="s">
        <v>3157</v>
      </c>
      <c r="AE2" s="136" t="s">
        <v>3158</v>
      </c>
      <c r="AF2" s="136" t="s">
        <v>2912</v>
      </c>
      <c r="AG2" s="136" t="s">
        <v>2913</v>
      </c>
      <c r="AH2" s="136" t="s">
        <v>2914</v>
      </c>
      <c r="AI2" s="136" t="s">
        <v>2916</v>
      </c>
      <c r="AJ2" s="136" t="s">
        <v>2917</v>
      </c>
      <c r="AK2" s="136" t="s">
        <v>3159</v>
      </c>
      <c r="AL2" s="136" t="s">
        <v>2910</v>
      </c>
      <c r="AM2" s="136" t="s">
        <v>2911</v>
      </c>
      <c r="AN2" s="136" t="s">
        <v>2918</v>
      </c>
      <c r="AO2" s="136" t="s">
        <v>2919</v>
      </c>
      <c r="AP2" s="136" t="s">
        <v>3160</v>
      </c>
      <c r="AQ2" s="136" t="s">
        <v>3161</v>
      </c>
      <c r="AR2" s="136" t="s">
        <v>3162</v>
      </c>
      <c r="AS2" s="136" t="s">
        <v>3163</v>
      </c>
      <c r="AT2" s="163"/>
      <c r="AU2" s="163"/>
      <c r="AV2" s="136" t="s">
        <v>2894</v>
      </c>
      <c r="AW2" s="136" t="s">
        <v>3164</v>
      </c>
      <c r="AX2" s="136" t="s">
        <v>3165</v>
      </c>
      <c r="AY2" s="136" t="s">
        <v>3166</v>
      </c>
      <c r="AZ2" s="136" t="s">
        <v>3165</v>
      </c>
      <c r="BA2" s="136" t="s">
        <v>3167</v>
      </c>
      <c r="BB2" s="196" t="s">
        <v>3168</v>
      </c>
    </row>
    <row r="3" s="129" customFormat="1" spans="1:77">
      <c r="A3" s="137" t="s">
        <v>3169</v>
      </c>
      <c r="B3" s="137"/>
      <c r="C3" s="138" t="s">
        <v>3170</v>
      </c>
      <c r="D3" s="139" t="s">
        <v>3171</v>
      </c>
      <c r="E3" s="137" t="s">
        <v>3169</v>
      </c>
      <c r="F3" s="166" t="s">
        <v>3172</v>
      </c>
      <c r="G3" s="139" t="s">
        <v>3169</v>
      </c>
      <c r="H3" s="138" t="s">
        <v>3169</v>
      </c>
      <c r="I3" s="177"/>
      <c r="J3" s="178" t="s">
        <v>3171</v>
      </c>
      <c r="K3" s="137" t="s">
        <v>3171</v>
      </c>
      <c r="L3" s="137"/>
      <c r="M3" s="137" t="s">
        <v>3173</v>
      </c>
      <c r="N3" s="138"/>
      <c r="O3" s="177"/>
      <c r="P3" s="178" t="s">
        <v>3169</v>
      </c>
      <c r="Q3" s="137" t="s">
        <v>3170</v>
      </c>
      <c r="R3" s="138"/>
      <c r="S3" s="197"/>
      <c r="T3" s="178" t="s">
        <v>3169</v>
      </c>
      <c r="U3" s="178"/>
      <c r="V3" s="137" t="s">
        <v>3169</v>
      </c>
      <c r="W3" s="137" t="s">
        <v>3174</v>
      </c>
      <c r="X3" s="137" t="s">
        <v>508</v>
      </c>
      <c r="Y3" s="137" t="s">
        <v>3170</v>
      </c>
      <c r="Z3" s="137" t="s">
        <v>2921</v>
      </c>
      <c r="AA3" s="137" t="s">
        <v>3175</v>
      </c>
      <c r="AB3" s="137" t="s">
        <v>3175</v>
      </c>
      <c r="AC3" s="137" t="s">
        <v>3175</v>
      </c>
      <c r="AD3" s="137" t="s">
        <v>3171</v>
      </c>
      <c r="AE3" s="137" t="s">
        <v>3170</v>
      </c>
      <c r="AF3" s="137" t="s">
        <v>3170</v>
      </c>
      <c r="AG3" s="137" t="s">
        <v>2921</v>
      </c>
      <c r="AH3" s="137" t="s">
        <v>3175</v>
      </c>
      <c r="AI3" s="137" t="s">
        <v>3175</v>
      </c>
      <c r="AJ3" s="137" t="s">
        <v>3175</v>
      </c>
      <c r="AK3" s="137" t="s">
        <v>3171</v>
      </c>
      <c r="AL3" s="137" t="s">
        <v>3170</v>
      </c>
      <c r="AM3" s="137" t="s">
        <v>3170</v>
      </c>
      <c r="AN3" s="137" t="s">
        <v>3170</v>
      </c>
      <c r="AO3" s="137" t="s">
        <v>3170</v>
      </c>
      <c r="AP3" s="137"/>
      <c r="AQ3" s="137"/>
      <c r="AR3" s="137"/>
      <c r="AS3" s="137"/>
      <c r="AT3" s="163"/>
      <c r="AU3" s="163"/>
      <c r="AV3" s="137" t="s">
        <v>3169</v>
      </c>
      <c r="AW3" s="137" t="s">
        <v>3171</v>
      </c>
      <c r="AX3" s="137" t="s">
        <v>3170</v>
      </c>
      <c r="AY3" s="137"/>
      <c r="AZ3" s="137"/>
      <c r="BA3" s="137" t="s">
        <v>3176</v>
      </c>
      <c r="BB3" s="138" t="s">
        <v>3177</v>
      </c>
      <c r="BC3" s="132"/>
      <c r="BD3" s="132"/>
      <c r="BE3" s="132"/>
      <c r="BF3" s="132"/>
      <c r="BG3" s="132"/>
      <c r="BH3" s="132"/>
      <c r="BI3" s="132"/>
      <c r="BJ3" s="132"/>
      <c r="BK3" s="132"/>
      <c r="BL3" s="132"/>
      <c r="BM3" s="132"/>
      <c r="BN3" s="132"/>
      <c r="BO3" s="132"/>
      <c r="BP3" s="132"/>
      <c r="BQ3" s="132"/>
      <c r="BR3" s="132"/>
      <c r="BS3" s="132"/>
      <c r="BT3" s="132"/>
      <c r="BU3" s="132"/>
      <c r="BV3" s="132"/>
      <c r="BW3" s="132"/>
      <c r="BX3" s="132"/>
      <c r="BY3" s="132"/>
    </row>
    <row r="4" ht="15" customHeight="1" spans="1:54">
      <c r="A4" s="140" t="s">
        <v>3178</v>
      </c>
      <c r="B4" s="140"/>
      <c r="C4" s="140"/>
      <c r="D4" s="141" t="s">
        <v>3179</v>
      </c>
      <c r="E4" s="167"/>
      <c r="F4" s="168"/>
      <c r="G4" s="169" t="s">
        <v>3180</v>
      </c>
      <c r="H4" s="170"/>
      <c r="I4" s="179"/>
      <c r="J4" s="180" t="s">
        <v>3181</v>
      </c>
      <c r="K4" s="181"/>
      <c r="L4" s="181"/>
      <c r="M4" s="181"/>
      <c r="N4" s="181"/>
      <c r="O4" s="179"/>
      <c r="P4" s="170" t="s">
        <v>3182</v>
      </c>
      <c r="Q4" s="170"/>
      <c r="R4" s="170"/>
      <c r="S4" s="141" t="s">
        <v>3183</v>
      </c>
      <c r="T4" s="198"/>
      <c r="U4" s="198"/>
      <c r="V4" s="198"/>
      <c r="W4" s="198"/>
      <c r="X4" s="198"/>
      <c r="Y4" s="198"/>
      <c r="Z4" s="198"/>
      <c r="AA4" s="198"/>
      <c r="AB4" s="198"/>
      <c r="AC4" s="198"/>
      <c r="AD4" s="198"/>
      <c r="AE4" s="198"/>
      <c r="AF4" s="198"/>
      <c r="AG4" s="198"/>
      <c r="AH4" s="198"/>
      <c r="AI4" s="198"/>
      <c r="AJ4" s="198"/>
      <c r="AK4" s="198"/>
      <c r="AL4" s="198"/>
      <c r="AM4" s="198"/>
      <c r="AN4" s="198"/>
      <c r="AO4" s="198"/>
      <c r="AP4" s="198"/>
      <c r="AQ4" s="198"/>
      <c r="AR4" s="198"/>
      <c r="AS4" s="198"/>
      <c r="AT4" s="163"/>
      <c r="AU4" s="163"/>
      <c r="AV4" s="140" t="s">
        <v>3184</v>
      </c>
      <c r="AW4" s="140"/>
      <c r="AX4" s="140"/>
      <c r="AY4" s="140"/>
      <c r="AZ4" s="140"/>
      <c r="BA4" s="140"/>
      <c r="BB4" s="140"/>
    </row>
    <row r="5" s="130" customFormat="1" spans="1:54">
      <c r="A5" s="142" t="s">
        <v>2087</v>
      </c>
      <c r="B5" s="143" t="s">
        <v>238</v>
      </c>
      <c r="C5" s="144" t="s">
        <v>539</v>
      </c>
      <c r="D5" s="142" t="s">
        <v>3185</v>
      </c>
      <c r="E5" s="171" t="s">
        <v>2087</v>
      </c>
      <c r="F5" s="172" t="s">
        <v>238</v>
      </c>
      <c r="G5" s="172" t="s">
        <v>2087</v>
      </c>
      <c r="H5" s="172" t="s">
        <v>596</v>
      </c>
      <c r="I5" s="182"/>
      <c r="J5" s="1387" t="s">
        <v>203</v>
      </c>
      <c r="K5" s="183" t="s">
        <v>204</v>
      </c>
      <c r="L5" s="1398" t="s">
        <v>205</v>
      </c>
      <c r="M5" s="188">
        <v>12345</v>
      </c>
      <c r="N5" s="1399" t="s">
        <v>3083</v>
      </c>
      <c r="O5" s="190"/>
      <c r="P5" s="1400" t="s">
        <v>2930</v>
      </c>
      <c r="Q5" s="1400" t="s">
        <v>596</v>
      </c>
      <c r="R5" s="1400" t="s">
        <v>3137</v>
      </c>
      <c r="S5" s="1401" t="s">
        <v>3186</v>
      </c>
      <c r="T5" s="171" t="s">
        <v>3187</v>
      </c>
      <c r="U5" s="171" t="s">
        <v>3188</v>
      </c>
      <c r="V5" s="143" t="s">
        <v>596</v>
      </c>
      <c r="W5" s="143" t="s">
        <v>3189</v>
      </c>
      <c r="X5" s="143" t="s">
        <v>596</v>
      </c>
      <c r="Y5" s="171" t="s">
        <v>2933</v>
      </c>
      <c r="Z5" s="143">
        <v>0</v>
      </c>
      <c r="AA5" s="143"/>
      <c r="AB5" s="204">
        <v>1614.29</v>
      </c>
      <c r="AC5" s="204">
        <v>15114.29</v>
      </c>
      <c r="AD5" s="1402" t="s">
        <v>854</v>
      </c>
      <c r="AE5" s="143" t="s">
        <v>1744</v>
      </c>
      <c r="AF5" s="171" t="s">
        <v>2933</v>
      </c>
      <c r="AG5" s="204">
        <v>0</v>
      </c>
      <c r="AH5" s="143"/>
      <c r="AI5" s="204">
        <v>1614.29</v>
      </c>
      <c r="AJ5" s="204">
        <v>15114.29</v>
      </c>
      <c r="AK5" s="171" t="s">
        <v>854</v>
      </c>
      <c r="AL5" s="143" t="s">
        <v>3190</v>
      </c>
      <c r="AM5" s="143" t="s">
        <v>3191</v>
      </c>
      <c r="AN5" s="143" t="s">
        <v>3190</v>
      </c>
      <c r="AO5" s="143" t="s">
        <v>3191</v>
      </c>
      <c r="AP5" s="143">
        <v>12</v>
      </c>
      <c r="AQ5" s="143">
        <v>3</v>
      </c>
      <c r="AR5" s="143"/>
      <c r="AS5" s="143"/>
      <c r="AT5" s="163"/>
      <c r="AU5" s="163"/>
      <c r="AV5" s="210" t="s">
        <v>2930</v>
      </c>
      <c r="AW5" s="143">
        <v>2014</v>
      </c>
      <c r="AX5" s="143" t="s">
        <v>3192</v>
      </c>
      <c r="AY5" s="211" t="s">
        <v>3193</v>
      </c>
      <c r="AZ5" s="143" t="s">
        <v>554</v>
      </c>
      <c r="BA5" s="213">
        <v>5451</v>
      </c>
      <c r="BB5" s="143" t="s">
        <v>87</v>
      </c>
    </row>
    <row r="6" s="130" customFormat="1" spans="1:54">
      <c r="A6" s="142" t="s">
        <v>2930</v>
      </c>
      <c r="B6" s="143" t="s">
        <v>3194</v>
      </c>
      <c r="C6" s="144" t="s">
        <v>539</v>
      </c>
      <c r="D6" s="142" t="s">
        <v>3185</v>
      </c>
      <c r="E6" s="171" t="s">
        <v>3187</v>
      </c>
      <c r="F6" s="172" t="s">
        <v>3195</v>
      </c>
      <c r="G6" s="172" t="s">
        <v>2930</v>
      </c>
      <c r="H6" s="172" t="s">
        <v>596</v>
      </c>
      <c r="I6" s="182"/>
      <c r="J6" s="1387" t="s">
        <v>203</v>
      </c>
      <c r="K6" s="1402" t="s">
        <v>204</v>
      </c>
      <c r="L6" s="1398" t="s">
        <v>209</v>
      </c>
      <c r="M6" s="188">
        <v>12345</v>
      </c>
      <c r="N6" s="1399" t="s">
        <v>3083</v>
      </c>
      <c r="O6" s="190"/>
      <c r="P6" s="1400" t="s">
        <v>2087</v>
      </c>
      <c r="Q6" s="1400" t="s">
        <v>596</v>
      </c>
      <c r="R6" s="1400" t="s">
        <v>3137</v>
      </c>
      <c r="S6" s="1401" t="s">
        <v>3196</v>
      </c>
      <c r="T6" s="200" t="s">
        <v>2087</v>
      </c>
      <c r="U6" s="200" t="s">
        <v>238</v>
      </c>
      <c r="V6" s="202" t="s">
        <v>596</v>
      </c>
      <c r="W6" s="202" t="s">
        <v>3189</v>
      </c>
      <c r="X6" s="202" t="s">
        <v>596</v>
      </c>
      <c r="Y6" s="200" t="s">
        <v>2933</v>
      </c>
      <c r="Z6" s="202">
        <v>0.07</v>
      </c>
      <c r="AA6" s="202"/>
      <c r="AB6" s="205">
        <v>2400</v>
      </c>
      <c r="AC6" s="205">
        <v>21396</v>
      </c>
      <c r="AD6" s="1402" t="s">
        <v>854</v>
      </c>
      <c r="AE6" s="143" t="s">
        <v>1744</v>
      </c>
      <c r="AF6" s="171" t="s">
        <v>2933</v>
      </c>
      <c r="AG6" s="143">
        <v>0.07</v>
      </c>
      <c r="AH6" s="143"/>
      <c r="AI6" s="205">
        <v>2400</v>
      </c>
      <c r="AJ6" s="205">
        <v>21396</v>
      </c>
      <c r="AK6" s="171" t="s">
        <v>854</v>
      </c>
      <c r="AL6" s="143"/>
      <c r="AM6" s="143" t="s">
        <v>3197</v>
      </c>
      <c r="AN6" s="143"/>
      <c r="AO6" s="143" t="s">
        <v>3197</v>
      </c>
      <c r="AP6" s="143">
        <v>12</v>
      </c>
      <c r="AQ6" s="143">
        <v>3</v>
      </c>
      <c r="AR6" s="143"/>
      <c r="AS6" s="143"/>
      <c r="AT6" s="163"/>
      <c r="AU6" s="163"/>
      <c r="AV6" s="210"/>
      <c r="AW6" s="143"/>
      <c r="AX6" s="143"/>
      <c r="AY6" s="211"/>
      <c r="AZ6" s="143"/>
      <c r="BA6" s="143"/>
      <c r="BB6" s="143"/>
    </row>
    <row r="7" s="130" customFormat="1" spans="1:69">
      <c r="A7" s="132"/>
      <c r="B7" s="132"/>
      <c r="C7" s="132"/>
      <c r="D7" s="132"/>
      <c r="E7" s="132"/>
      <c r="F7" s="132"/>
      <c r="G7" s="132"/>
      <c r="H7" s="132"/>
      <c r="I7" s="182"/>
      <c r="J7" s="1387" t="s">
        <v>203</v>
      </c>
      <c r="K7" s="183" t="s">
        <v>204</v>
      </c>
      <c r="L7" s="1398" t="s">
        <v>213</v>
      </c>
      <c r="M7" s="188">
        <v>12345</v>
      </c>
      <c r="N7" s="1399" t="s">
        <v>3083</v>
      </c>
      <c r="O7" s="192"/>
      <c r="P7" s="1400" t="s">
        <v>2310</v>
      </c>
      <c r="Q7" s="1400" t="s">
        <v>596</v>
      </c>
      <c r="R7" s="1400" t="s">
        <v>3137</v>
      </c>
      <c r="S7" s="1401" t="s">
        <v>3186</v>
      </c>
      <c r="T7" s="171" t="s">
        <v>2310</v>
      </c>
      <c r="U7" s="171" t="s">
        <v>412</v>
      </c>
      <c r="V7" s="143" t="s">
        <v>596</v>
      </c>
      <c r="W7" s="143" t="s">
        <v>3189</v>
      </c>
      <c r="X7" s="143" t="s">
        <v>596</v>
      </c>
      <c r="Y7" s="171" t="s">
        <v>2933</v>
      </c>
      <c r="Z7" s="143">
        <v>0</v>
      </c>
      <c r="AA7" s="143"/>
      <c r="AB7" s="204">
        <v>0</v>
      </c>
      <c r="AC7" s="204">
        <v>0</v>
      </c>
      <c r="AD7" s="1402" t="s">
        <v>854</v>
      </c>
      <c r="AE7" s="143" t="s">
        <v>1744</v>
      </c>
      <c r="AF7" s="171" t="s">
        <v>2933</v>
      </c>
      <c r="AG7" s="204">
        <v>0</v>
      </c>
      <c r="AH7" s="143"/>
      <c r="AI7" s="204"/>
      <c r="AJ7" s="204"/>
      <c r="AK7" s="171" t="s">
        <v>854</v>
      </c>
      <c r="AL7" s="143" t="s">
        <v>3197</v>
      </c>
      <c r="AM7" s="143" t="s">
        <v>3197</v>
      </c>
      <c r="AN7" s="143" t="s">
        <v>3197</v>
      </c>
      <c r="AO7" s="143" t="s">
        <v>3197</v>
      </c>
      <c r="AP7" s="143">
        <v>12</v>
      </c>
      <c r="AQ7" s="143">
        <v>3</v>
      </c>
      <c r="AR7" s="143"/>
      <c r="AS7" s="14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row>
    <row r="8" s="130" customFormat="1" spans="1:69">
      <c r="A8" s="132"/>
      <c r="B8" s="132"/>
      <c r="C8" s="132"/>
      <c r="D8" s="132"/>
      <c r="E8" s="132"/>
      <c r="F8" s="132"/>
      <c r="G8" s="132"/>
      <c r="H8" s="132"/>
      <c r="I8" s="185"/>
      <c r="J8" s="1387" t="s">
        <v>203</v>
      </c>
      <c r="K8" s="1402" t="s">
        <v>204</v>
      </c>
      <c r="L8" s="1398" t="s">
        <v>217</v>
      </c>
      <c r="M8" s="188">
        <v>12345</v>
      </c>
      <c r="N8" s="1399" t="s">
        <v>3083</v>
      </c>
      <c r="O8" s="193"/>
      <c r="P8" s="1400" t="s">
        <v>2312</v>
      </c>
      <c r="Q8" s="1400" t="s">
        <v>596</v>
      </c>
      <c r="R8" s="1400" t="s">
        <v>3137</v>
      </c>
      <c r="S8" s="1401" t="s">
        <v>3186</v>
      </c>
      <c r="T8" s="1400" t="s">
        <v>2312</v>
      </c>
      <c r="U8" s="171" t="s">
        <v>332</v>
      </c>
      <c r="V8" s="143" t="s">
        <v>596</v>
      </c>
      <c r="W8" s="143" t="s">
        <v>3189</v>
      </c>
      <c r="X8" s="143" t="s">
        <v>596</v>
      </c>
      <c r="Y8" s="171" t="s">
        <v>2933</v>
      </c>
      <c r="Z8" s="143">
        <v>0</v>
      </c>
      <c r="AA8" s="133"/>
      <c r="AB8" s="204">
        <v>0</v>
      </c>
      <c r="AC8" s="204">
        <v>0</v>
      </c>
      <c r="AD8" s="1402" t="s">
        <v>854</v>
      </c>
      <c r="AE8" s="133"/>
      <c r="AF8" s="171" t="s">
        <v>2933</v>
      </c>
      <c r="AG8" s="204">
        <v>0</v>
      </c>
      <c r="AH8" s="133"/>
      <c r="AI8" s="133"/>
      <c r="AJ8" s="133"/>
      <c r="AK8" s="171" t="s">
        <v>854</v>
      </c>
      <c r="AL8" s="143" t="s">
        <v>3197</v>
      </c>
      <c r="AM8" s="143" t="s">
        <v>3197</v>
      </c>
      <c r="AN8" s="143" t="s">
        <v>3197</v>
      </c>
      <c r="AO8" s="143" t="s">
        <v>3197</v>
      </c>
      <c r="AP8" s="143">
        <v>12</v>
      </c>
      <c r="AQ8" s="143">
        <v>3</v>
      </c>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row>
    <row r="9" s="130" customFormat="1" spans="1:69">
      <c r="A9" s="132"/>
      <c r="B9" s="132"/>
      <c r="C9" s="132"/>
      <c r="D9" s="132"/>
      <c r="E9" s="132"/>
      <c r="F9" s="132"/>
      <c r="G9" s="132"/>
      <c r="H9" s="132"/>
      <c r="I9" s="185"/>
      <c r="J9" s="1387" t="s">
        <v>203</v>
      </c>
      <c r="K9" s="1402" t="s">
        <v>204</v>
      </c>
      <c r="L9" s="1398" t="s">
        <v>221</v>
      </c>
      <c r="M9" s="188">
        <v>12345</v>
      </c>
      <c r="N9" s="1399" t="s">
        <v>3083</v>
      </c>
      <c r="O9" s="193"/>
      <c r="P9" s="1400" t="s">
        <v>2314</v>
      </c>
      <c r="Q9" s="1400" t="s">
        <v>596</v>
      </c>
      <c r="R9" s="1400" t="s">
        <v>3137</v>
      </c>
      <c r="S9" s="1401" t="s">
        <v>3186</v>
      </c>
      <c r="T9" s="1400" t="s">
        <v>2314</v>
      </c>
      <c r="U9" s="171" t="s">
        <v>2368</v>
      </c>
      <c r="V9" s="143" t="s">
        <v>596</v>
      </c>
      <c r="W9" s="143" t="s">
        <v>3189</v>
      </c>
      <c r="X9" s="143" t="s">
        <v>596</v>
      </c>
      <c r="Y9" s="171" t="s">
        <v>2933</v>
      </c>
      <c r="Z9" s="143">
        <v>0</v>
      </c>
      <c r="AA9" s="133"/>
      <c r="AB9" s="204">
        <v>0</v>
      </c>
      <c r="AC9" s="204">
        <v>0</v>
      </c>
      <c r="AD9" s="1402" t="s">
        <v>854</v>
      </c>
      <c r="AE9" s="133"/>
      <c r="AF9" s="171" t="s">
        <v>2933</v>
      </c>
      <c r="AG9" s="204">
        <v>0</v>
      </c>
      <c r="AH9" s="133"/>
      <c r="AI9" s="133"/>
      <c r="AJ9" s="133"/>
      <c r="AK9" s="171" t="s">
        <v>854</v>
      </c>
      <c r="AL9" s="143" t="s">
        <v>3197</v>
      </c>
      <c r="AM9" s="143" t="s">
        <v>3197</v>
      </c>
      <c r="AN9" s="143" t="s">
        <v>3197</v>
      </c>
      <c r="AO9" s="143" t="s">
        <v>3197</v>
      </c>
      <c r="AP9" s="143">
        <v>12</v>
      </c>
      <c r="AQ9" s="143">
        <v>3</v>
      </c>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row>
    <row r="10" spans="9:69">
      <c r="I10" s="132"/>
      <c r="J10" s="1387" t="s">
        <v>203</v>
      </c>
      <c r="K10" s="1402" t="s">
        <v>204</v>
      </c>
      <c r="L10" s="1398" t="s">
        <v>225</v>
      </c>
      <c r="M10" s="188">
        <v>12345</v>
      </c>
      <c r="N10" s="1399" t="s">
        <v>3083</v>
      </c>
      <c r="P10" s="1400" t="s">
        <v>2316</v>
      </c>
      <c r="Q10" s="1400" t="s">
        <v>596</v>
      </c>
      <c r="R10" s="1400" t="s">
        <v>3137</v>
      </c>
      <c r="S10" s="1401" t="s">
        <v>3186</v>
      </c>
      <c r="T10" s="1400" t="s">
        <v>2316</v>
      </c>
      <c r="U10" s="171" t="s">
        <v>400</v>
      </c>
      <c r="V10" s="143" t="s">
        <v>596</v>
      </c>
      <c r="W10" s="143" t="s">
        <v>3189</v>
      </c>
      <c r="X10" s="143" t="s">
        <v>596</v>
      </c>
      <c r="Y10" s="171" t="s">
        <v>2933</v>
      </c>
      <c r="Z10" s="143">
        <v>0</v>
      </c>
      <c r="AA10" s="133"/>
      <c r="AB10" s="204">
        <v>0</v>
      </c>
      <c r="AC10" s="204">
        <v>0</v>
      </c>
      <c r="AD10" s="1402" t="s">
        <v>854</v>
      </c>
      <c r="AE10" s="133"/>
      <c r="AF10" s="171" t="s">
        <v>2933</v>
      </c>
      <c r="AG10" s="204">
        <v>0</v>
      </c>
      <c r="AH10" s="133"/>
      <c r="AI10" s="133"/>
      <c r="AJ10" s="133"/>
      <c r="AK10" s="171" t="s">
        <v>854</v>
      </c>
      <c r="AL10" s="143" t="s">
        <v>3197</v>
      </c>
      <c r="AM10" s="143" t="s">
        <v>3197</v>
      </c>
      <c r="AN10" s="143" t="s">
        <v>3197</v>
      </c>
      <c r="AO10" s="143" t="s">
        <v>3197</v>
      </c>
      <c r="AP10" s="143">
        <v>12</v>
      </c>
      <c r="AQ10" s="143">
        <v>3</v>
      </c>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row>
    <row r="11" spans="9:69">
      <c r="I11" s="132"/>
      <c r="J11" s="1387" t="s">
        <v>203</v>
      </c>
      <c r="K11" s="1402" t="s">
        <v>204</v>
      </c>
      <c r="L11" s="1398" t="s">
        <v>229</v>
      </c>
      <c r="M11" s="188">
        <v>12345</v>
      </c>
      <c r="N11" s="1399" t="s">
        <v>3083</v>
      </c>
      <c r="P11" s="1400" t="s">
        <v>2317</v>
      </c>
      <c r="Q11" s="1400" t="s">
        <v>596</v>
      </c>
      <c r="R11" s="1400" t="s">
        <v>3137</v>
      </c>
      <c r="S11" s="1401" t="s">
        <v>3186</v>
      </c>
      <c r="T11" s="1400" t="s">
        <v>2317</v>
      </c>
      <c r="U11" s="171" t="s">
        <v>404</v>
      </c>
      <c r="V11" s="143" t="s">
        <v>596</v>
      </c>
      <c r="W11" s="143" t="s">
        <v>3189</v>
      </c>
      <c r="X11" s="143" t="s">
        <v>596</v>
      </c>
      <c r="Y11" s="171" t="s">
        <v>2933</v>
      </c>
      <c r="Z11" s="143">
        <v>0</v>
      </c>
      <c r="AA11" s="133"/>
      <c r="AB11" s="204">
        <v>0</v>
      </c>
      <c r="AC11" s="204">
        <v>0</v>
      </c>
      <c r="AD11" s="1402" t="s">
        <v>854</v>
      </c>
      <c r="AE11" s="133"/>
      <c r="AF11" s="171" t="s">
        <v>2933</v>
      </c>
      <c r="AG11" s="204">
        <v>0</v>
      </c>
      <c r="AH11" s="133"/>
      <c r="AI11" s="133"/>
      <c r="AJ11" s="133"/>
      <c r="AK11" s="171" t="s">
        <v>854</v>
      </c>
      <c r="AL11" s="143" t="s">
        <v>3197</v>
      </c>
      <c r="AM11" s="143" t="s">
        <v>3197</v>
      </c>
      <c r="AN11" s="143" t="s">
        <v>3197</v>
      </c>
      <c r="AO11" s="143" t="s">
        <v>3197</v>
      </c>
      <c r="AP11" s="143">
        <v>12</v>
      </c>
      <c r="AQ11" s="143">
        <v>3</v>
      </c>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row>
    <row r="12" spans="9:69">
      <c r="I12" s="132"/>
      <c r="J12" s="1387" t="s">
        <v>203</v>
      </c>
      <c r="K12" s="1402" t="s">
        <v>204</v>
      </c>
      <c r="L12" s="1398" t="s">
        <v>233</v>
      </c>
      <c r="M12" s="188">
        <v>12345</v>
      </c>
      <c r="N12" s="1399" t="s">
        <v>3083</v>
      </c>
      <c r="P12" s="1400" t="s">
        <v>2319</v>
      </c>
      <c r="Q12" s="1400" t="s">
        <v>596</v>
      </c>
      <c r="R12" s="1400" t="s">
        <v>3137</v>
      </c>
      <c r="S12" s="1401" t="s">
        <v>3186</v>
      </c>
      <c r="T12" s="1400" t="s">
        <v>2319</v>
      </c>
      <c r="U12" s="171" t="s">
        <v>2340</v>
      </c>
      <c r="V12" s="143" t="s">
        <v>596</v>
      </c>
      <c r="W12" s="143" t="s">
        <v>3189</v>
      </c>
      <c r="X12" s="143" t="s">
        <v>596</v>
      </c>
      <c r="Y12" s="171" t="s">
        <v>2933</v>
      </c>
      <c r="Z12" s="143">
        <v>0</v>
      </c>
      <c r="AA12" s="133"/>
      <c r="AB12" s="204">
        <v>0</v>
      </c>
      <c r="AC12" s="204">
        <v>0</v>
      </c>
      <c r="AD12" s="1402" t="s">
        <v>854</v>
      </c>
      <c r="AE12" s="133"/>
      <c r="AF12" s="171" t="s">
        <v>2933</v>
      </c>
      <c r="AG12" s="204">
        <v>0</v>
      </c>
      <c r="AH12" s="133"/>
      <c r="AI12" s="133"/>
      <c r="AJ12" s="133"/>
      <c r="AK12" s="171" t="s">
        <v>854</v>
      </c>
      <c r="AL12" s="143" t="s">
        <v>3197</v>
      </c>
      <c r="AM12" s="143" t="s">
        <v>3197</v>
      </c>
      <c r="AN12" s="143" t="s">
        <v>3197</v>
      </c>
      <c r="AO12" s="143" t="s">
        <v>3197</v>
      </c>
      <c r="AP12" s="143">
        <v>12</v>
      </c>
      <c r="AQ12" s="143">
        <v>3</v>
      </c>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row>
    <row r="13" spans="9:69">
      <c r="I13" s="132"/>
      <c r="J13" s="1387" t="s">
        <v>203</v>
      </c>
      <c r="K13" s="1402" t="s">
        <v>204</v>
      </c>
      <c r="L13" s="1398" t="s">
        <v>237</v>
      </c>
      <c r="M13" s="188">
        <v>12345</v>
      </c>
      <c r="N13" s="1399" t="s">
        <v>3083</v>
      </c>
      <c r="P13" s="1400" t="s">
        <v>2321</v>
      </c>
      <c r="Q13" s="1400" t="s">
        <v>596</v>
      </c>
      <c r="R13" s="1400" t="s">
        <v>3137</v>
      </c>
      <c r="S13" s="1401" t="s">
        <v>3186</v>
      </c>
      <c r="T13" s="1400" t="s">
        <v>2321</v>
      </c>
      <c r="U13" s="171" t="s">
        <v>358</v>
      </c>
      <c r="V13" s="143" t="s">
        <v>596</v>
      </c>
      <c r="W13" s="143" t="s">
        <v>3189</v>
      </c>
      <c r="X13" s="143" t="s">
        <v>596</v>
      </c>
      <c r="Y13" s="171" t="s">
        <v>2933</v>
      </c>
      <c r="Z13" s="143">
        <v>0</v>
      </c>
      <c r="AA13" s="133"/>
      <c r="AB13" s="204">
        <v>0</v>
      </c>
      <c r="AC13" s="204">
        <v>0</v>
      </c>
      <c r="AD13" s="1402" t="s">
        <v>854</v>
      </c>
      <c r="AE13" s="133"/>
      <c r="AF13" s="171" t="s">
        <v>2933</v>
      </c>
      <c r="AG13" s="204">
        <v>0</v>
      </c>
      <c r="AH13" s="133"/>
      <c r="AI13" s="133"/>
      <c r="AJ13" s="133"/>
      <c r="AK13" s="171" t="s">
        <v>854</v>
      </c>
      <c r="AL13" s="143" t="s">
        <v>3197</v>
      </c>
      <c r="AM13" s="143" t="s">
        <v>3197</v>
      </c>
      <c r="AN13" s="143" t="s">
        <v>3197</v>
      </c>
      <c r="AO13" s="143" t="s">
        <v>3197</v>
      </c>
      <c r="AP13" s="143">
        <v>12</v>
      </c>
      <c r="AQ13" s="143">
        <v>3</v>
      </c>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c r="BN13" s="133"/>
      <c r="BO13" s="133"/>
      <c r="BP13" s="133"/>
      <c r="BQ13" s="133"/>
    </row>
    <row r="14" spans="9:69">
      <c r="I14" s="132"/>
      <c r="J14" s="1387" t="s">
        <v>203</v>
      </c>
      <c r="K14" s="183" t="s">
        <v>204</v>
      </c>
      <c r="L14" s="1398" t="s">
        <v>241</v>
      </c>
      <c r="M14" s="188">
        <v>12345</v>
      </c>
      <c r="N14" s="1399" t="s">
        <v>3083</v>
      </c>
      <c r="P14" s="1400" t="s">
        <v>2323</v>
      </c>
      <c r="Q14" s="1400" t="s">
        <v>596</v>
      </c>
      <c r="R14" s="1400" t="s">
        <v>3137</v>
      </c>
      <c r="S14" s="1401" t="s">
        <v>3186</v>
      </c>
      <c r="T14" s="1400" t="s">
        <v>2323</v>
      </c>
      <c r="U14" s="171" t="s">
        <v>273</v>
      </c>
      <c r="V14" s="143" t="s">
        <v>596</v>
      </c>
      <c r="W14" s="143" t="s">
        <v>3189</v>
      </c>
      <c r="X14" s="143" t="s">
        <v>596</v>
      </c>
      <c r="Y14" s="171" t="s">
        <v>2933</v>
      </c>
      <c r="Z14" s="143">
        <v>0</v>
      </c>
      <c r="AA14" s="133"/>
      <c r="AB14" s="204">
        <v>0</v>
      </c>
      <c r="AC14" s="204">
        <v>0</v>
      </c>
      <c r="AD14" s="1402" t="s">
        <v>854</v>
      </c>
      <c r="AE14" s="133"/>
      <c r="AF14" s="171" t="s">
        <v>2933</v>
      </c>
      <c r="AG14" s="204">
        <v>0</v>
      </c>
      <c r="AH14" s="133"/>
      <c r="AI14" s="133"/>
      <c r="AJ14" s="133"/>
      <c r="AK14" s="171" t="s">
        <v>854</v>
      </c>
      <c r="AL14" s="143" t="s">
        <v>3197</v>
      </c>
      <c r="AM14" s="143" t="s">
        <v>3197</v>
      </c>
      <c r="AN14" s="143" t="s">
        <v>3197</v>
      </c>
      <c r="AO14" s="143" t="s">
        <v>3197</v>
      </c>
      <c r="AP14" s="143">
        <v>12</v>
      </c>
      <c r="AQ14" s="143">
        <v>3</v>
      </c>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row>
    <row r="15" spans="9:69">
      <c r="I15" s="132"/>
      <c r="J15" s="1387" t="s">
        <v>203</v>
      </c>
      <c r="K15" s="1402" t="s">
        <v>204</v>
      </c>
      <c r="L15" s="1398" t="s">
        <v>245</v>
      </c>
      <c r="M15" s="188">
        <v>12345</v>
      </c>
      <c r="N15" s="1399" t="s">
        <v>3083</v>
      </c>
      <c r="P15" s="1400" t="s">
        <v>2325</v>
      </c>
      <c r="Q15" s="1400" t="s">
        <v>596</v>
      </c>
      <c r="R15" s="1400" t="s">
        <v>3137</v>
      </c>
      <c r="S15" s="1401" t="s">
        <v>3186</v>
      </c>
      <c r="T15" s="1400" t="s">
        <v>2325</v>
      </c>
      <c r="U15" s="171" t="s">
        <v>348</v>
      </c>
      <c r="V15" s="143" t="s">
        <v>596</v>
      </c>
      <c r="W15" s="143" t="s">
        <v>3189</v>
      </c>
      <c r="X15" s="143" t="s">
        <v>596</v>
      </c>
      <c r="Y15" s="171" t="s">
        <v>2933</v>
      </c>
      <c r="Z15" s="143">
        <v>0</v>
      </c>
      <c r="AA15" s="133"/>
      <c r="AB15" s="204">
        <v>0</v>
      </c>
      <c r="AC15" s="204">
        <v>0</v>
      </c>
      <c r="AD15" s="1402" t="s">
        <v>854</v>
      </c>
      <c r="AE15" s="133"/>
      <c r="AF15" s="171" t="s">
        <v>2933</v>
      </c>
      <c r="AG15" s="204">
        <v>0</v>
      </c>
      <c r="AH15" s="133"/>
      <c r="AI15" s="133"/>
      <c r="AJ15" s="133"/>
      <c r="AK15" s="171" t="s">
        <v>854</v>
      </c>
      <c r="AL15" s="143" t="s">
        <v>3197</v>
      </c>
      <c r="AM15" s="143" t="s">
        <v>3197</v>
      </c>
      <c r="AN15" s="143" t="s">
        <v>3197</v>
      </c>
      <c r="AO15" s="143" t="s">
        <v>3197</v>
      </c>
      <c r="AP15" s="143">
        <v>12</v>
      </c>
      <c r="AQ15" s="143">
        <v>3</v>
      </c>
      <c r="AR15" s="133"/>
      <c r="AS15" s="133"/>
      <c r="AT15" s="133"/>
      <c r="AU15" s="133"/>
      <c r="AV15" s="133"/>
      <c r="AW15" s="133"/>
      <c r="AX15" s="133"/>
      <c r="AY15" s="133"/>
      <c r="AZ15" s="133"/>
      <c r="BA15" s="133"/>
      <c r="BB15" s="133"/>
      <c r="BC15" s="133"/>
      <c r="BD15" s="133"/>
      <c r="BE15" s="133"/>
      <c r="BF15" s="133"/>
      <c r="BG15" s="133"/>
      <c r="BH15" s="133"/>
      <c r="BI15" s="133"/>
      <c r="BJ15" s="133"/>
      <c r="BK15" s="133"/>
      <c r="BL15" s="133"/>
      <c r="BM15" s="133"/>
      <c r="BN15" s="133"/>
      <c r="BO15" s="133"/>
      <c r="BP15" s="133"/>
      <c r="BQ15" s="133"/>
    </row>
    <row r="16" spans="9:69">
      <c r="I16" s="132"/>
      <c r="J16" s="1387" t="s">
        <v>203</v>
      </c>
      <c r="K16" s="183" t="s">
        <v>204</v>
      </c>
      <c r="L16" s="1398" t="s">
        <v>249</v>
      </c>
      <c r="M16" s="188">
        <v>12345</v>
      </c>
      <c r="N16" s="1399" t="s">
        <v>3083</v>
      </c>
      <c r="P16" s="1400" t="s">
        <v>2327</v>
      </c>
      <c r="Q16" s="1400" t="s">
        <v>596</v>
      </c>
      <c r="R16" s="1400" t="s">
        <v>3137</v>
      </c>
      <c r="S16" s="1401" t="s">
        <v>3186</v>
      </c>
      <c r="T16" s="1400" t="s">
        <v>2327</v>
      </c>
      <c r="U16" s="171" t="s">
        <v>291</v>
      </c>
      <c r="V16" s="143" t="s">
        <v>596</v>
      </c>
      <c r="W16" s="143" t="s">
        <v>3189</v>
      </c>
      <c r="X16" s="143" t="s">
        <v>596</v>
      </c>
      <c r="Y16" s="171" t="s">
        <v>2933</v>
      </c>
      <c r="Z16" s="143">
        <v>0</v>
      </c>
      <c r="AA16" s="133"/>
      <c r="AB16" s="204">
        <v>0</v>
      </c>
      <c r="AC16" s="204">
        <v>0</v>
      </c>
      <c r="AD16" s="1402" t="s">
        <v>854</v>
      </c>
      <c r="AE16" s="133"/>
      <c r="AF16" s="171" t="s">
        <v>2933</v>
      </c>
      <c r="AG16" s="204">
        <v>0</v>
      </c>
      <c r="AH16" s="133"/>
      <c r="AI16" s="133"/>
      <c r="AJ16" s="133"/>
      <c r="AK16" s="171" t="s">
        <v>854</v>
      </c>
      <c r="AL16" s="143" t="s">
        <v>3197</v>
      </c>
      <c r="AM16" s="143" t="s">
        <v>3197</v>
      </c>
      <c r="AN16" s="143" t="s">
        <v>3197</v>
      </c>
      <c r="AO16" s="143" t="s">
        <v>3197</v>
      </c>
      <c r="AP16" s="143">
        <v>12</v>
      </c>
      <c r="AQ16" s="143">
        <v>3</v>
      </c>
      <c r="AR16" s="133"/>
      <c r="AS16" s="133"/>
      <c r="AT16" s="133"/>
      <c r="AU16" s="133"/>
      <c r="AV16" s="133"/>
      <c r="AW16" s="133"/>
      <c r="AX16" s="133"/>
      <c r="AY16" s="133"/>
      <c r="AZ16" s="133"/>
      <c r="BA16" s="133"/>
      <c r="BB16" s="133"/>
      <c r="BC16" s="133"/>
      <c r="BD16" s="133"/>
      <c r="BE16" s="133"/>
      <c r="BF16" s="133"/>
      <c r="BG16" s="133"/>
      <c r="BH16" s="133"/>
      <c r="BI16" s="133"/>
      <c r="BJ16" s="133"/>
      <c r="BK16" s="133"/>
      <c r="BL16" s="133"/>
      <c r="BM16" s="133"/>
      <c r="BN16" s="133"/>
      <c r="BO16" s="133"/>
      <c r="BP16" s="133"/>
      <c r="BQ16" s="133"/>
    </row>
    <row r="17" spans="9:69">
      <c r="I17" s="132"/>
      <c r="J17" s="1387" t="s">
        <v>203</v>
      </c>
      <c r="K17" s="1402" t="s">
        <v>204</v>
      </c>
      <c r="L17" s="1398" t="s">
        <v>253</v>
      </c>
      <c r="M17" s="188">
        <v>12345</v>
      </c>
      <c r="N17" s="1399" t="s">
        <v>3083</v>
      </c>
      <c r="P17" s="1400" t="s">
        <v>2377</v>
      </c>
      <c r="Q17" s="1400" t="s">
        <v>596</v>
      </c>
      <c r="R17" s="1400" t="s">
        <v>3137</v>
      </c>
      <c r="S17" s="1401" t="s">
        <v>3186</v>
      </c>
      <c r="T17" s="1400" t="s">
        <v>2377</v>
      </c>
      <c r="U17" s="171" t="s">
        <v>2462</v>
      </c>
      <c r="V17" s="143" t="s">
        <v>596</v>
      </c>
      <c r="W17" s="143" t="s">
        <v>3189</v>
      </c>
      <c r="X17" s="143" t="s">
        <v>596</v>
      </c>
      <c r="Y17" s="171" t="s">
        <v>2933</v>
      </c>
      <c r="Z17" s="143">
        <v>0</v>
      </c>
      <c r="AA17" s="133"/>
      <c r="AB17" s="204">
        <v>0</v>
      </c>
      <c r="AC17" s="204">
        <v>0</v>
      </c>
      <c r="AD17" s="1402" t="s">
        <v>854</v>
      </c>
      <c r="AE17" s="133"/>
      <c r="AF17" s="171" t="s">
        <v>2933</v>
      </c>
      <c r="AG17" s="204">
        <v>0</v>
      </c>
      <c r="AH17" s="133"/>
      <c r="AI17" s="133"/>
      <c r="AJ17" s="133"/>
      <c r="AK17" s="171" t="s">
        <v>854</v>
      </c>
      <c r="AL17" s="143" t="s">
        <v>3197</v>
      </c>
      <c r="AM17" s="143" t="s">
        <v>3197</v>
      </c>
      <c r="AN17" s="143" t="s">
        <v>3197</v>
      </c>
      <c r="AO17" s="143" t="s">
        <v>3197</v>
      </c>
      <c r="AP17" s="143">
        <v>12</v>
      </c>
      <c r="AQ17" s="143">
        <v>3</v>
      </c>
      <c r="AR17" s="133"/>
      <c r="AS17" s="133"/>
      <c r="AT17" s="133"/>
      <c r="AU17" s="133"/>
      <c r="AV17" s="133"/>
      <c r="AW17" s="133"/>
      <c r="AX17" s="133"/>
      <c r="AY17" s="133"/>
      <c r="AZ17" s="133"/>
      <c r="BA17" s="133"/>
      <c r="BB17" s="133"/>
      <c r="BC17" s="133"/>
      <c r="BD17" s="133"/>
      <c r="BE17" s="133"/>
      <c r="BF17" s="133"/>
      <c r="BG17" s="133"/>
      <c r="BH17" s="133"/>
      <c r="BI17" s="133"/>
      <c r="BJ17" s="133"/>
      <c r="BK17" s="133"/>
      <c r="BL17" s="133"/>
      <c r="BM17" s="133"/>
      <c r="BN17" s="133"/>
      <c r="BO17" s="133"/>
      <c r="BP17" s="133"/>
      <c r="BQ17" s="133"/>
    </row>
    <row r="18" ht="12.75" customHeight="1" spans="9:69">
      <c r="I18" s="132"/>
      <c r="J18" s="1387" t="s">
        <v>203</v>
      </c>
      <c r="K18" s="1402" t="s">
        <v>204</v>
      </c>
      <c r="L18" s="1398" t="s">
        <v>257</v>
      </c>
      <c r="M18" s="188">
        <v>12345</v>
      </c>
      <c r="N18" s="1399" t="s">
        <v>3083</v>
      </c>
      <c r="P18" s="1400" t="s">
        <v>2117</v>
      </c>
      <c r="Q18" s="1400" t="s">
        <v>596</v>
      </c>
      <c r="R18" s="1400" t="s">
        <v>3137</v>
      </c>
      <c r="S18" s="1401" t="s">
        <v>3186</v>
      </c>
      <c r="T18" s="1400" t="s">
        <v>2117</v>
      </c>
      <c r="U18" s="171" t="s">
        <v>386</v>
      </c>
      <c r="V18" s="143" t="s">
        <v>596</v>
      </c>
      <c r="W18" s="143" t="s">
        <v>3189</v>
      </c>
      <c r="X18" s="143" t="s">
        <v>596</v>
      </c>
      <c r="Y18" s="171" t="s">
        <v>2933</v>
      </c>
      <c r="Z18" s="143">
        <v>0</v>
      </c>
      <c r="AA18" s="133"/>
      <c r="AB18" s="204">
        <v>0</v>
      </c>
      <c r="AC18" s="204">
        <v>0</v>
      </c>
      <c r="AD18" s="1402" t="s">
        <v>854</v>
      </c>
      <c r="AE18" s="133"/>
      <c r="AF18" s="171" t="s">
        <v>2933</v>
      </c>
      <c r="AG18" s="204">
        <v>0</v>
      </c>
      <c r="AH18" s="133"/>
      <c r="AI18" s="133"/>
      <c r="AJ18" s="133"/>
      <c r="AK18" s="171" t="s">
        <v>854</v>
      </c>
      <c r="AL18" s="143" t="s">
        <v>3197</v>
      </c>
      <c r="AM18" s="143" t="s">
        <v>3197</v>
      </c>
      <c r="AN18" s="143" t="s">
        <v>3197</v>
      </c>
      <c r="AO18" s="143" t="s">
        <v>3197</v>
      </c>
      <c r="AP18" s="143">
        <v>12</v>
      </c>
      <c r="AQ18" s="143">
        <v>3</v>
      </c>
      <c r="AR18" s="133"/>
      <c r="AS18" s="133"/>
      <c r="AT18" s="133"/>
      <c r="AU18" s="133"/>
      <c r="AV18" s="133"/>
      <c r="AW18" s="133"/>
      <c r="AX18" s="133"/>
      <c r="AY18" s="133"/>
      <c r="AZ18" s="133"/>
      <c r="BA18" s="133"/>
      <c r="BB18" s="133"/>
      <c r="BC18" s="133"/>
      <c r="BD18" s="133"/>
      <c r="BE18" s="133"/>
      <c r="BF18" s="133"/>
      <c r="BG18" s="133"/>
      <c r="BH18" s="133"/>
      <c r="BI18" s="133"/>
      <c r="BJ18" s="133"/>
      <c r="BK18" s="133"/>
      <c r="BL18" s="133"/>
      <c r="BM18" s="133"/>
      <c r="BN18" s="133"/>
      <c r="BO18" s="133"/>
      <c r="BP18" s="133"/>
      <c r="BQ18" s="133"/>
    </row>
    <row r="19" spans="9:69">
      <c r="I19" s="132"/>
      <c r="J19" s="1387" t="s">
        <v>261</v>
      </c>
      <c r="K19" s="183" t="s">
        <v>204</v>
      </c>
      <c r="L19" s="1398" t="s">
        <v>237</v>
      </c>
      <c r="M19" s="188">
        <v>12345</v>
      </c>
      <c r="N19" s="1399" t="s">
        <v>3083</v>
      </c>
      <c r="P19" s="1400" t="s">
        <v>2380</v>
      </c>
      <c r="Q19" s="1400" t="s">
        <v>596</v>
      </c>
      <c r="R19" s="1400" t="s">
        <v>3137</v>
      </c>
      <c r="S19" s="1401" t="s">
        <v>3186</v>
      </c>
      <c r="T19" s="1400" t="s">
        <v>2380</v>
      </c>
      <c r="U19" s="171" t="s">
        <v>287</v>
      </c>
      <c r="V19" s="143" t="s">
        <v>596</v>
      </c>
      <c r="W19" s="143" t="s">
        <v>3189</v>
      </c>
      <c r="X19" s="143" t="s">
        <v>596</v>
      </c>
      <c r="Y19" s="171" t="s">
        <v>2933</v>
      </c>
      <c r="Z19" s="143">
        <v>0</v>
      </c>
      <c r="AA19" s="133"/>
      <c r="AB19" s="204">
        <v>0</v>
      </c>
      <c r="AC19" s="204">
        <v>0</v>
      </c>
      <c r="AD19" s="1402" t="s">
        <v>854</v>
      </c>
      <c r="AE19" s="133"/>
      <c r="AF19" s="171" t="s">
        <v>2933</v>
      </c>
      <c r="AG19" s="204">
        <v>0</v>
      </c>
      <c r="AH19" s="133"/>
      <c r="AI19" s="133"/>
      <c r="AJ19" s="133"/>
      <c r="AK19" s="171" t="s">
        <v>854</v>
      </c>
      <c r="AL19" s="143" t="s">
        <v>3197</v>
      </c>
      <c r="AM19" s="143" t="s">
        <v>3197</v>
      </c>
      <c r="AN19" s="143" t="s">
        <v>3197</v>
      </c>
      <c r="AO19" s="143" t="s">
        <v>3197</v>
      </c>
      <c r="AP19" s="143">
        <v>12</v>
      </c>
      <c r="AQ19" s="143">
        <v>3</v>
      </c>
      <c r="AR19" s="133"/>
      <c r="AS19" s="133"/>
      <c r="AT19" s="133"/>
      <c r="AU19" s="133"/>
      <c r="AV19" s="133"/>
      <c r="AW19" s="133"/>
      <c r="AX19" s="133"/>
      <c r="AY19" s="133"/>
      <c r="AZ19" s="133"/>
      <c r="BA19" s="133"/>
      <c r="BB19" s="133"/>
      <c r="BC19" s="133"/>
      <c r="BD19" s="133"/>
      <c r="BE19" s="133"/>
      <c r="BF19" s="133"/>
      <c r="BG19" s="133"/>
      <c r="BH19" s="133"/>
      <c r="BI19" s="133"/>
      <c r="BJ19" s="133"/>
      <c r="BK19" s="133"/>
      <c r="BL19" s="133"/>
      <c r="BM19" s="133"/>
      <c r="BN19" s="133"/>
      <c r="BO19" s="133"/>
      <c r="BP19" s="133"/>
      <c r="BQ19" s="133"/>
    </row>
    <row r="20" ht="12.75" customHeight="1" spans="9:69">
      <c r="I20" s="132"/>
      <c r="J20" s="1387" t="s">
        <v>264</v>
      </c>
      <c r="K20" s="183" t="s">
        <v>204</v>
      </c>
      <c r="L20" s="1398" t="s">
        <v>237</v>
      </c>
      <c r="M20" s="188">
        <v>12345</v>
      </c>
      <c r="N20" s="1399" t="s">
        <v>3083</v>
      </c>
      <c r="P20" s="1400" t="s">
        <v>2382</v>
      </c>
      <c r="Q20" s="1400" t="s">
        <v>596</v>
      </c>
      <c r="R20" s="1400" t="s">
        <v>3137</v>
      </c>
      <c r="S20" s="1401" t="s">
        <v>3186</v>
      </c>
      <c r="T20" s="1400" t="s">
        <v>2382</v>
      </c>
      <c r="U20" s="171" t="s">
        <v>214</v>
      </c>
      <c r="V20" s="143" t="s">
        <v>596</v>
      </c>
      <c r="W20" s="143" t="s">
        <v>3189</v>
      </c>
      <c r="X20" s="143" t="s">
        <v>596</v>
      </c>
      <c r="Y20" s="171" t="s">
        <v>2933</v>
      </c>
      <c r="Z20" s="143">
        <v>0</v>
      </c>
      <c r="AA20" s="133"/>
      <c r="AB20" s="204">
        <v>0</v>
      </c>
      <c r="AC20" s="204">
        <v>0</v>
      </c>
      <c r="AD20" s="1402" t="s">
        <v>854</v>
      </c>
      <c r="AE20" s="133"/>
      <c r="AF20" s="171" t="s">
        <v>2933</v>
      </c>
      <c r="AG20" s="204">
        <v>0</v>
      </c>
      <c r="AH20" s="133"/>
      <c r="AI20" s="133"/>
      <c r="AJ20" s="133"/>
      <c r="AK20" s="171" t="s">
        <v>854</v>
      </c>
      <c r="AL20" s="143" t="s">
        <v>3197</v>
      </c>
      <c r="AM20" s="143" t="s">
        <v>3197</v>
      </c>
      <c r="AN20" s="143" t="s">
        <v>3197</v>
      </c>
      <c r="AO20" s="143" t="s">
        <v>3197</v>
      </c>
      <c r="AP20" s="143">
        <v>12</v>
      </c>
      <c r="AQ20" s="143">
        <v>3</v>
      </c>
      <c r="AR20" s="133"/>
      <c r="AS20" s="133"/>
      <c r="AT20" s="133"/>
      <c r="AU20" s="133"/>
      <c r="AV20" s="133"/>
      <c r="AW20" s="133"/>
      <c r="AX20" s="133"/>
      <c r="AY20" s="133"/>
      <c r="AZ20" s="133"/>
      <c r="BA20" s="133"/>
      <c r="BB20" s="133"/>
      <c r="BC20" s="133"/>
      <c r="BD20" s="133"/>
      <c r="BE20" s="133"/>
      <c r="BF20" s="133"/>
      <c r="BG20" s="133"/>
      <c r="BH20" s="133"/>
      <c r="BI20" s="133"/>
      <c r="BJ20" s="133"/>
      <c r="BK20" s="133"/>
      <c r="BL20" s="133"/>
      <c r="BM20" s="133"/>
      <c r="BN20" s="133"/>
      <c r="BO20" s="133"/>
      <c r="BP20" s="133"/>
      <c r="BQ20" s="133"/>
    </row>
    <row r="21" ht="12.75" customHeight="1" spans="1:69">
      <c r="A21" s="145" t="s">
        <v>3171</v>
      </c>
      <c r="B21" s="146"/>
      <c r="C21" s="147" t="s">
        <v>3171</v>
      </c>
      <c r="D21" s="148" t="s">
        <v>3169</v>
      </c>
      <c r="I21" s="132"/>
      <c r="J21" s="1387" t="s">
        <v>267</v>
      </c>
      <c r="K21" s="183" t="s">
        <v>204</v>
      </c>
      <c r="L21" s="1398" t="s">
        <v>237</v>
      </c>
      <c r="M21" s="188">
        <v>12345</v>
      </c>
      <c r="N21" s="1399" t="s">
        <v>3083</v>
      </c>
      <c r="P21" s="1400" t="s">
        <v>2384</v>
      </c>
      <c r="Q21" s="1400" t="s">
        <v>596</v>
      </c>
      <c r="R21" s="1400" t="s">
        <v>3137</v>
      </c>
      <c r="S21" s="1401" t="s">
        <v>3186</v>
      </c>
      <c r="T21" s="1400" t="s">
        <v>2384</v>
      </c>
      <c r="U21" s="171" t="s">
        <v>370</v>
      </c>
      <c r="V21" s="143" t="s">
        <v>596</v>
      </c>
      <c r="W21" s="143" t="s">
        <v>3189</v>
      </c>
      <c r="X21" s="143" t="s">
        <v>596</v>
      </c>
      <c r="Y21" s="171" t="s">
        <v>2933</v>
      </c>
      <c r="Z21" s="143">
        <v>0</v>
      </c>
      <c r="AA21" s="133"/>
      <c r="AB21" s="204">
        <v>0</v>
      </c>
      <c r="AC21" s="204">
        <v>0</v>
      </c>
      <c r="AD21" s="1402" t="s">
        <v>854</v>
      </c>
      <c r="AE21" s="133"/>
      <c r="AF21" s="171" t="s">
        <v>2933</v>
      </c>
      <c r="AG21" s="204">
        <v>0</v>
      </c>
      <c r="AH21" s="133"/>
      <c r="AI21" s="133"/>
      <c r="AJ21" s="133"/>
      <c r="AK21" s="171" t="s">
        <v>854</v>
      </c>
      <c r="AL21" s="143" t="s">
        <v>3197</v>
      </c>
      <c r="AM21" s="143" t="s">
        <v>3197</v>
      </c>
      <c r="AN21" s="143" t="s">
        <v>3197</v>
      </c>
      <c r="AO21" s="143" t="s">
        <v>3197</v>
      </c>
      <c r="AP21" s="143">
        <v>12</v>
      </c>
      <c r="AQ21" s="143">
        <v>3</v>
      </c>
      <c r="AR21" s="133"/>
      <c r="AS21" s="133"/>
      <c r="AT21" s="133"/>
      <c r="AU21" s="133"/>
      <c r="AV21" s="133"/>
      <c r="AW21" s="133"/>
      <c r="AX21" s="133"/>
      <c r="AY21" s="133"/>
      <c r="AZ21" s="133"/>
      <c r="BA21" s="133"/>
      <c r="BB21" s="133"/>
      <c r="BC21" s="133"/>
      <c r="BD21" s="133"/>
      <c r="BE21" s="133"/>
      <c r="BF21" s="133"/>
      <c r="BG21" s="133"/>
      <c r="BH21" s="133"/>
      <c r="BI21" s="133"/>
      <c r="BJ21" s="133"/>
      <c r="BK21" s="133"/>
      <c r="BL21" s="133"/>
      <c r="BM21" s="133"/>
      <c r="BN21" s="133"/>
      <c r="BO21" s="133"/>
      <c r="BP21" s="133"/>
      <c r="BQ21" s="133"/>
    </row>
    <row r="22" ht="12.75" customHeight="1" spans="1:69">
      <c r="A22" s="149" t="s">
        <v>3198</v>
      </c>
      <c r="B22" s="150"/>
      <c r="C22" s="151" t="s">
        <v>3199</v>
      </c>
      <c r="D22" s="152"/>
      <c r="I22" s="132"/>
      <c r="J22" s="1387" t="s">
        <v>267</v>
      </c>
      <c r="K22" s="183" t="s">
        <v>204</v>
      </c>
      <c r="L22" s="1398" t="s">
        <v>209</v>
      </c>
      <c r="M22" s="188">
        <v>12345</v>
      </c>
      <c r="N22" s="1399" t="s">
        <v>3083</v>
      </c>
      <c r="P22" s="1400" t="s">
        <v>2118</v>
      </c>
      <c r="Q22" s="1400" t="s">
        <v>596</v>
      </c>
      <c r="R22" s="1400" t="s">
        <v>3137</v>
      </c>
      <c r="S22" s="1401" t="s">
        <v>3186</v>
      </c>
      <c r="T22" s="1400" t="s">
        <v>2118</v>
      </c>
      <c r="U22" s="171" t="s">
        <v>2963</v>
      </c>
      <c r="V22" s="143" t="s">
        <v>596</v>
      </c>
      <c r="W22" s="143" t="s">
        <v>3189</v>
      </c>
      <c r="X22" s="143" t="s">
        <v>596</v>
      </c>
      <c r="Y22" s="171" t="s">
        <v>2933</v>
      </c>
      <c r="Z22" s="143">
        <v>0</v>
      </c>
      <c r="AA22" s="133"/>
      <c r="AB22" s="204">
        <v>0</v>
      </c>
      <c r="AC22" s="204">
        <v>0</v>
      </c>
      <c r="AD22" s="1402" t="s">
        <v>854</v>
      </c>
      <c r="AE22" s="133"/>
      <c r="AF22" s="171" t="s">
        <v>2933</v>
      </c>
      <c r="AG22" s="204">
        <v>0</v>
      </c>
      <c r="AH22" s="133"/>
      <c r="AI22" s="133"/>
      <c r="AJ22" s="133"/>
      <c r="AK22" s="171" t="s">
        <v>854</v>
      </c>
      <c r="AL22" s="143" t="s">
        <v>3197</v>
      </c>
      <c r="AM22" s="143" t="s">
        <v>3197</v>
      </c>
      <c r="AN22" s="143" t="s">
        <v>3197</v>
      </c>
      <c r="AO22" s="143" t="s">
        <v>3197</v>
      </c>
      <c r="AP22" s="143">
        <v>12</v>
      </c>
      <c r="AQ22" s="143">
        <v>3</v>
      </c>
      <c r="AR22" s="133"/>
      <c r="AS22" s="133"/>
      <c r="AT22" s="133"/>
      <c r="AU22" s="133"/>
      <c r="AV22" s="133"/>
      <c r="AW22" s="133"/>
      <c r="AX22" s="133"/>
      <c r="AY22" s="133"/>
      <c r="AZ22" s="133"/>
      <c r="BA22" s="133"/>
      <c r="BB22" s="133"/>
      <c r="BC22" s="133"/>
      <c r="BD22" s="133"/>
      <c r="BE22" s="133"/>
      <c r="BF22" s="133"/>
      <c r="BG22" s="133"/>
      <c r="BH22" s="133"/>
      <c r="BI22" s="133"/>
      <c r="BJ22" s="133"/>
      <c r="BK22" s="133"/>
      <c r="BL22" s="133"/>
      <c r="BM22" s="133"/>
      <c r="BN22" s="133"/>
      <c r="BO22" s="133"/>
      <c r="BP22" s="133"/>
      <c r="BQ22" s="133"/>
    </row>
    <row r="23" ht="13.5" customHeight="1" spans="1:69">
      <c r="A23" s="153" t="s">
        <v>3189</v>
      </c>
      <c r="B23" s="154"/>
      <c r="C23" s="155" t="s">
        <v>3189</v>
      </c>
      <c r="D23" s="1403" t="s">
        <v>596</v>
      </c>
      <c r="I23" s="132"/>
      <c r="J23" s="1387" t="s">
        <v>267</v>
      </c>
      <c r="K23" s="183" t="s">
        <v>204</v>
      </c>
      <c r="L23" s="1398" t="s">
        <v>272</v>
      </c>
      <c r="M23" s="188">
        <v>12345</v>
      </c>
      <c r="N23" s="1399" t="s">
        <v>3083</v>
      </c>
      <c r="P23" s="1400" t="s">
        <v>2387</v>
      </c>
      <c r="Q23" s="1400" t="s">
        <v>596</v>
      </c>
      <c r="R23" s="1400" t="s">
        <v>3137</v>
      </c>
      <c r="S23" s="1401" t="s">
        <v>3186</v>
      </c>
      <c r="T23" s="1400" t="s">
        <v>2387</v>
      </c>
      <c r="U23" s="171" t="s">
        <v>222</v>
      </c>
      <c r="V23" s="143" t="s">
        <v>596</v>
      </c>
      <c r="W23" s="143" t="s">
        <v>3189</v>
      </c>
      <c r="X23" s="143" t="s">
        <v>596</v>
      </c>
      <c r="Y23" s="171" t="s">
        <v>2933</v>
      </c>
      <c r="Z23" s="143">
        <v>0</v>
      </c>
      <c r="AA23" s="133"/>
      <c r="AB23" s="204">
        <v>0</v>
      </c>
      <c r="AC23" s="204">
        <v>0</v>
      </c>
      <c r="AD23" s="1402" t="s">
        <v>854</v>
      </c>
      <c r="AE23" s="133"/>
      <c r="AF23" s="171" t="s">
        <v>2933</v>
      </c>
      <c r="AG23" s="204">
        <v>0</v>
      </c>
      <c r="AH23" s="133"/>
      <c r="AI23" s="133"/>
      <c r="AJ23" s="133"/>
      <c r="AK23" s="171" t="s">
        <v>854</v>
      </c>
      <c r="AL23" s="143" t="s">
        <v>3197</v>
      </c>
      <c r="AM23" s="143" t="s">
        <v>3197</v>
      </c>
      <c r="AN23" s="143" t="s">
        <v>3197</v>
      </c>
      <c r="AO23" s="143" t="s">
        <v>3197</v>
      </c>
      <c r="AP23" s="143">
        <v>12</v>
      </c>
      <c r="AQ23" s="143">
        <v>3</v>
      </c>
      <c r="AR23" s="133"/>
      <c r="AS23" s="133"/>
      <c r="AT23" s="133"/>
      <c r="AU23" s="133"/>
      <c r="AV23" s="133"/>
      <c r="AW23" s="133"/>
      <c r="AX23" s="133"/>
      <c r="AY23" s="133"/>
      <c r="AZ23" s="133"/>
      <c r="BA23" s="133"/>
      <c r="BB23" s="133"/>
      <c r="BC23" s="133"/>
      <c r="BD23" s="133"/>
      <c r="BE23" s="133"/>
      <c r="BF23" s="133"/>
      <c r="BG23" s="133"/>
      <c r="BH23" s="133"/>
      <c r="BI23" s="133"/>
      <c r="BJ23" s="133"/>
      <c r="BK23" s="133"/>
      <c r="BL23" s="133"/>
      <c r="BM23" s="133"/>
      <c r="BN23" s="133"/>
      <c r="BO23" s="133"/>
      <c r="BP23" s="133"/>
      <c r="BQ23" s="133"/>
    </row>
    <row r="24" ht="12.75" customHeight="1" spans="1:69">
      <c r="A24" s="153" t="s">
        <v>3200</v>
      </c>
      <c r="B24" s="154"/>
      <c r="C24" s="155" t="s">
        <v>3189</v>
      </c>
      <c r="D24" s="1403" t="s">
        <v>603</v>
      </c>
      <c r="I24" s="132"/>
      <c r="J24" s="1387" t="s">
        <v>276</v>
      </c>
      <c r="K24" s="183" t="s">
        <v>204</v>
      </c>
      <c r="L24" s="1398" t="s">
        <v>277</v>
      </c>
      <c r="M24" s="188">
        <v>12345</v>
      </c>
      <c r="N24" s="1399" t="s">
        <v>3083</v>
      </c>
      <c r="P24" s="1400" t="s">
        <v>2389</v>
      </c>
      <c r="Q24" s="1400" t="s">
        <v>596</v>
      </c>
      <c r="R24" s="1400" t="s">
        <v>3137</v>
      </c>
      <c r="S24" s="1401" t="s">
        <v>3186</v>
      </c>
      <c r="T24" s="1400" t="s">
        <v>2389</v>
      </c>
      <c r="U24" s="171" t="s">
        <v>2966</v>
      </c>
      <c r="V24" s="143" t="s">
        <v>596</v>
      </c>
      <c r="W24" s="143" t="s">
        <v>3189</v>
      </c>
      <c r="X24" s="143" t="s">
        <v>596</v>
      </c>
      <c r="Y24" s="171" t="s">
        <v>2933</v>
      </c>
      <c r="Z24" s="143">
        <v>0</v>
      </c>
      <c r="AA24" s="133"/>
      <c r="AB24" s="204">
        <v>0</v>
      </c>
      <c r="AC24" s="204">
        <v>0</v>
      </c>
      <c r="AD24" s="1402" t="s">
        <v>854</v>
      </c>
      <c r="AE24" s="133"/>
      <c r="AF24" s="171" t="s">
        <v>2933</v>
      </c>
      <c r="AG24" s="204">
        <v>0</v>
      </c>
      <c r="AH24" s="133"/>
      <c r="AI24" s="133"/>
      <c r="AJ24" s="133"/>
      <c r="AK24" s="171" t="s">
        <v>854</v>
      </c>
      <c r="AL24" s="143" t="s">
        <v>3197</v>
      </c>
      <c r="AM24" s="143" t="s">
        <v>3197</v>
      </c>
      <c r="AN24" s="143" t="s">
        <v>3197</v>
      </c>
      <c r="AO24" s="143" t="s">
        <v>3197</v>
      </c>
      <c r="AP24" s="143">
        <v>12</v>
      </c>
      <c r="AQ24" s="143">
        <v>3</v>
      </c>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c r="BP24" s="133"/>
      <c r="BQ24" s="133"/>
    </row>
    <row r="25" ht="12.75" customHeight="1" spans="3:69">
      <c r="C25" s="155" t="s">
        <v>3189</v>
      </c>
      <c r="D25" s="1403" t="s">
        <v>1684</v>
      </c>
      <c r="I25" s="132"/>
      <c r="J25" s="1387" t="s">
        <v>281</v>
      </c>
      <c r="K25" s="183" t="s">
        <v>204</v>
      </c>
      <c r="L25" s="1398" t="s">
        <v>282</v>
      </c>
      <c r="M25" s="188">
        <v>12345</v>
      </c>
      <c r="N25" s="1399" t="s">
        <v>3083</v>
      </c>
      <c r="P25" s="1400" t="s">
        <v>2391</v>
      </c>
      <c r="Q25" s="1400" t="s">
        <v>596</v>
      </c>
      <c r="R25" s="1400" t="s">
        <v>3137</v>
      </c>
      <c r="S25" s="1401" t="s">
        <v>3186</v>
      </c>
      <c r="T25" s="1400" t="s">
        <v>2391</v>
      </c>
      <c r="U25" s="171" t="s">
        <v>2714</v>
      </c>
      <c r="V25" s="143" t="s">
        <v>596</v>
      </c>
      <c r="W25" s="143" t="s">
        <v>3189</v>
      </c>
      <c r="X25" s="143" t="s">
        <v>596</v>
      </c>
      <c r="Y25" s="171" t="s">
        <v>2933</v>
      </c>
      <c r="Z25" s="143">
        <v>0</v>
      </c>
      <c r="AA25" s="133"/>
      <c r="AB25" s="204">
        <v>0</v>
      </c>
      <c r="AC25" s="204">
        <v>0</v>
      </c>
      <c r="AD25" s="1402" t="s">
        <v>854</v>
      </c>
      <c r="AE25" s="133"/>
      <c r="AF25" s="171" t="s">
        <v>2933</v>
      </c>
      <c r="AG25" s="204">
        <v>0</v>
      </c>
      <c r="AH25" s="133"/>
      <c r="AI25" s="133"/>
      <c r="AJ25" s="133"/>
      <c r="AK25" s="171" t="s">
        <v>854</v>
      </c>
      <c r="AL25" s="143" t="s">
        <v>3197</v>
      </c>
      <c r="AM25" s="143" t="s">
        <v>3197</v>
      </c>
      <c r="AN25" s="143" t="s">
        <v>3197</v>
      </c>
      <c r="AO25" s="143" t="s">
        <v>3197</v>
      </c>
      <c r="AP25" s="143">
        <v>12</v>
      </c>
      <c r="AQ25" s="143">
        <v>3</v>
      </c>
      <c r="AR25" s="133"/>
      <c r="AS25" s="133"/>
      <c r="AT25" s="133"/>
      <c r="AU25" s="133"/>
      <c r="AV25" s="133"/>
      <c r="AW25" s="133"/>
      <c r="AX25" s="133"/>
      <c r="AY25" s="133"/>
      <c r="AZ25" s="133"/>
      <c r="BA25" s="133"/>
      <c r="BB25" s="133"/>
      <c r="BC25" s="133"/>
      <c r="BD25" s="133"/>
      <c r="BE25" s="133"/>
      <c r="BF25" s="133"/>
      <c r="BG25" s="133"/>
      <c r="BH25" s="133"/>
      <c r="BI25" s="133"/>
      <c r="BJ25" s="133"/>
      <c r="BK25" s="133"/>
      <c r="BL25" s="133"/>
      <c r="BM25" s="133"/>
      <c r="BN25" s="133"/>
      <c r="BO25" s="133"/>
      <c r="BP25" s="133"/>
      <c r="BQ25" s="133"/>
    </row>
    <row r="26" ht="15.15" spans="3:69">
      <c r="C26" s="155" t="s">
        <v>3189</v>
      </c>
      <c r="D26" s="1403" t="s">
        <v>1685</v>
      </c>
      <c r="I26" s="132"/>
      <c r="J26" s="1387" t="s">
        <v>281</v>
      </c>
      <c r="K26" s="183" t="s">
        <v>204</v>
      </c>
      <c r="L26" s="1398" t="s">
        <v>286</v>
      </c>
      <c r="M26" s="188">
        <v>12345</v>
      </c>
      <c r="N26" s="1399" t="s">
        <v>3083</v>
      </c>
      <c r="P26" s="1400" t="s">
        <v>2393</v>
      </c>
      <c r="Q26" s="1400" t="s">
        <v>596</v>
      </c>
      <c r="R26" s="1400" t="s">
        <v>3137</v>
      </c>
      <c r="S26" s="1401" t="s">
        <v>3186</v>
      </c>
      <c r="T26" s="1400" t="s">
        <v>2393</v>
      </c>
      <c r="U26" s="171" t="s">
        <v>2370</v>
      </c>
      <c r="V26" s="143" t="s">
        <v>596</v>
      </c>
      <c r="W26" s="143" t="s">
        <v>3189</v>
      </c>
      <c r="X26" s="143" t="s">
        <v>596</v>
      </c>
      <c r="Y26" s="171" t="s">
        <v>2933</v>
      </c>
      <c r="Z26" s="143">
        <v>0</v>
      </c>
      <c r="AA26" s="133"/>
      <c r="AB26" s="204">
        <v>0</v>
      </c>
      <c r="AC26" s="204">
        <v>0</v>
      </c>
      <c r="AD26" s="1402" t="s">
        <v>854</v>
      </c>
      <c r="AE26" s="133"/>
      <c r="AF26" s="171" t="s">
        <v>2933</v>
      </c>
      <c r="AG26" s="204">
        <v>0</v>
      </c>
      <c r="AH26" s="133"/>
      <c r="AI26" s="133"/>
      <c r="AJ26" s="133"/>
      <c r="AK26" s="171" t="s">
        <v>854</v>
      </c>
      <c r="AL26" s="143" t="s">
        <v>3197</v>
      </c>
      <c r="AM26" s="143" t="s">
        <v>3197</v>
      </c>
      <c r="AN26" s="143" t="s">
        <v>3197</v>
      </c>
      <c r="AO26" s="143" t="s">
        <v>3197</v>
      </c>
      <c r="AP26" s="143">
        <v>12</v>
      </c>
      <c r="AQ26" s="143">
        <v>3</v>
      </c>
      <c r="AR26" s="133"/>
      <c r="AS26" s="133"/>
      <c r="AT26" s="133"/>
      <c r="AU26" s="133"/>
      <c r="AV26" s="133"/>
      <c r="AW26" s="133"/>
      <c r="AX26" s="133"/>
      <c r="AY26" s="133"/>
      <c r="AZ26" s="133"/>
      <c r="BA26" s="133"/>
      <c r="BB26" s="133"/>
      <c r="BC26" s="133"/>
      <c r="BD26" s="133"/>
      <c r="BE26" s="133"/>
      <c r="BF26" s="133"/>
      <c r="BG26" s="133"/>
      <c r="BH26" s="133"/>
      <c r="BI26" s="133"/>
      <c r="BJ26" s="133"/>
      <c r="BK26" s="133"/>
      <c r="BL26" s="133"/>
      <c r="BM26" s="133"/>
      <c r="BN26" s="133"/>
      <c r="BO26" s="133"/>
      <c r="BP26" s="133"/>
      <c r="BQ26" s="133"/>
    </row>
    <row r="27" ht="15.15" spans="3:69">
      <c r="C27" s="155" t="s">
        <v>3189</v>
      </c>
      <c r="D27" s="1403" t="s">
        <v>1686</v>
      </c>
      <c r="I27" s="132"/>
      <c r="J27" s="1387" t="s">
        <v>281</v>
      </c>
      <c r="K27" s="183" t="s">
        <v>204</v>
      </c>
      <c r="L27" s="1398" t="s">
        <v>290</v>
      </c>
      <c r="M27" s="188">
        <v>12345</v>
      </c>
      <c r="N27" s="1399" t="s">
        <v>3083</v>
      </c>
      <c r="P27" s="1400" t="s">
        <v>2444</v>
      </c>
      <c r="Q27" s="1400" t="s">
        <v>596</v>
      </c>
      <c r="R27" s="1400" t="s">
        <v>3137</v>
      </c>
      <c r="S27" s="1401" t="s">
        <v>3186</v>
      </c>
      <c r="T27" s="1400" t="s">
        <v>2444</v>
      </c>
      <c r="U27" s="171" t="s">
        <v>2970</v>
      </c>
      <c r="V27" s="143" t="s">
        <v>596</v>
      </c>
      <c r="W27" s="143" t="s">
        <v>3189</v>
      </c>
      <c r="X27" s="143" t="s">
        <v>596</v>
      </c>
      <c r="Y27" s="171" t="s">
        <v>2933</v>
      </c>
      <c r="Z27" s="143">
        <v>0</v>
      </c>
      <c r="AA27" s="133"/>
      <c r="AB27" s="204">
        <v>0</v>
      </c>
      <c r="AC27" s="204">
        <v>0</v>
      </c>
      <c r="AD27" s="1402" t="s">
        <v>854</v>
      </c>
      <c r="AE27" s="133"/>
      <c r="AF27" s="171" t="s">
        <v>2933</v>
      </c>
      <c r="AG27" s="204">
        <v>0</v>
      </c>
      <c r="AH27" s="133"/>
      <c r="AI27" s="133"/>
      <c r="AJ27" s="133"/>
      <c r="AK27" s="171" t="s">
        <v>854</v>
      </c>
      <c r="AL27" s="143" t="s">
        <v>3197</v>
      </c>
      <c r="AM27" s="143" t="s">
        <v>3197</v>
      </c>
      <c r="AN27" s="143" t="s">
        <v>3197</v>
      </c>
      <c r="AO27" s="143" t="s">
        <v>3197</v>
      </c>
      <c r="AP27" s="143">
        <v>12</v>
      </c>
      <c r="AQ27" s="143">
        <v>3</v>
      </c>
      <c r="AR27" s="133"/>
      <c r="AS27" s="133"/>
      <c r="AT27" s="133"/>
      <c r="AU27" s="133"/>
      <c r="AV27" s="133"/>
      <c r="AW27" s="133"/>
      <c r="AX27" s="133"/>
      <c r="AY27" s="133"/>
      <c r="AZ27" s="133"/>
      <c r="BA27" s="133"/>
      <c r="BB27" s="133"/>
      <c r="BC27" s="133"/>
      <c r="BD27" s="133"/>
      <c r="BE27" s="133"/>
      <c r="BF27" s="133"/>
      <c r="BG27" s="133"/>
      <c r="BH27" s="133"/>
      <c r="BI27" s="133"/>
      <c r="BJ27" s="133"/>
      <c r="BK27" s="133"/>
      <c r="BL27" s="133"/>
      <c r="BM27" s="133"/>
      <c r="BN27" s="133"/>
      <c r="BO27" s="133"/>
      <c r="BP27" s="133"/>
      <c r="BQ27" s="133"/>
    </row>
    <row r="28" ht="15.15" spans="3:69">
      <c r="C28" s="155" t="s">
        <v>3189</v>
      </c>
      <c r="D28" s="1403" t="s">
        <v>1687</v>
      </c>
      <c r="I28" s="132"/>
      <c r="J28" s="1387" t="s">
        <v>297</v>
      </c>
      <c r="K28" s="183" t="s">
        <v>204</v>
      </c>
      <c r="L28" s="1398" t="s">
        <v>221</v>
      </c>
      <c r="M28" s="188">
        <v>12345</v>
      </c>
      <c r="N28" s="1399" t="s">
        <v>3083</v>
      </c>
      <c r="P28" s="1400" t="s">
        <v>2446</v>
      </c>
      <c r="Q28" s="1400" t="s">
        <v>596</v>
      </c>
      <c r="R28" s="1400" t="s">
        <v>3137</v>
      </c>
      <c r="S28" s="1401" t="s">
        <v>3186</v>
      </c>
      <c r="T28" s="1400" t="s">
        <v>2446</v>
      </c>
      <c r="U28" s="171" t="s">
        <v>2471</v>
      </c>
      <c r="V28" s="143" t="s">
        <v>596</v>
      </c>
      <c r="W28" s="143" t="s">
        <v>3189</v>
      </c>
      <c r="X28" s="143" t="s">
        <v>596</v>
      </c>
      <c r="Y28" s="171" t="s">
        <v>2933</v>
      </c>
      <c r="Z28" s="143">
        <v>0</v>
      </c>
      <c r="AA28" s="133"/>
      <c r="AB28" s="204">
        <v>0</v>
      </c>
      <c r="AC28" s="204">
        <v>0</v>
      </c>
      <c r="AD28" s="1402" t="s">
        <v>854</v>
      </c>
      <c r="AE28" s="133"/>
      <c r="AF28" s="171" t="s">
        <v>2933</v>
      </c>
      <c r="AG28" s="204">
        <v>0</v>
      </c>
      <c r="AH28" s="133"/>
      <c r="AI28" s="133"/>
      <c r="AJ28" s="133"/>
      <c r="AK28" s="171" t="s">
        <v>854</v>
      </c>
      <c r="AL28" s="143" t="s">
        <v>3197</v>
      </c>
      <c r="AM28" s="143" t="s">
        <v>3197</v>
      </c>
      <c r="AN28" s="143" t="s">
        <v>3197</v>
      </c>
      <c r="AO28" s="143" t="s">
        <v>3197</v>
      </c>
      <c r="AP28" s="143">
        <v>12</v>
      </c>
      <c r="AQ28" s="143">
        <v>3</v>
      </c>
      <c r="AR28" s="133"/>
      <c r="AS28" s="133"/>
      <c r="AT28" s="133"/>
      <c r="AU28" s="133"/>
      <c r="AV28" s="133"/>
      <c r="AW28" s="133"/>
      <c r="AX28" s="133"/>
      <c r="AY28" s="133"/>
      <c r="AZ28" s="133"/>
      <c r="BA28" s="133"/>
      <c r="BB28" s="133"/>
      <c r="BC28" s="133"/>
      <c r="BD28" s="133"/>
      <c r="BE28" s="133"/>
      <c r="BF28" s="133"/>
      <c r="BG28" s="133"/>
      <c r="BH28" s="133"/>
      <c r="BI28" s="133"/>
      <c r="BJ28" s="133"/>
      <c r="BK28" s="133"/>
      <c r="BL28" s="133"/>
      <c r="BM28" s="133"/>
      <c r="BN28" s="133"/>
      <c r="BO28" s="133"/>
      <c r="BP28" s="133"/>
      <c r="BQ28" s="133"/>
    </row>
    <row r="29" ht="15.15" spans="3:69">
      <c r="C29" s="155" t="s">
        <v>3189</v>
      </c>
      <c r="D29" s="1403" t="s">
        <v>1690</v>
      </c>
      <c r="I29" s="132"/>
      <c r="J29" s="1387" t="s">
        <v>302</v>
      </c>
      <c r="K29" s="183" t="s">
        <v>204</v>
      </c>
      <c r="L29" s="1398" t="s">
        <v>303</v>
      </c>
      <c r="M29" s="188">
        <v>12345</v>
      </c>
      <c r="N29" s="1399" t="s">
        <v>3083</v>
      </c>
      <c r="P29" s="1400" t="s">
        <v>2448</v>
      </c>
      <c r="Q29" s="1400" t="s">
        <v>596</v>
      </c>
      <c r="R29" s="1400" t="s">
        <v>3137</v>
      </c>
      <c r="S29" s="1401" t="s">
        <v>3186</v>
      </c>
      <c r="T29" s="1400" t="s">
        <v>2448</v>
      </c>
      <c r="U29" s="171" t="s">
        <v>2463</v>
      </c>
      <c r="V29" s="143" t="s">
        <v>596</v>
      </c>
      <c r="W29" s="143" t="s">
        <v>3189</v>
      </c>
      <c r="X29" s="143" t="s">
        <v>596</v>
      </c>
      <c r="Y29" s="171" t="s">
        <v>2933</v>
      </c>
      <c r="Z29" s="143">
        <v>0</v>
      </c>
      <c r="AA29" s="133"/>
      <c r="AB29" s="204">
        <v>0</v>
      </c>
      <c r="AC29" s="204">
        <v>0</v>
      </c>
      <c r="AD29" s="1402" t="s">
        <v>854</v>
      </c>
      <c r="AE29" s="133"/>
      <c r="AF29" s="171" t="s">
        <v>2933</v>
      </c>
      <c r="AG29" s="204">
        <v>0</v>
      </c>
      <c r="AH29" s="133"/>
      <c r="AI29" s="133"/>
      <c r="AJ29" s="133"/>
      <c r="AK29" s="171" t="s">
        <v>854</v>
      </c>
      <c r="AL29" s="143" t="s">
        <v>3197</v>
      </c>
      <c r="AM29" s="143" t="s">
        <v>3197</v>
      </c>
      <c r="AN29" s="143" t="s">
        <v>3197</v>
      </c>
      <c r="AO29" s="143" t="s">
        <v>3197</v>
      </c>
      <c r="AP29" s="143">
        <v>12</v>
      </c>
      <c r="AQ29" s="143">
        <v>3</v>
      </c>
      <c r="AR29" s="133"/>
      <c r="AS29" s="133"/>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row>
    <row r="30" ht="15.15" spans="3:69">
      <c r="C30" s="155" t="s">
        <v>3189</v>
      </c>
      <c r="D30" s="1403" t="s">
        <v>1691</v>
      </c>
      <c r="I30" s="132"/>
      <c r="J30" s="1387" t="s">
        <v>307</v>
      </c>
      <c r="K30" s="183" t="s">
        <v>570</v>
      </c>
      <c r="L30" s="1398" t="s">
        <v>303</v>
      </c>
      <c r="M30" s="188">
        <v>12345</v>
      </c>
      <c r="N30" s="1399" t="s">
        <v>3083</v>
      </c>
      <c r="P30" s="1400" t="s">
        <v>2450</v>
      </c>
      <c r="Q30" s="1400" t="s">
        <v>596</v>
      </c>
      <c r="R30" s="1400" t="s">
        <v>3137</v>
      </c>
      <c r="S30" s="1401" t="s">
        <v>3186</v>
      </c>
      <c r="T30" s="1400" t="s">
        <v>2450</v>
      </c>
      <c r="U30" s="171" t="s">
        <v>382</v>
      </c>
      <c r="V30" s="143" t="s">
        <v>596</v>
      </c>
      <c r="W30" s="143" t="s">
        <v>3189</v>
      </c>
      <c r="X30" s="143" t="s">
        <v>596</v>
      </c>
      <c r="Y30" s="171" t="s">
        <v>2933</v>
      </c>
      <c r="Z30" s="143">
        <v>0</v>
      </c>
      <c r="AA30" s="133"/>
      <c r="AB30" s="204">
        <v>0</v>
      </c>
      <c r="AC30" s="204">
        <v>0</v>
      </c>
      <c r="AD30" s="1402" t="s">
        <v>854</v>
      </c>
      <c r="AE30" s="133"/>
      <c r="AF30" s="171" t="s">
        <v>2933</v>
      </c>
      <c r="AG30" s="204">
        <v>0</v>
      </c>
      <c r="AH30" s="133"/>
      <c r="AI30" s="133"/>
      <c r="AJ30" s="133"/>
      <c r="AK30" s="171" t="s">
        <v>854</v>
      </c>
      <c r="AL30" s="143" t="s">
        <v>3197</v>
      </c>
      <c r="AM30" s="143" t="s">
        <v>3197</v>
      </c>
      <c r="AN30" s="143" t="s">
        <v>3197</v>
      </c>
      <c r="AO30" s="143" t="s">
        <v>3197</v>
      </c>
      <c r="AP30" s="143">
        <v>12</v>
      </c>
      <c r="AQ30" s="143">
        <v>3</v>
      </c>
      <c r="AR30" s="133"/>
      <c r="AS30" s="133"/>
      <c r="AT30" s="133"/>
      <c r="AU30" s="133"/>
      <c r="AV30" s="133"/>
      <c r="AW30" s="133"/>
      <c r="AX30" s="133"/>
      <c r="AY30" s="133"/>
      <c r="AZ30" s="133"/>
      <c r="BA30" s="133"/>
      <c r="BB30" s="133"/>
      <c r="BC30" s="133"/>
      <c r="BD30" s="133"/>
      <c r="BE30" s="133"/>
      <c r="BF30" s="133"/>
      <c r="BG30" s="133"/>
      <c r="BH30" s="133"/>
      <c r="BI30" s="133"/>
      <c r="BJ30" s="133"/>
      <c r="BK30" s="133"/>
      <c r="BL30" s="133"/>
      <c r="BM30" s="133"/>
      <c r="BN30" s="133"/>
      <c r="BO30" s="133"/>
      <c r="BP30" s="133"/>
      <c r="BQ30" s="133"/>
    </row>
    <row r="31" ht="15.15" spans="3:69">
      <c r="C31" s="155" t="s">
        <v>3189</v>
      </c>
      <c r="D31" s="1403" t="s">
        <v>1692</v>
      </c>
      <c r="I31" s="132"/>
      <c r="J31" s="1387" t="s">
        <v>307</v>
      </c>
      <c r="K31" s="183" t="s">
        <v>570</v>
      </c>
      <c r="L31" s="1398" t="s">
        <v>237</v>
      </c>
      <c r="M31" s="188">
        <v>12345</v>
      </c>
      <c r="N31" s="1399" t="s">
        <v>3083</v>
      </c>
      <c r="P31" s="1400" t="s">
        <v>2452</v>
      </c>
      <c r="Q31" s="1400" t="s">
        <v>596</v>
      </c>
      <c r="R31" s="1400" t="s">
        <v>3137</v>
      </c>
      <c r="S31" s="1401" t="s">
        <v>3186</v>
      </c>
      <c r="T31" s="1400" t="s">
        <v>2452</v>
      </c>
      <c r="U31" s="171" t="s">
        <v>2640</v>
      </c>
      <c r="V31" s="143" t="s">
        <v>596</v>
      </c>
      <c r="W31" s="143" t="s">
        <v>3189</v>
      </c>
      <c r="X31" s="143" t="s">
        <v>596</v>
      </c>
      <c r="Y31" s="171" t="s">
        <v>2933</v>
      </c>
      <c r="Z31" s="143">
        <v>0</v>
      </c>
      <c r="AA31" s="133"/>
      <c r="AB31" s="204">
        <v>0</v>
      </c>
      <c r="AC31" s="204">
        <v>0</v>
      </c>
      <c r="AD31" s="1402" t="s">
        <v>854</v>
      </c>
      <c r="AE31" s="133"/>
      <c r="AF31" s="171" t="s">
        <v>2933</v>
      </c>
      <c r="AG31" s="204">
        <v>0</v>
      </c>
      <c r="AH31" s="133"/>
      <c r="AI31" s="133"/>
      <c r="AJ31" s="133"/>
      <c r="AK31" s="171" t="s">
        <v>854</v>
      </c>
      <c r="AL31" s="143" t="s">
        <v>3197</v>
      </c>
      <c r="AM31" s="143" t="s">
        <v>3197</v>
      </c>
      <c r="AN31" s="143" t="s">
        <v>3197</v>
      </c>
      <c r="AO31" s="143" t="s">
        <v>3197</v>
      </c>
      <c r="AP31" s="143">
        <v>12</v>
      </c>
      <c r="AQ31" s="143">
        <v>3</v>
      </c>
      <c r="AR31" s="133"/>
      <c r="AS31" s="133"/>
      <c r="AT31" s="133"/>
      <c r="AU31" s="133"/>
      <c r="AV31" s="133"/>
      <c r="AW31" s="133"/>
      <c r="AX31" s="133"/>
      <c r="AY31" s="133"/>
      <c r="AZ31" s="133"/>
      <c r="BA31" s="133"/>
      <c r="BB31" s="133"/>
      <c r="BC31" s="133"/>
      <c r="BD31" s="133"/>
      <c r="BE31" s="133"/>
      <c r="BF31" s="133"/>
      <c r="BG31" s="133"/>
      <c r="BH31" s="133"/>
      <c r="BI31" s="133"/>
      <c r="BJ31" s="133"/>
      <c r="BK31" s="133"/>
      <c r="BL31" s="133"/>
      <c r="BM31" s="133"/>
      <c r="BN31" s="133"/>
      <c r="BO31" s="133"/>
      <c r="BP31" s="133"/>
      <c r="BQ31" s="133"/>
    </row>
    <row r="32" ht="15.15" spans="3:69">
      <c r="C32" s="155" t="s">
        <v>3189</v>
      </c>
      <c r="D32" s="1403" t="s">
        <v>1693</v>
      </c>
      <c r="I32" s="132"/>
      <c r="J32" s="1387" t="s">
        <v>314</v>
      </c>
      <c r="K32" s="183" t="s">
        <v>204</v>
      </c>
      <c r="L32" s="1398" t="s">
        <v>315</v>
      </c>
      <c r="M32" s="188">
        <v>12345</v>
      </c>
      <c r="N32" s="1399" t="s">
        <v>3083</v>
      </c>
      <c r="P32" s="1400" t="s">
        <v>2454</v>
      </c>
      <c r="Q32" s="1400" t="s">
        <v>596</v>
      </c>
      <c r="R32" s="1400" t="s">
        <v>3137</v>
      </c>
      <c r="S32" s="1401" t="s">
        <v>3186</v>
      </c>
      <c r="T32" s="1400" t="s">
        <v>2454</v>
      </c>
      <c r="U32" s="171" t="s">
        <v>2404</v>
      </c>
      <c r="V32" s="143" t="s">
        <v>596</v>
      </c>
      <c r="W32" s="143" t="s">
        <v>3189</v>
      </c>
      <c r="X32" s="143" t="s">
        <v>596</v>
      </c>
      <c r="Y32" s="171" t="s">
        <v>2933</v>
      </c>
      <c r="Z32" s="143">
        <v>0</v>
      </c>
      <c r="AA32" s="133"/>
      <c r="AB32" s="204">
        <v>0</v>
      </c>
      <c r="AC32" s="204">
        <v>0</v>
      </c>
      <c r="AD32" s="1402" t="s">
        <v>854</v>
      </c>
      <c r="AE32" s="133"/>
      <c r="AF32" s="171" t="s">
        <v>2933</v>
      </c>
      <c r="AG32" s="204">
        <v>0</v>
      </c>
      <c r="AH32" s="133"/>
      <c r="AI32" s="133"/>
      <c r="AJ32" s="133"/>
      <c r="AK32" s="171" t="s">
        <v>854</v>
      </c>
      <c r="AL32" s="143" t="s">
        <v>3197</v>
      </c>
      <c r="AM32" s="143" t="s">
        <v>3197</v>
      </c>
      <c r="AN32" s="143" t="s">
        <v>3197</v>
      </c>
      <c r="AO32" s="143" t="s">
        <v>3197</v>
      </c>
      <c r="AP32" s="143">
        <v>12</v>
      </c>
      <c r="AQ32" s="143">
        <v>3</v>
      </c>
      <c r="AR32" s="133"/>
      <c r="AS32" s="133"/>
      <c r="AT32" s="133"/>
      <c r="AU32" s="133"/>
      <c r="AV32" s="133"/>
      <c r="AW32" s="133"/>
      <c r="AX32" s="133"/>
      <c r="AY32" s="133"/>
      <c r="AZ32" s="133"/>
      <c r="BA32" s="133"/>
      <c r="BB32" s="133"/>
      <c r="BC32" s="133"/>
      <c r="BD32" s="133"/>
      <c r="BE32" s="133"/>
      <c r="BF32" s="133"/>
      <c r="BG32" s="133"/>
      <c r="BH32" s="133"/>
      <c r="BI32" s="133"/>
      <c r="BJ32" s="133"/>
      <c r="BK32" s="133"/>
      <c r="BL32" s="133"/>
      <c r="BM32" s="133"/>
      <c r="BN32" s="133"/>
      <c r="BO32" s="133"/>
      <c r="BP32" s="133"/>
      <c r="BQ32" s="133"/>
    </row>
    <row r="33" spans="3:69">
      <c r="C33" s="157"/>
      <c r="D33" s="157"/>
      <c r="I33" s="132"/>
      <c r="J33" s="1387" t="s">
        <v>314</v>
      </c>
      <c r="K33" s="183" t="s">
        <v>204</v>
      </c>
      <c r="L33" s="1398" t="s">
        <v>319</v>
      </c>
      <c r="M33" s="188">
        <v>12345</v>
      </c>
      <c r="N33" s="1399" t="s">
        <v>3083</v>
      </c>
      <c r="P33" s="1400" t="s">
        <v>2456</v>
      </c>
      <c r="Q33" s="1400" t="s">
        <v>596</v>
      </c>
      <c r="R33" s="1400" t="s">
        <v>3137</v>
      </c>
      <c r="S33" s="1401" t="s">
        <v>3186</v>
      </c>
      <c r="T33" s="1400" t="s">
        <v>2456</v>
      </c>
      <c r="U33" s="171" t="s">
        <v>2984</v>
      </c>
      <c r="V33" s="143" t="s">
        <v>596</v>
      </c>
      <c r="W33" s="143" t="s">
        <v>3189</v>
      </c>
      <c r="X33" s="143" t="s">
        <v>596</v>
      </c>
      <c r="Y33" s="171" t="s">
        <v>2933</v>
      </c>
      <c r="Z33" s="143">
        <v>0</v>
      </c>
      <c r="AA33" s="133"/>
      <c r="AB33" s="204">
        <v>0</v>
      </c>
      <c r="AC33" s="204">
        <v>0</v>
      </c>
      <c r="AD33" s="1402" t="s">
        <v>854</v>
      </c>
      <c r="AE33" s="133"/>
      <c r="AF33" s="171" t="s">
        <v>2933</v>
      </c>
      <c r="AG33" s="204">
        <v>0</v>
      </c>
      <c r="AH33" s="133"/>
      <c r="AI33" s="133"/>
      <c r="AJ33" s="133"/>
      <c r="AK33" s="171" t="s">
        <v>854</v>
      </c>
      <c r="AL33" s="143" t="s">
        <v>3197</v>
      </c>
      <c r="AM33" s="143" t="s">
        <v>3197</v>
      </c>
      <c r="AN33" s="143" t="s">
        <v>3197</v>
      </c>
      <c r="AO33" s="143" t="s">
        <v>3197</v>
      </c>
      <c r="AP33" s="143">
        <v>12</v>
      </c>
      <c r="AQ33" s="143">
        <v>3</v>
      </c>
      <c r="AR33" s="133"/>
      <c r="AS33" s="133"/>
      <c r="AT33" s="133"/>
      <c r="AU33" s="133"/>
      <c r="AV33" s="133"/>
      <c r="AW33" s="133"/>
      <c r="AX33" s="133"/>
      <c r="AY33" s="133"/>
      <c r="AZ33" s="133"/>
      <c r="BA33" s="133"/>
      <c r="BB33" s="133"/>
      <c r="BC33" s="133"/>
      <c r="BD33" s="133"/>
      <c r="BE33" s="133"/>
      <c r="BF33" s="133"/>
      <c r="BG33" s="133"/>
      <c r="BH33" s="133"/>
      <c r="BI33" s="133"/>
      <c r="BJ33" s="133"/>
      <c r="BK33" s="133"/>
      <c r="BL33" s="133"/>
      <c r="BM33" s="133"/>
      <c r="BN33" s="133"/>
      <c r="BO33" s="133"/>
      <c r="BP33" s="133"/>
      <c r="BQ33" s="133"/>
    </row>
    <row r="34" spans="9:69">
      <c r="I34" s="132"/>
      <c r="J34" s="1387" t="s">
        <v>323</v>
      </c>
      <c r="K34" s="183" t="s">
        <v>204</v>
      </c>
      <c r="L34" s="1398" t="s">
        <v>237</v>
      </c>
      <c r="M34" s="188">
        <v>12345</v>
      </c>
      <c r="N34" s="1399" t="s">
        <v>3083</v>
      </c>
      <c r="P34" s="1400" t="s">
        <v>2458</v>
      </c>
      <c r="Q34" s="1400" t="s">
        <v>596</v>
      </c>
      <c r="R34" s="1400" t="s">
        <v>3137</v>
      </c>
      <c r="S34" s="1401" t="s">
        <v>3186</v>
      </c>
      <c r="T34" s="1400" t="s">
        <v>2458</v>
      </c>
      <c r="U34" s="171" t="s">
        <v>2422</v>
      </c>
      <c r="V34" s="143" t="s">
        <v>596</v>
      </c>
      <c r="W34" s="143" t="s">
        <v>3189</v>
      </c>
      <c r="X34" s="143" t="s">
        <v>596</v>
      </c>
      <c r="Y34" s="171" t="s">
        <v>2933</v>
      </c>
      <c r="Z34" s="143">
        <v>0</v>
      </c>
      <c r="AA34" s="133"/>
      <c r="AB34" s="204">
        <v>0</v>
      </c>
      <c r="AC34" s="204">
        <v>0</v>
      </c>
      <c r="AD34" s="1402" t="s">
        <v>854</v>
      </c>
      <c r="AE34" s="133"/>
      <c r="AF34" s="171" t="s">
        <v>2933</v>
      </c>
      <c r="AG34" s="204">
        <v>0</v>
      </c>
      <c r="AH34" s="133"/>
      <c r="AI34" s="133"/>
      <c r="AJ34" s="133"/>
      <c r="AK34" s="171" t="s">
        <v>854</v>
      </c>
      <c r="AL34" s="143" t="s">
        <v>3197</v>
      </c>
      <c r="AM34" s="143" t="s">
        <v>3197</v>
      </c>
      <c r="AN34" s="143" t="s">
        <v>3197</v>
      </c>
      <c r="AO34" s="143" t="s">
        <v>3197</v>
      </c>
      <c r="AP34" s="143">
        <v>12</v>
      </c>
      <c r="AQ34" s="143">
        <v>3</v>
      </c>
      <c r="AR34" s="133"/>
      <c r="AS34" s="133"/>
      <c r="AT34" s="133"/>
      <c r="AU34" s="133"/>
      <c r="AV34" s="133"/>
      <c r="AW34" s="133"/>
      <c r="AX34" s="133"/>
      <c r="AY34" s="133"/>
      <c r="AZ34" s="133"/>
      <c r="BA34" s="133"/>
      <c r="BB34" s="133"/>
      <c r="BC34" s="133"/>
      <c r="BD34" s="133"/>
      <c r="BE34" s="133"/>
      <c r="BF34" s="133"/>
      <c r="BG34" s="133"/>
      <c r="BH34" s="133"/>
      <c r="BI34" s="133"/>
      <c r="BJ34" s="133"/>
      <c r="BK34" s="133"/>
      <c r="BL34" s="133"/>
      <c r="BM34" s="133"/>
      <c r="BN34" s="133"/>
      <c r="BO34" s="133"/>
      <c r="BP34" s="133"/>
      <c r="BQ34" s="133"/>
    </row>
    <row r="35" spans="9:69">
      <c r="I35" s="132"/>
      <c r="J35" s="1387" t="s">
        <v>323</v>
      </c>
      <c r="K35" s="183" t="s">
        <v>204</v>
      </c>
      <c r="L35" s="1398" t="s">
        <v>326</v>
      </c>
      <c r="M35" s="188">
        <v>12345</v>
      </c>
      <c r="N35" s="1399" t="s">
        <v>3083</v>
      </c>
      <c r="P35" s="1400" t="s">
        <v>2459</v>
      </c>
      <c r="Q35" s="1400" t="s">
        <v>596</v>
      </c>
      <c r="R35" s="1400" t="s">
        <v>3137</v>
      </c>
      <c r="S35" s="1401" t="s">
        <v>3186</v>
      </c>
      <c r="T35" s="1400" t="s">
        <v>2459</v>
      </c>
      <c r="U35" s="171" t="s">
        <v>366</v>
      </c>
      <c r="V35" s="143" t="s">
        <v>596</v>
      </c>
      <c r="W35" s="143" t="s">
        <v>3189</v>
      </c>
      <c r="X35" s="143" t="s">
        <v>596</v>
      </c>
      <c r="Y35" s="171" t="s">
        <v>2933</v>
      </c>
      <c r="Z35" s="143">
        <v>0</v>
      </c>
      <c r="AA35" s="133"/>
      <c r="AB35" s="204">
        <v>0</v>
      </c>
      <c r="AC35" s="204">
        <v>0</v>
      </c>
      <c r="AD35" s="1402" t="s">
        <v>854</v>
      </c>
      <c r="AE35" s="133"/>
      <c r="AF35" s="171" t="s">
        <v>2933</v>
      </c>
      <c r="AG35" s="204">
        <v>0</v>
      </c>
      <c r="AH35" s="133"/>
      <c r="AI35" s="133"/>
      <c r="AJ35" s="133"/>
      <c r="AK35" s="171" t="s">
        <v>854</v>
      </c>
      <c r="AL35" s="143" t="s">
        <v>3197</v>
      </c>
      <c r="AM35" s="143" t="s">
        <v>3197</v>
      </c>
      <c r="AN35" s="143" t="s">
        <v>3197</v>
      </c>
      <c r="AO35" s="143" t="s">
        <v>3197</v>
      </c>
      <c r="AP35" s="143">
        <v>12</v>
      </c>
      <c r="AQ35" s="143">
        <v>3</v>
      </c>
      <c r="AR35" s="133"/>
      <c r="AS35" s="133"/>
      <c r="AT35" s="133"/>
      <c r="AU35" s="133"/>
      <c r="AV35" s="133"/>
      <c r="AW35" s="133"/>
      <c r="AX35" s="133"/>
      <c r="AY35" s="133"/>
      <c r="AZ35" s="133"/>
      <c r="BA35" s="133"/>
      <c r="BB35" s="133"/>
      <c r="BC35" s="133"/>
      <c r="BD35" s="133"/>
      <c r="BE35" s="133"/>
      <c r="BF35" s="133"/>
      <c r="BG35" s="133"/>
      <c r="BH35" s="133"/>
      <c r="BI35" s="133"/>
      <c r="BJ35" s="133"/>
      <c r="BK35" s="133"/>
      <c r="BL35" s="133"/>
      <c r="BM35" s="133"/>
      <c r="BN35" s="133"/>
      <c r="BO35" s="133"/>
      <c r="BP35" s="133"/>
      <c r="BQ35" s="133"/>
    </row>
    <row r="36" spans="1:69">
      <c r="A36" s="158" t="s">
        <v>1881</v>
      </c>
      <c r="B36" s="158" t="s">
        <v>3077</v>
      </c>
      <c r="C36" s="158"/>
      <c r="I36" s="132"/>
      <c r="J36" s="1398" t="s">
        <v>330</v>
      </c>
      <c r="K36" s="183" t="s">
        <v>204</v>
      </c>
      <c r="L36" s="1398" t="s">
        <v>237</v>
      </c>
      <c r="M36" s="188">
        <v>12345</v>
      </c>
      <c r="N36" s="1399" t="s">
        <v>3083</v>
      </c>
      <c r="P36" s="1400" t="s">
        <v>2461</v>
      </c>
      <c r="Q36" s="1400" t="s">
        <v>596</v>
      </c>
      <c r="R36" s="1400" t="s">
        <v>3137</v>
      </c>
      <c r="S36" s="1401" t="s">
        <v>3186</v>
      </c>
      <c r="T36" s="1400" t="s">
        <v>2461</v>
      </c>
      <c r="U36" s="171" t="s">
        <v>2988</v>
      </c>
      <c r="V36" s="143" t="s">
        <v>596</v>
      </c>
      <c r="W36" s="143" t="s">
        <v>3189</v>
      </c>
      <c r="X36" s="143" t="s">
        <v>596</v>
      </c>
      <c r="Y36" s="171" t="s">
        <v>2933</v>
      </c>
      <c r="Z36" s="143">
        <v>0</v>
      </c>
      <c r="AA36" s="133"/>
      <c r="AB36" s="204">
        <v>0</v>
      </c>
      <c r="AC36" s="204">
        <v>0</v>
      </c>
      <c r="AD36" s="1402" t="s">
        <v>854</v>
      </c>
      <c r="AE36" s="133"/>
      <c r="AF36" s="171" t="s">
        <v>2933</v>
      </c>
      <c r="AG36" s="204">
        <v>0</v>
      </c>
      <c r="AH36" s="133"/>
      <c r="AI36" s="133"/>
      <c r="AJ36" s="133"/>
      <c r="AK36" s="171" t="s">
        <v>854</v>
      </c>
      <c r="AL36" s="143" t="s">
        <v>3197</v>
      </c>
      <c r="AM36" s="143" t="s">
        <v>3197</v>
      </c>
      <c r="AN36" s="143" t="s">
        <v>3197</v>
      </c>
      <c r="AO36" s="143" t="s">
        <v>3197</v>
      </c>
      <c r="AP36" s="143">
        <v>12</v>
      </c>
      <c r="AQ36" s="143">
        <v>3</v>
      </c>
      <c r="AR36" s="133"/>
      <c r="AS36" s="133"/>
      <c r="AT36" s="133"/>
      <c r="AU36" s="133"/>
      <c r="AV36" s="133"/>
      <c r="AW36" s="133"/>
      <c r="AX36" s="133"/>
      <c r="AY36" s="133"/>
      <c r="AZ36" s="133"/>
      <c r="BA36" s="133"/>
      <c r="BB36" s="133"/>
      <c r="BC36" s="133"/>
      <c r="BD36" s="133"/>
      <c r="BE36" s="133"/>
      <c r="BF36" s="133"/>
      <c r="BG36" s="133"/>
      <c r="BH36" s="133"/>
      <c r="BI36" s="133"/>
      <c r="BJ36" s="133"/>
      <c r="BK36" s="133"/>
      <c r="BL36" s="133"/>
      <c r="BM36" s="133"/>
      <c r="BN36" s="133"/>
      <c r="BO36" s="133"/>
      <c r="BP36" s="133"/>
      <c r="BQ36" s="133"/>
    </row>
    <row r="37" spans="1:69">
      <c r="A37" s="137" t="s">
        <v>73</v>
      </c>
      <c r="B37" s="137" t="s">
        <v>73</v>
      </c>
      <c r="C37" s="137"/>
      <c r="I37" s="132"/>
      <c r="J37" s="1398" t="s">
        <v>330</v>
      </c>
      <c r="K37" s="183" t="s">
        <v>204</v>
      </c>
      <c r="L37" s="1398" t="s">
        <v>205</v>
      </c>
      <c r="M37" s="188">
        <v>12345</v>
      </c>
      <c r="N37" s="1399" t="s">
        <v>3083</v>
      </c>
      <c r="P37" s="1400" t="s">
        <v>2513</v>
      </c>
      <c r="Q37" s="1400" t="s">
        <v>596</v>
      </c>
      <c r="R37" s="1400" t="s">
        <v>3137</v>
      </c>
      <c r="S37" s="1401" t="s">
        <v>3186</v>
      </c>
      <c r="T37" s="1400" t="s">
        <v>2513</v>
      </c>
      <c r="U37" s="171" t="s">
        <v>2303</v>
      </c>
      <c r="V37" s="143" t="s">
        <v>596</v>
      </c>
      <c r="W37" s="143" t="s">
        <v>3189</v>
      </c>
      <c r="X37" s="143" t="s">
        <v>596</v>
      </c>
      <c r="Y37" s="171" t="s">
        <v>2933</v>
      </c>
      <c r="Z37" s="143">
        <v>0</v>
      </c>
      <c r="AA37" s="133"/>
      <c r="AB37" s="204">
        <v>0</v>
      </c>
      <c r="AC37" s="204">
        <v>0</v>
      </c>
      <c r="AD37" s="1402" t="s">
        <v>854</v>
      </c>
      <c r="AE37" s="133"/>
      <c r="AF37" s="171" t="s">
        <v>2933</v>
      </c>
      <c r="AG37" s="204">
        <v>0</v>
      </c>
      <c r="AH37" s="133"/>
      <c r="AI37" s="133"/>
      <c r="AJ37" s="133"/>
      <c r="AK37" s="171" t="s">
        <v>854</v>
      </c>
      <c r="AL37" s="143" t="s">
        <v>3197</v>
      </c>
      <c r="AM37" s="143" t="s">
        <v>3197</v>
      </c>
      <c r="AN37" s="143" t="s">
        <v>3197</v>
      </c>
      <c r="AO37" s="143" t="s">
        <v>3197</v>
      </c>
      <c r="AP37" s="143">
        <v>12</v>
      </c>
      <c r="AQ37" s="143">
        <v>3</v>
      </c>
      <c r="AR37" s="133"/>
      <c r="AS37" s="133"/>
      <c r="AT37" s="133"/>
      <c r="AU37" s="133"/>
      <c r="AV37" s="133"/>
      <c r="AW37" s="133"/>
      <c r="AX37" s="133"/>
      <c r="AY37" s="133"/>
      <c r="AZ37" s="133"/>
      <c r="BA37" s="133"/>
      <c r="BB37" s="133"/>
      <c r="BC37" s="133"/>
      <c r="BD37" s="133"/>
      <c r="BE37" s="133"/>
      <c r="BF37" s="133"/>
      <c r="BG37" s="133"/>
      <c r="BH37" s="133"/>
      <c r="BI37" s="133"/>
      <c r="BJ37" s="133"/>
      <c r="BK37" s="133"/>
      <c r="BL37" s="133"/>
      <c r="BM37" s="133"/>
      <c r="BN37" s="133"/>
      <c r="BO37" s="133"/>
      <c r="BP37" s="133"/>
      <c r="BQ37" s="133"/>
    </row>
    <row r="38" spans="1:69">
      <c r="A38" s="159" t="s">
        <v>1768</v>
      </c>
      <c r="B38" s="160"/>
      <c r="C38" s="161"/>
      <c r="I38" s="132"/>
      <c r="J38" s="1398" t="s">
        <v>330</v>
      </c>
      <c r="K38" s="183" t="s">
        <v>204</v>
      </c>
      <c r="L38" s="1398" t="s">
        <v>335</v>
      </c>
      <c r="M38" s="188">
        <v>12345</v>
      </c>
      <c r="N38" s="1399" t="s">
        <v>3083</v>
      </c>
      <c r="P38" s="1400" t="s">
        <v>2165</v>
      </c>
      <c r="Q38" s="1400" t="s">
        <v>596</v>
      </c>
      <c r="R38" s="1400" t="s">
        <v>3137</v>
      </c>
      <c r="S38" s="1401" t="s">
        <v>3186</v>
      </c>
      <c r="T38" s="1400" t="s">
        <v>2165</v>
      </c>
      <c r="U38" s="171" t="s">
        <v>2346</v>
      </c>
      <c r="V38" s="143" t="s">
        <v>596</v>
      </c>
      <c r="W38" s="143" t="s">
        <v>3189</v>
      </c>
      <c r="X38" s="143" t="s">
        <v>596</v>
      </c>
      <c r="Y38" s="171" t="s">
        <v>2933</v>
      </c>
      <c r="Z38" s="143">
        <v>0</v>
      </c>
      <c r="AA38" s="133"/>
      <c r="AB38" s="204">
        <v>0</v>
      </c>
      <c r="AC38" s="204">
        <v>0</v>
      </c>
      <c r="AD38" s="1402" t="s">
        <v>854</v>
      </c>
      <c r="AE38" s="133"/>
      <c r="AF38" s="171" t="s">
        <v>2933</v>
      </c>
      <c r="AG38" s="204">
        <v>0</v>
      </c>
      <c r="AH38" s="133"/>
      <c r="AI38" s="133"/>
      <c r="AJ38" s="133"/>
      <c r="AK38" s="171" t="s">
        <v>854</v>
      </c>
      <c r="AL38" s="143" t="s">
        <v>3197</v>
      </c>
      <c r="AM38" s="143" t="s">
        <v>3197</v>
      </c>
      <c r="AN38" s="143" t="s">
        <v>3197</v>
      </c>
      <c r="AO38" s="143" t="s">
        <v>3197</v>
      </c>
      <c r="AP38" s="143">
        <v>12</v>
      </c>
      <c r="AQ38" s="143">
        <v>3</v>
      </c>
      <c r="AR38" s="133"/>
      <c r="AS38" s="133"/>
      <c r="AT38" s="133"/>
      <c r="AU38" s="133"/>
      <c r="AV38" s="133"/>
      <c r="AW38" s="133"/>
      <c r="AX38" s="133"/>
      <c r="AY38" s="133"/>
      <c r="AZ38" s="133"/>
      <c r="BA38" s="133"/>
      <c r="BB38" s="133"/>
      <c r="BC38" s="133"/>
      <c r="BD38" s="133"/>
      <c r="BE38" s="133"/>
      <c r="BF38" s="133"/>
      <c r="BG38" s="133"/>
      <c r="BH38" s="133"/>
      <c r="BI38" s="133"/>
      <c r="BJ38" s="133"/>
      <c r="BK38" s="133"/>
      <c r="BL38" s="133"/>
      <c r="BM38" s="133"/>
      <c r="BN38" s="133"/>
      <c r="BO38" s="133"/>
      <c r="BP38" s="133"/>
      <c r="BQ38" s="133"/>
    </row>
    <row r="39" spans="1:69">
      <c r="A39" s="162"/>
      <c r="B39" s="162"/>
      <c r="C39" s="162"/>
      <c r="I39" s="132"/>
      <c r="J39" s="1398" t="s">
        <v>330</v>
      </c>
      <c r="K39" s="183" t="s">
        <v>204</v>
      </c>
      <c r="L39" s="1398" t="s">
        <v>339</v>
      </c>
      <c r="M39" s="188">
        <v>12345</v>
      </c>
      <c r="N39" s="1399" t="s">
        <v>3083</v>
      </c>
      <c r="P39" s="1400" t="s">
        <v>2167</v>
      </c>
      <c r="Q39" s="1400" t="s">
        <v>596</v>
      </c>
      <c r="R39" s="1400" t="s">
        <v>3137</v>
      </c>
      <c r="S39" s="1401" t="s">
        <v>3186</v>
      </c>
      <c r="T39" s="1400" t="s">
        <v>2167</v>
      </c>
      <c r="U39" s="171" t="s">
        <v>2992</v>
      </c>
      <c r="V39" s="143" t="s">
        <v>596</v>
      </c>
      <c r="W39" s="143" t="s">
        <v>3189</v>
      </c>
      <c r="X39" s="143" t="s">
        <v>596</v>
      </c>
      <c r="Y39" s="171" t="s">
        <v>2933</v>
      </c>
      <c r="Z39" s="143">
        <v>0</v>
      </c>
      <c r="AA39" s="133"/>
      <c r="AB39" s="204">
        <v>0</v>
      </c>
      <c r="AC39" s="204">
        <v>0</v>
      </c>
      <c r="AD39" s="1402" t="s">
        <v>854</v>
      </c>
      <c r="AE39" s="133"/>
      <c r="AF39" s="171" t="s">
        <v>2933</v>
      </c>
      <c r="AG39" s="204">
        <v>0</v>
      </c>
      <c r="AH39" s="133"/>
      <c r="AI39" s="133"/>
      <c r="AJ39" s="133"/>
      <c r="AK39" s="171" t="s">
        <v>854</v>
      </c>
      <c r="AL39" s="143" t="s">
        <v>3197</v>
      </c>
      <c r="AM39" s="143" t="s">
        <v>3197</v>
      </c>
      <c r="AN39" s="143" t="s">
        <v>3197</v>
      </c>
      <c r="AO39" s="143" t="s">
        <v>3197</v>
      </c>
      <c r="AP39" s="143">
        <v>12</v>
      </c>
      <c r="AQ39" s="143">
        <v>3</v>
      </c>
      <c r="AR39" s="133"/>
      <c r="AS39" s="133"/>
      <c r="AT39" s="133"/>
      <c r="AU39" s="133"/>
      <c r="AV39" s="133"/>
      <c r="AW39" s="133"/>
      <c r="AX39" s="133"/>
      <c r="AY39" s="133"/>
      <c r="AZ39" s="133"/>
      <c r="BA39" s="133"/>
      <c r="BB39" s="133"/>
      <c r="BC39" s="133"/>
      <c r="BD39" s="133"/>
      <c r="BE39" s="133"/>
      <c r="BF39" s="133"/>
      <c r="BG39" s="133"/>
      <c r="BH39" s="133"/>
      <c r="BI39" s="133"/>
      <c r="BJ39" s="133"/>
      <c r="BK39" s="133"/>
      <c r="BL39" s="133"/>
      <c r="BM39" s="133"/>
      <c r="BN39" s="133"/>
      <c r="BO39" s="133"/>
      <c r="BP39" s="133"/>
      <c r="BQ39" s="133"/>
    </row>
    <row r="40" spans="9:69">
      <c r="I40" s="132"/>
      <c r="J40" s="1398" t="s">
        <v>330</v>
      </c>
      <c r="K40" s="183" t="s">
        <v>204</v>
      </c>
      <c r="L40" s="1398" t="s">
        <v>319</v>
      </c>
      <c r="M40" s="188">
        <v>12345</v>
      </c>
      <c r="N40" s="1399" t="s">
        <v>3083</v>
      </c>
      <c r="P40" s="1400" t="s">
        <v>2169</v>
      </c>
      <c r="Q40" s="1400" t="s">
        <v>596</v>
      </c>
      <c r="R40" s="1400" t="s">
        <v>3137</v>
      </c>
      <c r="S40" s="1401" t="s">
        <v>3186</v>
      </c>
      <c r="T40" s="1400" t="s">
        <v>2169</v>
      </c>
      <c r="U40" s="171" t="s">
        <v>2484</v>
      </c>
      <c r="V40" s="143" t="s">
        <v>596</v>
      </c>
      <c r="W40" s="143" t="s">
        <v>3189</v>
      </c>
      <c r="X40" s="143" t="s">
        <v>596</v>
      </c>
      <c r="Y40" s="171" t="s">
        <v>2933</v>
      </c>
      <c r="Z40" s="143">
        <v>0</v>
      </c>
      <c r="AA40" s="133"/>
      <c r="AB40" s="204">
        <v>0</v>
      </c>
      <c r="AC40" s="204">
        <v>0</v>
      </c>
      <c r="AD40" s="1402" t="s">
        <v>854</v>
      </c>
      <c r="AE40" s="133"/>
      <c r="AF40" s="171" t="s">
        <v>2933</v>
      </c>
      <c r="AG40" s="204">
        <v>0</v>
      </c>
      <c r="AH40" s="133"/>
      <c r="AI40" s="133"/>
      <c r="AJ40" s="133"/>
      <c r="AK40" s="171" t="s">
        <v>854</v>
      </c>
      <c r="AL40" s="143" t="s">
        <v>3197</v>
      </c>
      <c r="AM40" s="143" t="s">
        <v>3197</v>
      </c>
      <c r="AN40" s="143" t="s">
        <v>3197</v>
      </c>
      <c r="AO40" s="143" t="s">
        <v>3197</v>
      </c>
      <c r="AP40" s="143">
        <v>12</v>
      </c>
      <c r="AQ40" s="143">
        <v>3</v>
      </c>
      <c r="AR40" s="133"/>
      <c r="AS40" s="133"/>
      <c r="AT40" s="133"/>
      <c r="AU40" s="133"/>
      <c r="AV40" s="133"/>
      <c r="AW40" s="133"/>
      <c r="AX40" s="133"/>
      <c r="AY40" s="133"/>
      <c r="AZ40" s="133"/>
      <c r="BA40" s="133"/>
      <c r="BB40" s="133"/>
      <c r="BC40" s="133"/>
      <c r="BD40" s="133"/>
      <c r="BE40" s="133"/>
      <c r="BF40" s="133"/>
      <c r="BG40" s="133"/>
      <c r="BH40" s="133"/>
      <c r="BI40" s="133"/>
      <c r="BJ40" s="133"/>
      <c r="BK40" s="133"/>
      <c r="BL40" s="133"/>
      <c r="BM40" s="133"/>
      <c r="BN40" s="133"/>
      <c r="BO40" s="133"/>
      <c r="BP40" s="133"/>
      <c r="BQ40" s="133"/>
    </row>
    <row r="41" spans="9:69">
      <c r="I41" s="132"/>
      <c r="J41" s="1398" t="s">
        <v>330</v>
      </c>
      <c r="K41" s="183" t="s">
        <v>204</v>
      </c>
      <c r="L41" s="1398" t="s">
        <v>221</v>
      </c>
      <c r="M41" s="188">
        <v>12345</v>
      </c>
      <c r="N41" s="1399" t="s">
        <v>3083</v>
      </c>
      <c r="P41" s="1400" t="s">
        <v>2173</v>
      </c>
      <c r="Q41" s="1400" t="s">
        <v>596</v>
      </c>
      <c r="R41" s="1400" t="s">
        <v>3137</v>
      </c>
      <c r="S41" s="1401" t="s">
        <v>3186</v>
      </c>
      <c r="T41" s="1400" t="s">
        <v>2173</v>
      </c>
      <c r="U41" s="171" t="s">
        <v>2424</v>
      </c>
      <c r="V41" s="143" t="s">
        <v>596</v>
      </c>
      <c r="W41" s="143" t="s">
        <v>3189</v>
      </c>
      <c r="X41" s="143" t="s">
        <v>596</v>
      </c>
      <c r="Y41" s="171" t="s">
        <v>2933</v>
      </c>
      <c r="Z41" s="143">
        <v>0</v>
      </c>
      <c r="AA41" s="133"/>
      <c r="AB41" s="204">
        <v>0</v>
      </c>
      <c r="AC41" s="204">
        <v>0</v>
      </c>
      <c r="AD41" s="1402" t="s">
        <v>854</v>
      </c>
      <c r="AE41" s="133"/>
      <c r="AF41" s="171" t="s">
        <v>2933</v>
      </c>
      <c r="AG41" s="204">
        <v>0</v>
      </c>
      <c r="AH41" s="133"/>
      <c r="AI41" s="133"/>
      <c r="AJ41" s="133"/>
      <c r="AK41" s="171" t="s">
        <v>854</v>
      </c>
      <c r="AL41" s="143" t="s">
        <v>3197</v>
      </c>
      <c r="AM41" s="143" t="s">
        <v>3197</v>
      </c>
      <c r="AN41" s="143" t="s">
        <v>3197</v>
      </c>
      <c r="AO41" s="143" t="s">
        <v>3197</v>
      </c>
      <c r="AP41" s="143">
        <v>12</v>
      </c>
      <c r="AQ41" s="143">
        <v>3</v>
      </c>
      <c r="AR41" s="133"/>
      <c r="AS41" s="133"/>
      <c r="AT41" s="133"/>
      <c r="AU41" s="133"/>
      <c r="AV41" s="133"/>
      <c r="AW41" s="133"/>
      <c r="AX41" s="133"/>
      <c r="AY41" s="133"/>
      <c r="AZ41" s="133"/>
      <c r="BA41" s="133"/>
      <c r="BB41" s="133"/>
      <c r="BC41" s="133"/>
      <c r="BD41" s="133"/>
      <c r="BE41" s="133"/>
      <c r="BF41" s="133"/>
      <c r="BG41" s="133"/>
      <c r="BH41" s="133"/>
      <c r="BI41" s="133"/>
      <c r="BJ41" s="133"/>
      <c r="BK41" s="133"/>
      <c r="BL41" s="133"/>
      <c r="BM41" s="133"/>
      <c r="BN41" s="133"/>
      <c r="BO41" s="133"/>
      <c r="BP41" s="133"/>
      <c r="BQ41" s="133"/>
    </row>
    <row r="42" spans="9:69">
      <c r="I42" s="132"/>
      <c r="J42" s="1398" t="s">
        <v>330</v>
      </c>
      <c r="K42" s="183" t="s">
        <v>204</v>
      </c>
      <c r="L42" s="1398" t="s">
        <v>347</v>
      </c>
      <c r="M42" s="188">
        <v>12345</v>
      </c>
      <c r="N42" s="1399" t="s">
        <v>3083</v>
      </c>
      <c r="P42" s="1400" t="s">
        <v>2519</v>
      </c>
      <c r="Q42" s="1400" t="s">
        <v>596</v>
      </c>
      <c r="R42" s="1400" t="s">
        <v>3137</v>
      </c>
      <c r="S42" s="1401" t="s">
        <v>3186</v>
      </c>
      <c r="T42" s="1400" t="s">
        <v>2519</v>
      </c>
      <c r="U42" s="171" t="s">
        <v>2500</v>
      </c>
      <c r="V42" s="143" t="s">
        <v>596</v>
      </c>
      <c r="W42" s="143" t="s">
        <v>3189</v>
      </c>
      <c r="X42" s="143" t="s">
        <v>596</v>
      </c>
      <c r="Y42" s="171" t="s">
        <v>2933</v>
      </c>
      <c r="Z42" s="143">
        <v>0</v>
      </c>
      <c r="AA42" s="133"/>
      <c r="AB42" s="204">
        <v>0</v>
      </c>
      <c r="AC42" s="204">
        <v>0</v>
      </c>
      <c r="AD42" s="1402" t="s">
        <v>854</v>
      </c>
      <c r="AE42" s="133"/>
      <c r="AF42" s="171" t="s">
        <v>2933</v>
      </c>
      <c r="AG42" s="204">
        <v>0</v>
      </c>
      <c r="AH42" s="133"/>
      <c r="AI42" s="133"/>
      <c r="AJ42" s="133"/>
      <c r="AK42" s="171" t="s">
        <v>854</v>
      </c>
      <c r="AL42" s="143" t="s">
        <v>3197</v>
      </c>
      <c r="AM42" s="143" t="s">
        <v>3197</v>
      </c>
      <c r="AN42" s="143" t="s">
        <v>3197</v>
      </c>
      <c r="AO42" s="143" t="s">
        <v>3197</v>
      </c>
      <c r="AP42" s="143">
        <v>12</v>
      </c>
      <c r="AQ42" s="143">
        <v>3</v>
      </c>
      <c r="AR42" s="133"/>
      <c r="AS42" s="133"/>
      <c r="AT42" s="133"/>
      <c r="AU42" s="133"/>
      <c r="AV42" s="133"/>
      <c r="AW42" s="133"/>
      <c r="AX42" s="133"/>
      <c r="AY42" s="133"/>
      <c r="AZ42" s="133"/>
      <c r="BA42" s="133"/>
      <c r="BB42" s="133"/>
      <c r="BC42" s="133"/>
      <c r="BD42" s="133"/>
      <c r="BE42" s="133"/>
      <c r="BF42" s="133"/>
      <c r="BG42" s="133"/>
      <c r="BH42" s="133"/>
      <c r="BI42" s="133"/>
      <c r="BJ42" s="133"/>
      <c r="BK42" s="133"/>
      <c r="BL42" s="133"/>
      <c r="BM42" s="133"/>
      <c r="BN42" s="133"/>
      <c r="BO42" s="133"/>
      <c r="BP42" s="133"/>
      <c r="BQ42" s="133"/>
    </row>
    <row r="43" spans="3:69">
      <c r="C43" s="163" t="s">
        <v>3197</v>
      </c>
      <c r="D43" s="157" t="s">
        <v>3201</v>
      </c>
      <c r="E43" s="157"/>
      <c r="F43" s="157" t="s">
        <v>3202</v>
      </c>
      <c r="G43" s="157"/>
      <c r="I43" s="132"/>
      <c r="J43" s="1398" t="s">
        <v>330</v>
      </c>
      <c r="K43" s="183" t="s">
        <v>204</v>
      </c>
      <c r="L43" s="1398" t="s">
        <v>249</v>
      </c>
      <c r="M43" s="188">
        <v>12345</v>
      </c>
      <c r="N43" s="1399" t="s">
        <v>3083</v>
      </c>
      <c r="P43" s="1400" t="s">
        <v>2521</v>
      </c>
      <c r="Q43" s="1400" t="s">
        <v>596</v>
      </c>
      <c r="R43" s="1400" t="s">
        <v>3137</v>
      </c>
      <c r="S43" s="1401" t="s">
        <v>3186</v>
      </c>
      <c r="T43" s="1400" t="s">
        <v>2521</v>
      </c>
      <c r="U43" s="171" t="s">
        <v>2722</v>
      </c>
      <c r="V43" s="143" t="s">
        <v>596</v>
      </c>
      <c r="W43" s="143" t="s">
        <v>3189</v>
      </c>
      <c r="X43" s="143" t="s">
        <v>596</v>
      </c>
      <c r="Y43" s="171" t="s">
        <v>2933</v>
      </c>
      <c r="Z43" s="143">
        <v>0</v>
      </c>
      <c r="AA43" s="133"/>
      <c r="AB43" s="204">
        <v>0</v>
      </c>
      <c r="AC43" s="204">
        <v>0</v>
      </c>
      <c r="AD43" s="1402" t="s">
        <v>854</v>
      </c>
      <c r="AE43" s="133"/>
      <c r="AF43" s="171" t="s">
        <v>2933</v>
      </c>
      <c r="AG43" s="204">
        <v>0</v>
      </c>
      <c r="AH43" s="133"/>
      <c r="AI43" s="133"/>
      <c r="AJ43" s="133"/>
      <c r="AK43" s="171" t="s">
        <v>854</v>
      </c>
      <c r="AL43" s="143" t="s">
        <v>3197</v>
      </c>
      <c r="AM43" s="143" t="s">
        <v>3197</v>
      </c>
      <c r="AN43" s="143" t="s">
        <v>3197</v>
      </c>
      <c r="AO43" s="143" t="s">
        <v>3197</v>
      </c>
      <c r="AP43" s="143">
        <v>12</v>
      </c>
      <c r="AQ43" s="143">
        <v>3</v>
      </c>
      <c r="AR43" s="133"/>
      <c r="AS43" s="133"/>
      <c r="AT43" s="133"/>
      <c r="AU43" s="133"/>
      <c r="AV43" s="133"/>
      <c r="AW43" s="133"/>
      <c r="AX43" s="133"/>
      <c r="AY43" s="133"/>
      <c r="AZ43" s="133"/>
      <c r="BA43" s="133"/>
      <c r="BB43" s="133"/>
      <c r="BC43" s="133"/>
      <c r="BD43" s="133"/>
      <c r="BE43" s="133"/>
      <c r="BF43" s="133"/>
      <c r="BG43" s="133"/>
      <c r="BH43" s="133"/>
      <c r="BI43" s="133"/>
      <c r="BJ43" s="133"/>
      <c r="BK43" s="133"/>
      <c r="BL43" s="133"/>
      <c r="BM43" s="133"/>
      <c r="BN43" s="133"/>
      <c r="BO43" s="133"/>
      <c r="BP43" s="133"/>
      <c r="BQ43" s="133"/>
    </row>
    <row r="44" spans="3:69">
      <c r="C44" s="163" t="s">
        <v>3203</v>
      </c>
      <c r="D44" s="157" t="s">
        <v>3204</v>
      </c>
      <c r="E44" s="157" t="s">
        <v>1744</v>
      </c>
      <c r="F44" s="163" t="s">
        <v>3205</v>
      </c>
      <c r="G44" s="163"/>
      <c r="I44" s="132"/>
      <c r="J44" s="1398" t="s">
        <v>330</v>
      </c>
      <c r="K44" s="183" t="s">
        <v>204</v>
      </c>
      <c r="L44" s="1398" t="s">
        <v>354</v>
      </c>
      <c r="M44" s="188">
        <v>12345</v>
      </c>
      <c r="N44" s="1399" t="s">
        <v>3083</v>
      </c>
      <c r="P44" s="1400" t="s">
        <v>2523</v>
      </c>
      <c r="Q44" s="1400" t="s">
        <v>596</v>
      </c>
      <c r="R44" s="1400" t="s">
        <v>3137</v>
      </c>
      <c r="S44" s="1401" t="s">
        <v>3186</v>
      </c>
      <c r="T44" s="1400" t="s">
        <v>2523</v>
      </c>
      <c r="U44" s="171" t="s">
        <v>294</v>
      </c>
      <c r="V44" s="143" t="s">
        <v>596</v>
      </c>
      <c r="W44" s="143" t="s">
        <v>3189</v>
      </c>
      <c r="X44" s="143" t="s">
        <v>596</v>
      </c>
      <c r="Y44" s="171" t="s">
        <v>2933</v>
      </c>
      <c r="Z44" s="143">
        <v>0</v>
      </c>
      <c r="AA44" s="133"/>
      <c r="AB44" s="204">
        <v>0</v>
      </c>
      <c r="AC44" s="204">
        <v>0</v>
      </c>
      <c r="AD44" s="1402" t="s">
        <v>854</v>
      </c>
      <c r="AE44" s="133"/>
      <c r="AF44" s="171" t="s">
        <v>2933</v>
      </c>
      <c r="AG44" s="204">
        <v>0</v>
      </c>
      <c r="AH44" s="133"/>
      <c r="AI44" s="133"/>
      <c r="AJ44" s="133"/>
      <c r="AK44" s="171" t="s">
        <v>854</v>
      </c>
      <c r="AL44" s="143" t="s">
        <v>3197</v>
      </c>
      <c r="AM44" s="143" t="s">
        <v>3197</v>
      </c>
      <c r="AN44" s="143" t="s">
        <v>3197</v>
      </c>
      <c r="AO44" s="143" t="s">
        <v>3197</v>
      </c>
      <c r="AP44" s="143">
        <v>12</v>
      </c>
      <c r="AQ44" s="143">
        <v>3</v>
      </c>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c r="BP44" s="133"/>
      <c r="BQ44" s="133"/>
    </row>
    <row r="45" spans="3:69">
      <c r="C45" s="163" t="s">
        <v>3206</v>
      </c>
      <c r="D45" s="157" t="s">
        <v>3207</v>
      </c>
      <c r="E45" s="157" t="s">
        <v>1744</v>
      </c>
      <c r="F45" s="163" t="s">
        <v>3208</v>
      </c>
      <c r="G45" s="163"/>
      <c r="I45" s="132"/>
      <c r="J45" s="1398" t="s">
        <v>330</v>
      </c>
      <c r="K45" s="183" t="s">
        <v>204</v>
      </c>
      <c r="L45" s="1398" t="s">
        <v>209</v>
      </c>
      <c r="M45" s="188">
        <v>12345</v>
      </c>
      <c r="N45" s="1399" t="s">
        <v>3083</v>
      </c>
      <c r="P45" s="1400" t="s">
        <v>2525</v>
      </c>
      <c r="Q45" s="1400" t="s">
        <v>596</v>
      </c>
      <c r="R45" s="1400" t="s">
        <v>3137</v>
      </c>
      <c r="S45" s="1401" t="s">
        <v>3186</v>
      </c>
      <c r="T45" s="1400" t="s">
        <v>2525</v>
      </c>
      <c r="U45" s="171" t="s">
        <v>340</v>
      </c>
      <c r="V45" s="143" t="s">
        <v>596</v>
      </c>
      <c r="W45" s="143" t="s">
        <v>3189</v>
      </c>
      <c r="X45" s="143" t="s">
        <v>596</v>
      </c>
      <c r="Y45" s="171" t="s">
        <v>2933</v>
      </c>
      <c r="Z45" s="143">
        <v>0</v>
      </c>
      <c r="AA45" s="133"/>
      <c r="AB45" s="204">
        <v>0</v>
      </c>
      <c r="AC45" s="204">
        <v>0</v>
      </c>
      <c r="AD45" s="1402" t="s">
        <v>854</v>
      </c>
      <c r="AE45" s="133"/>
      <c r="AF45" s="171" t="s">
        <v>2933</v>
      </c>
      <c r="AG45" s="204">
        <v>0</v>
      </c>
      <c r="AH45" s="133"/>
      <c r="AI45" s="133"/>
      <c r="AJ45" s="133"/>
      <c r="AK45" s="171" t="s">
        <v>854</v>
      </c>
      <c r="AL45" s="143" t="s">
        <v>3197</v>
      </c>
      <c r="AM45" s="143" t="s">
        <v>3197</v>
      </c>
      <c r="AN45" s="143" t="s">
        <v>3197</v>
      </c>
      <c r="AO45" s="143" t="s">
        <v>3197</v>
      </c>
      <c r="AP45" s="143">
        <v>12</v>
      </c>
      <c r="AQ45" s="143">
        <v>3</v>
      </c>
      <c r="AR45" s="133"/>
      <c r="AS45" s="133"/>
      <c r="AT45" s="133"/>
      <c r="AU45" s="133"/>
      <c r="AV45" s="133"/>
      <c r="AW45" s="133"/>
      <c r="AX45" s="133"/>
      <c r="AY45" s="133"/>
      <c r="AZ45" s="133"/>
      <c r="BA45" s="133"/>
      <c r="BB45" s="133"/>
      <c r="BC45" s="133"/>
      <c r="BD45" s="133"/>
      <c r="BE45" s="133"/>
      <c r="BF45" s="133"/>
      <c r="BG45" s="133"/>
      <c r="BH45" s="133"/>
      <c r="BI45" s="133"/>
      <c r="BJ45" s="133"/>
      <c r="BK45" s="133"/>
      <c r="BL45" s="133"/>
      <c r="BM45" s="133"/>
      <c r="BN45" s="133"/>
      <c r="BO45" s="133"/>
      <c r="BP45" s="133"/>
      <c r="BQ45" s="133"/>
    </row>
    <row r="46" spans="3:69">
      <c r="C46" s="163" t="s">
        <v>3209</v>
      </c>
      <c r="D46" s="157" t="s">
        <v>3210</v>
      </c>
      <c r="E46" s="157" t="s">
        <v>1744</v>
      </c>
      <c r="F46" s="163" t="s">
        <v>3211</v>
      </c>
      <c r="G46" s="163"/>
      <c r="I46" s="132"/>
      <c r="J46" s="1398" t="s">
        <v>330</v>
      </c>
      <c r="K46" s="183" t="s">
        <v>204</v>
      </c>
      <c r="L46" s="1398" t="s">
        <v>361</v>
      </c>
      <c r="M46" s="188">
        <v>12345</v>
      </c>
      <c r="N46" s="1399" t="s">
        <v>3083</v>
      </c>
      <c r="P46" s="1400" t="s">
        <v>2527</v>
      </c>
      <c r="Q46" s="1400" t="s">
        <v>596</v>
      </c>
      <c r="R46" s="1400" t="s">
        <v>3137</v>
      </c>
      <c r="S46" s="1401" t="s">
        <v>3186</v>
      </c>
      <c r="T46" s="1400" t="s">
        <v>2527</v>
      </c>
      <c r="U46" s="171" t="s">
        <v>2292</v>
      </c>
      <c r="V46" s="143" t="s">
        <v>596</v>
      </c>
      <c r="W46" s="143" t="s">
        <v>3189</v>
      </c>
      <c r="X46" s="143" t="s">
        <v>596</v>
      </c>
      <c r="Y46" s="171" t="s">
        <v>2933</v>
      </c>
      <c r="Z46" s="143">
        <v>0</v>
      </c>
      <c r="AA46" s="133"/>
      <c r="AB46" s="204">
        <v>0</v>
      </c>
      <c r="AC46" s="204">
        <v>0</v>
      </c>
      <c r="AD46" s="1402" t="s">
        <v>854</v>
      </c>
      <c r="AE46" s="133"/>
      <c r="AF46" s="171" t="s">
        <v>2933</v>
      </c>
      <c r="AG46" s="204">
        <v>0</v>
      </c>
      <c r="AH46" s="133"/>
      <c r="AI46" s="133"/>
      <c r="AJ46" s="133"/>
      <c r="AK46" s="171" t="s">
        <v>854</v>
      </c>
      <c r="AL46" s="143" t="s">
        <v>3197</v>
      </c>
      <c r="AM46" s="143" t="s">
        <v>3197</v>
      </c>
      <c r="AN46" s="143" t="s">
        <v>3197</v>
      </c>
      <c r="AO46" s="143" t="s">
        <v>3197</v>
      </c>
      <c r="AP46" s="143">
        <v>12</v>
      </c>
      <c r="AQ46" s="143">
        <v>3</v>
      </c>
      <c r="AR46" s="133"/>
      <c r="AS46" s="133"/>
      <c r="AT46" s="133"/>
      <c r="AU46" s="133"/>
      <c r="AV46" s="133"/>
      <c r="AW46" s="133"/>
      <c r="AX46" s="133"/>
      <c r="AY46" s="133"/>
      <c r="AZ46" s="133"/>
      <c r="BA46" s="133"/>
      <c r="BB46" s="133"/>
      <c r="BC46" s="133"/>
      <c r="BD46" s="133"/>
      <c r="BE46" s="133"/>
      <c r="BF46" s="133"/>
      <c r="BG46" s="133"/>
      <c r="BH46" s="133"/>
      <c r="BI46" s="133"/>
      <c r="BJ46" s="133"/>
      <c r="BK46" s="133"/>
      <c r="BL46" s="133"/>
      <c r="BM46" s="133"/>
      <c r="BN46" s="133"/>
      <c r="BO46" s="133"/>
      <c r="BP46" s="133"/>
      <c r="BQ46" s="133"/>
    </row>
    <row r="47" spans="3:69">
      <c r="C47" s="163" t="s">
        <v>3212</v>
      </c>
      <c r="D47" s="157" t="s">
        <v>3213</v>
      </c>
      <c r="E47" s="157" t="s">
        <v>1744</v>
      </c>
      <c r="F47" s="163" t="s">
        <v>3214</v>
      </c>
      <c r="G47" s="163"/>
      <c r="I47" s="132"/>
      <c r="J47" s="1398" t="s">
        <v>330</v>
      </c>
      <c r="K47" s="183" t="s">
        <v>204</v>
      </c>
      <c r="L47" s="1398" t="s">
        <v>365</v>
      </c>
      <c r="M47" s="188">
        <v>12345</v>
      </c>
      <c r="N47" s="1399" t="s">
        <v>3083</v>
      </c>
      <c r="P47" s="1400" t="s">
        <v>2540</v>
      </c>
      <c r="Q47" s="1400" t="s">
        <v>596</v>
      </c>
      <c r="R47" s="1400" t="s">
        <v>3137</v>
      </c>
      <c r="S47" s="1401" t="s">
        <v>3186</v>
      </c>
      <c r="T47" s="1400" t="s">
        <v>2540</v>
      </c>
      <c r="U47" s="171" t="s">
        <v>2344</v>
      </c>
      <c r="V47" s="143" t="s">
        <v>596</v>
      </c>
      <c r="W47" s="143" t="s">
        <v>3189</v>
      </c>
      <c r="X47" s="143" t="s">
        <v>596</v>
      </c>
      <c r="Y47" s="171" t="s">
        <v>2933</v>
      </c>
      <c r="Z47" s="143">
        <v>0</v>
      </c>
      <c r="AA47" s="133"/>
      <c r="AB47" s="204">
        <v>0</v>
      </c>
      <c r="AC47" s="204">
        <v>0</v>
      </c>
      <c r="AD47" s="1402" t="s">
        <v>854</v>
      </c>
      <c r="AE47" s="133"/>
      <c r="AF47" s="171" t="s">
        <v>2933</v>
      </c>
      <c r="AG47" s="204">
        <v>0</v>
      </c>
      <c r="AH47" s="133"/>
      <c r="AI47" s="133"/>
      <c r="AJ47" s="133"/>
      <c r="AK47" s="171" t="s">
        <v>854</v>
      </c>
      <c r="AL47" s="143" t="s">
        <v>3197</v>
      </c>
      <c r="AM47" s="143" t="s">
        <v>3197</v>
      </c>
      <c r="AN47" s="143" t="s">
        <v>3197</v>
      </c>
      <c r="AO47" s="143" t="s">
        <v>3197</v>
      </c>
      <c r="AP47" s="143">
        <v>12</v>
      </c>
      <c r="AQ47" s="143">
        <v>3</v>
      </c>
      <c r="AR47" s="133"/>
      <c r="AS47" s="133"/>
      <c r="AT47" s="133"/>
      <c r="AU47" s="133"/>
      <c r="AV47" s="133"/>
      <c r="AW47" s="133"/>
      <c r="AX47" s="133"/>
      <c r="AY47" s="133"/>
      <c r="AZ47" s="133"/>
      <c r="BA47" s="133"/>
      <c r="BB47" s="133"/>
      <c r="BC47" s="133"/>
      <c r="BD47" s="133"/>
      <c r="BE47" s="133"/>
      <c r="BF47" s="133"/>
      <c r="BG47" s="133"/>
      <c r="BH47" s="133"/>
      <c r="BI47" s="133"/>
      <c r="BJ47" s="133"/>
      <c r="BK47" s="133"/>
      <c r="BL47" s="133"/>
      <c r="BM47" s="133"/>
      <c r="BN47" s="133"/>
      <c r="BO47" s="133"/>
      <c r="BP47" s="133"/>
      <c r="BQ47" s="133"/>
    </row>
    <row r="48" spans="3:69">
      <c r="C48" s="163" t="s">
        <v>3215</v>
      </c>
      <c r="D48" s="157" t="s">
        <v>3216</v>
      </c>
      <c r="E48" s="157" t="s">
        <v>1744</v>
      </c>
      <c r="F48" s="163" t="s">
        <v>3217</v>
      </c>
      <c r="G48" s="163"/>
      <c r="I48" s="132"/>
      <c r="J48" s="1398" t="s">
        <v>330</v>
      </c>
      <c r="K48" s="183" t="s">
        <v>204</v>
      </c>
      <c r="L48" s="1398" t="s">
        <v>369</v>
      </c>
      <c r="M48" s="188">
        <v>12345</v>
      </c>
      <c r="N48" s="1399" t="s">
        <v>3083</v>
      </c>
      <c r="P48" s="1400" t="s">
        <v>2542</v>
      </c>
      <c r="Q48" s="1400" t="s">
        <v>596</v>
      </c>
      <c r="R48" s="1400" t="s">
        <v>3137</v>
      </c>
      <c r="S48" s="1401" t="s">
        <v>3186</v>
      </c>
      <c r="T48" s="1400" t="s">
        <v>2542</v>
      </c>
      <c r="U48" s="171" t="s">
        <v>355</v>
      </c>
      <c r="V48" s="143" t="s">
        <v>596</v>
      </c>
      <c r="W48" s="143" t="s">
        <v>3189</v>
      </c>
      <c r="X48" s="143" t="s">
        <v>596</v>
      </c>
      <c r="Y48" s="171" t="s">
        <v>2933</v>
      </c>
      <c r="Z48" s="143">
        <v>0</v>
      </c>
      <c r="AA48" s="133"/>
      <c r="AB48" s="204">
        <v>0</v>
      </c>
      <c r="AC48" s="204">
        <v>0</v>
      </c>
      <c r="AD48" s="1402" t="s">
        <v>854</v>
      </c>
      <c r="AE48" s="133"/>
      <c r="AF48" s="171" t="s">
        <v>2933</v>
      </c>
      <c r="AG48" s="204">
        <v>0</v>
      </c>
      <c r="AH48" s="133"/>
      <c r="AI48" s="133"/>
      <c r="AJ48" s="133"/>
      <c r="AK48" s="171" t="s">
        <v>854</v>
      </c>
      <c r="AL48" s="143" t="s">
        <v>3197</v>
      </c>
      <c r="AM48" s="143" t="s">
        <v>3197</v>
      </c>
      <c r="AN48" s="143" t="s">
        <v>3197</v>
      </c>
      <c r="AO48" s="143" t="s">
        <v>3197</v>
      </c>
      <c r="AP48" s="143">
        <v>12</v>
      </c>
      <c r="AQ48" s="143">
        <v>3</v>
      </c>
      <c r="AR48" s="133"/>
      <c r="AS48" s="133"/>
      <c r="AT48" s="133"/>
      <c r="AU48" s="133"/>
      <c r="AV48" s="133"/>
      <c r="AW48" s="133"/>
      <c r="AX48" s="133"/>
      <c r="AY48" s="133"/>
      <c r="AZ48" s="133"/>
      <c r="BA48" s="133"/>
      <c r="BB48" s="133"/>
      <c r="BC48" s="133"/>
      <c r="BD48" s="133"/>
      <c r="BE48" s="133"/>
      <c r="BF48" s="133"/>
      <c r="BG48" s="133"/>
      <c r="BH48" s="133"/>
      <c r="BI48" s="133"/>
      <c r="BJ48" s="133"/>
      <c r="BK48" s="133"/>
      <c r="BL48" s="133"/>
      <c r="BM48" s="133"/>
      <c r="BN48" s="133"/>
      <c r="BO48" s="133"/>
      <c r="BP48" s="133"/>
      <c r="BQ48" s="133"/>
    </row>
    <row r="49" spans="3:69">
      <c r="C49" s="163" t="s">
        <v>3218</v>
      </c>
      <c r="D49" s="157" t="s">
        <v>3219</v>
      </c>
      <c r="E49" s="157" t="s">
        <v>1744</v>
      </c>
      <c r="F49" s="163" t="s">
        <v>3220</v>
      </c>
      <c r="G49" s="163"/>
      <c r="I49" s="132"/>
      <c r="J49" s="1398" t="s">
        <v>330</v>
      </c>
      <c r="K49" s="1398" t="s">
        <v>204</v>
      </c>
      <c r="L49" s="1398" t="s">
        <v>373</v>
      </c>
      <c r="M49" s="188">
        <v>12345</v>
      </c>
      <c r="N49" s="1399" t="s">
        <v>3083</v>
      </c>
      <c r="P49" s="1400" t="s">
        <v>2544</v>
      </c>
      <c r="Q49" s="1400" t="s">
        <v>596</v>
      </c>
      <c r="R49" s="1400" t="s">
        <v>3137</v>
      </c>
      <c r="S49" s="1401" t="s">
        <v>3186</v>
      </c>
      <c r="T49" s="1400" t="s">
        <v>2544</v>
      </c>
      <c r="U49" s="171" t="s">
        <v>408</v>
      </c>
      <c r="V49" s="143" t="s">
        <v>596</v>
      </c>
      <c r="W49" s="143" t="s">
        <v>3189</v>
      </c>
      <c r="X49" s="143" t="s">
        <v>596</v>
      </c>
      <c r="Y49" s="171" t="s">
        <v>2933</v>
      </c>
      <c r="Z49" s="143">
        <v>0</v>
      </c>
      <c r="AA49" s="133"/>
      <c r="AB49" s="204">
        <v>0</v>
      </c>
      <c r="AC49" s="204">
        <v>0</v>
      </c>
      <c r="AD49" s="1402" t="s">
        <v>854</v>
      </c>
      <c r="AE49" s="133"/>
      <c r="AF49" s="171" t="s">
        <v>2933</v>
      </c>
      <c r="AG49" s="204">
        <v>0</v>
      </c>
      <c r="AH49" s="133"/>
      <c r="AI49" s="133"/>
      <c r="AJ49" s="133"/>
      <c r="AK49" s="171" t="s">
        <v>854</v>
      </c>
      <c r="AL49" s="143" t="s">
        <v>3197</v>
      </c>
      <c r="AM49" s="143" t="s">
        <v>3197</v>
      </c>
      <c r="AN49" s="143" t="s">
        <v>3197</v>
      </c>
      <c r="AO49" s="143" t="s">
        <v>3197</v>
      </c>
      <c r="AP49" s="143">
        <v>12</v>
      </c>
      <c r="AQ49" s="143">
        <v>3</v>
      </c>
      <c r="AR49" s="133"/>
      <c r="AS49" s="133"/>
      <c r="AT49" s="133"/>
      <c r="AU49" s="133"/>
      <c r="AV49" s="133"/>
      <c r="AW49" s="133"/>
      <c r="AX49" s="133"/>
      <c r="AY49" s="133"/>
      <c r="AZ49" s="133"/>
      <c r="BA49" s="133"/>
      <c r="BB49" s="133"/>
      <c r="BC49" s="133"/>
      <c r="BD49" s="133"/>
      <c r="BE49" s="133"/>
      <c r="BF49" s="133"/>
      <c r="BG49" s="133"/>
      <c r="BH49" s="133"/>
      <c r="BI49" s="133"/>
      <c r="BJ49" s="133"/>
      <c r="BK49" s="133"/>
      <c r="BL49" s="133"/>
      <c r="BM49" s="133"/>
      <c r="BN49" s="133"/>
      <c r="BO49" s="133"/>
      <c r="BP49" s="133"/>
      <c r="BQ49" s="133"/>
    </row>
    <row r="50" spans="3:69">
      <c r="C50" s="163" t="s">
        <v>3221</v>
      </c>
      <c r="D50" s="157" t="s">
        <v>3222</v>
      </c>
      <c r="E50" s="157" t="s">
        <v>1744</v>
      </c>
      <c r="F50" s="163" t="s">
        <v>3223</v>
      </c>
      <c r="G50" s="163"/>
      <c r="I50" s="132"/>
      <c r="J50" s="1398" t="s">
        <v>330</v>
      </c>
      <c r="K50" s="1398" t="s">
        <v>204</v>
      </c>
      <c r="L50" s="1398" t="s">
        <v>377</v>
      </c>
      <c r="M50" s="188">
        <v>12345</v>
      </c>
      <c r="N50" s="1399" t="s">
        <v>3083</v>
      </c>
      <c r="P50" s="1400" t="s">
        <v>2546</v>
      </c>
      <c r="Q50" s="1400" t="s">
        <v>596</v>
      </c>
      <c r="R50" s="1400" t="s">
        <v>3137</v>
      </c>
      <c r="S50" s="1401" t="s">
        <v>3186</v>
      </c>
      <c r="T50" s="1400" t="s">
        <v>2546</v>
      </c>
      <c r="U50" s="171" t="s">
        <v>3004</v>
      </c>
      <c r="V50" s="143" t="s">
        <v>596</v>
      </c>
      <c r="W50" s="143" t="s">
        <v>3189</v>
      </c>
      <c r="X50" s="143" t="s">
        <v>596</v>
      </c>
      <c r="Y50" s="171" t="s">
        <v>2933</v>
      </c>
      <c r="Z50" s="143">
        <v>0</v>
      </c>
      <c r="AA50" s="133"/>
      <c r="AB50" s="204">
        <v>0</v>
      </c>
      <c r="AC50" s="204">
        <v>0</v>
      </c>
      <c r="AD50" s="1402" t="s">
        <v>854</v>
      </c>
      <c r="AE50" s="133"/>
      <c r="AF50" s="171" t="s">
        <v>2933</v>
      </c>
      <c r="AG50" s="204">
        <v>0</v>
      </c>
      <c r="AH50" s="133"/>
      <c r="AI50" s="133"/>
      <c r="AJ50" s="133"/>
      <c r="AK50" s="171" t="s">
        <v>854</v>
      </c>
      <c r="AL50" s="143" t="s">
        <v>3197</v>
      </c>
      <c r="AM50" s="143" t="s">
        <v>3197</v>
      </c>
      <c r="AN50" s="143" t="s">
        <v>3197</v>
      </c>
      <c r="AO50" s="143" t="s">
        <v>3197</v>
      </c>
      <c r="AP50" s="143">
        <v>12</v>
      </c>
      <c r="AQ50" s="143">
        <v>3</v>
      </c>
      <c r="AR50" s="133"/>
      <c r="AS50" s="133"/>
      <c r="AT50" s="133"/>
      <c r="AU50" s="133"/>
      <c r="AV50" s="133"/>
      <c r="AW50" s="133"/>
      <c r="AX50" s="133"/>
      <c r="AY50" s="133"/>
      <c r="AZ50" s="133"/>
      <c r="BA50" s="133"/>
      <c r="BB50" s="133"/>
      <c r="BC50" s="133"/>
      <c r="BD50" s="133"/>
      <c r="BE50" s="133"/>
      <c r="BF50" s="133"/>
      <c r="BG50" s="133"/>
      <c r="BH50" s="133"/>
      <c r="BI50" s="133"/>
      <c r="BJ50" s="133"/>
      <c r="BK50" s="133"/>
      <c r="BL50" s="133"/>
      <c r="BM50" s="133"/>
      <c r="BN50" s="133"/>
      <c r="BO50" s="133"/>
      <c r="BP50" s="133"/>
      <c r="BQ50" s="133"/>
    </row>
    <row r="51" spans="9:69">
      <c r="I51" s="132"/>
      <c r="J51" s="1398" t="s">
        <v>330</v>
      </c>
      <c r="K51" s="1398" t="s">
        <v>204</v>
      </c>
      <c r="L51" s="1398" t="s">
        <v>381</v>
      </c>
      <c r="M51" s="188">
        <v>12345</v>
      </c>
      <c r="N51" s="1399" t="s">
        <v>3083</v>
      </c>
      <c r="P51" s="1400" t="s">
        <v>2548</v>
      </c>
      <c r="Q51" s="1400" t="s">
        <v>596</v>
      </c>
      <c r="R51" s="1400" t="s">
        <v>3137</v>
      </c>
      <c r="S51" s="1401" t="s">
        <v>3186</v>
      </c>
      <c r="T51" s="1400" t="s">
        <v>2548</v>
      </c>
      <c r="U51" s="171" t="s">
        <v>2383</v>
      </c>
      <c r="V51" s="143" t="s">
        <v>596</v>
      </c>
      <c r="W51" s="143" t="s">
        <v>3189</v>
      </c>
      <c r="X51" s="143" t="s">
        <v>596</v>
      </c>
      <c r="Y51" s="171" t="s">
        <v>2933</v>
      </c>
      <c r="Z51" s="143">
        <v>0</v>
      </c>
      <c r="AA51" s="133"/>
      <c r="AB51" s="204">
        <v>0</v>
      </c>
      <c r="AC51" s="204">
        <v>0</v>
      </c>
      <c r="AD51" s="1402" t="s">
        <v>854</v>
      </c>
      <c r="AE51" s="133"/>
      <c r="AF51" s="171" t="s">
        <v>2933</v>
      </c>
      <c r="AG51" s="204">
        <v>0</v>
      </c>
      <c r="AH51" s="133"/>
      <c r="AI51" s="133"/>
      <c r="AJ51" s="133"/>
      <c r="AK51" s="171" t="s">
        <v>854</v>
      </c>
      <c r="AL51" s="143" t="s">
        <v>3197</v>
      </c>
      <c r="AM51" s="143" t="s">
        <v>3197</v>
      </c>
      <c r="AN51" s="143" t="s">
        <v>3197</v>
      </c>
      <c r="AO51" s="143" t="s">
        <v>3197</v>
      </c>
      <c r="AP51" s="143">
        <v>12</v>
      </c>
      <c r="AQ51" s="143">
        <v>3</v>
      </c>
      <c r="AR51" s="133"/>
      <c r="AS51" s="133"/>
      <c r="AT51" s="133"/>
      <c r="AU51" s="133"/>
      <c r="AV51" s="133"/>
      <c r="AW51" s="133"/>
      <c r="AX51" s="133"/>
      <c r="AY51" s="133"/>
      <c r="AZ51" s="133"/>
      <c r="BA51" s="133"/>
      <c r="BB51" s="133"/>
      <c r="BC51" s="133"/>
      <c r="BD51" s="133"/>
      <c r="BE51" s="133"/>
      <c r="BF51" s="133"/>
      <c r="BG51" s="133"/>
      <c r="BH51" s="133"/>
      <c r="BI51" s="133"/>
      <c r="BJ51" s="133"/>
      <c r="BK51" s="133"/>
      <c r="BL51" s="133"/>
      <c r="BM51" s="133"/>
      <c r="BN51" s="133"/>
      <c r="BO51" s="133"/>
      <c r="BP51" s="133"/>
      <c r="BQ51" s="133"/>
    </row>
    <row r="52" spans="9:69">
      <c r="I52" s="132"/>
      <c r="J52" s="1398" t="s">
        <v>330</v>
      </c>
      <c r="K52" s="1398" t="s">
        <v>204</v>
      </c>
      <c r="L52" s="1398" t="s">
        <v>385</v>
      </c>
      <c r="M52" s="188">
        <v>12345</v>
      </c>
      <c r="N52" s="1399" t="s">
        <v>3083</v>
      </c>
      <c r="P52" s="1400" t="s">
        <v>2550</v>
      </c>
      <c r="Q52" s="1400" t="s">
        <v>596</v>
      </c>
      <c r="R52" s="1400" t="s">
        <v>3137</v>
      </c>
      <c r="S52" s="1401" t="s">
        <v>3186</v>
      </c>
      <c r="T52" s="1404" t="s">
        <v>2550</v>
      </c>
      <c r="U52" s="200" t="s">
        <v>3007</v>
      </c>
      <c r="V52" s="202" t="s">
        <v>596</v>
      </c>
      <c r="W52" s="202" t="s">
        <v>3189</v>
      </c>
      <c r="X52" s="202" t="s">
        <v>596</v>
      </c>
      <c r="Y52" s="200" t="s">
        <v>2933</v>
      </c>
      <c r="Z52" s="202">
        <v>0</v>
      </c>
      <c r="AA52" s="206"/>
      <c r="AB52" s="205">
        <v>2400</v>
      </c>
      <c r="AC52" s="205">
        <v>21396</v>
      </c>
      <c r="AD52" s="1402" t="s">
        <v>854</v>
      </c>
      <c r="AE52" s="133"/>
      <c r="AF52" s="171" t="s">
        <v>2933</v>
      </c>
      <c r="AG52" s="204">
        <v>0</v>
      </c>
      <c r="AH52" s="133"/>
      <c r="AI52" s="206">
        <v>2400</v>
      </c>
      <c r="AJ52" s="206">
        <v>21396</v>
      </c>
      <c r="AK52" s="171" t="s">
        <v>854</v>
      </c>
      <c r="AL52" s="143"/>
      <c r="AM52" s="143" t="s">
        <v>3197</v>
      </c>
      <c r="AN52" s="143"/>
      <c r="AO52" s="143" t="s">
        <v>3197</v>
      </c>
      <c r="AP52" s="143">
        <v>12</v>
      </c>
      <c r="AQ52" s="143">
        <v>3</v>
      </c>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row>
    <row r="53" spans="9:69">
      <c r="I53" s="132"/>
      <c r="J53" s="1398" t="s">
        <v>330</v>
      </c>
      <c r="K53" s="1398" t="s">
        <v>204</v>
      </c>
      <c r="L53" s="1398" t="s">
        <v>389</v>
      </c>
      <c r="M53" s="188">
        <v>12345</v>
      </c>
      <c r="N53" s="1399" t="s">
        <v>3083</v>
      </c>
      <c r="P53" s="1400" t="s">
        <v>2552</v>
      </c>
      <c r="Q53" s="1400" t="s">
        <v>596</v>
      </c>
      <c r="R53" s="1400" t="s">
        <v>3137</v>
      </c>
      <c r="S53" s="1401" t="s">
        <v>3186</v>
      </c>
      <c r="T53" s="1400" t="s">
        <v>2552</v>
      </c>
      <c r="U53" s="171" t="s">
        <v>2460</v>
      </c>
      <c r="V53" s="143" t="s">
        <v>596</v>
      </c>
      <c r="W53" s="143" t="s">
        <v>3189</v>
      </c>
      <c r="X53" s="143" t="s">
        <v>596</v>
      </c>
      <c r="Y53" s="171" t="s">
        <v>2933</v>
      </c>
      <c r="Z53" s="143">
        <v>0</v>
      </c>
      <c r="AA53" s="133"/>
      <c r="AB53" s="204">
        <v>0</v>
      </c>
      <c r="AC53" s="204">
        <v>0</v>
      </c>
      <c r="AD53" s="1402" t="s">
        <v>854</v>
      </c>
      <c r="AE53" s="133"/>
      <c r="AF53" s="171" t="s">
        <v>2933</v>
      </c>
      <c r="AG53" s="204">
        <v>0</v>
      </c>
      <c r="AH53" s="133"/>
      <c r="AI53" s="133"/>
      <c r="AJ53" s="133"/>
      <c r="AK53" s="171" t="s">
        <v>854</v>
      </c>
      <c r="AL53" s="143" t="s">
        <v>3197</v>
      </c>
      <c r="AM53" s="143" t="s">
        <v>3197</v>
      </c>
      <c r="AN53" s="143" t="s">
        <v>3197</v>
      </c>
      <c r="AO53" s="143" t="s">
        <v>3197</v>
      </c>
      <c r="AP53" s="143">
        <v>12</v>
      </c>
      <c r="AQ53" s="143">
        <v>3</v>
      </c>
      <c r="AR53" s="133"/>
      <c r="AS53" s="133"/>
      <c r="AT53" s="133"/>
      <c r="AU53" s="133"/>
      <c r="AV53" s="133"/>
      <c r="AW53" s="133"/>
      <c r="AX53" s="133"/>
      <c r="AY53" s="133"/>
      <c r="AZ53" s="133"/>
      <c r="BA53" s="133"/>
      <c r="BB53" s="133"/>
      <c r="BC53" s="133"/>
      <c r="BD53" s="133"/>
      <c r="BE53" s="133"/>
      <c r="BF53" s="133"/>
      <c r="BG53" s="133"/>
      <c r="BH53" s="133"/>
      <c r="BI53" s="133"/>
      <c r="BJ53" s="133"/>
      <c r="BK53" s="133"/>
      <c r="BL53" s="133"/>
      <c r="BM53" s="133"/>
      <c r="BN53" s="133"/>
      <c r="BO53" s="133"/>
      <c r="BP53" s="133"/>
      <c r="BQ53" s="133"/>
    </row>
    <row r="54" spans="9:69">
      <c r="I54" s="132"/>
      <c r="J54" s="1398" t="s">
        <v>330</v>
      </c>
      <c r="K54" s="1398" t="s">
        <v>204</v>
      </c>
      <c r="L54" s="1398" t="s">
        <v>393</v>
      </c>
      <c r="M54" s="188">
        <v>12345</v>
      </c>
      <c r="N54" s="1399" t="s">
        <v>3083</v>
      </c>
      <c r="P54" s="1400" t="s">
        <v>2554</v>
      </c>
      <c r="Q54" s="1400" t="s">
        <v>596</v>
      </c>
      <c r="R54" s="1400" t="s">
        <v>3137</v>
      </c>
      <c r="S54" s="1401" t="s">
        <v>3186</v>
      </c>
      <c r="T54" s="1400" t="s">
        <v>2554</v>
      </c>
      <c r="U54" s="171" t="s">
        <v>378</v>
      </c>
      <c r="V54" s="143" t="s">
        <v>596</v>
      </c>
      <c r="W54" s="143" t="s">
        <v>3189</v>
      </c>
      <c r="X54" s="143" t="s">
        <v>596</v>
      </c>
      <c r="Y54" s="171" t="s">
        <v>2933</v>
      </c>
      <c r="Z54" s="143">
        <v>0</v>
      </c>
      <c r="AA54" s="133"/>
      <c r="AB54" s="204">
        <v>0</v>
      </c>
      <c r="AC54" s="204">
        <v>0</v>
      </c>
      <c r="AD54" s="1402" t="s">
        <v>854</v>
      </c>
      <c r="AE54" s="133"/>
      <c r="AF54" s="171" t="s">
        <v>2933</v>
      </c>
      <c r="AG54" s="204">
        <v>0</v>
      </c>
      <c r="AH54" s="133"/>
      <c r="AI54" s="133"/>
      <c r="AJ54" s="133"/>
      <c r="AK54" s="171" t="s">
        <v>854</v>
      </c>
      <c r="AL54" s="143" t="s">
        <v>3197</v>
      </c>
      <c r="AM54" s="143" t="s">
        <v>3197</v>
      </c>
      <c r="AN54" s="143" t="s">
        <v>3197</v>
      </c>
      <c r="AO54" s="143" t="s">
        <v>3197</v>
      </c>
      <c r="AP54" s="143">
        <v>12</v>
      </c>
      <c r="AQ54" s="143">
        <v>3</v>
      </c>
      <c r="AR54" s="133"/>
      <c r="AS54" s="133"/>
      <c r="AT54" s="133"/>
      <c r="AU54" s="133"/>
      <c r="AV54" s="133"/>
      <c r="AW54" s="133"/>
      <c r="AX54" s="133"/>
      <c r="AY54" s="133"/>
      <c r="AZ54" s="133"/>
      <c r="BA54" s="133"/>
      <c r="BB54" s="133"/>
      <c r="BC54" s="133"/>
      <c r="BD54" s="133"/>
      <c r="BE54" s="133"/>
      <c r="BF54" s="133"/>
      <c r="BG54" s="133"/>
      <c r="BH54" s="133"/>
      <c r="BI54" s="133"/>
      <c r="BJ54" s="133"/>
      <c r="BK54" s="133"/>
      <c r="BL54" s="133"/>
      <c r="BM54" s="133"/>
      <c r="BN54" s="133"/>
      <c r="BO54" s="133"/>
      <c r="BP54" s="133"/>
      <c r="BQ54" s="133"/>
    </row>
    <row r="55" spans="9:69">
      <c r="I55" s="132"/>
      <c r="J55" s="1398" t="s">
        <v>330</v>
      </c>
      <c r="K55" s="1398" t="s">
        <v>204</v>
      </c>
      <c r="L55" s="1398" t="s">
        <v>272</v>
      </c>
      <c r="M55" s="188">
        <v>12345</v>
      </c>
      <c r="N55" s="1399" t="s">
        <v>3083</v>
      </c>
      <c r="P55" s="1400" t="s">
        <v>2556</v>
      </c>
      <c r="Q55" s="1400" t="s">
        <v>596</v>
      </c>
      <c r="R55" s="1400" t="s">
        <v>3137</v>
      </c>
      <c r="S55" s="1401" t="s">
        <v>3186</v>
      </c>
      <c r="T55" s="1400" t="s">
        <v>2556</v>
      </c>
      <c r="U55" s="171" t="s">
        <v>309</v>
      </c>
      <c r="V55" s="143" t="s">
        <v>596</v>
      </c>
      <c r="W55" s="143" t="s">
        <v>3189</v>
      </c>
      <c r="X55" s="143" t="s">
        <v>596</v>
      </c>
      <c r="Y55" s="171" t="s">
        <v>2933</v>
      </c>
      <c r="Z55" s="143">
        <v>0</v>
      </c>
      <c r="AA55" s="133"/>
      <c r="AB55" s="204">
        <v>0</v>
      </c>
      <c r="AC55" s="204">
        <v>0</v>
      </c>
      <c r="AD55" s="1402" t="s">
        <v>854</v>
      </c>
      <c r="AE55" s="133"/>
      <c r="AF55" s="171" t="s">
        <v>2933</v>
      </c>
      <c r="AG55" s="204">
        <v>0</v>
      </c>
      <c r="AH55" s="133"/>
      <c r="AI55" s="133"/>
      <c r="AJ55" s="133"/>
      <c r="AK55" s="171" t="s">
        <v>854</v>
      </c>
      <c r="AL55" s="143" t="s">
        <v>3197</v>
      </c>
      <c r="AM55" s="143" t="s">
        <v>3197</v>
      </c>
      <c r="AN55" s="143" t="s">
        <v>3197</v>
      </c>
      <c r="AO55" s="143" t="s">
        <v>3197</v>
      </c>
      <c r="AP55" s="143">
        <v>12</v>
      </c>
      <c r="AQ55" s="143">
        <v>3</v>
      </c>
      <c r="AR55" s="133"/>
      <c r="AS55" s="133"/>
      <c r="AT55" s="133"/>
      <c r="AU55" s="133"/>
      <c r="AV55" s="133"/>
      <c r="AW55" s="133"/>
      <c r="AX55" s="133"/>
      <c r="AY55" s="133"/>
      <c r="AZ55" s="133"/>
      <c r="BA55" s="133"/>
      <c r="BB55" s="133"/>
      <c r="BC55" s="133"/>
      <c r="BD55" s="133"/>
      <c r="BE55" s="133"/>
      <c r="BF55" s="133"/>
      <c r="BG55" s="133"/>
      <c r="BH55" s="133"/>
      <c r="BI55" s="133"/>
      <c r="BJ55" s="133"/>
      <c r="BK55" s="133"/>
      <c r="BL55" s="133"/>
      <c r="BM55" s="133"/>
      <c r="BN55" s="133"/>
      <c r="BO55" s="133"/>
      <c r="BP55" s="133"/>
      <c r="BQ55" s="133"/>
    </row>
    <row r="56" spans="9:69">
      <c r="I56" s="132"/>
      <c r="J56" s="1398" t="s">
        <v>330</v>
      </c>
      <c r="K56" s="1398" t="s">
        <v>204</v>
      </c>
      <c r="L56" s="1398" t="s">
        <v>399</v>
      </c>
      <c r="M56" s="188">
        <v>12345</v>
      </c>
      <c r="N56" s="1399" t="s">
        <v>3083</v>
      </c>
      <c r="P56" s="1400" t="s">
        <v>2558</v>
      </c>
      <c r="Q56" s="1400" t="s">
        <v>596</v>
      </c>
      <c r="R56" s="1400" t="s">
        <v>3137</v>
      </c>
      <c r="S56" s="1401" t="s">
        <v>3186</v>
      </c>
      <c r="T56" s="1400" t="s">
        <v>2558</v>
      </c>
      <c r="U56" s="171" t="s">
        <v>2268</v>
      </c>
      <c r="V56" s="143" t="s">
        <v>596</v>
      </c>
      <c r="W56" s="143" t="s">
        <v>3189</v>
      </c>
      <c r="X56" s="143" t="s">
        <v>596</v>
      </c>
      <c r="Y56" s="171" t="s">
        <v>2933</v>
      </c>
      <c r="Z56" s="143">
        <v>0</v>
      </c>
      <c r="AA56" s="133"/>
      <c r="AB56" s="204">
        <v>0</v>
      </c>
      <c r="AC56" s="204">
        <v>0</v>
      </c>
      <c r="AD56" s="1402" t="s">
        <v>854</v>
      </c>
      <c r="AE56" s="133"/>
      <c r="AF56" s="171" t="s">
        <v>2933</v>
      </c>
      <c r="AG56" s="204">
        <v>0</v>
      </c>
      <c r="AH56" s="133"/>
      <c r="AI56" s="133"/>
      <c r="AJ56" s="133"/>
      <c r="AK56" s="171" t="s">
        <v>854</v>
      </c>
      <c r="AL56" s="143" t="s">
        <v>3197</v>
      </c>
      <c r="AM56" s="143" t="s">
        <v>3197</v>
      </c>
      <c r="AN56" s="143" t="s">
        <v>3197</v>
      </c>
      <c r="AO56" s="143" t="s">
        <v>3197</v>
      </c>
      <c r="AP56" s="143">
        <v>12</v>
      </c>
      <c r="AQ56" s="143">
        <v>3</v>
      </c>
      <c r="AR56" s="133"/>
      <c r="AS56" s="133"/>
      <c r="AT56" s="133"/>
      <c r="AU56" s="133"/>
      <c r="AV56" s="133"/>
      <c r="AW56" s="133"/>
      <c r="AX56" s="133"/>
      <c r="AY56" s="133"/>
      <c r="AZ56" s="133"/>
      <c r="BA56" s="133"/>
      <c r="BB56" s="133"/>
      <c r="BC56" s="133"/>
      <c r="BD56" s="133"/>
      <c r="BE56" s="133"/>
      <c r="BF56" s="133"/>
      <c r="BG56" s="133"/>
      <c r="BH56" s="133"/>
      <c r="BI56" s="133"/>
      <c r="BJ56" s="133"/>
      <c r="BK56" s="133"/>
      <c r="BL56" s="133"/>
      <c r="BM56" s="133"/>
      <c r="BN56" s="133"/>
      <c r="BO56" s="133"/>
      <c r="BP56" s="133"/>
      <c r="BQ56" s="133"/>
    </row>
    <row r="57" spans="9:69">
      <c r="I57" s="132"/>
      <c r="J57" s="1398" t="s">
        <v>330</v>
      </c>
      <c r="K57" s="1398" t="s">
        <v>204</v>
      </c>
      <c r="L57" s="1398" t="s">
        <v>403</v>
      </c>
      <c r="M57" s="188">
        <v>12345</v>
      </c>
      <c r="N57" s="1399" t="s">
        <v>3083</v>
      </c>
      <c r="P57" s="1400" t="s">
        <v>2611</v>
      </c>
      <c r="Q57" s="1400" t="s">
        <v>596</v>
      </c>
      <c r="R57" s="1400" t="s">
        <v>3137</v>
      </c>
      <c r="S57" s="1401" t="s">
        <v>3186</v>
      </c>
      <c r="T57" s="1400" t="s">
        <v>2611</v>
      </c>
      <c r="U57" s="171" t="s">
        <v>3013</v>
      </c>
      <c r="V57" s="143" t="s">
        <v>596</v>
      </c>
      <c r="W57" s="143" t="s">
        <v>3189</v>
      </c>
      <c r="X57" s="143" t="s">
        <v>596</v>
      </c>
      <c r="Y57" s="171" t="s">
        <v>2933</v>
      </c>
      <c r="Z57" s="143">
        <v>0</v>
      </c>
      <c r="AA57" s="133"/>
      <c r="AB57" s="204">
        <v>0</v>
      </c>
      <c r="AC57" s="204">
        <v>0</v>
      </c>
      <c r="AD57" s="1402" t="s">
        <v>854</v>
      </c>
      <c r="AE57" s="133"/>
      <c r="AF57" s="171" t="s">
        <v>2933</v>
      </c>
      <c r="AG57" s="204">
        <v>0</v>
      </c>
      <c r="AH57" s="133"/>
      <c r="AI57" s="133"/>
      <c r="AJ57" s="133"/>
      <c r="AK57" s="171" t="s">
        <v>854</v>
      </c>
      <c r="AL57" s="143" t="s">
        <v>3197</v>
      </c>
      <c r="AM57" s="143" t="s">
        <v>3197</v>
      </c>
      <c r="AN57" s="143" t="s">
        <v>3197</v>
      </c>
      <c r="AO57" s="143" t="s">
        <v>3197</v>
      </c>
      <c r="AP57" s="143">
        <v>12</v>
      </c>
      <c r="AQ57" s="143">
        <v>3</v>
      </c>
      <c r="AR57" s="133"/>
      <c r="AS57" s="133"/>
      <c r="AT57" s="133"/>
      <c r="AU57" s="133"/>
      <c r="AV57" s="133"/>
      <c r="AW57" s="133"/>
      <c r="AX57" s="133"/>
      <c r="AY57" s="133"/>
      <c r="AZ57" s="133"/>
      <c r="BA57" s="133"/>
      <c r="BB57" s="133"/>
      <c r="BC57" s="133"/>
      <c r="BD57" s="133"/>
      <c r="BE57" s="133"/>
      <c r="BF57" s="133"/>
      <c r="BG57" s="133"/>
      <c r="BH57" s="133"/>
      <c r="BI57" s="133"/>
      <c r="BJ57" s="133"/>
      <c r="BK57" s="133"/>
      <c r="BL57" s="133"/>
      <c r="BM57" s="133"/>
      <c r="BN57" s="133"/>
      <c r="BO57" s="133"/>
      <c r="BP57" s="133"/>
      <c r="BQ57" s="133"/>
    </row>
    <row r="58" spans="9:69">
      <c r="I58" s="132"/>
      <c r="J58" s="1398" t="s">
        <v>330</v>
      </c>
      <c r="K58" s="1398" t="s">
        <v>204</v>
      </c>
      <c r="L58" s="1398" t="s">
        <v>407</v>
      </c>
      <c r="M58" s="188">
        <v>12345</v>
      </c>
      <c r="N58" s="1399" t="s">
        <v>3083</v>
      </c>
      <c r="P58" s="1400" t="s">
        <v>2613</v>
      </c>
      <c r="Q58" s="1400" t="s">
        <v>596</v>
      </c>
      <c r="R58" s="1400" t="s">
        <v>3137</v>
      </c>
      <c r="S58" s="1401" t="s">
        <v>3186</v>
      </c>
      <c r="T58" s="1400" t="s">
        <v>2613</v>
      </c>
      <c r="U58" s="171" t="s">
        <v>450</v>
      </c>
      <c r="V58" s="143" t="s">
        <v>596</v>
      </c>
      <c r="W58" s="143" t="s">
        <v>3189</v>
      </c>
      <c r="X58" s="143" t="s">
        <v>596</v>
      </c>
      <c r="Y58" s="171" t="s">
        <v>2933</v>
      </c>
      <c r="Z58" s="143">
        <v>0</v>
      </c>
      <c r="AA58" s="133"/>
      <c r="AB58" s="204">
        <v>0</v>
      </c>
      <c r="AC58" s="204">
        <v>0</v>
      </c>
      <c r="AD58" s="1402" t="s">
        <v>854</v>
      </c>
      <c r="AE58" s="133"/>
      <c r="AF58" s="171" t="s">
        <v>2933</v>
      </c>
      <c r="AG58" s="204">
        <v>0</v>
      </c>
      <c r="AH58" s="133"/>
      <c r="AI58" s="133"/>
      <c r="AJ58" s="133"/>
      <c r="AK58" s="171" t="s">
        <v>854</v>
      </c>
      <c r="AL58" s="143" t="s">
        <v>3197</v>
      </c>
      <c r="AM58" s="143" t="s">
        <v>3197</v>
      </c>
      <c r="AN58" s="143" t="s">
        <v>3197</v>
      </c>
      <c r="AO58" s="143" t="s">
        <v>3197</v>
      </c>
      <c r="AP58" s="143">
        <v>12</v>
      </c>
      <c r="AQ58" s="143">
        <v>3</v>
      </c>
      <c r="AR58" s="133"/>
      <c r="AS58" s="133"/>
      <c r="AT58" s="133"/>
      <c r="AU58" s="133"/>
      <c r="AV58" s="133"/>
      <c r="AW58" s="133"/>
      <c r="AX58" s="133"/>
      <c r="AY58" s="133"/>
      <c r="AZ58" s="133"/>
      <c r="BA58" s="133"/>
      <c r="BB58" s="133"/>
      <c r="BC58" s="133"/>
      <c r="BD58" s="133"/>
      <c r="BE58" s="133"/>
      <c r="BF58" s="133"/>
      <c r="BG58" s="133"/>
      <c r="BH58" s="133"/>
      <c r="BI58" s="133"/>
      <c r="BJ58" s="133"/>
      <c r="BK58" s="133"/>
      <c r="BL58" s="133"/>
      <c r="BM58" s="133"/>
      <c r="BN58" s="133"/>
      <c r="BO58" s="133"/>
      <c r="BP58" s="133"/>
      <c r="BQ58" s="133"/>
    </row>
    <row r="59" spans="9:69">
      <c r="I59" s="132"/>
      <c r="J59" s="1398" t="s">
        <v>330</v>
      </c>
      <c r="K59" s="1398" t="s">
        <v>204</v>
      </c>
      <c r="L59" s="1398" t="s">
        <v>411</v>
      </c>
      <c r="M59" s="188">
        <v>12345</v>
      </c>
      <c r="N59" s="1399" t="s">
        <v>3083</v>
      </c>
      <c r="P59" s="1400" t="s">
        <v>2615</v>
      </c>
      <c r="Q59" s="1400" t="s">
        <v>596</v>
      </c>
      <c r="R59" s="1400" t="s">
        <v>3137</v>
      </c>
      <c r="S59" s="1401" t="s">
        <v>3186</v>
      </c>
      <c r="T59" s="1400" t="s">
        <v>2615</v>
      </c>
      <c r="U59" s="171" t="s">
        <v>351</v>
      </c>
      <c r="V59" s="143" t="s">
        <v>596</v>
      </c>
      <c r="W59" s="143" t="s">
        <v>3189</v>
      </c>
      <c r="X59" s="143" t="s">
        <v>596</v>
      </c>
      <c r="Y59" s="171" t="s">
        <v>2933</v>
      </c>
      <c r="Z59" s="143">
        <v>0</v>
      </c>
      <c r="AA59" s="133"/>
      <c r="AB59" s="204">
        <v>0</v>
      </c>
      <c r="AC59" s="204">
        <v>0</v>
      </c>
      <c r="AD59" s="1402" t="s">
        <v>854</v>
      </c>
      <c r="AE59" s="133"/>
      <c r="AF59" s="171" t="s">
        <v>2933</v>
      </c>
      <c r="AG59" s="204">
        <v>0</v>
      </c>
      <c r="AH59" s="133"/>
      <c r="AI59" s="133"/>
      <c r="AJ59" s="133"/>
      <c r="AK59" s="171" t="s">
        <v>854</v>
      </c>
      <c r="AL59" s="143" t="s">
        <v>3197</v>
      </c>
      <c r="AM59" s="143" t="s">
        <v>3197</v>
      </c>
      <c r="AN59" s="143" t="s">
        <v>3197</v>
      </c>
      <c r="AO59" s="143" t="s">
        <v>3197</v>
      </c>
      <c r="AP59" s="143">
        <v>12</v>
      </c>
      <c r="AQ59" s="143">
        <v>3</v>
      </c>
      <c r="AR59" s="133"/>
      <c r="AS59" s="133"/>
      <c r="AT59" s="133"/>
      <c r="AU59" s="133"/>
      <c r="AV59" s="133"/>
      <c r="AW59" s="133"/>
      <c r="AX59" s="133"/>
      <c r="AY59" s="133"/>
      <c r="AZ59" s="133"/>
      <c r="BA59" s="133"/>
      <c r="BB59" s="133"/>
      <c r="BC59" s="133"/>
      <c r="BD59" s="133"/>
      <c r="BE59" s="133"/>
      <c r="BF59" s="133"/>
      <c r="BG59" s="133"/>
      <c r="BH59" s="133"/>
      <c r="BI59" s="133"/>
      <c r="BJ59" s="133"/>
      <c r="BK59" s="133"/>
      <c r="BL59" s="133"/>
      <c r="BM59" s="133"/>
      <c r="BN59" s="133"/>
      <c r="BO59" s="133"/>
      <c r="BP59" s="133"/>
      <c r="BQ59" s="133"/>
    </row>
    <row r="60" spans="9:69">
      <c r="I60" s="132"/>
      <c r="J60" s="1398" t="s">
        <v>330</v>
      </c>
      <c r="K60" s="1398" t="s">
        <v>204</v>
      </c>
      <c r="L60" s="1398" t="s">
        <v>415</v>
      </c>
      <c r="M60" s="188">
        <v>12345</v>
      </c>
      <c r="N60" s="1399" t="s">
        <v>3083</v>
      </c>
      <c r="P60" s="1400" t="s">
        <v>2617</v>
      </c>
      <c r="Q60" s="1400" t="s">
        <v>596</v>
      </c>
      <c r="R60" s="1400" t="s">
        <v>3137</v>
      </c>
      <c r="S60" s="1401" t="s">
        <v>3186</v>
      </c>
      <c r="T60" s="1400" t="s">
        <v>2617</v>
      </c>
      <c r="U60" s="171" t="s">
        <v>3017</v>
      </c>
      <c r="V60" s="143" t="s">
        <v>596</v>
      </c>
      <c r="W60" s="143" t="s">
        <v>3189</v>
      </c>
      <c r="X60" s="143" t="s">
        <v>596</v>
      </c>
      <c r="Y60" s="171" t="s">
        <v>2933</v>
      </c>
      <c r="Z60" s="143">
        <v>0</v>
      </c>
      <c r="AA60" s="133"/>
      <c r="AB60" s="204">
        <v>0</v>
      </c>
      <c r="AC60" s="204">
        <v>0</v>
      </c>
      <c r="AD60" s="1402" t="s">
        <v>854</v>
      </c>
      <c r="AE60" s="133"/>
      <c r="AF60" s="171" t="s">
        <v>2933</v>
      </c>
      <c r="AG60" s="204">
        <v>0</v>
      </c>
      <c r="AH60" s="133"/>
      <c r="AI60" s="133"/>
      <c r="AJ60" s="133"/>
      <c r="AK60" s="171" t="s">
        <v>854</v>
      </c>
      <c r="AL60" s="143" t="s">
        <v>3197</v>
      </c>
      <c r="AM60" s="143" t="s">
        <v>3197</v>
      </c>
      <c r="AN60" s="143" t="s">
        <v>3197</v>
      </c>
      <c r="AO60" s="143" t="s">
        <v>3197</v>
      </c>
      <c r="AP60" s="143">
        <v>12</v>
      </c>
      <c r="AQ60" s="143">
        <v>3</v>
      </c>
      <c r="AR60" s="133"/>
      <c r="AS60" s="133"/>
      <c r="AT60" s="133"/>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row>
    <row r="61" spans="9:69">
      <c r="I61" s="132"/>
      <c r="J61" s="1398" t="s">
        <v>419</v>
      </c>
      <c r="K61" s="1398" t="s">
        <v>204</v>
      </c>
      <c r="L61" s="1398" t="s">
        <v>420</v>
      </c>
      <c r="M61" s="188">
        <v>12345</v>
      </c>
      <c r="N61" s="1399" t="s">
        <v>3083</v>
      </c>
      <c r="P61" s="1400" t="s">
        <v>2619</v>
      </c>
      <c r="Q61" s="1400" t="s">
        <v>596</v>
      </c>
      <c r="R61" s="1400" t="s">
        <v>3137</v>
      </c>
      <c r="S61" s="1401" t="s">
        <v>3186</v>
      </c>
      <c r="T61" s="1400" t="s">
        <v>2619</v>
      </c>
      <c r="U61" s="171" t="s">
        <v>3019</v>
      </c>
      <c r="V61" s="143" t="s">
        <v>596</v>
      </c>
      <c r="W61" s="143" t="s">
        <v>3189</v>
      </c>
      <c r="X61" s="143" t="s">
        <v>596</v>
      </c>
      <c r="Y61" s="171" t="s">
        <v>2933</v>
      </c>
      <c r="Z61" s="143">
        <v>0</v>
      </c>
      <c r="AA61" s="133"/>
      <c r="AB61" s="204">
        <v>0</v>
      </c>
      <c r="AC61" s="204">
        <v>0</v>
      </c>
      <c r="AD61" s="1402" t="s">
        <v>854</v>
      </c>
      <c r="AE61" s="133"/>
      <c r="AF61" s="171" t="s">
        <v>2933</v>
      </c>
      <c r="AG61" s="204">
        <v>0</v>
      </c>
      <c r="AH61" s="133"/>
      <c r="AI61" s="133"/>
      <c r="AJ61" s="133"/>
      <c r="AK61" s="171" t="s">
        <v>854</v>
      </c>
      <c r="AL61" s="143" t="s">
        <v>3197</v>
      </c>
      <c r="AM61" s="143" t="s">
        <v>3197</v>
      </c>
      <c r="AN61" s="143" t="s">
        <v>3197</v>
      </c>
      <c r="AO61" s="143" t="s">
        <v>3197</v>
      </c>
      <c r="AP61" s="143">
        <v>12</v>
      </c>
      <c r="AQ61" s="143">
        <v>3</v>
      </c>
      <c r="AR61" s="133"/>
      <c r="AS61" s="133"/>
      <c r="AT61" s="133"/>
      <c r="AU61" s="133"/>
      <c r="AV61" s="133"/>
      <c r="AW61" s="133"/>
      <c r="AX61" s="133"/>
      <c r="AY61" s="133"/>
      <c r="AZ61" s="133"/>
      <c r="BA61" s="133"/>
      <c r="BB61" s="133"/>
      <c r="BC61" s="133"/>
      <c r="BD61" s="133"/>
      <c r="BE61" s="133"/>
      <c r="BF61" s="133"/>
      <c r="BG61" s="133"/>
      <c r="BH61" s="133"/>
      <c r="BI61" s="133"/>
      <c r="BJ61" s="133"/>
      <c r="BK61" s="133"/>
      <c r="BL61" s="133"/>
      <c r="BM61" s="133"/>
      <c r="BN61" s="133"/>
      <c r="BO61" s="133"/>
      <c r="BP61" s="133"/>
      <c r="BQ61" s="133"/>
    </row>
    <row r="62" spans="9:69">
      <c r="I62" s="132"/>
      <c r="J62" s="1398" t="s">
        <v>423</v>
      </c>
      <c r="K62" s="1398" t="s">
        <v>424</v>
      </c>
      <c r="L62" s="1398" t="s">
        <v>369</v>
      </c>
      <c r="M62" s="188">
        <v>12345</v>
      </c>
      <c r="N62" s="1399" t="s">
        <v>3083</v>
      </c>
      <c r="P62" s="1400" t="s">
        <v>2621</v>
      </c>
      <c r="Q62" s="1400" t="s">
        <v>596</v>
      </c>
      <c r="R62" s="1400" t="s">
        <v>3137</v>
      </c>
      <c r="S62" s="1401" t="s">
        <v>3186</v>
      </c>
      <c r="T62" s="1400" t="s">
        <v>2621</v>
      </c>
      <c r="U62" s="171" t="s">
        <v>2311</v>
      </c>
      <c r="V62" s="143" t="s">
        <v>596</v>
      </c>
      <c r="W62" s="143" t="s">
        <v>3189</v>
      </c>
      <c r="X62" s="143" t="s">
        <v>596</v>
      </c>
      <c r="Y62" s="171" t="s">
        <v>2933</v>
      </c>
      <c r="Z62" s="143">
        <v>0</v>
      </c>
      <c r="AA62" s="133"/>
      <c r="AB62" s="204">
        <v>0</v>
      </c>
      <c r="AC62" s="204">
        <v>0</v>
      </c>
      <c r="AD62" s="1402" t="s">
        <v>854</v>
      </c>
      <c r="AE62" s="133"/>
      <c r="AF62" s="171" t="s">
        <v>2933</v>
      </c>
      <c r="AG62" s="204">
        <v>0</v>
      </c>
      <c r="AH62" s="133"/>
      <c r="AI62" s="133"/>
      <c r="AJ62" s="133"/>
      <c r="AK62" s="171" t="s">
        <v>854</v>
      </c>
      <c r="AL62" s="143" t="s">
        <v>3197</v>
      </c>
      <c r="AM62" s="143" t="s">
        <v>3197</v>
      </c>
      <c r="AN62" s="143" t="s">
        <v>3197</v>
      </c>
      <c r="AO62" s="143" t="s">
        <v>3197</v>
      </c>
      <c r="AP62" s="143">
        <v>12</v>
      </c>
      <c r="AQ62" s="143">
        <v>3</v>
      </c>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c r="BP62" s="133"/>
      <c r="BQ62" s="133"/>
    </row>
    <row r="63" spans="9:69">
      <c r="I63" s="132"/>
      <c r="J63" s="1398" t="s">
        <v>427</v>
      </c>
      <c r="K63" s="1398" t="s">
        <v>428</v>
      </c>
      <c r="L63" s="1398" t="s">
        <v>277</v>
      </c>
      <c r="M63" s="188">
        <v>12345</v>
      </c>
      <c r="N63" s="1399" t="s">
        <v>3083</v>
      </c>
      <c r="P63" s="1400" t="s">
        <v>2623</v>
      </c>
      <c r="Q63" s="1400" t="s">
        <v>596</v>
      </c>
      <c r="R63" s="1400" t="s">
        <v>3137</v>
      </c>
      <c r="S63" s="1401" t="s">
        <v>3186</v>
      </c>
      <c r="T63" s="1400" t="s">
        <v>2623</v>
      </c>
      <c r="U63" s="171" t="s">
        <v>429</v>
      </c>
      <c r="V63" s="143" t="s">
        <v>596</v>
      </c>
      <c r="W63" s="143" t="s">
        <v>3189</v>
      </c>
      <c r="X63" s="143" t="s">
        <v>596</v>
      </c>
      <c r="Y63" s="171" t="s">
        <v>2933</v>
      </c>
      <c r="Z63" s="143">
        <v>0</v>
      </c>
      <c r="AA63" s="133"/>
      <c r="AB63" s="204">
        <v>0</v>
      </c>
      <c r="AC63" s="204">
        <v>0</v>
      </c>
      <c r="AD63" s="1402" t="s">
        <v>854</v>
      </c>
      <c r="AE63" s="133"/>
      <c r="AF63" s="171" t="s">
        <v>2933</v>
      </c>
      <c r="AG63" s="204">
        <v>0</v>
      </c>
      <c r="AH63" s="133"/>
      <c r="AI63" s="133"/>
      <c r="AJ63" s="133"/>
      <c r="AK63" s="171" t="s">
        <v>854</v>
      </c>
      <c r="AL63" s="143" t="s">
        <v>3197</v>
      </c>
      <c r="AM63" s="143" t="s">
        <v>3197</v>
      </c>
      <c r="AN63" s="143" t="s">
        <v>3197</v>
      </c>
      <c r="AO63" s="143" t="s">
        <v>3197</v>
      </c>
      <c r="AP63" s="143">
        <v>12</v>
      </c>
      <c r="AQ63" s="143">
        <v>3</v>
      </c>
      <c r="AR63" s="133"/>
      <c r="AS63" s="133"/>
      <c r="AT63" s="133"/>
      <c r="AU63" s="133"/>
      <c r="AV63" s="133"/>
      <c r="AW63" s="133"/>
      <c r="AX63" s="133"/>
      <c r="AY63" s="133"/>
      <c r="AZ63" s="133"/>
      <c r="BA63" s="133"/>
      <c r="BB63" s="133"/>
      <c r="BC63" s="133"/>
      <c r="BD63" s="133"/>
      <c r="BE63" s="133"/>
      <c r="BF63" s="133"/>
      <c r="BG63" s="133"/>
      <c r="BH63" s="133"/>
      <c r="BI63" s="133"/>
      <c r="BJ63" s="133"/>
      <c r="BK63" s="133"/>
      <c r="BL63" s="133"/>
      <c r="BM63" s="133"/>
      <c r="BN63" s="133"/>
      <c r="BO63" s="133"/>
      <c r="BP63" s="133"/>
      <c r="BQ63" s="133"/>
    </row>
    <row r="64" spans="9:69">
      <c r="I64" s="132"/>
      <c r="J64" s="1398" t="s">
        <v>432</v>
      </c>
      <c r="K64" s="1398" t="s">
        <v>428</v>
      </c>
      <c r="L64" s="1398" t="s">
        <v>277</v>
      </c>
      <c r="M64" s="188">
        <v>12345</v>
      </c>
      <c r="N64" s="1399" t="s">
        <v>3083</v>
      </c>
      <c r="P64" s="1400" t="s">
        <v>2625</v>
      </c>
      <c r="Q64" s="1400" t="s">
        <v>596</v>
      </c>
      <c r="R64" s="1400" t="s">
        <v>3137</v>
      </c>
      <c r="S64" s="1401" t="s">
        <v>3186</v>
      </c>
      <c r="T64" s="1400" t="s">
        <v>2625</v>
      </c>
      <c r="U64" s="171" t="s">
        <v>2402</v>
      </c>
      <c r="V64" s="143" t="s">
        <v>596</v>
      </c>
      <c r="W64" s="143" t="s">
        <v>3189</v>
      </c>
      <c r="X64" s="143" t="s">
        <v>596</v>
      </c>
      <c r="Y64" s="171" t="s">
        <v>2933</v>
      </c>
      <c r="Z64" s="143">
        <v>0</v>
      </c>
      <c r="AA64" s="133"/>
      <c r="AB64" s="204">
        <v>0</v>
      </c>
      <c r="AC64" s="204">
        <v>0</v>
      </c>
      <c r="AD64" s="1402" t="s">
        <v>854</v>
      </c>
      <c r="AE64" s="133"/>
      <c r="AF64" s="171" t="s">
        <v>2933</v>
      </c>
      <c r="AG64" s="204">
        <v>0</v>
      </c>
      <c r="AH64" s="133"/>
      <c r="AI64" s="133"/>
      <c r="AJ64" s="133"/>
      <c r="AK64" s="171" t="s">
        <v>854</v>
      </c>
      <c r="AL64" s="143" t="s">
        <v>3197</v>
      </c>
      <c r="AM64" s="143" t="s">
        <v>3197</v>
      </c>
      <c r="AN64" s="143" t="s">
        <v>3197</v>
      </c>
      <c r="AO64" s="143" t="s">
        <v>3197</v>
      </c>
      <c r="AP64" s="143">
        <v>12</v>
      </c>
      <c r="AQ64" s="143">
        <v>3</v>
      </c>
      <c r="AR64" s="133"/>
      <c r="AS64" s="133"/>
      <c r="AT64" s="133"/>
      <c r="AU64" s="133"/>
      <c r="AV64" s="133"/>
      <c r="AW64" s="133"/>
      <c r="AX64" s="133"/>
      <c r="AY64" s="133"/>
      <c r="AZ64" s="133"/>
      <c r="BA64" s="133"/>
      <c r="BB64" s="133"/>
      <c r="BC64" s="133"/>
      <c r="BD64" s="133"/>
      <c r="BE64" s="133"/>
      <c r="BF64" s="133"/>
      <c r="BG64" s="133"/>
      <c r="BH64" s="133"/>
      <c r="BI64" s="133"/>
      <c r="BJ64" s="133"/>
      <c r="BK64" s="133"/>
      <c r="BL64" s="133"/>
      <c r="BM64" s="133"/>
      <c r="BN64" s="133"/>
      <c r="BO64" s="133"/>
      <c r="BP64" s="133"/>
      <c r="BQ64" s="133"/>
    </row>
    <row r="65" spans="9:69">
      <c r="I65" s="132"/>
      <c r="J65" s="1398" t="s">
        <v>435</v>
      </c>
      <c r="K65" s="1398" t="s">
        <v>204</v>
      </c>
      <c r="L65" s="1398" t="s">
        <v>237</v>
      </c>
      <c r="M65" s="188">
        <v>12345</v>
      </c>
      <c r="N65" s="1399" t="s">
        <v>3083</v>
      </c>
      <c r="P65" s="1400" t="s">
        <v>2627</v>
      </c>
      <c r="Q65" s="1400" t="s">
        <v>596</v>
      </c>
      <c r="R65" s="1400" t="s">
        <v>3137</v>
      </c>
      <c r="S65" s="1401" t="s">
        <v>3186</v>
      </c>
      <c r="T65" s="1400" t="s">
        <v>2627</v>
      </c>
      <c r="U65" s="171" t="s">
        <v>2359</v>
      </c>
      <c r="V65" s="143" t="s">
        <v>596</v>
      </c>
      <c r="W65" s="143" t="s">
        <v>3189</v>
      </c>
      <c r="X65" s="143" t="s">
        <v>596</v>
      </c>
      <c r="Y65" s="171" t="s">
        <v>2933</v>
      </c>
      <c r="Z65" s="143">
        <v>0</v>
      </c>
      <c r="AA65" s="133"/>
      <c r="AB65" s="204">
        <v>0</v>
      </c>
      <c r="AC65" s="204">
        <v>0</v>
      </c>
      <c r="AD65" s="1402" t="s">
        <v>854</v>
      </c>
      <c r="AE65" s="133"/>
      <c r="AF65" s="171" t="s">
        <v>2933</v>
      </c>
      <c r="AG65" s="204">
        <v>0</v>
      </c>
      <c r="AH65" s="133"/>
      <c r="AI65" s="133"/>
      <c r="AJ65" s="133"/>
      <c r="AK65" s="171" t="s">
        <v>854</v>
      </c>
      <c r="AL65" s="143" t="s">
        <v>3197</v>
      </c>
      <c r="AM65" s="143" t="s">
        <v>3197</v>
      </c>
      <c r="AN65" s="143" t="s">
        <v>3197</v>
      </c>
      <c r="AO65" s="143" t="s">
        <v>3197</v>
      </c>
      <c r="AP65" s="143">
        <v>12</v>
      </c>
      <c r="AQ65" s="143">
        <v>3</v>
      </c>
      <c r="AR65" s="133"/>
      <c r="AS65" s="133"/>
      <c r="AT65" s="133"/>
      <c r="AU65" s="133"/>
      <c r="AV65" s="133"/>
      <c r="AW65" s="133"/>
      <c r="AX65" s="133"/>
      <c r="AY65" s="133"/>
      <c r="AZ65" s="133"/>
      <c r="BA65" s="133"/>
      <c r="BB65" s="133"/>
      <c r="BC65" s="133"/>
      <c r="BD65" s="133"/>
      <c r="BE65" s="133"/>
      <c r="BF65" s="133"/>
      <c r="BG65" s="133"/>
      <c r="BH65" s="133"/>
      <c r="BI65" s="133"/>
      <c r="BJ65" s="133"/>
      <c r="BK65" s="133"/>
      <c r="BL65" s="133"/>
      <c r="BM65" s="133"/>
      <c r="BN65" s="133"/>
      <c r="BO65" s="133"/>
      <c r="BP65" s="133"/>
      <c r="BQ65" s="133"/>
    </row>
    <row r="66" spans="9:69">
      <c r="I66" s="132"/>
      <c r="J66" s="1398" t="s">
        <v>438</v>
      </c>
      <c r="K66" s="1398" t="s">
        <v>439</v>
      </c>
      <c r="L66" s="1398" t="s">
        <v>237</v>
      </c>
      <c r="M66" s="188">
        <v>12345</v>
      </c>
      <c r="N66" s="1399" t="s">
        <v>3083</v>
      </c>
      <c r="P66" s="1400" t="s">
        <v>2629</v>
      </c>
      <c r="Q66" s="1400" t="s">
        <v>596</v>
      </c>
      <c r="R66" s="1400" t="s">
        <v>3137</v>
      </c>
      <c r="S66" s="1401" t="s">
        <v>3186</v>
      </c>
      <c r="T66" s="1400" t="s">
        <v>2629</v>
      </c>
      <c r="U66" s="171" t="s">
        <v>374</v>
      </c>
      <c r="V66" s="143" t="s">
        <v>596</v>
      </c>
      <c r="W66" s="143" t="s">
        <v>3189</v>
      </c>
      <c r="X66" s="143" t="s">
        <v>596</v>
      </c>
      <c r="Y66" s="171" t="s">
        <v>2933</v>
      </c>
      <c r="Z66" s="143">
        <v>0</v>
      </c>
      <c r="AA66" s="133"/>
      <c r="AB66" s="204">
        <v>0</v>
      </c>
      <c r="AC66" s="204">
        <v>0</v>
      </c>
      <c r="AD66" s="1402" t="s">
        <v>854</v>
      </c>
      <c r="AE66" s="133"/>
      <c r="AF66" s="171" t="s">
        <v>2933</v>
      </c>
      <c r="AG66" s="204">
        <v>0</v>
      </c>
      <c r="AH66" s="133"/>
      <c r="AI66" s="133"/>
      <c r="AJ66" s="133"/>
      <c r="AK66" s="171" t="s">
        <v>854</v>
      </c>
      <c r="AL66" s="143" t="s">
        <v>3197</v>
      </c>
      <c r="AM66" s="143" t="s">
        <v>3197</v>
      </c>
      <c r="AN66" s="143" t="s">
        <v>3197</v>
      </c>
      <c r="AO66" s="143" t="s">
        <v>3197</v>
      </c>
      <c r="AP66" s="143">
        <v>12</v>
      </c>
      <c r="AQ66" s="143">
        <v>3</v>
      </c>
      <c r="AR66" s="133"/>
      <c r="AS66" s="133"/>
      <c r="AT66" s="133"/>
      <c r="AU66" s="133"/>
      <c r="AV66" s="133"/>
      <c r="AW66" s="133"/>
      <c r="AX66" s="133"/>
      <c r="AY66" s="133"/>
      <c r="AZ66" s="133"/>
      <c r="BA66" s="133"/>
      <c r="BB66" s="133"/>
      <c r="BC66" s="133"/>
      <c r="BD66" s="133"/>
      <c r="BE66" s="133"/>
      <c r="BF66" s="133"/>
      <c r="BG66" s="133"/>
      <c r="BH66" s="133"/>
      <c r="BI66" s="133"/>
      <c r="BJ66" s="133"/>
      <c r="BK66" s="133"/>
      <c r="BL66" s="133"/>
      <c r="BM66" s="133"/>
      <c r="BN66" s="133"/>
      <c r="BO66" s="133"/>
      <c r="BP66" s="133"/>
      <c r="BQ66" s="133"/>
    </row>
    <row r="67" spans="9:69">
      <c r="I67" s="132"/>
      <c r="J67" s="1398" t="s">
        <v>442</v>
      </c>
      <c r="K67" s="1398" t="s">
        <v>204</v>
      </c>
      <c r="L67" s="1398" t="s">
        <v>237</v>
      </c>
      <c r="M67" s="188">
        <v>12345</v>
      </c>
      <c r="N67" s="1399" t="s">
        <v>3083</v>
      </c>
      <c r="P67" s="1400" t="s">
        <v>2681</v>
      </c>
      <c r="Q67" s="1400" t="s">
        <v>596</v>
      </c>
      <c r="R67" s="1400" t="s">
        <v>3137</v>
      </c>
      <c r="S67" s="1401" t="s">
        <v>3186</v>
      </c>
      <c r="T67" s="1400" t="s">
        <v>2681</v>
      </c>
      <c r="U67" s="171" t="s">
        <v>2366</v>
      </c>
      <c r="V67" s="143" t="s">
        <v>596</v>
      </c>
      <c r="W67" s="143" t="s">
        <v>3189</v>
      </c>
      <c r="X67" s="143" t="s">
        <v>596</v>
      </c>
      <c r="Y67" s="171" t="s">
        <v>2933</v>
      </c>
      <c r="Z67" s="143">
        <v>0</v>
      </c>
      <c r="AA67" s="133"/>
      <c r="AB67" s="204">
        <v>0</v>
      </c>
      <c r="AC67" s="204">
        <v>0</v>
      </c>
      <c r="AD67" s="1402" t="s">
        <v>854</v>
      </c>
      <c r="AE67" s="133"/>
      <c r="AF67" s="171" t="s">
        <v>2933</v>
      </c>
      <c r="AG67" s="204">
        <v>0</v>
      </c>
      <c r="AH67" s="133"/>
      <c r="AI67" s="133"/>
      <c r="AJ67" s="133"/>
      <c r="AK67" s="171" t="s">
        <v>854</v>
      </c>
      <c r="AL67" s="143" t="s">
        <v>3197</v>
      </c>
      <c r="AM67" s="143" t="s">
        <v>3197</v>
      </c>
      <c r="AN67" s="143" t="s">
        <v>3197</v>
      </c>
      <c r="AO67" s="143" t="s">
        <v>3197</v>
      </c>
      <c r="AP67" s="143">
        <v>12</v>
      </c>
      <c r="AQ67" s="143">
        <v>3</v>
      </c>
      <c r="AR67" s="133"/>
      <c r="AS67" s="133"/>
      <c r="AT67" s="133"/>
      <c r="AU67" s="133"/>
      <c r="AV67" s="133"/>
      <c r="AW67" s="133"/>
      <c r="AX67" s="133"/>
      <c r="AY67" s="133"/>
      <c r="AZ67" s="133"/>
      <c r="BA67" s="133"/>
      <c r="BB67" s="133"/>
      <c r="BC67" s="133"/>
      <c r="BD67" s="133"/>
      <c r="BE67" s="133"/>
      <c r="BF67" s="133"/>
      <c r="BG67" s="133"/>
      <c r="BH67" s="133"/>
      <c r="BI67" s="133"/>
      <c r="BJ67" s="133"/>
      <c r="BK67" s="133"/>
      <c r="BL67" s="133"/>
      <c r="BM67" s="133"/>
      <c r="BN67" s="133"/>
      <c r="BO67" s="133"/>
      <c r="BP67" s="133"/>
      <c r="BQ67" s="133"/>
    </row>
    <row r="68" spans="9:69">
      <c r="I68" s="132"/>
      <c r="J68" s="1398" t="s">
        <v>445</v>
      </c>
      <c r="K68" s="1398" t="s">
        <v>439</v>
      </c>
      <c r="L68" s="1398" t="s">
        <v>237</v>
      </c>
      <c r="M68" s="188">
        <v>12345</v>
      </c>
      <c r="N68" s="1399" t="s">
        <v>3083</v>
      </c>
      <c r="P68" s="1400" t="s">
        <v>2121</v>
      </c>
      <c r="Q68" s="1400" t="s">
        <v>596</v>
      </c>
      <c r="R68" s="1400" t="s">
        <v>3137</v>
      </c>
      <c r="S68" s="1401" t="s">
        <v>3186</v>
      </c>
      <c r="T68" s="1400" t="s">
        <v>2121</v>
      </c>
      <c r="U68" s="171" t="s">
        <v>2308</v>
      </c>
      <c r="V68" s="143" t="s">
        <v>596</v>
      </c>
      <c r="W68" s="143" t="s">
        <v>3189</v>
      </c>
      <c r="X68" s="143" t="s">
        <v>596</v>
      </c>
      <c r="Y68" s="171" t="s">
        <v>2933</v>
      </c>
      <c r="Z68" s="143">
        <v>0</v>
      </c>
      <c r="AA68" s="133"/>
      <c r="AB68" s="204">
        <v>0</v>
      </c>
      <c r="AC68" s="204">
        <v>0</v>
      </c>
      <c r="AD68" s="1402" t="s">
        <v>854</v>
      </c>
      <c r="AE68" s="133"/>
      <c r="AF68" s="171" t="s">
        <v>2933</v>
      </c>
      <c r="AG68" s="204">
        <v>0</v>
      </c>
      <c r="AH68" s="133"/>
      <c r="AI68" s="133"/>
      <c r="AJ68" s="133"/>
      <c r="AK68" s="171" t="s">
        <v>854</v>
      </c>
      <c r="AL68" s="143" t="s">
        <v>3197</v>
      </c>
      <c r="AM68" s="143" t="s">
        <v>3197</v>
      </c>
      <c r="AN68" s="143" t="s">
        <v>3197</v>
      </c>
      <c r="AO68" s="143" t="s">
        <v>3197</v>
      </c>
      <c r="AP68" s="143">
        <v>12</v>
      </c>
      <c r="AQ68" s="143">
        <v>3</v>
      </c>
      <c r="AR68" s="133"/>
      <c r="AS68" s="133"/>
      <c r="AT68" s="133"/>
      <c r="AU68" s="133"/>
      <c r="AV68" s="133"/>
      <c r="AW68" s="133"/>
      <c r="AX68" s="133"/>
      <c r="AY68" s="133"/>
      <c r="AZ68" s="133"/>
      <c r="BA68" s="133"/>
      <c r="BB68" s="133"/>
      <c r="BC68" s="133"/>
      <c r="BD68" s="133"/>
      <c r="BE68" s="133"/>
      <c r="BF68" s="133"/>
      <c r="BG68" s="133"/>
      <c r="BH68" s="133"/>
      <c r="BI68" s="133"/>
      <c r="BJ68" s="133"/>
      <c r="BK68" s="133"/>
      <c r="BL68" s="133"/>
      <c r="BM68" s="133"/>
      <c r="BN68" s="133"/>
      <c r="BO68" s="133"/>
      <c r="BP68" s="133"/>
      <c r="BQ68" s="133"/>
    </row>
    <row r="69" spans="9:69">
      <c r="I69" s="132"/>
      <c r="J69" s="1398" t="s">
        <v>448</v>
      </c>
      <c r="K69" s="1398" t="s">
        <v>204</v>
      </c>
      <c r="L69" s="1398" t="s">
        <v>449</v>
      </c>
      <c r="M69" s="188">
        <v>12345</v>
      </c>
      <c r="N69" s="1399" t="s">
        <v>3083</v>
      </c>
      <c r="P69" s="1400" t="s">
        <v>2127</v>
      </c>
      <c r="Q69" s="1400" t="s">
        <v>596</v>
      </c>
      <c r="R69" s="1400" t="s">
        <v>3137</v>
      </c>
      <c r="S69" s="1401" t="s">
        <v>3186</v>
      </c>
      <c r="T69" s="1400" t="s">
        <v>2127</v>
      </c>
      <c r="U69" s="171" t="s">
        <v>362</v>
      </c>
      <c r="V69" s="143" t="s">
        <v>596</v>
      </c>
      <c r="W69" s="143" t="s">
        <v>3189</v>
      </c>
      <c r="X69" s="143" t="s">
        <v>596</v>
      </c>
      <c r="Y69" s="171" t="s">
        <v>2933</v>
      </c>
      <c r="Z69" s="143">
        <v>0</v>
      </c>
      <c r="AA69" s="133"/>
      <c r="AB69" s="204">
        <v>0</v>
      </c>
      <c r="AC69" s="204">
        <v>0</v>
      </c>
      <c r="AD69" s="1402" t="s">
        <v>854</v>
      </c>
      <c r="AE69" s="133"/>
      <c r="AF69" s="171" t="s">
        <v>2933</v>
      </c>
      <c r="AG69" s="204">
        <v>0</v>
      </c>
      <c r="AH69" s="133"/>
      <c r="AI69" s="133"/>
      <c r="AJ69" s="133"/>
      <c r="AK69" s="171" t="s">
        <v>854</v>
      </c>
      <c r="AL69" s="143" t="s">
        <v>3197</v>
      </c>
      <c r="AM69" s="143" t="s">
        <v>3197</v>
      </c>
      <c r="AN69" s="143" t="s">
        <v>3197</v>
      </c>
      <c r="AO69" s="143" t="s">
        <v>3197</v>
      </c>
      <c r="AP69" s="143">
        <v>12</v>
      </c>
      <c r="AQ69" s="143">
        <v>3</v>
      </c>
      <c r="AR69" s="133"/>
      <c r="AS69" s="133"/>
      <c r="AT69" s="133"/>
      <c r="AU69" s="133"/>
      <c r="AV69" s="133"/>
      <c r="AW69" s="133"/>
      <c r="AX69" s="133"/>
      <c r="AY69" s="133"/>
      <c r="AZ69" s="133"/>
      <c r="BA69" s="133"/>
      <c r="BB69" s="133"/>
      <c r="BC69" s="133"/>
      <c r="BD69" s="133"/>
      <c r="BE69" s="133"/>
      <c r="BF69" s="133"/>
      <c r="BG69" s="133"/>
      <c r="BH69" s="133"/>
      <c r="BI69" s="133"/>
      <c r="BJ69" s="133"/>
      <c r="BK69" s="133"/>
      <c r="BL69" s="133"/>
      <c r="BM69" s="133"/>
      <c r="BN69" s="133"/>
      <c r="BO69" s="133"/>
      <c r="BP69" s="133"/>
      <c r="BQ69" s="133"/>
    </row>
    <row r="70" spans="9:69">
      <c r="I70" s="132"/>
      <c r="J70" s="1398" t="s">
        <v>453</v>
      </c>
      <c r="K70" s="1398" t="s">
        <v>454</v>
      </c>
      <c r="L70" s="1398" t="s">
        <v>449</v>
      </c>
      <c r="M70" s="188">
        <v>12345</v>
      </c>
      <c r="N70" s="1399" t="s">
        <v>3083</v>
      </c>
      <c r="P70" s="1400" t="s">
        <v>2685</v>
      </c>
      <c r="Q70" s="1400" t="s">
        <v>596</v>
      </c>
      <c r="R70" s="1400" t="s">
        <v>3137</v>
      </c>
      <c r="S70" s="1401" t="s">
        <v>3186</v>
      </c>
      <c r="T70" s="1400" t="s">
        <v>2685</v>
      </c>
      <c r="U70" s="171" t="s">
        <v>320</v>
      </c>
      <c r="V70" s="143" t="s">
        <v>596</v>
      </c>
      <c r="W70" s="143" t="s">
        <v>3189</v>
      </c>
      <c r="X70" s="143" t="s">
        <v>596</v>
      </c>
      <c r="Y70" s="171" t="s">
        <v>2933</v>
      </c>
      <c r="Z70" s="143">
        <v>0</v>
      </c>
      <c r="AA70" s="133"/>
      <c r="AB70" s="204">
        <v>0</v>
      </c>
      <c r="AC70" s="204">
        <v>0</v>
      </c>
      <c r="AD70" s="1402" t="s">
        <v>854</v>
      </c>
      <c r="AE70" s="133"/>
      <c r="AF70" s="171" t="s">
        <v>2933</v>
      </c>
      <c r="AG70" s="204">
        <v>0</v>
      </c>
      <c r="AH70" s="133"/>
      <c r="AI70" s="133"/>
      <c r="AJ70" s="133"/>
      <c r="AK70" s="171" t="s">
        <v>854</v>
      </c>
      <c r="AL70" s="143" t="s">
        <v>3197</v>
      </c>
      <c r="AM70" s="143" t="s">
        <v>3197</v>
      </c>
      <c r="AN70" s="143" t="s">
        <v>3197</v>
      </c>
      <c r="AO70" s="143" t="s">
        <v>3197</v>
      </c>
      <c r="AP70" s="143">
        <v>12</v>
      </c>
      <c r="AQ70" s="143">
        <v>3</v>
      </c>
      <c r="AR70" s="133"/>
      <c r="AS70" s="133"/>
      <c r="AT70" s="133"/>
      <c r="AU70" s="133"/>
      <c r="AV70" s="133"/>
      <c r="AW70" s="133"/>
      <c r="AX70" s="133"/>
      <c r="AY70" s="133"/>
      <c r="AZ70" s="133"/>
      <c r="BA70" s="133"/>
      <c r="BB70" s="133"/>
      <c r="BC70" s="133"/>
      <c r="BD70" s="133"/>
      <c r="BE70" s="133"/>
      <c r="BF70" s="133"/>
      <c r="BG70" s="133"/>
      <c r="BH70" s="133"/>
      <c r="BI70" s="133"/>
      <c r="BJ70" s="133"/>
      <c r="BK70" s="133"/>
      <c r="BL70" s="133"/>
      <c r="BM70" s="133"/>
      <c r="BN70" s="133"/>
      <c r="BO70" s="133"/>
      <c r="BP70" s="133"/>
      <c r="BQ70" s="133"/>
    </row>
    <row r="71" spans="9:69">
      <c r="I71" s="132"/>
      <c r="J71" s="1398" t="s">
        <v>457</v>
      </c>
      <c r="K71" s="1398" t="s">
        <v>204</v>
      </c>
      <c r="L71" s="1398" t="s">
        <v>237</v>
      </c>
      <c r="M71" s="188">
        <v>12345</v>
      </c>
      <c r="N71" s="1399" t="s">
        <v>3083</v>
      </c>
      <c r="P71" s="1400" t="s">
        <v>2687</v>
      </c>
      <c r="Q71" s="1400" t="s">
        <v>596</v>
      </c>
      <c r="R71" s="1400" t="s">
        <v>3137</v>
      </c>
      <c r="S71" s="1401" t="s">
        <v>3186</v>
      </c>
      <c r="T71" s="1400" t="s">
        <v>2687</v>
      </c>
      <c r="U71" s="171" t="s">
        <v>390</v>
      </c>
      <c r="V71" s="143" t="s">
        <v>596</v>
      </c>
      <c r="W71" s="143" t="s">
        <v>3189</v>
      </c>
      <c r="X71" s="143" t="s">
        <v>596</v>
      </c>
      <c r="Y71" s="171" t="s">
        <v>2933</v>
      </c>
      <c r="Z71" s="143">
        <v>0</v>
      </c>
      <c r="AA71" s="133"/>
      <c r="AB71" s="204">
        <v>0</v>
      </c>
      <c r="AC71" s="204">
        <v>0</v>
      </c>
      <c r="AD71" s="1402" t="s">
        <v>854</v>
      </c>
      <c r="AE71" s="133"/>
      <c r="AF71" s="171" t="s">
        <v>2933</v>
      </c>
      <c r="AG71" s="204">
        <v>0</v>
      </c>
      <c r="AH71" s="133"/>
      <c r="AI71" s="133"/>
      <c r="AJ71" s="133"/>
      <c r="AK71" s="171" t="s">
        <v>854</v>
      </c>
      <c r="AL71" s="143" t="s">
        <v>3197</v>
      </c>
      <c r="AM71" s="143" t="s">
        <v>3197</v>
      </c>
      <c r="AN71" s="143" t="s">
        <v>3197</v>
      </c>
      <c r="AO71" s="143" t="s">
        <v>3197</v>
      </c>
      <c r="AP71" s="143">
        <v>12</v>
      </c>
      <c r="AQ71" s="143">
        <v>3</v>
      </c>
      <c r="AR71" s="133"/>
      <c r="AS71" s="133"/>
      <c r="AT71" s="133"/>
      <c r="AU71" s="133"/>
      <c r="AV71" s="133"/>
      <c r="AW71" s="133"/>
      <c r="AX71" s="133"/>
      <c r="AY71" s="133"/>
      <c r="AZ71" s="133"/>
      <c r="BA71" s="133"/>
      <c r="BB71" s="133"/>
      <c r="BC71" s="133"/>
      <c r="BD71" s="133"/>
      <c r="BE71" s="133"/>
      <c r="BF71" s="133"/>
      <c r="BG71" s="133"/>
      <c r="BH71" s="133"/>
      <c r="BI71" s="133"/>
      <c r="BJ71" s="133"/>
      <c r="BK71" s="133"/>
      <c r="BL71" s="133"/>
      <c r="BM71" s="133"/>
      <c r="BN71" s="133"/>
      <c r="BO71" s="133"/>
      <c r="BP71" s="133"/>
      <c r="BQ71" s="133"/>
    </row>
    <row r="72" spans="9:69">
      <c r="I72" s="132"/>
      <c r="P72" s="1400" t="s">
        <v>2689</v>
      </c>
      <c r="Q72" s="1400" t="s">
        <v>596</v>
      </c>
      <c r="R72" s="1400" t="s">
        <v>3137</v>
      </c>
      <c r="S72" s="1401" t="s">
        <v>3186</v>
      </c>
      <c r="T72" s="1400" t="s">
        <v>2689</v>
      </c>
      <c r="U72" s="171" t="s">
        <v>3031</v>
      </c>
      <c r="V72" s="143" t="s">
        <v>596</v>
      </c>
      <c r="W72" s="143" t="s">
        <v>3189</v>
      </c>
      <c r="X72" s="143" t="s">
        <v>596</v>
      </c>
      <c r="Y72" s="171" t="s">
        <v>2933</v>
      </c>
      <c r="Z72" s="143">
        <v>0</v>
      </c>
      <c r="AA72" s="133"/>
      <c r="AB72" s="204">
        <v>0</v>
      </c>
      <c r="AC72" s="204">
        <v>0</v>
      </c>
      <c r="AD72" s="1402" t="s">
        <v>854</v>
      </c>
      <c r="AE72" s="133"/>
      <c r="AF72" s="171" t="s">
        <v>2933</v>
      </c>
      <c r="AG72" s="204">
        <v>0</v>
      </c>
      <c r="AH72" s="133"/>
      <c r="AI72" s="133"/>
      <c r="AJ72" s="133"/>
      <c r="AK72" s="171" t="s">
        <v>854</v>
      </c>
      <c r="AL72" s="143" t="s">
        <v>3197</v>
      </c>
      <c r="AM72" s="143" t="s">
        <v>3197</v>
      </c>
      <c r="AN72" s="143" t="s">
        <v>3197</v>
      </c>
      <c r="AO72" s="143" t="s">
        <v>3197</v>
      </c>
      <c r="AP72" s="143">
        <v>12</v>
      </c>
      <c r="AQ72" s="143">
        <v>3</v>
      </c>
      <c r="AR72" s="133"/>
      <c r="AS72" s="133"/>
      <c r="AT72" s="133"/>
      <c r="AU72" s="133"/>
      <c r="AV72" s="133"/>
      <c r="AW72" s="133"/>
      <c r="AX72" s="133"/>
      <c r="AY72" s="133"/>
      <c r="AZ72" s="133"/>
      <c r="BA72" s="133"/>
      <c r="BB72" s="133"/>
      <c r="BC72" s="133"/>
      <c r="BD72" s="133"/>
      <c r="BE72" s="133"/>
      <c r="BF72" s="133"/>
      <c r="BG72" s="133"/>
      <c r="BH72" s="133"/>
      <c r="BI72" s="133"/>
      <c r="BJ72" s="133"/>
      <c r="BK72" s="133"/>
      <c r="BL72" s="133"/>
      <c r="BM72" s="133"/>
      <c r="BN72" s="133"/>
      <c r="BO72" s="133"/>
      <c r="BP72" s="133"/>
      <c r="BQ72" s="133"/>
    </row>
    <row r="73" spans="9:69">
      <c r="I73" s="132"/>
      <c r="P73" s="1400" t="s">
        <v>2691</v>
      </c>
      <c r="Q73" s="1400" t="s">
        <v>596</v>
      </c>
      <c r="R73" s="1400" t="s">
        <v>3137</v>
      </c>
      <c r="S73" s="1401" t="s">
        <v>3186</v>
      </c>
      <c r="T73" s="1400" t="s">
        <v>2691</v>
      </c>
      <c r="U73" s="171" t="s">
        <v>254</v>
      </c>
      <c r="V73" s="143" t="s">
        <v>596</v>
      </c>
      <c r="W73" s="143" t="s">
        <v>3189</v>
      </c>
      <c r="X73" s="143" t="s">
        <v>596</v>
      </c>
      <c r="Y73" s="171" t="s">
        <v>2933</v>
      </c>
      <c r="Z73" s="143">
        <v>0</v>
      </c>
      <c r="AA73" s="133"/>
      <c r="AB73" s="204">
        <v>0</v>
      </c>
      <c r="AC73" s="204">
        <v>0</v>
      </c>
      <c r="AD73" s="1402" t="s">
        <v>854</v>
      </c>
      <c r="AE73" s="133"/>
      <c r="AF73" s="171" t="s">
        <v>2933</v>
      </c>
      <c r="AG73" s="204">
        <v>0</v>
      </c>
      <c r="AH73" s="133"/>
      <c r="AI73" s="133"/>
      <c r="AJ73" s="133"/>
      <c r="AK73" s="171" t="s">
        <v>854</v>
      </c>
      <c r="AL73" s="143" t="s">
        <v>3197</v>
      </c>
      <c r="AM73" s="143" t="s">
        <v>3197</v>
      </c>
      <c r="AN73" s="143" t="s">
        <v>3197</v>
      </c>
      <c r="AO73" s="143" t="s">
        <v>3197</v>
      </c>
      <c r="AP73" s="143">
        <v>12</v>
      </c>
      <c r="AQ73" s="143">
        <v>3</v>
      </c>
      <c r="AR73" s="133"/>
      <c r="AS73" s="133"/>
      <c r="AT73" s="133"/>
      <c r="AU73" s="133"/>
      <c r="AV73" s="133"/>
      <c r="AW73" s="133"/>
      <c r="AX73" s="133"/>
      <c r="AY73" s="133"/>
      <c r="AZ73" s="133"/>
      <c r="BA73" s="133"/>
      <c r="BB73" s="133"/>
      <c r="BC73" s="133"/>
      <c r="BD73" s="133"/>
      <c r="BE73" s="133"/>
      <c r="BF73" s="133"/>
      <c r="BG73" s="133"/>
      <c r="BH73" s="133"/>
      <c r="BI73" s="133"/>
      <c r="BJ73" s="133"/>
      <c r="BK73" s="133"/>
      <c r="BL73" s="133"/>
      <c r="BM73" s="133"/>
      <c r="BN73" s="133"/>
      <c r="BO73" s="133"/>
      <c r="BP73" s="133"/>
      <c r="BQ73" s="133"/>
    </row>
    <row r="74" spans="9:69">
      <c r="I74" s="132"/>
      <c r="P74" s="1400" t="s">
        <v>2693</v>
      </c>
      <c r="Q74" s="1400" t="s">
        <v>596</v>
      </c>
      <c r="R74" s="1400" t="s">
        <v>3137</v>
      </c>
      <c r="S74" s="1401" t="s">
        <v>3186</v>
      </c>
      <c r="T74" s="1400" t="s">
        <v>2693</v>
      </c>
      <c r="U74" s="171" t="s">
        <v>2400</v>
      </c>
      <c r="V74" s="143" t="s">
        <v>596</v>
      </c>
      <c r="W74" s="143" t="s">
        <v>3189</v>
      </c>
      <c r="X74" s="143" t="s">
        <v>596</v>
      </c>
      <c r="Y74" s="171" t="s">
        <v>2933</v>
      </c>
      <c r="Z74" s="143">
        <v>0</v>
      </c>
      <c r="AA74" s="133"/>
      <c r="AB74" s="204">
        <v>0</v>
      </c>
      <c r="AC74" s="204">
        <v>0</v>
      </c>
      <c r="AD74" s="1402" t="s">
        <v>854</v>
      </c>
      <c r="AE74" s="133"/>
      <c r="AF74" s="171" t="s">
        <v>2933</v>
      </c>
      <c r="AG74" s="204">
        <v>0</v>
      </c>
      <c r="AH74" s="133"/>
      <c r="AI74" s="133"/>
      <c r="AJ74" s="133"/>
      <c r="AK74" s="171" t="s">
        <v>854</v>
      </c>
      <c r="AL74" s="143" t="s">
        <v>3197</v>
      </c>
      <c r="AM74" s="143" t="s">
        <v>3197</v>
      </c>
      <c r="AN74" s="143" t="s">
        <v>3197</v>
      </c>
      <c r="AO74" s="143" t="s">
        <v>3197</v>
      </c>
      <c r="AP74" s="143">
        <v>12</v>
      </c>
      <c r="AQ74" s="143">
        <v>3</v>
      </c>
      <c r="AR74" s="133"/>
      <c r="AS74" s="133"/>
      <c r="AT74" s="133"/>
      <c r="AU74" s="133"/>
      <c r="AV74" s="133"/>
      <c r="AW74" s="133"/>
      <c r="AX74" s="133"/>
      <c r="AY74" s="133"/>
      <c r="AZ74" s="133"/>
      <c r="BA74" s="133"/>
      <c r="BB74" s="133"/>
      <c r="BC74" s="133"/>
      <c r="BD74" s="133"/>
      <c r="BE74" s="133"/>
      <c r="BF74" s="133"/>
      <c r="BG74" s="133"/>
      <c r="BH74" s="133"/>
      <c r="BI74" s="133"/>
      <c r="BJ74" s="133"/>
      <c r="BK74" s="133"/>
      <c r="BL74" s="133"/>
      <c r="BM74" s="133"/>
      <c r="BN74" s="133"/>
      <c r="BO74" s="133"/>
      <c r="BP74" s="133"/>
      <c r="BQ74" s="133"/>
    </row>
    <row r="75" spans="9:69">
      <c r="I75" s="132"/>
      <c r="P75" s="1400" t="s">
        <v>2695</v>
      </c>
      <c r="Q75" s="1400" t="s">
        <v>596</v>
      </c>
      <c r="R75" s="1400" t="s">
        <v>3137</v>
      </c>
      <c r="S75" s="1401" t="s">
        <v>3186</v>
      </c>
      <c r="T75" s="1400" t="s">
        <v>2695</v>
      </c>
      <c r="U75" s="171" t="s">
        <v>2306</v>
      </c>
      <c r="V75" s="143" t="s">
        <v>596</v>
      </c>
      <c r="W75" s="143" t="s">
        <v>3189</v>
      </c>
      <c r="X75" s="143" t="s">
        <v>596</v>
      </c>
      <c r="Y75" s="171" t="s">
        <v>2933</v>
      </c>
      <c r="Z75" s="143">
        <v>0</v>
      </c>
      <c r="AA75" s="133"/>
      <c r="AB75" s="204">
        <v>0</v>
      </c>
      <c r="AC75" s="204">
        <v>0</v>
      </c>
      <c r="AD75" s="1402" t="s">
        <v>854</v>
      </c>
      <c r="AE75" s="133"/>
      <c r="AF75" s="171" t="s">
        <v>2933</v>
      </c>
      <c r="AG75" s="204">
        <v>0</v>
      </c>
      <c r="AH75" s="133"/>
      <c r="AI75" s="133"/>
      <c r="AJ75" s="133"/>
      <c r="AK75" s="171" t="s">
        <v>854</v>
      </c>
      <c r="AL75" s="143" t="s">
        <v>3197</v>
      </c>
      <c r="AM75" s="143" t="s">
        <v>3197</v>
      </c>
      <c r="AN75" s="143" t="s">
        <v>3197</v>
      </c>
      <c r="AO75" s="143" t="s">
        <v>3197</v>
      </c>
      <c r="AP75" s="143">
        <v>12</v>
      </c>
      <c r="AQ75" s="143">
        <v>3</v>
      </c>
      <c r="AR75" s="133"/>
      <c r="AS75" s="133"/>
      <c r="AT75" s="133"/>
      <c r="AU75" s="133"/>
      <c r="AV75" s="133"/>
      <c r="AW75" s="133"/>
      <c r="AX75" s="133"/>
      <c r="AY75" s="133"/>
      <c r="AZ75" s="133"/>
      <c r="BA75" s="133"/>
      <c r="BB75" s="133"/>
      <c r="BC75" s="133"/>
      <c r="BD75" s="133"/>
      <c r="BE75" s="133"/>
      <c r="BF75" s="133"/>
      <c r="BG75" s="133"/>
      <c r="BH75" s="133"/>
      <c r="BI75" s="133"/>
      <c r="BJ75" s="133"/>
      <c r="BK75" s="133"/>
      <c r="BL75" s="133"/>
      <c r="BM75" s="133"/>
      <c r="BN75" s="133"/>
      <c r="BO75" s="133"/>
      <c r="BP75" s="133"/>
      <c r="BQ75" s="133"/>
    </row>
    <row r="76" spans="9:69">
      <c r="I76" s="132"/>
      <c r="P76" s="1400" t="s">
        <v>2697</v>
      </c>
      <c r="Q76" s="1400" t="s">
        <v>596</v>
      </c>
      <c r="R76" s="1400" t="s">
        <v>3137</v>
      </c>
      <c r="S76" s="1401" t="s">
        <v>3186</v>
      </c>
      <c r="T76" s="1400" t="s">
        <v>2697</v>
      </c>
      <c r="U76" s="171" t="s">
        <v>3036</v>
      </c>
      <c r="V76" s="143" t="s">
        <v>596</v>
      </c>
      <c r="W76" s="143" t="s">
        <v>3189</v>
      </c>
      <c r="X76" s="143" t="s">
        <v>596</v>
      </c>
      <c r="Y76" s="171" t="s">
        <v>2933</v>
      </c>
      <c r="Z76" s="143">
        <v>0</v>
      </c>
      <c r="AA76" s="133"/>
      <c r="AB76" s="204">
        <v>0</v>
      </c>
      <c r="AC76" s="204">
        <v>0</v>
      </c>
      <c r="AD76" s="1402" t="s">
        <v>854</v>
      </c>
      <c r="AE76" s="133"/>
      <c r="AF76" s="171" t="s">
        <v>2933</v>
      </c>
      <c r="AG76" s="204">
        <v>0</v>
      </c>
      <c r="AH76" s="133"/>
      <c r="AI76" s="133"/>
      <c r="AJ76" s="133"/>
      <c r="AK76" s="171" t="s">
        <v>854</v>
      </c>
      <c r="AL76" s="143" t="s">
        <v>3197</v>
      </c>
      <c r="AM76" s="143" t="s">
        <v>3197</v>
      </c>
      <c r="AN76" s="143" t="s">
        <v>3197</v>
      </c>
      <c r="AO76" s="143" t="s">
        <v>3197</v>
      </c>
      <c r="AP76" s="143">
        <v>12</v>
      </c>
      <c r="AQ76" s="143">
        <v>3</v>
      </c>
      <c r="AR76" s="133"/>
      <c r="AS76" s="133"/>
      <c r="AT76" s="133"/>
      <c r="AU76" s="133"/>
      <c r="AV76" s="133"/>
      <c r="AW76" s="133"/>
      <c r="AX76" s="133"/>
      <c r="AY76" s="133"/>
      <c r="AZ76" s="133"/>
      <c r="BA76" s="133"/>
      <c r="BB76" s="133"/>
      <c r="BC76" s="133"/>
      <c r="BD76" s="133"/>
      <c r="BE76" s="133"/>
      <c r="BF76" s="133"/>
      <c r="BG76" s="133"/>
      <c r="BH76" s="133"/>
      <c r="BI76" s="133"/>
      <c r="BJ76" s="133"/>
      <c r="BK76" s="133"/>
      <c r="BL76" s="133"/>
      <c r="BM76" s="133"/>
      <c r="BN76" s="133"/>
      <c r="BO76" s="133"/>
      <c r="BP76" s="133"/>
      <c r="BQ76" s="133"/>
    </row>
    <row r="77" spans="16:69">
      <c r="P77" s="1400" t="s">
        <v>2748</v>
      </c>
      <c r="Q77" s="1400" t="s">
        <v>596</v>
      </c>
      <c r="R77" s="1400" t="s">
        <v>3137</v>
      </c>
      <c r="S77" s="1401" t="s">
        <v>3186</v>
      </c>
      <c r="T77" s="1400" t="s">
        <v>2748</v>
      </c>
      <c r="U77" s="171" t="s">
        <v>394</v>
      </c>
      <c r="V77" s="143" t="s">
        <v>596</v>
      </c>
      <c r="W77" s="143" t="s">
        <v>3189</v>
      </c>
      <c r="X77" s="143" t="s">
        <v>596</v>
      </c>
      <c r="Y77" s="171" t="s">
        <v>2933</v>
      </c>
      <c r="Z77" s="143">
        <v>0</v>
      </c>
      <c r="AA77" s="133"/>
      <c r="AB77" s="204">
        <v>0</v>
      </c>
      <c r="AC77" s="204">
        <v>0</v>
      </c>
      <c r="AD77" s="1402" t="s">
        <v>854</v>
      </c>
      <c r="AE77" s="133"/>
      <c r="AF77" s="171" t="s">
        <v>2933</v>
      </c>
      <c r="AG77" s="204">
        <v>0</v>
      </c>
      <c r="AH77" s="133"/>
      <c r="AI77" s="133"/>
      <c r="AJ77" s="133"/>
      <c r="AK77" s="171" t="s">
        <v>854</v>
      </c>
      <c r="AL77" s="143" t="s">
        <v>3197</v>
      </c>
      <c r="AM77" s="143" t="s">
        <v>3197</v>
      </c>
      <c r="AN77" s="143" t="s">
        <v>3197</v>
      </c>
      <c r="AO77" s="143" t="s">
        <v>3197</v>
      </c>
      <c r="AP77" s="143">
        <v>12</v>
      </c>
      <c r="AQ77" s="143">
        <v>3</v>
      </c>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row>
    <row r="78" spans="16:69">
      <c r="P78" s="1400" t="s">
        <v>2750</v>
      </c>
      <c r="Q78" s="1400" t="s">
        <v>596</v>
      </c>
      <c r="R78" s="1400" t="s">
        <v>3137</v>
      </c>
      <c r="S78" s="1401" t="s">
        <v>3186</v>
      </c>
      <c r="T78" s="1400" t="s">
        <v>2750</v>
      </c>
      <c r="U78" s="171" t="s">
        <v>2478</v>
      </c>
      <c r="V78" s="143" t="s">
        <v>596</v>
      </c>
      <c r="W78" s="143" t="s">
        <v>3189</v>
      </c>
      <c r="X78" s="143" t="s">
        <v>596</v>
      </c>
      <c r="Y78" s="171" t="s">
        <v>2933</v>
      </c>
      <c r="Z78" s="143">
        <v>0</v>
      </c>
      <c r="AA78" s="133"/>
      <c r="AB78" s="204">
        <v>0</v>
      </c>
      <c r="AC78" s="204">
        <v>0</v>
      </c>
      <c r="AD78" s="1402" t="s">
        <v>854</v>
      </c>
      <c r="AE78" s="133"/>
      <c r="AF78" s="171" t="s">
        <v>2933</v>
      </c>
      <c r="AG78" s="204">
        <v>0</v>
      </c>
      <c r="AH78" s="133"/>
      <c r="AI78" s="133"/>
      <c r="AJ78" s="133"/>
      <c r="AK78" s="171" t="s">
        <v>854</v>
      </c>
      <c r="AL78" s="143" t="s">
        <v>3197</v>
      </c>
      <c r="AM78" s="143" t="s">
        <v>3197</v>
      </c>
      <c r="AN78" s="143" t="s">
        <v>3197</v>
      </c>
      <c r="AO78" s="143" t="s">
        <v>3197</v>
      </c>
      <c r="AP78" s="143">
        <v>12</v>
      </c>
      <c r="AQ78" s="143">
        <v>3</v>
      </c>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row>
    <row r="79" spans="16:69">
      <c r="P79" s="1400" t="s">
        <v>2752</v>
      </c>
      <c r="Q79" s="1400" t="s">
        <v>596</v>
      </c>
      <c r="R79" s="1400" t="s">
        <v>3137</v>
      </c>
      <c r="S79" s="1401" t="s">
        <v>3186</v>
      </c>
      <c r="T79" s="1400" t="s">
        <v>2752</v>
      </c>
      <c r="U79" s="171" t="s">
        <v>327</v>
      </c>
      <c r="V79" s="143" t="s">
        <v>596</v>
      </c>
      <c r="W79" s="143" t="s">
        <v>3189</v>
      </c>
      <c r="X79" s="143" t="s">
        <v>596</v>
      </c>
      <c r="Y79" s="171" t="s">
        <v>2933</v>
      </c>
      <c r="Z79" s="143">
        <v>0</v>
      </c>
      <c r="AA79" s="133"/>
      <c r="AB79" s="204">
        <v>0</v>
      </c>
      <c r="AC79" s="204">
        <v>0</v>
      </c>
      <c r="AD79" s="1402" t="s">
        <v>854</v>
      </c>
      <c r="AE79" s="133"/>
      <c r="AF79" s="171" t="s">
        <v>2933</v>
      </c>
      <c r="AG79" s="204">
        <v>0</v>
      </c>
      <c r="AH79" s="133"/>
      <c r="AI79" s="133"/>
      <c r="AJ79" s="133"/>
      <c r="AK79" s="171" t="s">
        <v>854</v>
      </c>
      <c r="AL79" s="143" t="s">
        <v>3197</v>
      </c>
      <c r="AM79" s="143" t="s">
        <v>3197</v>
      </c>
      <c r="AN79" s="143" t="s">
        <v>3197</v>
      </c>
      <c r="AO79" s="143" t="s">
        <v>3197</v>
      </c>
      <c r="AP79" s="143">
        <v>12</v>
      </c>
      <c r="AQ79" s="143">
        <v>3</v>
      </c>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row>
    <row r="80" spans="16:69">
      <c r="P80" s="1405" t="s">
        <v>2754</v>
      </c>
      <c r="Q80" s="1405" t="s">
        <v>596</v>
      </c>
      <c r="R80" s="1405" t="s">
        <v>3137</v>
      </c>
      <c r="S80" s="1406" t="s">
        <v>3186</v>
      </c>
      <c r="T80" s="1405" t="s">
        <v>2750</v>
      </c>
      <c r="U80" s="220" t="s">
        <v>2296</v>
      </c>
      <c r="V80" s="221" t="s">
        <v>596</v>
      </c>
      <c r="W80" s="221" t="s">
        <v>3189</v>
      </c>
      <c r="X80" s="221" t="s">
        <v>596</v>
      </c>
      <c r="Y80" s="220" t="s">
        <v>2933</v>
      </c>
      <c r="Z80" s="221">
        <v>0</v>
      </c>
      <c r="AA80" s="224"/>
      <c r="AB80" s="225">
        <v>0</v>
      </c>
      <c r="AC80" s="225">
        <v>0</v>
      </c>
      <c r="AD80" s="1402" t="s">
        <v>854</v>
      </c>
      <c r="AE80" s="224"/>
      <c r="AF80" s="220" t="s">
        <v>2933</v>
      </c>
      <c r="AG80" s="225">
        <v>0</v>
      </c>
      <c r="AH80" s="224"/>
      <c r="AI80" s="224"/>
      <c r="AJ80" s="224"/>
      <c r="AK80" s="220" t="s">
        <v>854</v>
      </c>
      <c r="AL80" s="221" t="s">
        <v>3197</v>
      </c>
      <c r="AM80" s="221" t="s">
        <v>3197</v>
      </c>
      <c r="AN80" s="221" t="s">
        <v>3197</v>
      </c>
      <c r="AO80" s="221" t="s">
        <v>3197</v>
      </c>
      <c r="AP80" s="221">
        <v>12</v>
      </c>
      <c r="AQ80" s="221">
        <v>3</v>
      </c>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row>
    <row r="81" spans="16:69">
      <c r="P81" s="1405" t="s">
        <v>2756</v>
      </c>
      <c r="Q81" s="1405" t="s">
        <v>596</v>
      </c>
      <c r="R81" s="1405" t="s">
        <v>3137</v>
      </c>
      <c r="S81" s="1406" t="s">
        <v>3186</v>
      </c>
      <c r="T81" s="1405" t="s">
        <v>2752</v>
      </c>
      <c r="U81" s="220" t="s">
        <v>2553</v>
      </c>
      <c r="V81" s="221" t="s">
        <v>596</v>
      </c>
      <c r="W81" s="221" t="s">
        <v>3189</v>
      </c>
      <c r="X81" s="221" t="s">
        <v>596</v>
      </c>
      <c r="Y81" s="220" t="s">
        <v>2933</v>
      </c>
      <c r="Z81" s="221">
        <v>0</v>
      </c>
      <c r="AA81" s="224"/>
      <c r="AB81" s="225">
        <v>0</v>
      </c>
      <c r="AC81" s="225">
        <v>0</v>
      </c>
      <c r="AD81" s="1402" t="s">
        <v>854</v>
      </c>
      <c r="AE81" s="224"/>
      <c r="AF81" s="220" t="s">
        <v>2933</v>
      </c>
      <c r="AG81" s="225">
        <v>0</v>
      </c>
      <c r="AH81" s="224"/>
      <c r="AI81" s="224"/>
      <c r="AJ81" s="224"/>
      <c r="AK81" s="220" t="s">
        <v>854</v>
      </c>
      <c r="AL81" s="221" t="s">
        <v>3197</v>
      </c>
      <c r="AM81" s="221" t="s">
        <v>3197</v>
      </c>
      <c r="AN81" s="221" t="s">
        <v>3197</v>
      </c>
      <c r="AO81" s="221" t="s">
        <v>3197</v>
      </c>
      <c r="AP81" s="221">
        <v>12</v>
      </c>
      <c r="AQ81" s="221">
        <v>3</v>
      </c>
      <c r="AR81" s="133"/>
      <c r="AS81" s="133"/>
      <c r="AT81" s="133"/>
      <c r="AU81" s="133"/>
      <c r="AV81" s="133"/>
      <c r="AW81" s="133"/>
      <c r="AX81" s="133"/>
      <c r="AY81" s="133"/>
      <c r="AZ81" s="133"/>
      <c r="BA81" s="133"/>
      <c r="BB81" s="133"/>
      <c r="BC81" s="133"/>
      <c r="BD81" s="133"/>
      <c r="BE81" s="133"/>
      <c r="BF81" s="133"/>
      <c r="BG81" s="133"/>
      <c r="BH81" s="133"/>
      <c r="BI81" s="133"/>
      <c r="BJ81" s="133"/>
      <c r="BK81" s="133"/>
      <c r="BL81" s="133"/>
      <c r="BM81" s="133"/>
      <c r="BN81" s="133"/>
      <c r="BO81" s="133"/>
      <c r="BP81" s="133"/>
      <c r="BQ81" s="133"/>
    </row>
    <row r="82" spans="16:43">
      <c r="P82" s="1407" t="s">
        <v>2758</v>
      </c>
      <c r="Q82" s="1407" t="s">
        <v>596</v>
      </c>
      <c r="R82" s="1407" t="s">
        <v>3137</v>
      </c>
      <c r="S82" s="1408" t="s">
        <v>3186</v>
      </c>
      <c r="T82" s="1407" t="s">
        <v>2758</v>
      </c>
      <c r="U82" s="222" t="s">
        <v>2363</v>
      </c>
      <c r="V82" s="223" t="s">
        <v>596</v>
      </c>
      <c r="W82" s="223" t="s">
        <v>3189</v>
      </c>
      <c r="X82" s="223" t="s">
        <v>596</v>
      </c>
      <c r="Y82" s="222" t="s">
        <v>2933</v>
      </c>
      <c r="Z82" s="223">
        <v>0</v>
      </c>
      <c r="AA82" s="226"/>
      <c r="AB82" s="227">
        <v>0</v>
      </c>
      <c r="AC82" s="227">
        <v>0</v>
      </c>
      <c r="AD82" s="1402" t="s">
        <v>854</v>
      </c>
      <c r="AE82" s="226"/>
      <c r="AF82" s="222" t="s">
        <v>2933</v>
      </c>
      <c r="AG82" s="227">
        <v>0</v>
      </c>
      <c r="AH82" s="226"/>
      <c r="AI82" s="226"/>
      <c r="AJ82" s="226"/>
      <c r="AK82" s="222" t="s">
        <v>854</v>
      </c>
      <c r="AL82" s="223" t="s">
        <v>3197</v>
      </c>
      <c r="AM82" s="223" t="s">
        <v>3197</v>
      </c>
      <c r="AN82" s="223" t="s">
        <v>3197</v>
      </c>
      <c r="AO82" s="223" t="s">
        <v>3197</v>
      </c>
      <c r="AP82" s="223">
        <v>12</v>
      </c>
      <c r="AQ82" s="223">
        <v>3</v>
      </c>
    </row>
    <row r="83" spans="16:43">
      <c r="P83" s="1407" t="s">
        <v>2760</v>
      </c>
      <c r="Q83" s="1407" t="s">
        <v>596</v>
      </c>
      <c r="R83" s="1407" t="s">
        <v>3137</v>
      </c>
      <c r="S83" s="1408" t="s">
        <v>3186</v>
      </c>
      <c r="T83" s="1407" t="s">
        <v>2760</v>
      </c>
      <c r="U83" s="222" t="s">
        <v>499</v>
      </c>
      <c r="V83" s="223" t="s">
        <v>596</v>
      </c>
      <c r="W83" s="223" t="s">
        <v>3189</v>
      </c>
      <c r="X83" s="223" t="s">
        <v>596</v>
      </c>
      <c r="Y83" s="222" t="s">
        <v>2933</v>
      </c>
      <c r="Z83" s="223">
        <v>0</v>
      </c>
      <c r="AA83" s="226"/>
      <c r="AB83" s="227">
        <v>0</v>
      </c>
      <c r="AC83" s="227">
        <v>0</v>
      </c>
      <c r="AD83" s="1402" t="s">
        <v>854</v>
      </c>
      <c r="AE83" s="226"/>
      <c r="AF83" s="222" t="s">
        <v>2933</v>
      </c>
      <c r="AG83" s="227">
        <v>0</v>
      </c>
      <c r="AH83" s="226"/>
      <c r="AI83" s="226"/>
      <c r="AJ83" s="226"/>
      <c r="AK83" s="222" t="s">
        <v>854</v>
      </c>
      <c r="AL83" s="223" t="s">
        <v>3197</v>
      </c>
      <c r="AM83" s="223" t="s">
        <v>3197</v>
      </c>
      <c r="AN83" s="223" t="s">
        <v>3197</v>
      </c>
      <c r="AO83" s="223" t="s">
        <v>3197</v>
      </c>
      <c r="AP83" s="223">
        <v>12</v>
      </c>
      <c r="AQ83" s="223">
        <v>3</v>
      </c>
    </row>
    <row r="84" spans="16:43">
      <c r="P84" s="1407" t="s">
        <v>2762</v>
      </c>
      <c r="Q84" s="1407" t="s">
        <v>596</v>
      </c>
      <c r="R84" s="1407" t="s">
        <v>3137</v>
      </c>
      <c r="S84" s="1408" t="s">
        <v>3186</v>
      </c>
      <c r="T84" s="1407" t="s">
        <v>2762</v>
      </c>
      <c r="U84" s="222" t="s">
        <v>501</v>
      </c>
      <c r="V84" s="223" t="s">
        <v>596</v>
      </c>
      <c r="W84" s="223" t="s">
        <v>3189</v>
      </c>
      <c r="X84" s="223" t="s">
        <v>596</v>
      </c>
      <c r="Y84" s="222" t="s">
        <v>2933</v>
      </c>
      <c r="Z84" s="223">
        <v>0</v>
      </c>
      <c r="AA84" s="226"/>
      <c r="AB84" s="227">
        <v>0</v>
      </c>
      <c r="AC84" s="227">
        <v>0</v>
      </c>
      <c r="AD84" s="1402" t="s">
        <v>854</v>
      </c>
      <c r="AE84" s="226"/>
      <c r="AF84" s="222" t="s">
        <v>2933</v>
      </c>
      <c r="AG84" s="227">
        <v>0</v>
      </c>
      <c r="AH84" s="226"/>
      <c r="AI84" s="226"/>
      <c r="AJ84" s="226"/>
      <c r="AK84" s="222" t="s">
        <v>854</v>
      </c>
      <c r="AL84" s="223" t="s">
        <v>3197</v>
      </c>
      <c r="AM84" s="223" t="s">
        <v>3197</v>
      </c>
      <c r="AN84" s="223" t="s">
        <v>3197</v>
      </c>
      <c r="AO84" s="223" t="s">
        <v>3197</v>
      </c>
      <c r="AP84" s="223">
        <v>12</v>
      </c>
      <c r="AQ84" s="223">
        <v>3</v>
      </c>
    </row>
    <row r="85" spans="16:43">
      <c r="P85" s="1407" t="s">
        <v>2764</v>
      </c>
      <c r="Q85" s="1407" t="s">
        <v>596</v>
      </c>
      <c r="R85" s="1407" t="s">
        <v>3137</v>
      </c>
      <c r="S85" s="1408" t="s">
        <v>3186</v>
      </c>
      <c r="T85" s="1407" t="s">
        <v>2764</v>
      </c>
      <c r="U85" s="222" t="s">
        <v>2394</v>
      </c>
      <c r="V85" s="223" t="s">
        <v>596</v>
      </c>
      <c r="W85" s="223" t="s">
        <v>3189</v>
      </c>
      <c r="X85" s="223" t="s">
        <v>596</v>
      </c>
      <c r="Y85" s="222" t="s">
        <v>2933</v>
      </c>
      <c r="Z85" s="223">
        <v>0</v>
      </c>
      <c r="AA85" s="226"/>
      <c r="AB85" s="227">
        <v>0</v>
      </c>
      <c r="AC85" s="227">
        <v>0</v>
      </c>
      <c r="AD85" s="1402" t="s">
        <v>854</v>
      </c>
      <c r="AE85" s="226"/>
      <c r="AF85" s="222" t="s">
        <v>2933</v>
      </c>
      <c r="AG85" s="227">
        <v>0</v>
      </c>
      <c r="AH85" s="226"/>
      <c r="AI85" s="226"/>
      <c r="AJ85" s="226"/>
      <c r="AK85" s="222" t="s">
        <v>854</v>
      </c>
      <c r="AL85" s="223" t="s">
        <v>3197</v>
      </c>
      <c r="AM85" s="223" t="s">
        <v>3197</v>
      </c>
      <c r="AN85" s="223" t="s">
        <v>3197</v>
      </c>
      <c r="AO85" s="223" t="s">
        <v>3197</v>
      </c>
      <c r="AP85" s="223">
        <v>12</v>
      </c>
      <c r="AQ85" s="223">
        <v>3</v>
      </c>
    </row>
    <row r="86" s="131" customFormat="1" spans="9:45">
      <c r="I86" s="206"/>
      <c r="P86" s="1404" t="s">
        <v>2087</v>
      </c>
      <c r="Q86" s="1404" t="s">
        <v>596</v>
      </c>
      <c r="R86" s="1404" t="s">
        <v>3137</v>
      </c>
      <c r="S86" s="1409" t="s">
        <v>3111</v>
      </c>
      <c r="T86" s="200" t="s">
        <v>2087</v>
      </c>
      <c r="U86" s="200" t="s">
        <v>238</v>
      </c>
      <c r="V86" s="202" t="s">
        <v>596</v>
      </c>
      <c r="W86" s="202" t="s">
        <v>3189</v>
      </c>
      <c r="X86" s="202" t="s">
        <v>596</v>
      </c>
      <c r="Y86" s="200" t="s">
        <v>2933</v>
      </c>
      <c r="Z86" s="202">
        <v>0.07</v>
      </c>
      <c r="AA86" s="202"/>
      <c r="AB86" s="205">
        <v>2420</v>
      </c>
      <c r="AC86" s="205">
        <v>23496</v>
      </c>
      <c r="AD86" s="1410" t="s">
        <v>854</v>
      </c>
      <c r="AE86" s="202" t="s">
        <v>1744</v>
      </c>
      <c r="AF86" s="200" t="s">
        <v>2933</v>
      </c>
      <c r="AG86" s="202">
        <v>0.07</v>
      </c>
      <c r="AH86" s="202"/>
      <c r="AI86" s="205">
        <v>2420</v>
      </c>
      <c r="AJ86" s="205">
        <v>23496</v>
      </c>
      <c r="AK86" s="200" t="s">
        <v>854</v>
      </c>
      <c r="AL86" s="202"/>
      <c r="AM86" s="202" t="s">
        <v>3197</v>
      </c>
      <c r="AN86" s="202"/>
      <c r="AO86" s="202" t="s">
        <v>3197</v>
      </c>
      <c r="AP86" s="202">
        <v>12</v>
      </c>
      <c r="AQ86" s="202">
        <v>3</v>
      </c>
      <c r="AR86" s="202"/>
      <c r="AS86" s="202"/>
    </row>
    <row r="87" spans="16:43">
      <c r="P87" s="1404" t="s">
        <v>2550</v>
      </c>
      <c r="Q87" s="1404" t="s">
        <v>596</v>
      </c>
      <c r="R87" s="1404" t="s">
        <v>3137</v>
      </c>
      <c r="S87" s="1409" t="s">
        <v>3224</v>
      </c>
      <c r="T87" s="1404" t="s">
        <v>2550</v>
      </c>
      <c r="U87" s="200" t="s">
        <v>3007</v>
      </c>
      <c r="V87" s="202" t="s">
        <v>596</v>
      </c>
      <c r="W87" s="202" t="s">
        <v>3189</v>
      </c>
      <c r="X87" s="202" t="s">
        <v>596</v>
      </c>
      <c r="Y87" s="200" t="s">
        <v>2933</v>
      </c>
      <c r="Z87" s="202">
        <v>0</v>
      </c>
      <c r="AA87" s="206"/>
      <c r="AB87" s="205">
        <v>2420</v>
      </c>
      <c r="AC87" s="205">
        <v>23496</v>
      </c>
      <c r="AD87" s="1410" t="s">
        <v>854</v>
      </c>
      <c r="AE87" s="206"/>
      <c r="AF87" s="200" t="s">
        <v>2933</v>
      </c>
      <c r="AG87" s="205">
        <v>0</v>
      </c>
      <c r="AH87" s="206"/>
      <c r="AI87" s="205">
        <v>2420</v>
      </c>
      <c r="AJ87" s="205">
        <v>23496</v>
      </c>
      <c r="AK87" s="200" t="s">
        <v>854</v>
      </c>
      <c r="AL87" s="202"/>
      <c r="AM87" s="202" t="s">
        <v>3197</v>
      </c>
      <c r="AN87" s="202"/>
      <c r="AO87" s="202" t="s">
        <v>3197</v>
      </c>
      <c r="AP87" s="202">
        <v>12</v>
      </c>
      <c r="AQ87" s="202">
        <v>3</v>
      </c>
    </row>
    <row r="88" spans="16:43">
      <c r="P88" s="1407" t="s">
        <v>2766</v>
      </c>
      <c r="Q88" s="1407" t="s">
        <v>596</v>
      </c>
      <c r="R88" s="1407" t="s">
        <v>3137</v>
      </c>
      <c r="S88" s="1408" t="s">
        <v>3186</v>
      </c>
      <c r="T88" s="1407" t="s">
        <v>2766</v>
      </c>
      <c r="U88" s="222" t="s">
        <v>2449</v>
      </c>
      <c r="V88" s="223" t="s">
        <v>596</v>
      </c>
      <c r="W88" s="223" t="s">
        <v>3189</v>
      </c>
      <c r="X88" s="223" t="s">
        <v>596</v>
      </c>
      <c r="Y88" s="222" t="s">
        <v>2933</v>
      </c>
      <c r="Z88" s="223">
        <v>0</v>
      </c>
      <c r="AA88" s="226"/>
      <c r="AB88" s="227">
        <v>0</v>
      </c>
      <c r="AC88" s="227">
        <v>0</v>
      </c>
      <c r="AD88" s="1402" t="s">
        <v>854</v>
      </c>
      <c r="AE88" s="226"/>
      <c r="AF88" s="222" t="s">
        <v>2933</v>
      </c>
      <c r="AG88" s="227">
        <v>0</v>
      </c>
      <c r="AH88" s="226"/>
      <c r="AI88" s="226"/>
      <c r="AJ88" s="226"/>
      <c r="AK88" s="222" t="s">
        <v>854</v>
      </c>
      <c r="AL88" s="223" t="s">
        <v>3197</v>
      </c>
      <c r="AM88" s="223" t="s">
        <v>3197</v>
      </c>
      <c r="AN88" s="223" t="s">
        <v>3197</v>
      </c>
      <c r="AO88" s="223" t="s">
        <v>3197</v>
      </c>
      <c r="AP88" s="223">
        <v>12</v>
      </c>
      <c r="AQ88" s="223">
        <v>3</v>
      </c>
    </row>
    <row r="89" spans="16:43">
      <c r="P89" s="1407" t="s">
        <v>3087</v>
      </c>
      <c r="Q89" s="1407" t="s">
        <v>596</v>
      </c>
      <c r="R89" s="1407" t="s">
        <v>3137</v>
      </c>
      <c r="S89" s="1408" t="s">
        <v>3186</v>
      </c>
      <c r="T89" s="1407" t="s">
        <v>3087</v>
      </c>
      <c r="U89" s="222" t="s">
        <v>2428</v>
      </c>
      <c r="V89" s="223" t="s">
        <v>596</v>
      </c>
      <c r="W89" s="223" t="s">
        <v>3189</v>
      </c>
      <c r="X89" s="223" t="s">
        <v>596</v>
      </c>
      <c r="Y89" s="222" t="s">
        <v>2933</v>
      </c>
      <c r="Z89" s="223">
        <v>0</v>
      </c>
      <c r="AA89" s="226"/>
      <c r="AB89" s="227">
        <v>0</v>
      </c>
      <c r="AC89" s="227">
        <v>0</v>
      </c>
      <c r="AD89" s="1402" t="s">
        <v>854</v>
      </c>
      <c r="AE89" s="226"/>
      <c r="AF89" s="222" t="s">
        <v>2933</v>
      </c>
      <c r="AG89" s="227">
        <v>0</v>
      </c>
      <c r="AH89" s="226"/>
      <c r="AI89" s="226"/>
      <c r="AJ89" s="226"/>
      <c r="AK89" s="222" t="s">
        <v>854</v>
      </c>
      <c r="AL89" s="223" t="s">
        <v>3197</v>
      </c>
      <c r="AM89" s="223" t="s">
        <v>3197</v>
      </c>
      <c r="AN89" s="223" t="s">
        <v>3197</v>
      </c>
      <c r="AO89" s="223" t="s">
        <v>3197</v>
      </c>
      <c r="AP89" s="223">
        <v>12</v>
      </c>
      <c r="AQ89" s="223">
        <v>3</v>
      </c>
    </row>
    <row r="90" spans="16:43">
      <c r="P90" s="1407" t="s">
        <v>3088</v>
      </c>
      <c r="Q90" s="1407" t="s">
        <v>596</v>
      </c>
      <c r="R90" s="1407" t="s">
        <v>3137</v>
      </c>
      <c r="S90" s="1408" t="s">
        <v>3186</v>
      </c>
      <c r="T90" s="1407" t="s">
        <v>3088</v>
      </c>
      <c r="U90" s="222" t="s">
        <v>2530</v>
      </c>
      <c r="V90" s="223" t="s">
        <v>596</v>
      </c>
      <c r="W90" s="223" t="s">
        <v>3189</v>
      </c>
      <c r="X90" s="223" t="s">
        <v>596</v>
      </c>
      <c r="Y90" s="222" t="s">
        <v>2933</v>
      </c>
      <c r="Z90" s="223">
        <v>0</v>
      </c>
      <c r="AA90" s="226"/>
      <c r="AB90" s="227">
        <v>0</v>
      </c>
      <c r="AC90" s="227">
        <v>0</v>
      </c>
      <c r="AD90" s="1402" t="s">
        <v>854</v>
      </c>
      <c r="AE90" s="226"/>
      <c r="AF90" s="222" t="s">
        <v>2933</v>
      </c>
      <c r="AG90" s="227">
        <v>0</v>
      </c>
      <c r="AH90" s="226"/>
      <c r="AI90" s="226"/>
      <c r="AJ90" s="226"/>
      <c r="AK90" s="222" t="s">
        <v>854</v>
      </c>
      <c r="AL90" s="223" t="s">
        <v>3197</v>
      </c>
      <c r="AM90" s="223" t="s">
        <v>3197</v>
      </c>
      <c r="AN90" s="223" t="s">
        <v>3197</v>
      </c>
      <c r="AO90" s="223" t="s">
        <v>3197</v>
      </c>
      <c r="AP90" s="223">
        <v>12</v>
      </c>
      <c r="AQ90" s="223">
        <v>3</v>
      </c>
    </row>
    <row r="91" spans="16:43">
      <c r="P91" s="1407" t="s">
        <v>3089</v>
      </c>
      <c r="Q91" s="1407" t="s">
        <v>596</v>
      </c>
      <c r="R91" s="1407" t="s">
        <v>3137</v>
      </c>
      <c r="S91" s="1408" t="s">
        <v>3186</v>
      </c>
      <c r="T91" s="1407" t="s">
        <v>3089</v>
      </c>
      <c r="U91" s="222" t="s">
        <v>2573</v>
      </c>
      <c r="V91" s="223" t="s">
        <v>596</v>
      </c>
      <c r="W91" s="223" t="s">
        <v>3189</v>
      </c>
      <c r="X91" s="223" t="s">
        <v>596</v>
      </c>
      <c r="Y91" s="222" t="s">
        <v>2933</v>
      </c>
      <c r="Z91" s="223">
        <v>0</v>
      </c>
      <c r="AA91" s="226"/>
      <c r="AB91" s="227">
        <v>0</v>
      </c>
      <c r="AC91" s="227">
        <v>0</v>
      </c>
      <c r="AD91" s="1402" t="s">
        <v>854</v>
      </c>
      <c r="AE91" s="226"/>
      <c r="AF91" s="222" t="s">
        <v>2933</v>
      </c>
      <c r="AG91" s="227">
        <v>0</v>
      </c>
      <c r="AH91" s="226"/>
      <c r="AI91" s="226"/>
      <c r="AJ91" s="226"/>
      <c r="AK91" s="222" t="s">
        <v>854</v>
      </c>
      <c r="AL91" s="223" t="s">
        <v>3197</v>
      </c>
      <c r="AM91" s="223" t="s">
        <v>3197</v>
      </c>
      <c r="AN91" s="223" t="s">
        <v>3197</v>
      </c>
      <c r="AO91" s="223" t="s">
        <v>3197</v>
      </c>
      <c r="AP91" s="223">
        <v>12</v>
      </c>
      <c r="AQ91" s="223">
        <v>3</v>
      </c>
    </row>
    <row r="92" spans="16:43">
      <c r="P92" s="1407" t="s">
        <v>3090</v>
      </c>
      <c r="Q92" s="1407" t="s">
        <v>596</v>
      </c>
      <c r="R92" s="1407" t="s">
        <v>3137</v>
      </c>
      <c r="S92" s="1408" t="s">
        <v>3186</v>
      </c>
      <c r="T92" s="1407" t="s">
        <v>3090</v>
      </c>
      <c r="U92" s="222" t="s">
        <v>2386</v>
      </c>
      <c r="V92" s="223" t="s">
        <v>596</v>
      </c>
      <c r="W92" s="223" t="s">
        <v>3189</v>
      </c>
      <c r="X92" s="223" t="s">
        <v>596</v>
      </c>
      <c r="Y92" s="222" t="s">
        <v>2933</v>
      </c>
      <c r="Z92" s="223">
        <v>0</v>
      </c>
      <c r="AA92" s="226"/>
      <c r="AB92" s="227">
        <v>0</v>
      </c>
      <c r="AC92" s="227">
        <v>0</v>
      </c>
      <c r="AD92" s="1402" t="s">
        <v>854</v>
      </c>
      <c r="AE92" s="226"/>
      <c r="AF92" s="222" t="s">
        <v>2933</v>
      </c>
      <c r="AG92" s="227">
        <v>0</v>
      </c>
      <c r="AH92" s="226"/>
      <c r="AI92" s="226"/>
      <c r="AJ92" s="226"/>
      <c r="AK92" s="222" t="s">
        <v>854</v>
      </c>
      <c r="AL92" s="223" t="s">
        <v>3197</v>
      </c>
      <c r="AM92" s="223" t="s">
        <v>3197</v>
      </c>
      <c r="AN92" s="223" t="s">
        <v>3197</v>
      </c>
      <c r="AO92" s="223" t="s">
        <v>3197</v>
      </c>
      <c r="AP92" s="223">
        <v>12</v>
      </c>
      <c r="AQ92" s="223">
        <v>3</v>
      </c>
    </row>
    <row r="93" spans="16:43">
      <c r="P93" s="1407" t="s">
        <v>3091</v>
      </c>
      <c r="Q93" s="1407" t="s">
        <v>596</v>
      </c>
      <c r="R93" s="1407" t="s">
        <v>3137</v>
      </c>
      <c r="S93" s="1408" t="s">
        <v>3186</v>
      </c>
      <c r="T93" s="1407" t="s">
        <v>3091</v>
      </c>
      <c r="U93" s="222" t="s">
        <v>2682</v>
      </c>
      <c r="V93" s="223" t="s">
        <v>596</v>
      </c>
      <c r="W93" s="223" t="s">
        <v>3189</v>
      </c>
      <c r="X93" s="223" t="s">
        <v>596</v>
      </c>
      <c r="Y93" s="222" t="s">
        <v>2933</v>
      </c>
      <c r="Z93" s="223">
        <v>0</v>
      </c>
      <c r="AA93" s="226"/>
      <c r="AB93" s="227">
        <v>0</v>
      </c>
      <c r="AC93" s="227">
        <v>0</v>
      </c>
      <c r="AD93" s="1402" t="s">
        <v>854</v>
      </c>
      <c r="AE93" s="226"/>
      <c r="AF93" s="222" t="s">
        <v>2933</v>
      </c>
      <c r="AG93" s="227">
        <v>0</v>
      </c>
      <c r="AH93" s="226"/>
      <c r="AI93" s="226"/>
      <c r="AJ93" s="226"/>
      <c r="AK93" s="222" t="s">
        <v>854</v>
      </c>
      <c r="AL93" s="223" t="s">
        <v>3197</v>
      </c>
      <c r="AM93" s="223" t="s">
        <v>3197</v>
      </c>
      <c r="AN93" s="223" t="s">
        <v>3197</v>
      </c>
      <c r="AO93" s="223" t="s">
        <v>3197</v>
      </c>
      <c r="AP93" s="223">
        <v>12</v>
      </c>
      <c r="AQ93" s="223">
        <v>3</v>
      </c>
    </row>
    <row r="94" spans="16:43">
      <c r="P94" s="1407" t="s">
        <v>3093</v>
      </c>
      <c r="Q94" s="1407" t="s">
        <v>596</v>
      </c>
      <c r="R94" s="1407" t="s">
        <v>3137</v>
      </c>
      <c r="S94" s="1408" t="s">
        <v>3186</v>
      </c>
      <c r="T94" s="1407" t="s">
        <v>3093</v>
      </c>
      <c r="U94" s="222" t="s">
        <v>3094</v>
      </c>
      <c r="V94" s="223" t="s">
        <v>596</v>
      </c>
      <c r="W94" s="223" t="s">
        <v>3189</v>
      </c>
      <c r="X94" s="223" t="s">
        <v>596</v>
      </c>
      <c r="Y94" s="222" t="s">
        <v>2933</v>
      </c>
      <c r="Z94" s="223">
        <v>0</v>
      </c>
      <c r="AA94" s="226"/>
      <c r="AB94" s="227">
        <v>0</v>
      </c>
      <c r="AC94" s="227">
        <v>0</v>
      </c>
      <c r="AD94" s="1402" t="s">
        <v>854</v>
      </c>
      <c r="AE94" s="226"/>
      <c r="AF94" s="222" t="s">
        <v>2933</v>
      </c>
      <c r="AG94" s="227">
        <v>0</v>
      </c>
      <c r="AH94" s="226"/>
      <c r="AI94" s="226"/>
      <c r="AJ94" s="226"/>
      <c r="AK94" s="222" t="s">
        <v>854</v>
      </c>
      <c r="AL94" s="223" t="s">
        <v>3197</v>
      </c>
      <c r="AM94" s="223" t="s">
        <v>3197</v>
      </c>
      <c r="AN94" s="223" t="s">
        <v>3197</v>
      </c>
      <c r="AO94" s="223" t="s">
        <v>3197</v>
      </c>
      <c r="AP94" s="223">
        <v>12</v>
      </c>
      <c r="AQ94" s="223">
        <v>3</v>
      </c>
    </row>
    <row r="95" spans="16:43">
      <c r="P95" s="1407" t="s">
        <v>3095</v>
      </c>
      <c r="Q95" s="1407" t="s">
        <v>596</v>
      </c>
      <c r="R95" s="1407" t="s">
        <v>3137</v>
      </c>
      <c r="S95" s="1408" t="s">
        <v>3186</v>
      </c>
      <c r="T95" s="1407" t="s">
        <v>3095</v>
      </c>
      <c r="U95" s="222" t="s">
        <v>2555</v>
      </c>
      <c r="V95" s="223" t="s">
        <v>596</v>
      </c>
      <c r="W95" s="223" t="s">
        <v>3189</v>
      </c>
      <c r="X95" s="223" t="s">
        <v>596</v>
      </c>
      <c r="Y95" s="222" t="s">
        <v>2933</v>
      </c>
      <c r="Z95" s="223">
        <v>0</v>
      </c>
      <c r="AA95" s="226"/>
      <c r="AB95" s="227">
        <v>0</v>
      </c>
      <c r="AC95" s="227">
        <v>0</v>
      </c>
      <c r="AD95" s="1402" t="s">
        <v>854</v>
      </c>
      <c r="AE95" s="226"/>
      <c r="AF95" s="222" t="s">
        <v>2933</v>
      </c>
      <c r="AG95" s="227">
        <v>0</v>
      </c>
      <c r="AH95" s="226"/>
      <c r="AI95" s="226"/>
      <c r="AJ95" s="226"/>
      <c r="AK95" s="222" t="s">
        <v>854</v>
      </c>
      <c r="AL95" s="223" t="s">
        <v>3197</v>
      </c>
      <c r="AM95" s="223" t="s">
        <v>3197</v>
      </c>
      <c r="AN95" s="223" t="s">
        <v>3197</v>
      </c>
      <c r="AO95" s="223" t="s">
        <v>3197</v>
      </c>
      <c r="AP95" s="223">
        <v>12</v>
      </c>
      <c r="AQ95" s="223">
        <v>3</v>
      </c>
    </row>
    <row r="96" spans="16:43">
      <c r="P96" s="1407" t="s">
        <v>3096</v>
      </c>
      <c r="Q96" s="1407" t="s">
        <v>596</v>
      </c>
      <c r="R96" s="1407" t="s">
        <v>3137</v>
      </c>
      <c r="S96" s="1408" t="s">
        <v>3186</v>
      </c>
      <c r="T96" s="1407" t="s">
        <v>3096</v>
      </c>
      <c r="U96" s="222" t="s">
        <v>2547</v>
      </c>
      <c r="V96" s="223" t="s">
        <v>596</v>
      </c>
      <c r="W96" s="223" t="s">
        <v>3189</v>
      </c>
      <c r="X96" s="223" t="s">
        <v>596</v>
      </c>
      <c r="Y96" s="222" t="s">
        <v>2933</v>
      </c>
      <c r="Z96" s="223">
        <v>0</v>
      </c>
      <c r="AA96" s="226"/>
      <c r="AB96" s="227">
        <v>0</v>
      </c>
      <c r="AC96" s="227">
        <v>0</v>
      </c>
      <c r="AD96" s="1402" t="s">
        <v>854</v>
      </c>
      <c r="AE96" s="226"/>
      <c r="AF96" s="222" t="s">
        <v>2933</v>
      </c>
      <c r="AG96" s="227">
        <v>0</v>
      </c>
      <c r="AH96" s="226"/>
      <c r="AI96" s="226"/>
      <c r="AJ96" s="226"/>
      <c r="AK96" s="222" t="s">
        <v>854</v>
      </c>
      <c r="AL96" s="223" t="s">
        <v>3197</v>
      </c>
      <c r="AM96" s="223" t="s">
        <v>3197</v>
      </c>
      <c r="AN96" s="223" t="s">
        <v>3197</v>
      </c>
      <c r="AO96" s="223" t="s">
        <v>3197</v>
      </c>
      <c r="AP96" s="223">
        <v>12</v>
      </c>
      <c r="AQ96" s="223">
        <v>3</v>
      </c>
    </row>
    <row r="97" spans="16:43">
      <c r="P97" s="1407" t="s">
        <v>3097</v>
      </c>
      <c r="Q97" s="1407" t="s">
        <v>596</v>
      </c>
      <c r="R97" s="1407" t="s">
        <v>3137</v>
      </c>
      <c r="S97" s="1408" t="s">
        <v>3186</v>
      </c>
      <c r="T97" s="1407" t="s">
        <v>3097</v>
      </c>
      <c r="U97" s="222" t="s">
        <v>2508</v>
      </c>
      <c r="V97" s="223" t="s">
        <v>596</v>
      </c>
      <c r="W97" s="223" t="s">
        <v>3189</v>
      </c>
      <c r="X97" s="223" t="s">
        <v>596</v>
      </c>
      <c r="Y97" s="222" t="s">
        <v>2933</v>
      </c>
      <c r="Z97" s="223">
        <v>0</v>
      </c>
      <c r="AA97" s="226"/>
      <c r="AB97" s="227">
        <v>0</v>
      </c>
      <c r="AC97" s="227">
        <v>0</v>
      </c>
      <c r="AD97" s="1402" t="s">
        <v>854</v>
      </c>
      <c r="AE97" s="226"/>
      <c r="AF97" s="222" t="s">
        <v>2933</v>
      </c>
      <c r="AG97" s="227">
        <v>0</v>
      </c>
      <c r="AH97" s="226"/>
      <c r="AI97" s="226"/>
      <c r="AJ97" s="226"/>
      <c r="AK97" s="222" t="s">
        <v>854</v>
      </c>
      <c r="AL97" s="223" t="s">
        <v>3197</v>
      </c>
      <c r="AM97" s="223" t="s">
        <v>3197</v>
      </c>
      <c r="AN97" s="223" t="s">
        <v>3197</v>
      </c>
      <c r="AO97" s="223" t="s">
        <v>3197</v>
      </c>
      <c r="AP97" s="223">
        <v>12</v>
      </c>
      <c r="AQ97" s="223">
        <v>3</v>
      </c>
    </row>
    <row r="98" spans="16:43">
      <c r="P98" s="1407" t="s">
        <v>3098</v>
      </c>
      <c r="Q98" s="1407" t="s">
        <v>596</v>
      </c>
      <c r="R98" s="1407" t="s">
        <v>3137</v>
      </c>
      <c r="S98" s="1408" t="s">
        <v>3186</v>
      </c>
      <c r="T98" s="1407" t="s">
        <v>3098</v>
      </c>
      <c r="U98" s="222" t="s">
        <v>2385</v>
      </c>
      <c r="V98" s="223" t="s">
        <v>596</v>
      </c>
      <c r="W98" s="223" t="s">
        <v>3189</v>
      </c>
      <c r="X98" s="223" t="s">
        <v>596</v>
      </c>
      <c r="Y98" s="222" t="s">
        <v>2933</v>
      </c>
      <c r="Z98" s="223">
        <v>0</v>
      </c>
      <c r="AA98" s="226"/>
      <c r="AB98" s="227">
        <v>0</v>
      </c>
      <c r="AC98" s="227">
        <v>0</v>
      </c>
      <c r="AD98" s="1402" t="s">
        <v>854</v>
      </c>
      <c r="AE98" s="226"/>
      <c r="AF98" s="222" t="s">
        <v>2933</v>
      </c>
      <c r="AG98" s="227">
        <v>0</v>
      </c>
      <c r="AH98" s="226"/>
      <c r="AI98" s="226"/>
      <c r="AJ98" s="226"/>
      <c r="AK98" s="222" t="s">
        <v>854</v>
      </c>
      <c r="AL98" s="223" t="s">
        <v>3197</v>
      </c>
      <c r="AM98" s="223" t="s">
        <v>3197</v>
      </c>
      <c r="AN98" s="223" t="s">
        <v>3197</v>
      </c>
      <c r="AO98" s="223" t="s">
        <v>3197</v>
      </c>
      <c r="AP98" s="223">
        <v>12</v>
      </c>
      <c r="AQ98" s="223">
        <v>3</v>
      </c>
    </row>
    <row r="99" spans="16:43">
      <c r="P99" s="1407" t="s">
        <v>3100</v>
      </c>
      <c r="Q99" s="1407" t="s">
        <v>596</v>
      </c>
      <c r="R99" s="1407" t="s">
        <v>3137</v>
      </c>
      <c r="S99" s="1408" t="s">
        <v>3186</v>
      </c>
      <c r="T99" s="1407" t="s">
        <v>3100</v>
      </c>
      <c r="U99" s="222" t="s">
        <v>2502</v>
      </c>
      <c r="V99" s="223" t="s">
        <v>596</v>
      </c>
      <c r="W99" s="223" t="s">
        <v>3189</v>
      </c>
      <c r="X99" s="223" t="s">
        <v>596</v>
      </c>
      <c r="Y99" s="222" t="s">
        <v>2933</v>
      </c>
      <c r="Z99" s="223">
        <v>0</v>
      </c>
      <c r="AA99" s="226"/>
      <c r="AB99" s="227">
        <v>0</v>
      </c>
      <c r="AC99" s="227">
        <v>0</v>
      </c>
      <c r="AD99" s="1402" t="s">
        <v>854</v>
      </c>
      <c r="AE99" s="226"/>
      <c r="AF99" s="222" t="s">
        <v>2933</v>
      </c>
      <c r="AG99" s="227">
        <v>0</v>
      </c>
      <c r="AH99" s="226"/>
      <c r="AI99" s="226"/>
      <c r="AJ99" s="226"/>
      <c r="AK99" s="222" t="s">
        <v>854</v>
      </c>
      <c r="AL99" s="223" t="s">
        <v>3197</v>
      </c>
      <c r="AM99" s="223" t="s">
        <v>3197</v>
      </c>
      <c r="AN99" s="223" t="s">
        <v>3197</v>
      </c>
      <c r="AO99" s="223" t="s">
        <v>3197</v>
      </c>
      <c r="AP99" s="223">
        <v>12</v>
      </c>
      <c r="AQ99" s="223">
        <v>3</v>
      </c>
    </row>
    <row r="100" spans="16:43">
      <c r="P100" s="1407" t="s">
        <v>3101</v>
      </c>
      <c r="Q100" s="1407" t="s">
        <v>596</v>
      </c>
      <c r="R100" s="1407" t="s">
        <v>3137</v>
      </c>
      <c r="S100" s="1408" t="s">
        <v>3186</v>
      </c>
      <c r="T100" s="1407" t="s">
        <v>3101</v>
      </c>
      <c r="U100" s="222" t="s">
        <v>2433</v>
      </c>
      <c r="V100" s="223" t="s">
        <v>596</v>
      </c>
      <c r="W100" s="223" t="s">
        <v>3189</v>
      </c>
      <c r="X100" s="223" t="s">
        <v>596</v>
      </c>
      <c r="Y100" s="222" t="s">
        <v>2933</v>
      </c>
      <c r="Z100" s="223">
        <v>0</v>
      </c>
      <c r="AA100" s="226"/>
      <c r="AB100" s="227">
        <v>0</v>
      </c>
      <c r="AC100" s="227">
        <v>0</v>
      </c>
      <c r="AD100" s="1402" t="s">
        <v>854</v>
      </c>
      <c r="AE100" s="226"/>
      <c r="AF100" s="222" t="s">
        <v>2933</v>
      </c>
      <c r="AG100" s="227">
        <v>0</v>
      </c>
      <c r="AH100" s="226"/>
      <c r="AI100" s="226"/>
      <c r="AJ100" s="226"/>
      <c r="AK100" s="222" t="s">
        <v>854</v>
      </c>
      <c r="AL100" s="223" t="s">
        <v>3197</v>
      </c>
      <c r="AM100" s="223" t="s">
        <v>3197</v>
      </c>
      <c r="AN100" s="223" t="s">
        <v>3197</v>
      </c>
      <c r="AO100" s="223" t="s">
        <v>3197</v>
      </c>
      <c r="AP100" s="223">
        <v>12</v>
      </c>
      <c r="AQ100" s="223">
        <v>3</v>
      </c>
    </row>
    <row r="101" spans="16:43">
      <c r="P101" s="1407" t="s">
        <v>3102</v>
      </c>
      <c r="Q101" s="1407" t="s">
        <v>596</v>
      </c>
      <c r="R101" s="1407" t="s">
        <v>3137</v>
      </c>
      <c r="S101" s="1408" t="s">
        <v>3186</v>
      </c>
      <c r="T101" s="1407" t="s">
        <v>3102</v>
      </c>
      <c r="U101" s="222" t="s">
        <v>2720</v>
      </c>
      <c r="V101" s="223" t="s">
        <v>596</v>
      </c>
      <c r="W101" s="223" t="s">
        <v>3189</v>
      </c>
      <c r="X101" s="223" t="s">
        <v>596</v>
      </c>
      <c r="Y101" s="222" t="s">
        <v>2933</v>
      </c>
      <c r="Z101" s="223">
        <v>0</v>
      </c>
      <c r="AA101" s="226"/>
      <c r="AB101" s="227">
        <v>0</v>
      </c>
      <c r="AC101" s="227">
        <v>0</v>
      </c>
      <c r="AD101" s="1402" t="s">
        <v>854</v>
      </c>
      <c r="AE101" s="226"/>
      <c r="AF101" s="222" t="s">
        <v>2933</v>
      </c>
      <c r="AG101" s="227">
        <v>0</v>
      </c>
      <c r="AH101" s="226"/>
      <c r="AI101" s="226"/>
      <c r="AJ101" s="226"/>
      <c r="AK101" s="222" t="s">
        <v>854</v>
      </c>
      <c r="AL101" s="223" t="s">
        <v>3197</v>
      </c>
      <c r="AM101" s="223" t="s">
        <v>3197</v>
      </c>
      <c r="AN101" s="223" t="s">
        <v>3197</v>
      </c>
      <c r="AO101" s="223" t="s">
        <v>3197</v>
      </c>
      <c r="AP101" s="223">
        <v>12</v>
      </c>
      <c r="AQ101" s="223">
        <v>3</v>
      </c>
    </row>
    <row r="102" spans="16:43">
      <c r="P102" s="1407" t="s">
        <v>3103</v>
      </c>
      <c r="Q102" s="1407" t="s">
        <v>596</v>
      </c>
      <c r="R102" s="1407" t="s">
        <v>3137</v>
      </c>
      <c r="S102" s="1408" t="s">
        <v>3186</v>
      </c>
      <c r="T102" s="1407" t="s">
        <v>3103</v>
      </c>
      <c r="U102" s="222" t="s">
        <v>2439</v>
      </c>
      <c r="V102" s="223" t="s">
        <v>596</v>
      </c>
      <c r="W102" s="223" t="s">
        <v>3189</v>
      </c>
      <c r="X102" s="223" t="s">
        <v>596</v>
      </c>
      <c r="Y102" s="222" t="s">
        <v>2933</v>
      </c>
      <c r="Z102" s="223">
        <v>0</v>
      </c>
      <c r="AA102" s="226"/>
      <c r="AB102" s="227">
        <v>0</v>
      </c>
      <c r="AC102" s="227">
        <v>0</v>
      </c>
      <c r="AD102" s="1402" t="s">
        <v>854</v>
      </c>
      <c r="AE102" s="226"/>
      <c r="AF102" s="222" t="s">
        <v>2933</v>
      </c>
      <c r="AG102" s="227">
        <v>0</v>
      </c>
      <c r="AH102" s="226"/>
      <c r="AI102" s="226"/>
      <c r="AJ102" s="226"/>
      <c r="AK102" s="222" t="s">
        <v>854</v>
      </c>
      <c r="AL102" s="223" t="s">
        <v>3197</v>
      </c>
      <c r="AM102" s="223" t="s">
        <v>3197</v>
      </c>
      <c r="AN102" s="223" t="s">
        <v>3197</v>
      </c>
      <c r="AO102" s="223" t="s">
        <v>3197</v>
      </c>
      <c r="AP102" s="223">
        <v>12</v>
      </c>
      <c r="AQ102" s="223">
        <v>3</v>
      </c>
    </row>
    <row r="103" spans="16:43">
      <c r="P103" s="1407" t="s">
        <v>3104</v>
      </c>
      <c r="Q103" s="1407" t="s">
        <v>596</v>
      </c>
      <c r="R103" s="1407" t="s">
        <v>3137</v>
      </c>
      <c r="S103" s="1408" t="s">
        <v>3186</v>
      </c>
      <c r="T103" s="1407" t="s">
        <v>3104</v>
      </c>
      <c r="U103" s="222" t="s">
        <v>2435</v>
      </c>
      <c r="V103" s="223" t="s">
        <v>596</v>
      </c>
      <c r="W103" s="223" t="s">
        <v>3189</v>
      </c>
      <c r="X103" s="223" t="s">
        <v>596</v>
      </c>
      <c r="Y103" s="222" t="s">
        <v>2933</v>
      </c>
      <c r="Z103" s="223">
        <v>0</v>
      </c>
      <c r="AA103" s="226"/>
      <c r="AB103" s="227">
        <v>0</v>
      </c>
      <c r="AC103" s="227">
        <v>0</v>
      </c>
      <c r="AD103" s="1402" t="s">
        <v>854</v>
      </c>
      <c r="AE103" s="226"/>
      <c r="AF103" s="222" t="s">
        <v>2933</v>
      </c>
      <c r="AG103" s="227">
        <v>0</v>
      </c>
      <c r="AH103" s="226"/>
      <c r="AI103" s="226"/>
      <c r="AJ103" s="226"/>
      <c r="AK103" s="222" t="s">
        <v>854</v>
      </c>
      <c r="AL103" s="223" t="s">
        <v>3197</v>
      </c>
      <c r="AM103" s="223" t="s">
        <v>3197</v>
      </c>
      <c r="AN103" s="223" t="s">
        <v>3197</v>
      </c>
      <c r="AO103" s="223" t="s">
        <v>3197</v>
      </c>
      <c r="AP103" s="223">
        <v>12</v>
      </c>
      <c r="AQ103" s="223">
        <v>3</v>
      </c>
    </row>
    <row r="104" spans="16:43">
      <c r="P104" s="1407" t="s">
        <v>3106</v>
      </c>
      <c r="Q104" s="1407" t="s">
        <v>596</v>
      </c>
      <c r="R104" s="1407" t="s">
        <v>3137</v>
      </c>
      <c r="S104" s="1408" t="s">
        <v>3186</v>
      </c>
      <c r="T104" s="1407" t="s">
        <v>3106</v>
      </c>
      <c r="U104" s="222" t="s">
        <v>2650</v>
      </c>
      <c r="V104" s="223" t="s">
        <v>596</v>
      </c>
      <c r="W104" s="223" t="s">
        <v>3189</v>
      </c>
      <c r="X104" s="223" t="s">
        <v>596</v>
      </c>
      <c r="Y104" s="222" t="s">
        <v>2933</v>
      </c>
      <c r="Z104" s="223">
        <v>0</v>
      </c>
      <c r="AA104" s="226"/>
      <c r="AB104" s="227">
        <v>0</v>
      </c>
      <c r="AC104" s="227">
        <v>0</v>
      </c>
      <c r="AD104" s="1402" t="s">
        <v>854</v>
      </c>
      <c r="AE104" s="226"/>
      <c r="AF104" s="222" t="s">
        <v>2933</v>
      </c>
      <c r="AG104" s="227">
        <v>0</v>
      </c>
      <c r="AH104" s="226"/>
      <c r="AI104" s="226"/>
      <c r="AJ104" s="226"/>
      <c r="AK104" s="222" t="s">
        <v>854</v>
      </c>
      <c r="AL104" s="223" t="s">
        <v>3197</v>
      </c>
      <c r="AM104" s="223" t="s">
        <v>3197</v>
      </c>
      <c r="AN104" s="223" t="s">
        <v>3197</v>
      </c>
      <c r="AO104" s="223" t="s">
        <v>3197</v>
      </c>
      <c r="AP104" s="223">
        <v>12</v>
      </c>
      <c r="AQ104" s="223">
        <v>3</v>
      </c>
    </row>
    <row r="105" spans="16:43">
      <c r="P105" s="1407" t="s">
        <v>3107</v>
      </c>
      <c r="Q105" s="1407" t="s">
        <v>596</v>
      </c>
      <c r="R105" s="1407" t="s">
        <v>3137</v>
      </c>
      <c r="S105" s="1408" t="s">
        <v>3186</v>
      </c>
      <c r="T105" s="1407" t="s">
        <v>3107</v>
      </c>
      <c r="U105" s="222" t="s">
        <v>2443</v>
      </c>
      <c r="V105" s="223" t="s">
        <v>596</v>
      </c>
      <c r="W105" s="223" t="s">
        <v>3189</v>
      </c>
      <c r="X105" s="223" t="s">
        <v>596</v>
      </c>
      <c r="Y105" s="222" t="s">
        <v>2933</v>
      </c>
      <c r="Z105" s="223">
        <v>0</v>
      </c>
      <c r="AA105" s="226"/>
      <c r="AB105" s="227">
        <v>0</v>
      </c>
      <c r="AC105" s="227">
        <v>0</v>
      </c>
      <c r="AD105" s="1402" t="s">
        <v>854</v>
      </c>
      <c r="AE105" s="226"/>
      <c r="AF105" s="222" t="s">
        <v>2933</v>
      </c>
      <c r="AG105" s="227">
        <v>0</v>
      </c>
      <c r="AH105" s="226"/>
      <c r="AI105" s="226"/>
      <c r="AJ105" s="226"/>
      <c r="AK105" s="222" t="s">
        <v>854</v>
      </c>
      <c r="AL105" s="223" t="s">
        <v>3197</v>
      </c>
      <c r="AM105" s="223" t="s">
        <v>3197</v>
      </c>
      <c r="AN105" s="223" t="s">
        <v>3197</v>
      </c>
      <c r="AO105" s="223" t="s">
        <v>3197</v>
      </c>
      <c r="AP105" s="223">
        <v>12</v>
      </c>
      <c r="AQ105" s="223">
        <v>3</v>
      </c>
    </row>
    <row r="106" spans="16:43">
      <c r="P106" s="1407" t="s">
        <v>3108</v>
      </c>
      <c r="Q106" s="1407" t="s">
        <v>596</v>
      </c>
      <c r="R106" s="1407" t="s">
        <v>3137</v>
      </c>
      <c r="S106" s="1408" t="s">
        <v>3186</v>
      </c>
      <c r="T106" s="1407" t="s">
        <v>3108</v>
      </c>
      <c r="U106" s="222" t="s">
        <v>2561</v>
      </c>
      <c r="V106" s="223" t="s">
        <v>596</v>
      </c>
      <c r="W106" s="223" t="s">
        <v>3189</v>
      </c>
      <c r="X106" s="223" t="s">
        <v>596</v>
      </c>
      <c r="Y106" s="222" t="s">
        <v>2933</v>
      </c>
      <c r="Z106" s="223">
        <v>0</v>
      </c>
      <c r="AA106" s="226"/>
      <c r="AB106" s="227">
        <v>0</v>
      </c>
      <c r="AC106" s="227">
        <v>0</v>
      </c>
      <c r="AD106" s="1402" t="s">
        <v>854</v>
      </c>
      <c r="AE106" s="226"/>
      <c r="AF106" s="222" t="s">
        <v>2933</v>
      </c>
      <c r="AG106" s="227">
        <v>0</v>
      </c>
      <c r="AH106" s="226"/>
      <c r="AI106" s="226"/>
      <c r="AJ106" s="226"/>
      <c r="AK106" s="222" t="s">
        <v>854</v>
      </c>
      <c r="AL106" s="223" t="s">
        <v>3197</v>
      </c>
      <c r="AM106" s="223" t="s">
        <v>3197</v>
      </c>
      <c r="AN106" s="223" t="s">
        <v>3197</v>
      </c>
      <c r="AO106" s="223" t="s">
        <v>3197</v>
      </c>
      <c r="AP106" s="223">
        <v>12</v>
      </c>
      <c r="AQ106" s="223">
        <v>3</v>
      </c>
    </row>
    <row r="107" spans="16:43">
      <c r="P107" s="1407" t="s">
        <v>3109</v>
      </c>
      <c r="Q107" s="1407" t="s">
        <v>596</v>
      </c>
      <c r="R107" s="1407" t="s">
        <v>3137</v>
      </c>
      <c r="S107" s="1408" t="s">
        <v>3186</v>
      </c>
      <c r="T107" s="1407" t="s">
        <v>3109</v>
      </c>
      <c r="U107" s="222" t="s">
        <v>2705</v>
      </c>
      <c r="V107" s="223" t="s">
        <v>596</v>
      </c>
      <c r="W107" s="223" t="s">
        <v>3189</v>
      </c>
      <c r="X107" s="223" t="s">
        <v>596</v>
      </c>
      <c r="Y107" s="222" t="s">
        <v>2933</v>
      </c>
      <c r="Z107" s="223">
        <v>0</v>
      </c>
      <c r="AA107" s="226"/>
      <c r="AB107" s="227">
        <v>0</v>
      </c>
      <c r="AC107" s="227">
        <v>0</v>
      </c>
      <c r="AD107" s="1402" t="s">
        <v>854</v>
      </c>
      <c r="AE107" s="226"/>
      <c r="AF107" s="222" t="s">
        <v>2933</v>
      </c>
      <c r="AG107" s="227">
        <v>0</v>
      </c>
      <c r="AH107" s="226"/>
      <c r="AI107" s="226"/>
      <c r="AJ107" s="226"/>
      <c r="AK107" s="222" t="s">
        <v>854</v>
      </c>
      <c r="AL107" s="223" t="s">
        <v>3197</v>
      </c>
      <c r="AM107" s="223" t="s">
        <v>3197</v>
      </c>
      <c r="AN107" s="223" t="s">
        <v>3197</v>
      </c>
      <c r="AO107" s="223" t="s">
        <v>3197</v>
      </c>
      <c r="AP107" s="223">
        <v>12</v>
      </c>
      <c r="AQ107" s="223">
        <v>3</v>
      </c>
    </row>
    <row r="108" spans="16:21">
      <c r="P108" s="216"/>
      <c r="U108" s="216"/>
    </row>
    <row r="109" spans="16:21">
      <c r="P109" s="216"/>
      <c r="U109" s="216"/>
    </row>
    <row r="110" spans="16:21">
      <c r="P110" s="216"/>
      <c r="U110" s="216"/>
    </row>
    <row r="111" spans="16:21">
      <c r="P111" s="216"/>
      <c r="U111" s="216"/>
    </row>
    <row r="112" spans="16:21">
      <c r="P112" s="216"/>
      <c r="U112" s="216"/>
    </row>
    <row r="113" spans="16:21">
      <c r="P113" s="216"/>
      <c r="U113" s="216"/>
    </row>
    <row r="114" spans="16:21">
      <c r="P114" s="216"/>
      <c r="U114" s="216"/>
    </row>
    <row r="115" spans="16:21">
      <c r="P115" s="216"/>
      <c r="U115" s="216"/>
    </row>
    <row r="116" spans="16:21">
      <c r="P116" s="216"/>
      <c r="U116" s="216"/>
    </row>
    <row r="117" spans="16:21">
      <c r="P117" s="216"/>
      <c r="U117" s="216"/>
    </row>
    <row r="118" spans="16:21">
      <c r="P118" s="216"/>
      <c r="U118" s="216"/>
    </row>
    <row r="119" spans="16:21">
      <c r="P119" s="216"/>
      <c r="U119" s="216"/>
    </row>
    <row r="120" spans="16:21">
      <c r="P120" s="216"/>
      <c r="U120" s="216"/>
    </row>
    <row r="121" spans="16:21">
      <c r="P121" s="216"/>
      <c r="U121" s="216"/>
    </row>
    <row r="122" spans="16:21">
      <c r="P122" s="216"/>
      <c r="U122" s="216"/>
    </row>
    <row r="123" spans="16:21">
      <c r="P123" s="216"/>
      <c r="U123" s="216"/>
    </row>
    <row r="124" spans="16:21">
      <c r="P124" s="216"/>
      <c r="U124" s="216"/>
    </row>
    <row r="125" spans="16:21">
      <c r="P125" s="216"/>
      <c r="U125" s="216"/>
    </row>
    <row r="126" spans="16:21">
      <c r="P126" s="216"/>
      <c r="U126" s="216"/>
    </row>
    <row r="127" spans="16:21">
      <c r="P127" s="216"/>
      <c r="U127" s="216"/>
    </row>
    <row r="128" spans="16:21">
      <c r="P128" s="216"/>
      <c r="U128" s="216"/>
    </row>
    <row r="129" spans="16:21">
      <c r="P129" s="216"/>
      <c r="U129" s="216"/>
    </row>
    <row r="130" spans="16:21">
      <c r="P130" s="216"/>
      <c r="U130" s="216"/>
    </row>
    <row r="131" spans="16:21">
      <c r="P131" s="216"/>
      <c r="U131" s="216"/>
    </row>
    <row r="132" spans="16:21">
      <c r="P132" s="216"/>
      <c r="U132" s="216"/>
    </row>
    <row r="133" spans="16:21">
      <c r="P133" s="216"/>
      <c r="U133" s="216"/>
    </row>
    <row r="134" spans="16:21">
      <c r="P134" s="216"/>
      <c r="U134" s="216"/>
    </row>
    <row r="135" spans="16:21">
      <c r="P135" s="216"/>
      <c r="U135" s="216"/>
    </row>
    <row r="136" spans="16:21">
      <c r="P136" s="216"/>
      <c r="U136" s="216"/>
    </row>
    <row r="137" spans="16:21">
      <c r="P137" s="216"/>
      <c r="U137" s="216"/>
    </row>
    <row r="138" spans="16:21">
      <c r="P138" s="216"/>
      <c r="U138" s="216"/>
    </row>
    <row r="139" spans="16:21">
      <c r="P139" s="216"/>
      <c r="U139" s="216"/>
    </row>
    <row r="140" spans="16:21">
      <c r="P140" s="216"/>
      <c r="U140" s="216"/>
    </row>
    <row r="141" spans="16:21">
      <c r="P141" s="216"/>
      <c r="U141" s="216"/>
    </row>
    <row r="142" spans="16:21">
      <c r="P142" s="216"/>
      <c r="U142" s="216"/>
    </row>
    <row r="143" spans="16:21">
      <c r="P143" s="216"/>
      <c r="U143" s="216"/>
    </row>
    <row r="144" spans="16:21">
      <c r="P144" s="216"/>
      <c r="U144" s="216"/>
    </row>
    <row r="145" spans="16:21">
      <c r="P145" s="216"/>
      <c r="U145" s="216"/>
    </row>
    <row r="146" spans="16:21">
      <c r="P146" s="216"/>
      <c r="U146" s="216"/>
    </row>
    <row r="147" spans="16:21">
      <c r="P147" s="216"/>
      <c r="U147" s="216"/>
    </row>
    <row r="148" spans="16:21">
      <c r="P148" s="216"/>
      <c r="U148" s="216"/>
    </row>
    <row r="149" spans="16:21">
      <c r="P149" s="216"/>
      <c r="U149" s="216"/>
    </row>
    <row r="150" spans="16:21">
      <c r="P150" s="216"/>
      <c r="U150" s="216"/>
    </row>
    <row r="151" spans="16:21">
      <c r="P151" s="216"/>
      <c r="U151" s="216"/>
    </row>
    <row r="152" spans="16:21">
      <c r="P152" s="216"/>
      <c r="U152" s="216"/>
    </row>
    <row r="153" spans="16:21">
      <c r="P153" s="216"/>
      <c r="U153" s="216"/>
    </row>
    <row r="154" spans="16:21">
      <c r="P154" s="216"/>
      <c r="U154" s="216"/>
    </row>
    <row r="155" spans="16:21">
      <c r="P155" s="216"/>
      <c r="U155" s="216"/>
    </row>
    <row r="156" spans="16:21">
      <c r="P156" s="216"/>
      <c r="U156" s="216"/>
    </row>
    <row r="157" spans="16:21">
      <c r="P157" s="216"/>
      <c r="U157" s="216"/>
    </row>
    <row r="158" spans="16:21">
      <c r="P158" s="216"/>
      <c r="U158" s="216"/>
    </row>
    <row r="159" spans="16:21">
      <c r="P159" s="216"/>
      <c r="U159" s="216"/>
    </row>
    <row r="160" spans="16:21">
      <c r="P160" s="216"/>
      <c r="U160" s="216"/>
    </row>
    <row r="161" spans="16:21">
      <c r="P161" s="216"/>
      <c r="U161" s="216"/>
    </row>
    <row r="162" spans="16:21">
      <c r="P162" s="216"/>
      <c r="U162" s="216"/>
    </row>
    <row r="163" spans="16:21">
      <c r="P163" s="216"/>
      <c r="U163" s="216"/>
    </row>
    <row r="164" spans="16:21">
      <c r="P164" s="216"/>
      <c r="U164" s="216"/>
    </row>
    <row r="165" spans="16:21">
      <c r="P165" s="216"/>
      <c r="U165" s="216"/>
    </row>
    <row r="166" spans="16:21">
      <c r="P166" s="216"/>
      <c r="U166" s="216"/>
    </row>
    <row r="167" spans="16:21">
      <c r="P167" s="216"/>
      <c r="U167" s="216"/>
    </row>
    <row r="168" spans="16:21">
      <c r="P168" s="216"/>
      <c r="U168" s="216"/>
    </row>
    <row r="169" spans="16:21">
      <c r="P169" s="216"/>
      <c r="U169" s="216"/>
    </row>
    <row r="170" spans="16:21">
      <c r="P170" s="216"/>
      <c r="U170" s="216"/>
    </row>
    <row r="171" spans="16:21">
      <c r="P171" s="216"/>
      <c r="U171" s="216"/>
    </row>
    <row r="172" spans="16:21">
      <c r="P172" s="216"/>
      <c r="U172" s="216"/>
    </row>
    <row r="173" spans="16:21">
      <c r="P173" s="216"/>
      <c r="U173" s="216"/>
    </row>
    <row r="174" spans="16:21">
      <c r="P174" s="216"/>
      <c r="U174" s="216"/>
    </row>
    <row r="175" spans="16:21">
      <c r="P175" s="216"/>
      <c r="U175" s="216"/>
    </row>
    <row r="176" spans="16:21">
      <c r="P176" s="216"/>
      <c r="U176" s="216"/>
    </row>
    <row r="177" spans="16:21">
      <c r="P177" s="216"/>
      <c r="U177" s="216"/>
    </row>
    <row r="178" spans="16:21">
      <c r="P178" s="216"/>
      <c r="U178" s="216"/>
    </row>
    <row r="179" spans="16:21">
      <c r="P179" s="216"/>
      <c r="U179" s="216"/>
    </row>
    <row r="180" spans="16:21">
      <c r="P180" s="216"/>
      <c r="U180" s="216"/>
    </row>
    <row r="181" spans="16:21">
      <c r="P181" s="216"/>
      <c r="U181" s="216"/>
    </row>
    <row r="182" spans="16:21">
      <c r="P182" s="216"/>
      <c r="U182" s="216"/>
    </row>
    <row r="183" spans="16:21">
      <c r="P183" s="216"/>
      <c r="U183" s="216"/>
    </row>
    <row r="184" spans="16:21">
      <c r="P184" s="216"/>
      <c r="U184" s="216"/>
    </row>
    <row r="185" spans="16:21">
      <c r="P185" s="216"/>
      <c r="U185" s="216"/>
    </row>
    <row r="186" spans="16:21">
      <c r="P186" s="216"/>
      <c r="U186" s="216"/>
    </row>
    <row r="187" spans="16:21">
      <c r="P187" s="216"/>
      <c r="U187" s="216"/>
    </row>
    <row r="188" spans="16:21">
      <c r="P188" s="216"/>
      <c r="U188" s="216"/>
    </row>
    <row r="189" spans="16:21">
      <c r="P189" s="216"/>
      <c r="U189" s="216"/>
    </row>
    <row r="190" spans="16:21">
      <c r="P190" s="216"/>
      <c r="U190" s="216"/>
    </row>
    <row r="191" spans="16:21">
      <c r="P191" s="216"/>
      <c r="U191" s="216"/>
    </row>
    <row r="192" spans="16:21">
      <c r="P192" s="216"/>
      <c r="U192" s="216"/>
    </row>
    <row r="193" spans="16:21">
      <c r="P193" s="216"/>
      <c r="U193" s="216"/>
    </row>
    <row r="194" spans="16:21">
      <c r="P194" s="216"/>
      <c r="U194" s="216"/>
    </row>
    <row r="195" spans="16:21">
      <c r="P195" s="216"/>
      <c r="U195" s="216"/>
    </row>
    <row r="196" spans="16:21">
      <c r="P196" s="216"/>
      <c r="U196" s="216"/>
    </row>
    <row r="197" spans="16:21">
      <c r="P197" s="216"/>
      <c r="U197" s="216"/>
    </row>
    <row r="198" spans="16:21">
      <c r="P198" s="216"/>
      <c r="U198" s="216"/>
    </row>
    <row r="199" spans="16:21">
      <c r="P199" s="216"/>
      <c r="U199" s="216"/>
    </row>
    <row r="200" spans="16:21">
      <c r="P200" s="216"/>
      <c r="U200" s="216"/>
    </row>
    <row r="201" spans="16:21">
      <c r="P201" s="216"/>
      <c r="U201" s="216"/>
    </row>
    <row r="202" spans="16:21">
      <c r="P202" s="216"/>
      <c r="U202" s="216"/>
    </row>
    <row r="203" spans="16:21">
      <c r="P203" s="216"/>
      <c r="U203" s="216"/>
    </row>
    <row r="204" spans="16:21">
      <c r="P204" s="216"/>
      <c r="U204" s="216"/>
    </row>
    <row r="205" spans="16:21">
      <c r="P205" s="216"/>
      <c r="U205" s="216"/>
    </row>
    <row r="206" spans="16:21">
      <c r="P206" s="216"/>
      <c r="U206" s="216"/>
    </row>
    <row r="207" spans="16:21">
      <c r="P207" s="216"/>
      <c r="U207" s="216"/>
    </row>
    <row r="208" spans="16:21">
      <c r="P208" s="216"/>
      <c r="U208" s="216"/>
    </row>
    <row r="209" spans="16:21">
      <c r="P209" s="216"/>
      <c r="U209" s="216"/>
    </row>
    <row r="210" spans="16:21">
      <c r="P210" s="216"/>
      <c r="U210" s="216"/>
    </row>
    <row r="211" spans="16:21">
      <c r="P211" s="216"/>
      <c r="U211" s="216"/>
    </row>
    <row r="212" spans="16:21">
      <c r="P212" s="216"/>
      <c r="U212" s="216"/>
    </row>
    <row r="213" spans="16:21">
      <c r="P213" s="216"/>
      <c r="U213" s="216"/>
    </row>
    <row r="214" spans="16:21">
      <c r="P214" s="216"/>
      <c r="U214" s="216"/>
    </row>
    <row r="215" spans="16:21">
      <c r="P215" s="216"/>
      <c r="U215" s="216"/>
    </row>
    <row r="216" spans="16:21">
      <c r="P216" s="216"/>
      <c r="U216" s="216"/>
    </row>
    <row r="217" spans="16:21">
      <c r="P217" s="216"/>
      <c r="U217" s="216"/>
    </row>
    <row r="218" spans="16:21">
      <c r="P218" s="216"/>
      <c r="U218" s="216"/>
    </row>
    <row r="219" spans="16:21">
      <c r="P219" s="216"/>
      <c r="U219" s="216"/>
    </row>
    <row r="220" spans="16:21">
      <c r="P220" s="216"/>
      <c r="U220" s="216"/>
    </row>
    <row r="221" spans="16:21">
      <c r="P221" s="216"/>
      <c r="U221" s="216"/>
    </row>
    <row r="222" spans="16:21">
      <c r="P222" s="216"/>
      <c r="U222" s="216"/>
    </row>
    <row r="223" spans="16:21">
      <c r="P223" s="216"/>
      <c r="U223" s="216"/>
    </row>
    <row r="224" spans="16:21">
      <c r="P224" s="216"/>
      <c r="U224" s="216"/>
    </row>
    <row r="225" spans="16:21">
      <c r="P225" s="216"/>
      <c r="U225" s="216"/>
    </row>
    <row r="226" spans="16:21">
      <c r="P226" s="216"/>
      <c r="U226" s="216"/>
    </row>
    <row r="227" spans="16:21">
      <c r="P227" s="216"/>
      <c r="U227" s="216"/>
    </row>
    <row r="228" spans="16:21">
      <c r="P228" s="216"/>
      <c r="U228" s="216"/>
    </row>
    <row r="229" spans="16:21">
      <c r="P229" s="216"/>
      <c r="U229" s="216"/>
    </row>
    <row r="230" spans="16:21">
      <c r="P230" s="216"/>
      <c r="U230" s="216"/>
    </row>
    <row r="231" spans="16:21">
      <c r="P231" s="216"/>
      <c r="U231" s="216"/>
    </row>
    <row r="232" spans="16:21">
      <c r="P232" s="216"/>
      <c r="U232" s="216"/>
    </row>
    <row r="233" spans="16:21">
      <c r="P233" s="216"/>
      <c r="U233" s="216"/>
    </row>
    <row r="234" spans="16:21">
      <c r="P234" s="216"/>
      <c r="U234" s="216"/>
    </row>
    <row r="235" spans="16:21">
      <c r="P235" s="216"/>
      <c r="U235" s="216"/>
    </row>
    <row r="236" spans="16:21">
      <c r="P236" s="216"/>
      <c r="U236" s="216"/>
    </row>
    <row r="237" spans="16:21">
      <c r="P237" s="216"/>
      <c r="U237" s="216"/>
    </row>
    <row r="238" spans="16:21">
      <c r="P238" s="216"/>
      <c r="U238" s="216"/>
    </row>
    <row r="239" spans="16:21">
      <c r="P239" s="216"/>
      <c r="U239" s="216"/>
    </row>
    <row r="240" spans="16:21">
      <c r="P240" s="216"/>
      <c r="U240" s="216"/>
    </row>
    <row r="241" spans="16:21">
      <c r="P241" s="216"/>
      <c r="U241" s="216"/>
    </row>
    <row r="242" spans="16:21">
      <c r="P242" s="216"/>
      <c r="U242" s="216"/>
    </row>
    <row r="243" spans="16:21">
      <c r="P243" s="216"/>
      <c r="U243" s="216"/>
    </row>
    <row r="244" spans="16:21">
      <c r="P244" s="216"/>
      <c r="U244" s="216"/>
    </row>
    <row r="245" spans="16:21">
      <c r="P245" s="216"/>
      <c r="U245" s="216"/>
    </row>
    <row r="246" spans="16:21">
      <c r="P246" s="216"/>
      <c r="U246" s="216"/>
    </row>
    <row r="247" spans="16:21">
      <c r="P247" s="216"/>
      <c r="U247" s="216"/>
    </row>
    <row r="248" spans="16:21">
      <c r="P248" s="216"/>
      <c r="U248" s="216"/>
    </row>
    <row r="249" spans="16:21">
      <c r="P249" s="216"/>
      <c r="U249" s="216"/>
    </row>
    <row r="250" spans="16:21">
      <c r="P250" s="216"/>
      <c r="U250" s="216"/>
    </row>
    <row r="251" spans="16:21">
      <c r="P251" s="216"/>
      <c r="U251" s="216"/>
    </row>
    <row r="252" spans="16:21">
      <c r="P252" s="216"/>
      <c r="U252" s="216"/>
    </row>
    <row r="253" spans="16:21">
      <c r="P253" s="216"/>
      <c r="U253" s="216"/>
    </row>
    <row r="254" spans="16:21">
      <c r="P254" s="216"/>
      <c r="U254" s="216"/>
    </row>
    <row r="255" spans="16:21">
      <c r="P255" s="216"/>
      <c r="U255" s="216"/>
    </row>
    <row r="256" spans="16:21">
      <c r="P256" s="216"/>
      <c r="U256" s="216"/>
    </row>
    <row r="257" spans="16:21">
      <c r="P257" s="216"/>
      <c r="U257" s="216"/>
    </row>
    <row r="258" spans="16:21">
      <c r="P258" s="216"/>
      <c r="U258" s="216"/>
    </row>
    <row r="259" spans="16:21">
      <c r="P259" s="216"/>
      <c r="U259" s="216"/>
    </row>
    <row r="260" spans="16:21">
      <c r="P260" s="216"/>
      <c r="U260" s="216"/>
    </row>
    <row r="261" spans="16:21">
      <c r="P261" s="216"/>
      <c r="U261" s="216"/>
    </row>
    <row r="262" spans="16:21">
      <c r="P262" s="216"/>
      <c r="U262" s="216"/>
    </row>
    <row r="263" spans="16:21">
      <c r="P263" s="216"/>
      <c r="U263" s="216"/>
    </row>
    <row r="264" spans="16:21">
      <c r="P264" s="216"/>
      <c r="U264" s="216"/>
    </row>
    <row r="265" spans="16:21">
      <c r="P265" s="216"/>
      <c r="U265" s="216"/>
    </row>
    <row r="266" spans="16:21">
      <c r="P266" s="216"/>
      <c r="U266" s="216"/>
    </row>
    <row r="267" spans="16:21">
      <c r="P267" s="216"/>
      <c r="U267" s="216"/>
    </row>
    <row r="268" spans="16:21">
      <c r="P268" s="216"/>
      <c r="U268" s="216"/>
    </row>
    <row r="269" spans="16:21">
      <c r="P269" s="216"/>
      <c r="U269" s="216"/>
    </row>
    <row r="270" spans="16:21">
      <c r="P270" s="216"/>
      <c r="U270" s="216"/>
    </row>
    <row r="271" spans="16:21">
      <c r="P271" s="216"/>
      <c r="U271" s="216"/>
    </row>
    <row r="272" spans="16:21">
      <c r="P272" s="216"/>
      <c r="U272" s="216"/>
    </row>
    <row r="273" spans="16:21">
      <c r="P273" s="216"/>
      <c r="U273" s="216"/>
    </row>
    <row r="274" spans="16:21">
      <c r="P274" s="216"/>
      <c r="U274" s="216"/>
    </row>
    <row r="275" spans="16:21">
      <c r="P275" s="216"/>
      <c r="U275" s="216"/>
    </row>
    <row r="276" spans="16:21">
      <c r="P276" s="216"/>
      <c r="U276" s="216"/>
    </row>
    <row r="277" spans="16:21">
      <c r="P277" s="216"/>
      <c r="U277" s="216"/>
    </row>
    <row r="278" spans="16:21">
      <c r="P278" s="216"/>
      <c r="U278" s="216"/>
    </row>
    <row r="279" spans="16:21">
      <c r="P279" s="216"/>
      <c r="U279" s="216"/>
    </row>
    <row r="280" spans="16:21">
      <c r="P280" s="216"/>
      <c r="U280" s="216"/>
    </row>
    <row r="281" spans="16:21">
      <c r="P281" s="216"/>
      <c r="U281" s="216"/>
    </row>
    <row r="282" spans="16:21">
      <c r="P282" s="216"/>
      <c r="U282" s="216"/>
    </row>
    <row r="283" spans="16:21">
      <c r="P283" s="216"/>
      <c r="U283" s="216"/>
    </row>
    <row r="284" spans="16:21">
      <c r="P284" s="216"/>
      <c r="U284" s="216"/>
    </row>
    <row r="285" spans="16:21">
      <c r="P285" s="216"/>
      <c r="U285" s="216"/>
    </row>
    <row r="286" spans="16:21">
      <c r="P286" s="216"/>
      <c r="U286" s="216"/>
    </row>
    <row r="287" spans="16:21">
      <c r="P287" s="216"/>
      <c r="U287" s="216"/>
    </row>
    <row r="288" spans="16:21">
      <c r="P288" s="216"/>
      <c r="U288" s="216"/>
    </row>
    <row r="289" spans="16:21">
      <c r="P289" s="216"/>
      <c r="U289" s="216"/>
    </row>
    <row r="290" spans="16:21">
      <c r="P290" s="216"/>
      <c r="U290" s="216"/>
    </row>
    <row r="291" spans="16:21">
      <c r="P291" s="216"/>
      <c r="U291" s="216"/>
    </row>
    <row r="292" spans="16:21">
      <c r="P292" s="216"/>
      <c r="U292" s="216"/>
    </row>
    <row r="293" spans="16:21">
      <c r="P293" s="216"/>
      <c r="U293" s="216"/>
    </row>
    <row r="294" spans="16:21">
      <c r="P294" s="216"/>
      <c r="U294" s="216"/>
    </row>
    <row r="295" spans="16:21">
      <c r="P295" s="216"/>
      <c r="U295" s="216"/>
    </row>
    <row r="296" spans="16:21">
      <c r="P296" s="216"/>
      <c r="U296" s="216"/>
    </row>
    <row r="297" spans="16:21">
      <c r="P297" s="216"/>
      <c r="U297" s="216"/>
    </row>
    <row r="298" spans="16:21">
      <c r="P298" s="216"/>
      <c r="U298" s="216"/>
    </row>
    <row r="299" spans="16:21">
      <c r="P299" s="216"/>
      <c r="U299" s="216"/>
    </row>
    <row r="300" spans="16:21">
      <c r="P300" s="216"/>
      <c r="U300" s="216"/>
    </row>
    <row r="301" spans="16:21">
      <c r="P301" s="216"/>
      <c r="U301" s="216"/>
    </row>
    <row r="302" spans="16:21">
      <c r="P302" s="216"/>
      <c r="U302" s="216"/>
    </row>
    <row r="303" spans="16:21">
      <c r="P303" s="216"/>
      <c r="U303" s="216"/>
    </row>
    <row r="304" spans="16:21">
      <c r="P304" s="216"/>
      <c r="U304" s="216"/>
    </row>
    <row r="305" spans="16:21">
      <c r="P305" s="216"/>
      <c r="U305" s="216"/>
    </row>
    <row r="306" spans="16:21">
      <c r="P306" s="216"/>
      <c r="U306" s="216"/>
    </row>
    <row r="307" spans="16:21">
      <c r="P307" s="216"/>
      <c r="U307" s="216"/>
    </row>
    <row r="308" spans="16:21">
      <c r="P308" s="216"/>
      <c r="U308" s="216"/>
    </row>
    <row r="309" spans="16:21">
      <c r="P309" s="216"/>
      <c r="U309" s="216"/>
    </row>
    <row r="310" spans="16:21">
      <c r="P310" s="216"/>
      <c r="U310" s="216"/>
    </row>
    <row r="311" spans="16:21">
      <c r="P311" s="216"/>
      <c r="U311" s="216"/>
    </row>
    <row r="312" spans="16:21">
      <c r="P312" s="216"/>
      <c r="U312" s="216"/>
    </row>
    <row r="313" spans="16:21">
      <c r="P313" s="216"/>
      <c r="U313" s="216"/>
    </row>
    <row r="314" spans="16:21">
      <c r="P314" s="216"/>
      <c r="U314" s="216"/>
    </row>
    <row r="315" spans="16:21">
      <c r="P315" s="216"/>
      <c r="U315" s="216"/>
    </row>
    <row r="316" spans="16:21">
      <c r="P316" s="216"/>
      <c r="U316" s="216"/>
    </row>
    <row r="317" spans="16:21">
      <c r="P317" s="216"/>
      <c r="U317" s="216"/>
    </row>
    <row r="318" spans="16:21">
      <c r="P318" s="216"/>
      <c r="U318" s="216"/>
    </row>
    <row r="319" spans="16:21">
      <c r="P319" s="216"/>
      <c r="U319" s="216"/>
    </row>
    <row r="320" spans="16:21">
      <c r="P320" s="216"/>
      <c r="U320" s="216"/>
    </row>
    <row r="321" spans="16:21">
      <c r="P321" s="216"/>
      <c r="U321" s="216"/>
    </row>
    <row r="322" spans="16:21">
      <c r="P322" s="216"/>
      <c r="U322" s="216"/>
    </row>
    <row r="323" spans="16:21">
      <c r="P323" s="216"/>
      <c r="U323" s="216"/>
    </row>
    <row r="324" spans="16:21">
      <c r="P324" s="216"/>
      <c r="U324" s="216"/>
    </row>
    <row r="325" spans="16:21">
      <c r="P325" s="216"/>
      <c r="U325" s="216"/>
    </row>
    <row r="326" spans="16:21">
      <c r="P326" s="216"/>
      <c r="U326" s="216"/>
    </row>
    <row r="327" spans="16:21">
      <c r="P327" s="216"/>
      <c r="U327" s="216"/>
    </row>
    <row r="328" spans="16:21">
      <c r="P328" s="216"/>
      <c r="U328" s="216"/>
    </row>
    <row r="329" spans="16:21">
      <c r="P329" s="216"/>
      <c r="U329" s="216"/>
    </row>
    <row r="330" spans="16:21">
      <c r="P330" s="216"/>
      <c r="U330" s="216"/>
    </row>
    <row r="331" spans="16:21">
      <c r="P331" s="216"/>
      <c r="U331" s="216"/>
    </row>
    <row r="332" spans="16:21">
      <c r="P332" s="216"/>
      <c r="U332" s="216"/>
    </row>
    <row r="333" spans="16:21">
      <c r="P333" s="216"/>
      <c r="U333" s="216"/>
    </row>
    <row r="334" spans="16:21">
      <c r="P334" s="216"/>
      <c r="U334" s="216"/>
    </row>
    <row r="335" spans="16:21">
      <c r="P335" s="216"/>
      <c r="U335" s="216"/>
    </row>
    <row r="336" spans="16:21">
      <c r="P336" s="216"/>
      <c r="U336" s="216"/>
    </row>
    <row r="337" spans="16:21">
      <c r="P337" s="216"/>
      <c r="U337" s="216"/>
    </row>
    <row r="338" spans="16:21">
      <c r="P338" s="216"/>
      <c r="U338" s="216"/>
    </row>
    <row r="339" spans="16:21">
      <c r="P339" s="216"/>
      <c r="U339" s="216"/>
    </row>
    <row r="340" spans="16:21">
      <c r="P340" s="216"/>
      <c r="U340" s="216"/>
    </row>
    <row r="341" spans="16:21">
      <c r="P341" s="216"/>
      <c r="U341" s="216"/>
    </row>
    <row r="342" spans="16:21">
      <c r="P342" s="216"/>
      <c r="U342" s="216"/>
    </row>
    <row r="343" spans="16:21">
      <c r="P343" s="216"/>
      <c r="U343" s="216"/>
    </row>
    <row r="344" spans="16:21">
      <c r="P344" s="216"/>
      <c r="U344" s="216"/>
    </row>
    <row r="345" spans="16:21">
      <c r="P345" s="216"/>
      <c r="U345" s="216"/>
    </row>
    <row r="346" spans="16:21">
      <c r="P346" s="216"/>
      <c r="U346" s="216"/>
    </row>
    <row r="347" spans="16:21">
      <c r="P347" s="216"/>
      <c r="U347" s="216"/>
    </row>
    <row r="348" spans="16:21">
      <c r="P348" s="216"/>
      <c r="U348" s="216"/>
    </row>
    <row r="349" spans="16:21">
      <c r="P349" s="216"/>
      <c r="U349" s="216"/>
    </row>
    <row r="350" spans="16:21">
      <c r="P350" s="216"/>
      <c r="U350" s="216"/>
    </row>
    <row r="351" spans="16:21">
      <c r="P351" s="216"/>
      <c r="U351" s="216"/>
    </row>
    <row r="352" spans="16:21">
      <c r="P352" s="216"/>
      <c r="U352" s="216"/>
    </row>
    <row r="353" spans="16:21">
      <c r="P353" s="216"/>
      <c r="U353" s="216"/>
    </row>
    <row r="354" spans="16:21">
      <c r="P354" s="216"/>
      <c r="U354" s="216"/>
    </row>
    <row r="355" spans="16:21">
      <c r="P355" s="216"/>
      <c r="U355" s="216"/>
    </row>
    <row r="356" spans="16:21">
      <c r="P356" s="216"/>
      <c r="U356" s="216"/>
    </row>
    <row r="357" spans="16:21">
      <c r="P357" s="216"/>
      <c r="U357" s="216"/>
    </row>
    <row r="358" spans="16:21">
      <c r="P358" s="216"/>
      <c r="U358" s="216"/>
    </row>
    <row r="359" spans="16:21">
      <c r="P359" s="216"/>
      <c r="U359" s="216"/>
    </row>
    <row r="360" spans="16:21">
      <c r="P360" s="216"/>
      <c r="U360" s="216"/>
    </row>
    <row r="361" spans="16:21">
      <c r="P361" s="216"/>
      <c r="U361" s="216"/>
    </row>
    <row r="362" spans="16:21">
      <c r="P362" s="216"/>
      <c r="U362" s="216"/>
    </row>
    <row r="363" spans="16:21">
      <c r="P363" s="216"/>
      <c r="U363" s="216"/>
    </row>
    <row r="364" spans="16:21">
      <c r="P364" s="216"/>
      <c r="U364" s="216"/>
    </row>
    <row r="365" spans="16:21">
      <c r="P365" s="216"/>
      <c r="U365" s="216"/>
    </row>
    <row r="366" spans="16:21">
      <c r="P366" s="216"/>
      <c r="U366" s="216"/>
    </row>
    <row r="367" spans="16:21">
      <c r="P367" s="216"/>
      <c r="U367" s="216"/>
    </row>
  </sheetData>
  <mergeCells count="30">
    <mergeCell ref="A1:C1"/>
    <mergeCell ref="D1:F1"/>
    <mergeCell ref="G1:H1"/>
    <mergeCell ref="J1:N1"/>
    <mergeCell ref="P1:R1"/>
    <mergeCell ref="Y1:AE1"/>
    <mergeCell ref="AF1:AK1"/>
    <mergeCell ref="AL1:AO1"/>
    <mergeCell ref="AP1:AS1"/>
    <mergeCell ref="AV1:BB1"/>
    <mergeCell ref="A4:C4"/>
    <mergeCell ref="D4:F4"/>
    <mergeCell ref="G4:H4"/>
    <mergeCell ref="J4:N4"/>
    <mergeCell ref="P4:R4"/>
    <mergeCell ref="S4:AS4"/>
    <mergeCell ref="AV4:BB4"/>
    <mergeCell ref="A21:B21"/>
    <mergeCell ref="A22:B22"/>
    <mergeCell ref="C22:D22"/>
    <mergeCell ref="A23:B23"/>
    <mergeCell ref="A24:B24"/>
    <mergeCell ref="A38:C38"/>
    <mergeCell ref="D43:E43"/>
    <mergeCell ref="F43:G43"/>
    <mergeCell ref="D44:E44"/>
    <mergeCell ref="D45:E45"/>
    <mergeCell ref="D48:E48"/>
    <mergeCell ref="D49:E49"/>
    <mergeCell ref="D50:E50"/>
  </mergeCells>
  <dataValidations count="1">
    <dataValidation type="list" allowBlank="1" showInputMessage="1" showErrorMessage="1" sqref="KH5:KK6 UD5:UG6 ADZ5:AEC6 ANV5:ANY6 AXR5:AXU6 BHN5:BHQ6 BRJ5:BRM6 CBF5:CBI6 CLB5:CLE6 CUX5:CVA6 DET5:DEW6 DOP5:DOS6 DYL5:DYO6 EIH5:EIK6 ESD5:ESG6 FBZ5:FCC6 FLV5:FLY6 FVR5:FVU6 GFN5:GFQ6 GPJ5:GPM6 GZF5:GZI6 HJB5:HJE6 HSX5:HTA6 ICT5:ICW6 IMP5:IMS6 IWL5:IWO6 JGH5:JGK6 JQD5:JQG6 JZZ5:KAC6 KJV5:KJY6 KTR5:KTU6 LDN5:LDQ6 LNJ5:LNM6 LXF5:LXI6 MHB5:MHE6 MQX5:MRA6 NAT5:NAW6 NKP5:NKS6 NUL5:NUO6 OEH5:OEK6 OOD5:OOG6 OXZ5:OYC6 PHV5:PHY6 PRR5:PRU6 QBN5:QBQ6 QLJ5:QLM6 QVF5:QVI6 RFB5:RFE6 ROX5:RPA6 RYT5:RYW6 SIP5:SIS6 SSL5:SSO6 TCH5:TCK6 TMD5:TMG6 TVZ5:TWC6 UFV5:UFY6 UPR5:UPU6 UZN5:UZQ6 VJJ5:VJM6 VTF5:VTI6 WDB5:WDE6 WMX5:WNA6 WWT5:WWW6 AL65541:AO65542 KH65541:KK65542 UD65541:UG65542 ADZ65541:AEC65542 ANV65541:ANY65542 AXR65541:AXU65542 BHN65541:BHQ65542 BRJ65541:BRM65542 CBF65541:CBI65542 CLB65541:CLE65542 CUX65541:CVA65542 DET65541:DEW65542 DOP65541:DOS65542 DYL65541:DYO65542 EIH65541:EIK65542 ESD65541:ESG65542 FBZ65541:FCC65542 FLV65541:FLY65542 FVR65541:FVU65542 GFN65541:GFQ65542 GPJ65541:GPM65542 GZF65541:GZI65542 HJB65541:HJE65542 HSX65541:HTA65542 ICT65541:ICW65542 IMP65541:IMS65542 IWL65541:IWO65542 JGH65541:JGK65542 JQD65541:JQG65542 JZZ65541:KAC65542 KJV65541:KJY65542 KTR65541:KTU65542 LDN65541:LDQ65542 LNJ65541:LNM65542 LXF65541:LXI65542 MHB65541:MHE65542 MQX65541:MRA65542 NAT65541:NAW65542 NKP65541:NKS65542 NUL65541:NUO65542 OEH65541:OEK65542 OOD65541:OOG65542 OXZ65541:OYC65542 PHV65541:PHY65542 PRR65541:PRU65542 QBN65541:QBQ65542 QLJ65541:QLM65542 QVF65541:QVI65542 RFB65541:RFE65542 ROX65541:RPA65542 RYT65541:RYW65542 SIP65541:SIS65542 SSL65541:SSO65542 TCH65541:TCK65542 TMD65541:TMG65542 TVZ65541:TWC65542 UFV65541:UFY65542 UPR65541:UPU65542 UZN65541:UZQ65542 VJJ65541:VJM65542 VTF65541:VTI65542 WDB65541:WDE65542 WMX65541:WNA65542 WWT65541:WWW65542 AL131077:AO131078 KH131077:KK131078 UD131077:UG131078 ADZ131077:AEC131078 ANV131077:ANY131078 AXR131077:AXU131078 BHN131077:BHQ131078 BRJ131077:BRM131078 CBF131077:CBI131078 CLB131077:CLE131078 CUX131077:CVA131078 DET131077:DEW131078 DOP131077:DOS131078 DYL131077:DYO131078 EIH131077:EIK131078 ESD131077:ESG131078 FBZ131077:FCC131078 FLV131077:FLY131078 FVR131077:FVU131078 GFN131077:GFQ131078 GPJ131077:GPM131078 GZF131077:GZI131078 HJB131077:HJE131078 HSX131077:HTA131078 ICT131077:ICW131078 IMP131077:IMS131078 IWL131077:IWO131078 JGH131077:JGK131078 JQD131077:JQG131078 JZZ131077:KAC131078 KJV131077:KJY131078 KTR131077:KTU131078 LDN131077:LDQ131078 LNJ131077:LNM131078 LXF131077:LXI131078 MHB131077:MHE131078 MQX131077:MRA131078 NAT131077:NAW131078 NKP131077:NKS131078 NUL131077:NUO131078 OEH131077:OEK131078 OOD131077:OOG131078 OXZ131077:OYC131078 PHV131077:PHY131078 PRR131077:PRU131078 QBN131077:QBQ131078 QLJ131077:QLM131078 QVF131077:QVI131078 RFB131077:RFE131078 ROX131077:RPA131078 RYT131077:RYW131078 SIP131077:SIS131078 SSL131077:SSO131078 TCH131077:TCK131078 TMD131077:TMG131078 TVZ131077:TWC131078 UFV131077:UFY131078 UPR131077:UPU131078 UZN131077:UZQ131078 VJJ131077:VJM131078 VTF131077:VTI131078 WDB131077:WDE131078 WMX131077:WNA131078 WWT131077:WWW131078 AL196613:AO196614 KH196613:KK196614 UD196613:UG196614 ADZ196613:AEC196614 ANV196613:ANY196614 AXR196613:AXU196614 BHN196613:BHQ196614 BRJ196613:BRM196614 CBF196613:CBI196614 CLB196613:CLE196614 CUX196613:CVA196614 DET196613:DEW196614 DOP196613:DOS196614 DYL196613:DYO196614 EIH196613:EIK196614 ESD196613:ESG196614 FBZ196613:FCC196614 FLV196613:FLY196614 FVR196613:FVU196614 GFN196613:GFQ196614 GPJ196613:GPM196614 GZF196613:GZI196614 HJB196613:HJE196614 HSX196613:HTA196614 ICT196613:ICW196614 IMP196613:IMS196614 IWL196613:IWO196614 JGH196613:JGK196614 JQD196613:JQG196614 JZZ196613:KAC196614 KJV196613:KJY196614 KTR196613:KTU196614 LDN196613:LDQ196614 LNJ196613:LNM196614 LXF196613:LXI196614 MHB196613:MHE196614 MQX196613:MRA196614 NAT196613:NAW196614 NKP196613:NKS196614 NUL196613:NUO196614 OEH196613:OEK196614 OOD196613:OOG196614 OXZ196613:OYC196614 PHV196613:PHY196614 PRR196613:PRU196614 QBN196613:QBQ196614 QLJ196613:QLM196614 QVF196613:QVI196614 RFB196613:RFE196614 ROX196613:RPA196614 RYT196613:RYW196614 SIP196613:SIS196614 SSL196613:SSO196614 TCH196613:TCK196614 TMD196613:TMG196614 TVZ196613:TWC196614 UFV196613:UFY196614 UPR196613:UPU196614 UZN196613:UZQ196614 VJJ196613:VJM196614 VTF196613:VTI196614 WDB196613:WDE196614 WMX196613:WNA196614 WWT196613:WWW196614 AL262149:AO262150 KH262149:KK262150 UD262149:UG262150 ADZ262149:AEC262150 ANV262149:ANY262150 AXR262149:AXU262150 BHN262149:BHQ262150 BRJ262149:BRM262150 CBF262149:CBI262150 CLB262149:CLE262150 CUX262149:CVA262150 DET262149:DEW262150 DOP262149:DOS262150 DYL262149:DYO262150 EIH262149:EIK262150 ESD262149:ESG262150 FBZ262149:FCC262150 FLV262149:FLY262150 FVR262149:FVU262150 GFN262149:GFQ262150 GPJ262149:GPM262150 GZF262149:GZI262150 HJB262149:HJE262150 HSX262149:HTA262150 ICT262149:ICW262150 IMP262149:IMS262150 IWL262149:IWO262150 JGH262149:JGK262150 JQD262149:JQG262150 JZZ262149:KAC262150 KJV262149:KJY262150 KTR262149:KTU262150 LDN262149:LDQ262150 LNJ262149:LNM262150 LXF262149:LXI262150 MHB262149:MHE262150 MQX262149:MRA262150 NAT262149:NAW262150 NKP262149:NKS262150 NUL262149:NUO262150 OEH262149:OEK262150 OOD262149:OOG262150 OXZ262149:OYC262150 PHV262149:PHY262150 PRR262149:PRU262150 QBN262149:QBQ262150 QLJ262149:QLM262150 QVF262149:QVI262150 RFB262149:RFE262150 ROX262149:RPA262150 RYT262149:RYW262150 SIP262149:SIS262150 SSL262149:SSO262150 TCH262149:TCK262150 TMD262149:TMG262150 TVZ262149:TWC262150 UFV262149:UFY262150 UPR262149:UPU262150 UZN262149:UZQ262150 VJJ262149:VJM262150 VTF262149:VTI262150 WDB262149:WDE262150 WMX262149:WNA262150 WWT262149:WWW262150 AL327685:AO327686 KH327685:KK327686 UD327685:UG327686 ADZ327685:AEC327686 ANV327685:ANY327686 AXR327685:AXU327686 BHN327685:BHQ327686 BRJ327685:BRM327686 CBF327685:CBI327686 CLB327685:CLE327686 CUX327685:CVA327686 DET327685:DEW327686 DOP327685:DOS327686 DYL327685:DYO327686 EIH327685:EIK327686 ESD327685:ESG327686 FBZ327685:FCC327686 FLV327685:FLY327686 FVR327685:FVU327686 GFN327685:GFQ327686 GPJ327685:GPM327686 GZF327685:GZI327686 HJB327685:HJE327686 HSX327685:HTA327686 ICT327685:ICW327686 IMP327685:IMS327686 IWL327685:IWO327686 JGH327685:JGK327686 JQD327685:JQG327686 JZZ327685:KAC327686 KJV327685:KJY327686 KTR327685:KTU327686 LDN327685:LDQ327686 LNJ327685:LNM327686 LXF327685:LXI327686 MHB327685:MHE327686 MQX327685:MRA327686 NAT327685:NAW327686 NKP327685:NKS327686 NUL327685:NUO327686 OEH327685:OEK327686 OOD327685:OOG327686 OXZ327685:OYC327686 PHV327685:PHY327686 PRR327685:PRU327686 QBN327685:QBQ327686 QLJ327685:QLM327686 QVF327685:QVI327686 RFB327685:RFE327686 ROX327685:RPA327686 RYT327685:RYW327686 SIP327685:SIS327686 SSL327685:SSO327686 TCH327685:TCK327686 TMD327685:TMG327686 TVZ327685:TWC327686 UFV327685:UFY327686 UPR327685:UPU327686 UZN327685:UZQ327686 VJJ327685:VJM327686 VTF327685:VTI327686 WDB327685:WDE327686 WMX327685:WNA327686 WWT327685:WWW327686 AL393221:AO393222 KH393221:KK393222 UD393221:UG393222 ADZ393221:AEC393222 ANV393221:ANY393222 AXR393221:AXU393222 BHN393221:BHQ393222 BRJ393221:BRM393222 CBF393221:CBI393222 CLB393221:CLE393222 CUX393221:CVA393222 DET393221:DEW393222 DOP393221:DOS393222 DYL393221:DYO393222 EIH393221:EIK393222 ESD393221:ESG393222 FBZ393221:FCC393222 FLV393221:FLY393222 FVR393221:FVU393222 GFN393221:GFQ393222 GPJ393221:GPM393222 GZF393221:GZI393222 HJB393221:HJE393222 HSX393221:HTA393222 ICT393221:ICW393222 IMP393221:IMS393222 IWL393221:IWO393222 JGH393221:JGK393222 JQD393221:JQG393222 JZZ393221:KAC393222 KJV393221:KJY393222 KTR393221:KTU393222 LDN393221:LDQ393222 LNJ393221:LNM393222 LXF393221:LXI393222 MHB393221:MHE393222 MQX393221:MRA393222 NAT393221:NAW393222 NKP393221:NKS393222 NUL393221:NUO393222 OEH393221:OEK393222 OOD393221:OOG393222 OXZ393221:OYC393222 PHV393221:PHY393222 PRR393221:PRU393222 QBN393221:QBQ393222 QLJ393221:QLM393222 QVF393221:QVI393222 RFB393221:RFE393222 ROX393221:RPA393222 RYT393221:RYW393222 SIP393221:SIS393222 SSL393221:SSO393222 TCH393221:TCK393222 TMD393221:TMG393222 TVZ393221:TWC393222 UFV393221:UFY393222 UPR393221:UPU393222 UZN393221:UZQ393222 VJJ393221:VJM393222 VTF393221:VTI393222 WDB393221:WDE393222 WMX393221:WNA393222 WWT393221:WWW393222 AL458757:AO458758 KH458757:KK458758 UD458757:UG458758 ADZ458757:AEC458758 ANV458757:ANY458758 AXR458757:AXU458758 BHN458757:BHQ458758 BRJ458757:BRM458758 CBF458757:CBI458758 CLB458757:CLE458758 CUX458757:CVA458758 DET458757:DEW458758 DOP458757:DOS458758 DYL458757:DYO458758 EIH458757:EIK458758 ESD458757:ESG458758 FBZ458757:FCC458758 FLV458757:FLY458758 FVR458757:FVU458758 GFN458757:GFQ458758 GPJ458757:GPM458758 GZF458757:GZI458758 HJB458757:HJE458758 HSX458757:HTA458758 ICT458757:ICW458758 IMP458757:IMS458758 IWL458757:IWO458758 JGH458757:JGK458758 JQD458757:JQG458758 JZZ458757:KAC458758 KJV458757:KJY458758 KTR458757:KTU458758 LDN458757:LDQ458758 LNJ458757:LNM458758 LXF458757:LXI458758 MHB458757:MHE458758 MQX458757:MRA458758 NAT458757:NAW458758 NKP458757:NKS458758 NUL458757:NUO458758 OEH458757:OEK458758 OOD458757:OOG458758 OXZ458757:OYC458758 PHV458757:PHY458758 PRR458757:PRU458758 QBN458757:QBQ458758 QLJ458757:QLM458758 QVF458757:QVI458758 RFB458757:RFE458758 ROX458757:RPA458758 RYT458757:RYW458758 SIP458757:SIS458758 SSL458757:SSO458758 TCH458757:TCK458758 TMD458757:TMG458758 TVZ458757:TWC458758 UFV458757:UFY458758 UPR458757:UPU458758 UZN458757:UZQ458758 VJJ458757:VJM458758 VTF458757:VTI458758 WDB458757:WDE458758 WMX458757:WNA458758 WWT458757:WWW458758 AL524293:AO524294 KH524293:KK524294 UD524293:UG524294 ADZ524293:AEC524294 ANV524293:ANY524294 AXR524293:AXU524294 BHN524293:BHQ524294 BRJ524293:BRM524294 CBF524293:CBI524294 CLB524293:CLE524294 CUX524293:CVA524294 DET524293:DEW524294 DOP524293:DOS524294 DYL524293:DYO524294 EIH524293:EIK524294 ESD524293:ESG524294 FBZ524293:FCC524294 FLV524293:FLY524294 FVR524293:FVU524294 GFN524293:GFQ524294 GPJ524293:GPM524294 GZF524293:GZI524294 HJB524293:HJE524294 HSX524293:HTA524294 ICT524293:ICW524294 IMP524293:IMS524294 IWL524293:IWO524294 JGH524293:JGK524294 JQD524293:JQG524294 JZZ524293:KAC524294 KJV524293:KJY524294 KTR524293:KTU524294 LDN524293:LDQ524294 LNJ524293:LNM524294 LXF524293:LXI524294 MHB524293:MHE524294 MQX524293:MRA524294 NAT524293:NAW524294 NKP524293:NKS524294 NUL524293:NUO524294 OEH524293:OEK524294 OOD524293:OOG524294 OXZ524293:OYC524294 PHV524293:PHY524294 PRR524293:PRU524294 QBN524293:QBQ524294 QLJ524293:QLM524294 QVF524293:QVI524294 RFB524293:RFE524294 ROX524293:RPA524294 RYT524293:RYW524294 SIP524293:SIS524294 SSL524293:SSO524294 TCH524293:TCK524294 TMD524293:TMG524294 TVZ524293:TWC524294 UFV524293:UFY524294 UPR524293:UPU524294 UZN524293:UZQ524294 VJJ524293:VJM524294 VTF524293:VTI524294 WDB524293:WDE524294 WMX524293:WNA524294 WWT524293:WWW524294 AL589829:AO589830 KH589829:KK589830 UD589829:UG589830 ADZ589829:AEC589830 ANV589829:ANY589830 AXR589829:AXU589830 BHN589829:BHQ589830 BRJ589829:BRM589830 CBF589829:CBI589830 CLB589829:CLE589830 CUX589829:CVA589830 DET589829:DEW589830 DOP589829:DOS589830 DYL589829:DYO589830 EIH589829:EIK589830 ESD589829:ESG589830 FBZ589829:FCC589830 FLV589829:FLY589830 FVR589829:FVU589830 GFN589829:GFQ589830 GPJ589829:GPM589830 GZF589829:GZI589830 HJB589829:HJE589830 HSX589829:HTA589830 ICT589829:ICW589830 IMP589829:IMS589830 IWL589829:IWO589830 JGH589829:JGK589830 JQD589829:JQG589830 JZZ589829:KAC589830 KJV589829:KJY589830 KTR589829:KTU589830 LDN589829:LDQ589830 LNJ589829:LNM589830 LXF589829:LXI589830 MHB589829:MHE589830 MQX589829:MRA589830 NAT589829:NAW589830 NKP589829:NKS589830 NUL589829:NUO589830 OEH589829:OEK589830 OOD589829:OOG589830 OXZ589829:OYC589830 PHV589829:PHY589830 PRR589829:PRU589830 QBN589829:QBQ589830 QLJ589829:QLM589830 QVF589829:QVI589830 RFB589829:RFE589830 ROX589829:RPA589830 RYT589829:RYW589830 SIP589829:SIS589830 SSL589829:SSO589830 TCH589829:TCK589830 TMD589829:TMG589830 TVZ589829:TWC589830 UFV589829:UFY589830 UPR589829:UPU589830 UZN589829:UZQ589830 VJJ589829:VJM589830 VTF589829:VTI589830 WDB589829:WDE589830 WMX589829:WNA589830 WWT589829:WWW589830 AL655365:AO655366 KH655365:KK655366 UD655365:UG655366 ADZ655365:AEC655366 ANV655365:ANY655366 AXR655365:AXU655366 BHN655365:BHQ655366 BRJ655365:BRM655366 CBF655365:CBI655366 CLB655365:CLE655366 CUX655365:CVA655366 DET655365:DEW655366 DOP655365:DOS655366 DYL655365:DYO655366 EIH655365:EIK655366 ESD655365:ESG655366 FBZ655365:FCC655366 FLV655365:FLY655366 FVR655365:FVU655366 GFN655365:GFQ655366 GPJ655365:GPM655366 GZF655365:GZI655366 HJB655365:HJE655366 HSX655365:HTA655366 ICT655365:ICW655366 IMP655365:IMS655366 IWL655365:IWO655366 JGH655365:JGK655366 JQD655365:JQG655366 JZZ655365:KAC655366 KJV655365:KJY655366 KTR655365:KTU655366 LDN655365:LDQ655366 LNJ655365:LNM655366 LXF655365:LXI655366 MHB655365:MHE655366 MQX655365:MRA655366 NAT655365:NAW655366 NKP655365:NKS655366 NUL655365:NUO655366 OEH655365:OEK655366 OOD655365:OOG655366 OXZ655365:OYC655366 PHV655365:PHY655366 PRR655365:PRU655366 QBN655365:QBQ655366 QLJ655365:QLM655366 QVF655365:QVI655366 RFB655365:RFE655366 ROX655365:RPA655366 RYT655365:RYW655366 SIP655365:SIS655366 SSL655365:SSO655366 TCH655365:TCK655366 TMD655365:TMG655366 TVZ655365:TWC655366 UFV655365:UFY655366 UPR655365:UPU655366 UZN655365:UZQ655366 VJJ655365:VJM655366 VTF655365:VTI655366 WDB655365:WDE655366 WMX655365:WNA655366 WWT655365:WWW655366 AL720901:AO720902 KH720901:KK720902 UD720901:UG720902 ADZ720901:AEC720902 ANV720901:ANY720902 AXR720901:AXU720902 BHN720901:BHQ720902 BRJ720901:BRM720902 CBF720901:CBI720902 CLB720901:CLE720902 CUX720901:CVA720902 DET720901:DEW720902 DOP720901:DOS720902 DYL720901:DYO720902 EIH720901:EIK720902 ESD720901:ESG720902 FBZ720901:FCC720902 FLV720901:FLY720902 FVR720901:FVU720902 GFN720901:GFQ720902 GPJ720901:GPM720902 GZF720901:GZI720902 HJB720901:HJE720902 HSX720901:HTA720902 ICT720901:ICW720902 IMP720901:IMS720902 IWL720901:IWO720902 JGH720901:JGK720902 JQD720901:JQG720902 JZZ720901:KAC720902 KJV720901:KJY720902 KTR720901:KTU720902 LDN720901:LDQ720902 LNJ720901:LNM720902 LXF720901:LXI720902 MHB720901:MHE720902 MQX720901:MRA720902 NAT720901:NAW720902 NKP720901:NKS720902 NUL720901:NUO720902 OEH720901:OEK720902 OOD720901:OOG720902 OXZ720901:OYC720902 PHV720901:PHY720902 PRR720901:PRU720902 QBN720901:QBQ720902 QLJ720901:QLM720902 QVF720901:QVI720902 RFB720901:RFE720902 ROX720901:RPA720902 RYT720901:RYW720902 SIP720901:SIS720902 SSL720901:SSO720902 TCH720901:TCK720902 TMD720901:TMG720902 TVZ720901:TWC720902 UFV720901:UFY720902 UPR720901:UPU720902 UZN720901:UZQ720902 VJJ720901:VJM720902 VTF720901:VTI720902 WDB720901:WDE720902 WMX720901:WNA720902 WWT720901:WWW720902 AL786437:AO786438 KH786437:KK786438 UD786437:UG786438 ADZ786437:AEC786438 ANV786437:ANY786438 AXR786437:AXU786438 BHN786437:BHQ786438 BRJ786437:BRM786438 CBF786437:CBI786438 CLB786437:CLE786438 CUX786437:CVA786438 DET786437:DEW786438 DOP786437:DOS786438 DYL786437:DYO786438 EIH786437:EIK786438 ESD786437:ESG786438 FBZ786437:FCC786438 FLV786437:FLY786438 FVR786437:FVU786438 GFN786437:GFQ786438 GPJ786437:GPM786438 GZF786437:GZI786438 HJB786437:HJE786438 HSX786437:HTA786438 ICT786437:ICW786438 IMP786437:IMS786438 IWL786437:IWO786438 JGH786437:JGK786438 JQD786437:JQG786438 JZZ786437:KAC786438 KJV786437:KJY786438 KTR786437:KTU786438 LDN786437:LDQ786438 LNJ786437:LNM786438 LXF786437:LXI786438 MHB786437:MHE786438 MQX786437:MRA786438 NAT786437:NAW786438 NKP786437:NKS786438 NUL786437:NUO786438 OEH786437:OEK786438 OOD786437:OOG786438 OXZ786437:OYC786438 PHV786437:PHY786438 PRR786437:PRU786438 QBN786437:QBQ786438 QLJ786437:QLM786438 QVF786437:QVI786438 RFB786437:RFE786438 ROX786437:RPA786438 RYT786437:RYW786438 SIP786437:SIS786438 SSL786437:SSO786438 TCH786437:TCK786438 TMD786437:TMG786438 TVZ786437:TWC786438 UFV786437:UFY786438 UPR786437:UPU786438 UZN786437:UZQ786438 VJJ786437:VJM786438 VTF786437:VTI786438 WDB786437:WDE786438 WMX786437:WNA786438 WWT786437:WWW786438 AL851973:AO851974 KH851973:KK851974 UD851973:UG851974 ADZ851973:AEC851974 ANV851973:ANY851974 AXR851973:AXU851974 BHN851973:BHQ851974 BRJ851973:BRM851974 CBF851973:CBI851974 CLB851973:CLE851974 CUX851973:CVA851974 DET851973:DEW851974 DOP851973:DOS851974 DYL851973:DYO851974 EIH851973:EIK851974 ESD851973:ESG851974 FBZ851973:FCC851974 FLV851973:FLY851974 FVR851973:FVU851974 GFN851973:GFQ851974 GPJ851973:GPM851974 GZF851973:GZI851974 HJB851973:HJE851974 HSX851973:HTA851974 ICT851973:ICW851974 IMP851973:IMS851974 IWL851973:IWO851974 JGH851973:JGK851974 JQD851973:JQG851974 JZZ851973:KAC851974 KJV851973:KJY851974 KTR851973:KTU851974 LDN851973:LDQ851974 LNJ851973:LNM851974 LXF851973:LXI851974 MHB851973:MHE851974 MQX851973:MRA851974 NAT851973:NAW851974 NKP851973:NKS851974 NUL851973:NUO851974 OEH851973:OEK851974 OOD851973:OOG851974 OXZ851973:OYC851974 PHV851973:PHY851974 PRR851973:PRU851974 QBN851973:QBQ851974 QLJ851973:QLM851974 QVF851973:QVI851974 RFB851973:RFE851974 ROX851973:RPA851974 RYT851973:RYW851974 SIP851973:SIS851974 SSL851973:SSO851974 TCH851973:TCK851974 TMD851973:TMG851974 TVZ851973:TWC851974 UFV851973:UFY851974 UPR851973:UPU851974 UZN851973:UZQ851974 VJJ851973:VJM851974 VTF851973:VTI851974 WDB851973:WDE851974 WMX851973:WNA851974 WWT851973:WWW851974 AL917509:AO917510 KH917509:KK917510 UD917509:UG917510 ADZ917509:AEC917510 ANV917509:ANY917510 AXR917509:AXU917510 BHN917509:BHQ917510 BRJ917509:BRM917510 CBF917509:CBI917510 CLB917509:CLE917510 CUX917509:CVA917510 DET917509:DEW917510 DOP917509:DOS917510 DYL917509:DYO917510 EIH917509:EIK917510 ESD917509:ESG917510 FBZ917509:FCC917510 FLV917509:FLY917510 FVR917509:FVU917510 GFN917509:GFQ917510 GPJ917509:GPM917510 GZF917509:GZI917510 HJB917509:HJE917510 HSX917509:HTA917510 ICT917509:ICW917510 IMP917509:IMS917510 IWL917509:IWO917510 JGH917509:JGK917510 JQD917509:JQG917510 JZZ917509:KAC917510 KJV917509:KJY917510 KTR917509:KTU917510 LDN917509:LDQ917510 LNJ917509:LNM917510 LXF917509:LXI917510 MHB917509:MHE917510 MQX917509:MRA917510 NAT917509:NAW917510 NKP917509:NKS917510 NUL917509:NUO917510 OEH917509:OEK917510 OOD917509:OOG917510 OXZ917509:OYC917510 PHV917509:PHY917510 PRR917509:PRU917510 QBN917509:QBQ917510 QLJ917509:QLM917510 QVF917509:QVI917510 RFB917509:RFE917510 ROX917509:RPA917510 RYT917509:RYW917510 SIP917509:SIS917510 SSL917509:SSO917510 TCH917509:TCK917510 TMD917509:TMG917510 TVZ917509:TWC917510 UFV917509:UFY917510 UPR917509:UPU917510 UZN917509:UZQ917510 VJJ917509:VJM917510 VTF917509:VTI917510 WDB917509:WDE917510 WMX917509:WNA917510 WWT917509:WWW917510 AL983045:AO983046 KH983045:KK983046 UD983045:UG983046 ADZ983045:AEC983046 ANV983045:ANY983046 AXR983045:AXU983046 BHN983045:BHQ983046 BRJ983045:BRM983046 CBF983045:CBI983046 CLB983045:CLE983046 CUX983045:CVA983046 DET983045:DEW983046 DOP983045:DOS983046 DYL983045:DYO983046 EIH983045:EIK983046 ESD983045:ESG983046 FBZ983045:FCC983046 FLV983045:FLY983046 FVR983045:FVU983046 GFN983045:GFQ983046 GPJ983045:GPM983046 GZF983045:GZI983046 HJB983045:HJE983046 HSX983045:HTA983046 ICT983045:ICW983046 IMP983045:IMS983046 IWL983045:IWO983046 JGH983045:JGK983046 JQD983045:JQG983046 JZZ983045:KAC983046 KJV983045:KJY983046 KTR983045:KTU983046 LDN983045:LDQ983046 LNJ983045:LNM983046 LXF983045:LXI983046 MHB983045:MHE983046 MQX983045:MRA983046 NAT983045:NAW983046 NKP983045:NKS983046 NUL983045:NUO983046 OEH983045:OEK983046 OOD983045:OOG983046 OXZ983045:OYC983046 PHV983045:PHY983046 PRR983045:PRU983046 QBN983045:QBQ983046 QLJ983045:QLM983046 QVF983045:QVI983046 RFB983045:RFE983046 ROX983045:RPA983046 RYT983045:RYW983046 SIP983045:SIS983046 SSL983045:SSO983046 TCH983045:TCK983046 TMD983045:TMG983046 TVZ983045:TWC983046 UFV983045:UFY983046 UPR983045:UPU983046 UZN983045:UZQ983046 VJJ983045:VJM983046 VTF983045:VTI983046 WDB983045:WDE983046 WMX983045:WNA983046 WWT983045:WWW983046 AL5:AO107">
      <formula1>$C$43:$C$48</formula1>
    </dataValidation>
  </dataValidations>
  <pageMargins left="0.75" right="0.75" top="1" bottom="1" header="0.5" footer="0.5"/>
  <pageSetup paperSize="9" orientation="portrait"/>
  <headerFooter alignWithMargins="0"/>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9"/>
  <sheetViews>
    <sheetView workbookViewId="0">
      <selection activeCell="G17" sqref="G17"/>
    </sheetView>
  </sheetViews>
  <sheetFormatPr defaultColWidth="9" defaultRowHeight="13.1"/>
  <cols>
    <col min="1" max="1" width="12.5579710144928" style="97" customWidth="1"/>
    <col min="2" max="2" width="17.1086956521739" style="97" customWidth="1"/>
    <col min="3" max="3" width="11.1086956521739" style="97" customWidth="1"/>
    <col min="4" max="4" width="21.2173913043478" style="97" hidden="1" customWidth="1"/>
    <col min="5" max="5" width="15.2173913043478" style="97" customWidth="1"/>
    <col min="6" max="6" width="20.2173913043478" style="97" customWidth="1"/>
    <col min="7" max="7" width="12.5579710144928" style="97" customWidth="1"/>
    <col min="8" max="8" width="9.77536231884058" style="97" customWidth="1"/>
    <col min="9" max="9" width="16.3333333333333" style="97" customWidth="1"/>
    <col min="10" max="10" width="25.1086956521739" style="97" customWidth="1"/>
    <col min="11" max="11" width="17.8840579710145" style="97" customWidth="1"/>
    <col min="12" max="12" width="15.6666666666667" style="97" customWidth="1"/>
    <col min="13" max="13" width="29.4420289855072" style="97" customWidth="1"/>
    <col min="14" max="14" width="40" style="97" customWidth="1"/>
    <col min="15" max="259" width="8.88405797101449" style="97"/>
    <col min="260" max="261" width="25.5579710144928" style="97" customWidth="1"/>
    <col min="262" max="262" width="23.2173913043478" style="97" customWidth="1"/>
    <col min="263" max="263" width="19.5579710144928" style="97" customWidth="1"/>
    <col min="264" max="264" width="57.3333333333333" style="97" customWidth="1"/>
    <col min="265" max="515" width="8.88405797101449" style="97"/>
    <col min="516" max="517" width="25.5579710144928" style="97" customWidth="1"/>
    <col min="518" max="518" width="23.2173913043478" style="97" customWidth="1"/>
    <col min="519" max="519" width="19.5579710144928" style="97" customWidth="1"/>
    <col min="520" max="520" width="57.3333333333333" style="97" customWidth="1"/>
    <col min="521" max="771" width="8.88405797101449" style="97"/>
    <col min="772" max="773" width="25.5579710144928" style="97" customWidth="1"/>
    <col min="774" max="774" width="23.2173913043478" style="97" customWidth="1"/>
    <col min="775" max="775" width="19.5579710144928" style="97" customWidth="1"/>
    <col min="776" max="776" width="57.3333333333333" style="97" customWidth="1"/>
    <col min="777" max="1027" width="8.88405797101449" style="97"/>
    <col min="1028" max="1029" width="25.5579710144928" style="97" customWidth="1"/>
    <col min="1030" max="1030" width="23.2173913043478" style="97" customWidth="1"/>
    <col min="1031" max="1031" width="19.5579710144928" style="97" customWidth="1"/>
    <col min="1032" max="1032" width="57.3333333333333" style="97" customWidth="1"/>
    <col min="1033" max="1283" width="8.88405797101449" style="97"/>
    <col min="1284" max="1285" width="25.5579710144928" style="97" customWidth="1"/>
    <col min="1286" max="1286" width="23.2173913043478" style="97" customWidth="1"/>
    <col min="1287" max="1287" width="19.5579710144928" style="97" customWidth="1"/>
    <col min="1288" max="1288" width="57.3333333333333" style="97" customWidth="1"/>
    <col min="1289" max="1539" width="8.88405797101449" style="97"/>
    <col min="1540" max="1541" width="25.5579710144928" style="97" customWidth="1"/>
    <col min="1542" max="1542" width="23.2173913043478" style="97" customWidth="1"/>
    <col min="1543" max="1543" width="19.5579710144928" style="97" customWidth="1"/>
    <col min="1544" max="1544" width="57.3333333333333" style="97" customWidth="1"/>
    <col min="1545" max="1795" width="8.88405797101449" style="97"/>
    <col min="1796" max="1797" width="25.5579710144928" style="97" customWidth="1"/>
    <col min="1798" max="1798" width="23.2173913043478" style="97" customWidth="1"/>
    <col min="1799" max="1799" width="19.5579710144928" style="97" customWidth="1"/>
    <col min="1800" max="1800" width="57.3333333333333" style="97" customWidth="1"/>
    <col min="1801" max="2051" width="8.88405797101449" style="97"/>
    <col min="2052" max="2053" width="25.5579710144928" style="97" customWidth="1"/>
    <col min="2054" max="2054" width="23.2173913043478" style="97" customWidth="1"/>
    <col min="2055" max="2055" width="19.5579710144928" style="97" customWidth="1"/>
    <col min="2056" max="2056" width="57.3333333333333" style="97" customWidth="1"/>
    <col min="2057" max="2307" width="8.88405797101449" style="97"/>
    <col min="2308" max="2309" width="25.5579710144928" style="97" customWidth="1"/>
    <col min="2310" max="2310" width="23.2173913043478" style="97" customWidth="1"/>
    <col min="2311" max="2311" width="19.5579710144928" style="97" customWidth="1"/>
    <col min="2312" max="2312" width="57.3333333333333" style="97" customWidth="1"/>
    <col min="2313" max="2563" width="8.88405797101449" style="97"/>
    <col min="2564" max="2565" width="25.5579710144928" style="97" customWidth="1"/>
    <col min="2566" max="2566" width="23.2173913043478" style="97" customWidth="1"/>
    <col min="2567" max="2567" width="19.5579710144928" style="97" customWidth="1"/>
    <col min="2568" max="2568" width="57.3333333333333" style="97" customWidth="1"/>
    <col min="2569" max="2819" width="8.88405797101449" style="97"/>
    <col min="2820" max="2821" width="25.5579710144928" style="97" customWidth="1"/>
    <col min="2822" max="2822" width="23.2173913043478" style="97" customWidth="1"/>
    <col min="2823" max="2823" width="19.5579710144928" style="97" customWidth="1"/>
    <col min="2824" max="2824" width="57.3333333333333" style="97" customWidth="1"/>
    <col min="2825" max="3075" width="8.88405797101449" style="97"/>
    <col min="3076" max="3077" width="25.5579710144928" style="97" customWidth="1"/>
    <col min="3078" max="3078" width="23.2173913043478" style="97" customWidth="1"/>
    <col min="3079" max="3079" width="19.5579710144928" style="97" customWidth="1"/>
    <col min="3080" max="3080" width="57.3333333333333" style="97" customWidth="1"/>
    <col min="3081" max="3331" width="8.88405797101449" style="97"/>
    <col min="3332" max="3333" width="25.5579710144928" style="97" customWidth="1"/>
    <col min="3334" max="3334" width="23.2173913043478" style="97" customWidth="1"/>
    <col min="3335" max="3335" width="19.5579710144928" style="97" customWidth="1"/>
    <col min="3336" max="3336" width="57.3333333333333" style="97" customWidth="1"/>
    <col min="3337" max="3587" width="8.88405797101449" style="97"/>
    <col min="3588" max="3589" width="25.5579710144928" style="97" customWidth="1"/>
    <col min="3590" max="3590" width="23.2173913043478" style="97" customWidth="1"/>
    <col min="3591" max="3591" width="19.5579710144928" style="97" customWidth="1"/>
    <col min="3592" max="3592" width="57.3333333333333" style="97" customWidth="1"/>
    <col min="3593" max="3843" width="8.88405797101449" style="97"/>
    <col min="3844" max="3845" width="25.5579710144928" style="97" customWidth="1"/>
    <col min="3846" max="3846" width="23.2173913043478" style="97" customWidth="1"/>
    <col min="3847" max="3847" width="19.5579710144928" style="97" customWidth="1"/>
    <col min="3848" max="3848" width="57.3333333333333" style="97" customWidth="1"/>
    <col min="3849" max="4099" width="8.88405797101449" style="97"/>
    <col min="4100" max="4101" width="25.5579710144928" style="97" customWidth="1"/>
    <col min="4102" max="4102" width="23.2173913043478" style="97" customWidth="1"/>
    <col min="4103" max="4103" width="19.5579710144928" style="97" customWidth="1"/>
    <col min="4104" max="4104" width="57.3333333333333" style="97" customWidth="1"/>
    <col min="4105" max="4355" width="8.88405797101449" style="97"/>
    <col min="4356" max="4357" width="25.5579710144928" style="97" customWidth="1"/>
    <col min="4358" max="4358" width="23.2173913043478" style="97" customWidth="1"/>
    <col min="4359" max="4359" width="19.5579710144928" style="97" customWidth="1"/>
    <col min="4360" max="4360" width="57.3333333333333" style="97" customWidth="1"/>
    <col min="4361" max="4611" width="8.88405797101449" style="97"/>
    <col min="4612" max="4613" width="25.5579710144928" style="97" customWidth="1"/>
    <col min="4614" max="4614" width="23.2173913043478" style="97" customWidth="1"/>
    <col min="4615" max="4615" width="19.5579710144928" style="97" customWidth="1"/>
    <col min="4616" max="4616" width="57.3333333333333" style="97" customWidth="1"/>
    <col min="4617" max="4867" width="8.88405797101449" style="97"/>
    <col min="4868" max="4869" width="25.5579710144928" style="97" customWidth="1"/>
    <col min="4870" max="4870" width="23.2173913043478" style="97" customWidth="1"/>
    <col min="4871" max="4871" width="19.5579710144928" style="97" customWidth="1"/>
    <col min="4872" max="4872" width="57.3333333333333" style="97" customWidth="1"/>
    <col min="4873" max="5123" width="8.88405797101449" style="97"/>
    <col min="5124" max="5125" width="25.5579710144928" style="97" customWidth="1"/>
    <col min="5126" max="5126" width="23.2173913043478" style="97" customWidth="1"/>
    <col min="5127" max="5127" width="19.5579710144928" style="97" customWidth="1"/>
    <col min="5128" max="5128" width="57.3333333333333" style="97" customWidth="1"/>
    <col min="5129" max="5379" width="8.88405797101449" style="97"/>
    <col min="5380" max="5381" width="25.5579710144928" style="97" customWidth="1"/>
    <col min="5382" max="5382" width="23.2173913043478" style="97" customWidth="1"/>
    <col min="5383" max="5383" width="19.5579710144928" style="97" customWidth="1"/>
    <col min="5384" max="5384" width="57.3333333333333" style="97" customWidth="1"/>
    <col min="5385" max="5635" width="8.88405797101449" style="97"/>
    <col min="5636" max="5637" width="25.5579710144928" style="97" customWidth="1"/>
    <col min="5638" max="5638" width="23.2173913043478" style="97" customWidth="1"/>
    <col min="5639" max="5639" width="19.5579710144928" style="97" customWidth="1"/>
    <col min="5640" max="5640" width="57.3333333333333" style="97" customWidth="1"/>
    <col min="5641" max="5891" width="8.88405797101449" style="97"/>
    <col min="5892" max="5893" width="25.5579710144928" style="97" customWidth="1"/>
    <col min="5894" max="5894" width="23.2173913043478" style="97" customWidth="1"/>
    <col min="5895" max="5895" width="19.5579710144928" style="97" customWidth="1"/>
    <col min="5896" max="5896" width="57.3333333333333" style="97" customWidth="1"/>
    <col min="5897" max="6147" width="8.88405797101449" style="97"/>
    <col min="6148" max="6149" width="25.5579710144928" style="97" customWidth="1"/>
    <col min="6150" max="6150" width="23.2173913043478" style="97" customWidth="1"/>
    <col min="6151" max="6151" width="19.5579710144928" style="97" customWidth="1"/>
    <col min="6152" max="6152" width="57.3333333333333" style="97" customWidth="1"/>
    <col min="6153" max="6403" width="8.88405797101449" style="97"/>
    <col min="6404" max="6405" width="25.5579710144928" style="97" customWidth="1"/>
    <col min="6406" max="6406" width="23.2173913043478" style="97" customWidth="1"/>
    <col min="6407" max="6407" width="19.5579710144928" style="97" customWidth="1"/>
    <col min="6408" max="6408" width="57.3333333333333" style="97" customWidth="1"/>
    <col min="6409" max="6659" width="8.88405797101449" style="97"/>
    <col min="6660" max="6661" width="25.5579710144928" style="97" customWidth="1"/>
    <col min="6662" max="6662" width="23.2173913043478" style="97" customWidth="1"/>
    <col min="6663" max="6663" width="19.5579710144928" style="97" customWidth="1"/>
    <col min="6664" max="6664" width="57.3333333333333" style="97" customWidth="1"/>
    <col min="6665" max="6915" width="8.88405797101449" style="97"/>
    <col min="6916" max="6917" width="25.5579710144928" style="97" customWidth="1"/>
    <col min="6918" max="6918" width="23.2173913043478" style="97" customWidth="1"/>
    <col min="6919" max="6919" width="19.5579710144928" style="97" customWidth="1"/>
    <col min="6920" max="6920" width="57.3333333333333" style="97" customWidth="1"/>
    <col min="6921" max="7171" width="8.88405797101449" style="97"/>
    <col min="7172" max="7173" width="25.5579710144928" style="97" customWidth="1"/>
    <col min="7174" max="7174" width="23.2173913043478" style="97" customWidth="1"/>
    <col min="7175" max="7175" width="19.5579710144928" style="97" customWidth="1"/>
    <col min="7176" max="7176" width="57.3333333333333" style="97" customWidth="1"/>
    <col min="7177" max="7427" width="8.88405797101449" style="97"/>
    <col min="7428" max="7429" width="25.5579710144928" style="97" customWidth="1"/>
    <col min="7430" max="7430" width="23.2173913043478" style="97" customWidth="1"/>
    <col min="7431" max="7431" width="19.5579710144928" style="97" customWidth="1"/>
    <col min="7432" max="7432" width="57.3333333333333" style="97" customWidth="1"/>
    <col min="7433" max="7683" width="8.88405797101449" style="97"/>
    <col min="7684" max="7685" width="25.5579710144928" style="97" customWidth="1"/>
    <col min="7686" max="7686" width="23.2173913043478" style="97" customWidth="1"/>
    <col min="7687" max="7687" width="19.5579710144928" style="97" customWidth="1"/>
    <col min="7688" max="7688" width="57.3333333333333" style="97" customWidth="1"/>
    <col min="7689" max="7939" width="8.88405797101449" style="97"/>
    <col min="7940" max="7941" width="25.5579710144928" style="97" customWidth="1"/>
    <col min="7942" max="7942" width="23.2173913043478" style="97" customWidth="1"/>
    <col min="7943" max="7943" width="19.5579710144928" style="97" customWidth="1"/>
    <col min="7944" max="7944" width="57.3333333333333" style="97" customWidth="1"/>
    <col min="7945" max="8195" width="8.88405797101449" style="97"/>
    <col min="8196" max="8197" width="25.5579710144928" style="97" customWidth="1"/>
    <col min="8198" max="8198" width="23.2173913043478" style="97" customWidth="1"/>
    <col min="8199" max="8199" width="19.5579710144928" style="97" customWidth="1"/>
    <col min="8200" max="8200" width="57.3333333333333" style="97" customWidth="1"/>
    <col min="8201" max="8451" width="8.88405797101449" style="97"/>
    <col min="8452" max="8453" width="25.5579710144928" style="97" customWidth="1"/>
    <col min="8454" max="8454" width="23.2173913043478" style="97" customWidth="1"/>
    <col min="8455" max="8455" width="19.5579710144928" style="97" customWidth="1"/>
    <col min="8456" max="8456" width="57.3333333333333" style="97" customWidth="1"/>
    <col min="8457" max="8707" width="8.88405797101449" style="97"/>
    <col min="8708" max="8709" width="25.5579710144928" style="97" customWidth="1"/>
    <col min="8710" max="8710" width="23.2173913043478" style="97" customWidth="1"/>
    <col min="8711" max="8711" width="19.5579710144928" style="97" customWidth="1"/>
    <col min="8712" max="8712" width="57.3333333333333" style="97" customWidth="1"/>
    <col min="8713" max="8963" width="8.88405797101449" style="97"/>
    <col min="8964" max="8965" width="25.5579710144928" style="97" customWidth="1"/>
    <col min="8966" max="8966" width="23.2173913043478" style="97" customWidth="1"/>
    <col min="8967" max="8967" width="19.5579710144928" style="97" customWidth="1"/>
    <col min="8968" max="8968" width="57.3333333333333" style="97" customWidth="1"/>
    <col min="8969" max="9219" width="8.88405797101449" style="97"/>
    <col min="9220" max="9221" width="25.5579710144928" style="97" customWidth="1"/>
    <col min="9222" max="9222" width="23.2173913043478" style="97" customWidth="1"/>
    <col min="9223" max="9223" width="19.5579710144928" style="97" customWidth="1"/>
    <col min="9224" max="9224" width="57.3333333333333" style="97" customWidth="1"/>
    <col min="9225" max="9475" width="8.88405797101449" style="97"/>
    <col min="9476" max="9477" width="25.5579710144928" style="97" customWidth="1"/>
    <col min="9478" max="9478" width="23.2173913043478" style="97" customWidth="1"/>
    <col min="9479" max="9479" width="19.5579710144928" style="97" customWidth="1"/>
    <col min="9480" max="9480" width="57.3333333333333" style="97" customWidth="1"/>
    <col min="9481" max="9731" width="8.88405797101449" style="97"/>
    <col min="9732" max="9733" width="25.5579710144928" style="97" customWidth="1"/>
    <col min="9734" max="9734" width="23.2173913043478" style="97" customWidth="1"/>
    <col min="9735" max="9735" width="19.5579710144928" style="97" customWidth="1"/>
    <col min="9736" max="9736" width="57.3333333333333" style="97" customWidth="1"/>
    <col min="9737" max="9987" width="8.88405797101449" style="97"/>
    <col min="9988" max="9989" width="25.5579710144928" style="97" customWidth="1"/>
    <col min="9990" max="9990" width="23.2173913043478" style="97" customWidth="1"/>
    <col min="9991" max="9991" width="19.5579710144928" style="97" customWidth="1"/>
    <col min="9992" max="9992" width="57.3333333333333" style="97" customWidth="1"/>
    <col min="9993" max="10243" width="8.88405797101449" style="97"/>
    <col min="10244" max="10245" width="25.5579710144928" style="97" customWidth="1"/>
    <col min="10246" max="10246" width="23.2173913043478" style="97" customWidth="1"/>
    <col min="10247" max="10247" width="19.5579710144928" style="97" customWidth="1"/>
    <col min="10248" max="10248" width="57.3333333333333" style="97" customWidth="1"/>
    <col min="10249" max="10499" width="8.88405797101449" style="97"/>
    <col min="10500" max="10501" width="25.5579710144928" style="97" customWidth="1"/>
    <col min="10502" max="10502" width="23.2173913043478" style="97" customWidth="1"/>
    <col min="10503" max="10503" width="19.5579710144928" style="97" customWidth="1"/>
    <col min="10504" max="10504" width="57.3333333333333" style="97" customWidth="1"/>
    <col min="10505" max="10755" width="8.88405797101449" style="97"/>
    <col min="10756" max="10757" width="25.5579710144928" style="97" customWidth="1"/>
    <col min="10758" max="10758" width="23.2173913043478" style="97" customWidth="1"/>
    <col min="10759" max="10759" width="19.5579710144928" style="97" customWidth="1"/>
    <col min="10760" max="10760" width="57.3333333333333" style="97" customWidth="1"/>
    <col min="10761" max="11011" width="8.88405797101449" style="97"/>
    <col min="11012" max="11013" width="25.5579710144928" style="97" customWidth="1"/>
    <col min="11014" max="11014" width="23.2173913043478" style="97" customWidth="1"/>
    <col min="11015" max="11015" width="19.5579710144928" style="97" customWidth="1"/>
    <col min="11016" max="11016" width="57.3333333333333" style="97" customWidth="1"/>
    <col min="11017" max="11267" width="8.88405797101449" style="97"/>
    <col min="11268" max="11269" width="25.5579710144928" style="97" customWidth="1"/>
    <col min="11270" max="11270" width="23.2173913043478" style="97" customWidth="1"/>
    <col min="11271" max="11271" width="19.5579710144928" style="97" customWidth="1"/>
    <col min="11272" max="11272" width="57.3333333333333" style="97" customWidth="1"/>
    <col min="11273" max="11523" width="8.88405797101449" style="97"/>
    <col min="11524" max="11525" width="25.5579710144928" style="97" customWidth="1"/>
    <col min="11526" max="11526" width="23.2173913043478" style="97" customWidth="1"/>
    <col min="11527" max="11527" width="19.5579710144928" style="97" customWidth="1"/>
    <col min="11528" max="11528" width="57.3333333333333" style="97" customWidth="1"/>
    <col min="11529" max="11779" width="8.88405797101449" style="97"/>
    <col min="11780" max="11781" width="25.5579710144928" style="97" customWidth="1"/>
    <col min="11782" max="11782" width="23.2173913043478" style="97" customWidth="1"/>
    <col min="11783" max="11783" width="19.5579710144928" style="97" customWidth="1"/>
    <col min="11784" max="11784" width="57.3333333333333" style="97" customWidth="1"/>
    <col min="11785" max="12035" width="8.88405797101449" style="97"/>
    <col min="12036" max="12037" width="25.5579710144928" style="97" customWidth="1"/>
    <col min="12038" max="12038" width="23.2173913043478" style="97" customWidth="1"/>
    <col min="12039" max="12039" width="19.5579710144928" style="97" customWidth="1"/>
    <col min="12040" max="12040" width="57.3333333333333" style="97" customWidth="1"/>
    <col min="12041" max="12291" width="8.88405797101449" style="97"/>
    <col min="12292" max="12293" width="25.5579710144928" style="97" customWidth="1"/>
    <col min="12294" max="12294" width="23.2173913043478" style="97" customWidth="1"/>
    <col min="12295" max="12295" width="19.5579710144928" style="97" customWidth="1"/>
    <col min="12296" max="12296" width="57.3333333333333" style="97" customWidth="1"/>
    <col min="12297" max="12547" width="8.88405797101449" style="97"/>
    <col min="12548" max="12549" width="25.5579710144928" style="97" customWidth="1"/>
    <col min="12550" max="12550" width="23.2173913043478" style="97" customWidth="1"/>
    <col min="12551" max="12551" width="19.5579710144928" style="97" customWidth="1"/>
    <col min="12552" max="12552" width="57.3333333333333" style="97" customWidth="1"/>
    <col min="12553" max="12803" width="8.88405797101449" style="97"/>
    <col min="12804" max="12805" width="25.5579710144928" style="97" customWidth="1"/>
    <col min="12806" max="12806" width="23.2173913043478" style="97" customWidth="1"/>
    <col min="12807" max="12807" width="19.5579710144928" style="97" customWidth="1"/>
    <col min="12808" max="12808" width="57.3333333333333" style="97" customWidth="1"/>
    <col min="12809" max="13059" width="8.88405797101449" style="97"/>
    <col min="13060" max="13061" width="25.5579710144928" style="97" customWidth="1"/>
    <col min="13062" max="13062" width="23.2173913043478" style="97" customWidth="1"/>
    <col min="13063" max="13063" width="19.5579710144928" style="97" customWidth="1"/>
    <col min="13064" max="13064" width="57.3333333333333" style="97" customWidth="1"/>
    <col min="13065" max="13315" width="8.88405797101449" style="97"/>
    <col min="13316" max="13317" width="25.5579710144928" style="97" customWidth="1"/>
    <col min="13318" max="13318" width="23.2173913043478" style="97" customWidth="1"/>
    <col min="13319" max="13319" width="19.5579710144928" style="97" customWidth="1"/>
    <col min="13320" max="13320" width="57.3333333333333" style="97" customWidth="1"/>
    <col min="13321" max="13571" width="8.88405797101449" style="97"/>
    <col min="13572" max="13573" width="25.5579710144928" style="97" customWidth="1"/>
    <col min="13574" max="13574" width="23.2173913043478" style="97" customWidth="1"/>
    <col min="13575" max="13575" width="19.5579710144928" style="97" customWidth="1"/>
    <col min="13576" max="13576" width="57.3333333333333" style="97" customWidth="1"/>
    <col min="13577" max="13827" width="8.88405797101449" style="97"/>
    <col min="13828" max="13829" width="25.5579710144928" style="97" customWidth="1"/>
    <col min="13830" max="13830" width="23.2173913043478" style="97" customWidth="1"/>
    <col min="13831" max="13831" width="19.5579710144928" style="97" customWidth="1"/>
    <col min="13832" max="13832" width="57.3333333333333" style="97" customWidth="1"/>
    <col min="13833" max="14083" width="8.88405797101449" style="97"/>
    <col min="14084" max="14085" width="25.5579710144928" style="97" customWidth="1"/>
    <col min="14086" max="14086" width="23.2173913043478" style="97" customWidth="1"/>
    <col min="14087" max="14087" width="19.5579710144928" style="97" customWidth="1"/>
    <col min="14088" max="14088" width="57.3333333333333" style="97" customWidth="1"/>
    <col min="14089" max="14339" width="8.88405797101449" style="97"/>
    <col min="14340" max="14341" width="25.5579710144928" style="97" customWidth="1"/>
    <col min="14342" max="14342" width="23.2173913043478" style="97" customWidth="1"/>
    <col min="14343" max="14343" width="19.5579710144928" style="97" customWidth="1"/>
    <col min="14344" max="14344" width="57.3333333333333" style="97" customWidth="1"/>
    <col min="14345" max="14595" width="8.88405797101449" style="97"/>
    <col min="14596" max="14597" width="25.5579710144928" style="97" customWidth="1"/>
    <col min="14598" max="14598" width="23.2173913043478" style="97" customWidth="1"/>
    <col min="14599" max="14599" width="19.5579710144928" style="97" customWidth="1"/>
    <col min="14600" max="14600" width="57.3333333333333" style="97" customWidth="1"/>
    <col min="14601" max="14851" width="8.88405797101449" style="97"/>
    <col min="14852" max="14853" width="25.5579710144928" style="97" customWidth="1"/>
    <col min="14854" max="14854" width="23.2173913043478" style="97" customWidth="1"/>
    <col min="14855" max="14855" width="19.5579710144928" style="97" customWidth="1"/>
    <col min="14856" max="14856" width="57.3333333333333" style="97" customWidth="1"/>
    <col min="14857" max="15107" width="8.88405797101449" style="97"/>
    <col min="15108" max="15109" width="25.5579710144928" style="97" customWidth="1"/>
    <col min="15110" max="15110" width="23.2173913043478" style="97" customWidth="1"/>
    <col min="15111" max="15111" width="19.5579710144928" style="97" customWidth="1"/>
    <col min="15112" max="15112" width="57.3333333333333" style="97" customWidth="1"/>
    <col min="15113" max="15363" width="8.88405797101449" style="97"/>
    <col min="15364" max="15365" width="25.5579710144928" style="97" customWidth="1"/>
    <col min="15366" max="15366" width="23.2173913043478" style="97" customWidth="1"/>
    <col min="15367" max="15367" width="19.5579710144928" style="97" customWidth="1"/>
    <col min="15368" max="15368" width="57.3333333333333" style="97" customWidth="1"/>
    <col min="15369" max="15619" width="8.88405797101449" style="97"/>
    <col min="15620" max="15621" width="25.5579710144928" style="97" customWidth="1"/>
    <col min="15622" max="15622" width="23.2173913043478" style="97" customWidth="1"/>
    <col min="15623" max="15623" width="19.5579710144928" style="97" customWidth="1"/>
    <col min="15624" max="15624" width="57.3333333333333" style="97" customWidth="1"/>
    <col min="15625" max="15875" width="8.88405797101449" style="97"/>
    <col min="15876" max="15877" width="25.5579710144928" style="97" customWidth="1"/>
    <col min="15878" max="15878" width="23.2173913043478" style="97" customWidth="1"/>
    <col min="15879" max="15879" width="19.5579710144928" style="97" customWidth="1"/>
    <col min="15880" max="15880" width="57.3333333333333" style="97" customWidth="1"/>
    <col min="15881" max="16131" width="8.88405797101449" style="97"/>
    <col min="16132" max="16133" width="25.5579710144928" style="97" customWidth="1"/>
    <col min="16134" max="16134" width="23.2173913043478" style="97" customWidth="1"/>
    <col min="16135" max="16135" width="19.5579710144928" style="97" customWidth="1"/>
    <col min="16136" max="16136" width="57.3333333333333" style="97" customWidth="1"/>
    <col min="16137" max="16384" width="8.88405797101449" style="97"/>
  </cols>
  <sheetData>
    <row r="1" spans="1:2">
      <c r="A1" s="98" t="s">
        <v>3225</v>
      </c>
      <c r="B1" s="98"/>
    </row>
    <row r="2" ht="39.45" spans="1:14">
      <c r="A2" s="99" t="s">
        <v>3226</v>
      </c>
      <c r="B2" s="99" t="s">
        <v>3227</v>
      </c>
      <c r="C2" s="100" t="s">
        <v>1876</v>
      </c>
      <c r="D2" s="100" t="s">
        <v>3228</v>
      </c>
      <c r="E2" s="100" t="s">
        <v>3229</v>
      </c>
      <c r="F2" s="106" t="s">
        <v>3228</v>
      </c>
      <c r="G2" s="106" t="s">
        <v>3229</v>
      </c>
      <c r="I2" s="99" t="s">
        <v>3230</v>
      </c>
      <c r="J2" s="99" t="s">
        <v>3231</v>
      </c>
      <c r="K2" s="100" t="s">
        <v>1876</v>
      </c>
      <c r="L2" s="100" t="s">
        <v>3232</v>
      </c>
      <c r="M2" s="100" t="s">
        <v>3229</v>
      </c>
      <c r="N2" s="119"/>
    </row>
    <row r="3" ht="14.4" spans="1:14">
      <c r="A3" s="101" t="s">
        <v>2087</v>
      </c>
      <c r="B3" s="101" t="str">
        <f>CONCATENATE("28",A3)</f>
        <v>28SH</v>
      </c>
      <c r="C3" s="101" t="s">
        <v>238</v>
      </c>
      <c r="D3" s="102">
        <v>1640</v>
      </c>
      <c r="E3" s="107" t="s">
        <v>2004</v>
      </c>
      <c r="F3" s="108">
        <v>2420</v>
      </c>
      <c r="G3" s="109" t="s">
        <v>2004</v>
      </c>
      <c r="I3" s="101" t="s">
        <v>2087</v>
      </c>
      <c r="J3" s="101" t="s">
        <v>3233</v>
      </c>
      <c r="K3" s="101" t="s">
        <v>238</v>
      </c>
      <c r="L3" s="101">
        <v>5939</v>
      </c>
      <c r="M3" s="101" t="s">
        <v>3234</v>
      </c>
      <c r="N3" s="120"/>
    </row>
    <row r="4" ht="14.4" spans="1:14">
      <c r="A4" s="103" t="s">
        <v>2087</v>
      </c>
      <c r="B4" s="103" t="str">
        <f>CONCATENATE("28",A4)</f>
        <v>28SH</v>
      </c>
      <c r="C4" s="103" t="s">
        <v>238</v>
      </c>
      <c r="D4" s="104">
        <v>1640</v>
      </c>
      <c r="E4" s="110" t="s">
        <v>2103</v>
      </c>
      <c r="F4" s="111">
        <v>2480</v>
      </c>
      <c r="G4" s="110" t="s">
        <v>2103</v>
      </c>
      <c r="I4" s="101" t="s">
        <v>2087</v>
      </c>
      <c r="J4" s="101" t="s">
        <v>3233</v>
      </c>
      <c r="K4" s="101" t="s">
        <v>238</v>
      </c>
      <c r="L4" s="101">
        <f>21396/3</f>
        <v>7132</v>
      </c>
      <c r="M4" s="101" t="s">
        <v>3235</v>
      </c>
      <c r="N4" s="120"/>
    </row>
    <row r="5" ht="14.4" spans="1:14">
      <c r="A5" s="101" t="s">
        <v>2310</v>
      </c>
      <c r="B5" s="101" t="str">
        <f t="shared" ref="B5:B70" si="0">CONCATENATE("28",A5)</f>
        <v>28A0</v>
      </c>
      <c r="C5" s="101" t="s">
        <v>412</v>
      </c>
      <c r="D5" s="102">
        <v>1650</v>
      </c>
      <c r="E5" s="107" t="s">
        <v>2004</v>
      </c>
      <c r="F5" s="112" t="s">
        <v>3236</v>
      </c>
      <c r="G5" s="109" t="s">
        <v>2004</v>
      </c>
      <c r="I5" s="103" t="s">
        <v>2087</v>
      </c>
      <c r="J5" s="103" t="s">
        <v>3233</v>
      </c>
      <c r="K5" s="103" t="s">
        <v>238</v>
      </c>
      <c r="L5" s="103">
        <v>7832</v>
      </c>
      <c r="M5" s="103" t="s">
        <v>3237</v>
      </c>
      <c r="N5" s="120"/>
    </row>
    <row r="6" ht="14.4" spans="1:14">
      <c r="A6" s="101" t="s">
        <v>2312</v>
      </c>
      <c r="B6" s="101" t="str">
        <f t="shared" si="0"/>
        <v>28A1</v>
      </c>
      <c r="C6" s="101" t="s">
        <v>332</v>
      </c>
      <c r="D6" s="102">
        <v>2000</v>
      </c>
      <c r="E6" s="107" t="s">
        <v>2004</v>
      </c>
      <c r="F6" s="108">
        <v>2120</v>
      </c>
      <c r="G6" s="109" t="s">
        <v>2004</v>
      </c>
      <c r="I6" s="101" t="s">
        <v>2310</v>
      </c>
      <c r="J6" s="101" t="s">
        <v>3238</v>
      </c>
      <c r="K6" s="101" t="s">
        <v>412</v>
      </c>
      <c r="L6" s="115">
        <f>ROUND(63835/12,2)</f>
        <v>5319.58</v>
      </c>
      <c r="M6" s="101" t="s">
        <v>3239</v>
      </c>
      <c r="N6" s="120"/>
    </row>
    <row r="7" ht="14.4" spans="1:14">
      <c r="A7" s="101" t="s">
        <v>2314</v>
      </c>
      <c r="B7" s="101" t="str">
        <f t="shared" si="0"/>
        <v>28A2</v>
      </c>
      <c r="C7" s="101" t="s">
        <v>2368</v>
      </c>
      <c r="D7" s="102">
        <v>1940</v>
      </c>
      <c r="E7" s="107" t="s">
        <v>2004</v>
      </c>
      <c r="F7" s="112" t="s">
        <v>3236</v>
      </c>
      <c r="G7" s="109" t="s">
        <v>2004</v>
      </c>
      <c r="I7" s="101" t="s">
        <v>2312</v>
      </c>
      <c r="J7" s="101" t="s">
        <v>3240</v>
      </c>
      <c r="K7" s="101" t="s">
        <v>332</v>
      </c>
      <c r="L7" s="116">
        <f>25401/3</f>
        <v>8467</v>
      </c>
      <c r="M7" s="101" t="s">
        <v>3239</v>
      </c>
      <c r="N7" s="120"/>
    </row>
    <row r="8" ht="13.2" customHeight="1" spans="1:14">
      <c r="A8" s="101" t="s">
        <v>2316</v>
      </c>
      <c r="B8" s="101" t="str">
        <f t="shared" si="0"/>
        <v>28A3</v>
      </c>
      <c r="C8" s="101" t="s">
        <v>400</v>
      </c>
      <c r="D8" s="102">
        <v>1770</v>
      </c>
      <c r="E8" s="107" t="s">
        <v>2004</v>
      </c>
      <c r="F8" s="108">
        <v>1780</v>
      </c>
      <c r="G8" s="109" t="s">
        <v>2004</v>
      </c>
      <c r="I8" s="101" t="s">
        <v>2314</v>
      </c>
      <c r="J8" s="101" t="s">
        <v>3241</v>
      </c>
      <c r="K8" s="101" t="s">
        <v>2368</v>
      </c>
      <c r="L8" s="115">
        <f>ROUND(59096/12,2)</f>
        <v>4924.67</v>
      </c>
      <c r="M8" s="101" t="s">
        <v>3239</v>
      </c>
      <c r="N8" s="120"/>
    </row>
    <row r="9" ht="14.4" spans="1:14">
      <c r="A9" s="101" t="s">
        <v>2317</v>
      </c>
      <c r="B9" s="101" t="str">
        <f t="shared" si="0"/>
        <v>28A4</v>
      </c>
      <c r="C9" s="101" t="s">
        <v>404</v>
      </c>
      <c r="D9" s="102">
        <v>1500</v>
      </c>
      <c r="E9" s="107" t="s">
        <v>2004</v>
      </c>
      <c r="F9" s="108">
        <v>1580</v>
      </c>
      <c r="G9" s="109" t="s">
        <v>2004</v>
      </c>
      <c r="I9" s="101" t="s">
        <v>2316</v>
      </c>
      <c r="J9" s="101" t="s">
        <v>3242</v>
      </c>
      <c r="K9" s="101" t="s">
        <v>400</v>
      </c>
      <c r="L9" s="107">
        <f>18411/3</f>
        <v>6137</v>
      </c>
      <c r="M9" s="101" t="s">
        <v>3239</v>
      </c>
      <c r="N9" s="120"/>
    </row>
    <row r="10" ht="14.4" spans="1:14">
      <c r="A10" s="101" t="s">
        <v>2319</v>
      </c>
      <c r="B10" s="101" t="str">
        <f t="shared" si="0"/>
        <v>28A5</v>
      </c>
      <c r="C10" s="101" t="s">
        <v>2340</v>
      </c>
      <c r="D10" s="102">
        <v>1530</v>
      </c>
      <c r="E10" s="107" t="s">
        <v>2004</v>
      </c>
      <c r="F10" s="108">
        <v>2020</v>
      </c>
      <c r="G10" s="109" t="s">
        <v>2004</v>
      </c>
      <c r="I10" s="101" t="s">
        <v>2317</v>
      </c>
      <c r="J10" s="101" t="s">
        <v>3243</v>
      </c>
      <c r="K10" s="101" t="s">
        <v>404</v>
      </c>
      <c r="L10" s="101">
        <f>13473/3</f>
        <v>4491</v>
      </c>
      <c r="M10" s="101" t="s">
        <v>3239</v>
      </c>
      <c r="N10" s="120"/>
    </row>
    <row r="11" ht="14.4" spans="1:13">
      <c r="A11" s="101" t="s">
        <v>2321</v>
      </c>
      <c r="B11" s="101" t="str">
        <f t="shared" si="0"/>
        <v>28A6</v>
      </c>
      <c r="C11" s="101" t="s">
        <v>358</v>
      </c>
      <c r="D11" s="102">
        <v>1320</v>
      </c>
      <c r="E11" s="107" t="s">
        <v>2004</v>
      </c>
      <c r="F11" s="108">
        <v>1780</v>
      </c>
      <c r="G11" s="109" t="s">
        <v>2004</v>
      </c>
      <c r="I11" s="101" t="s">
        <v>2319</v>
      </c>
      <c r="J11" s="101" t="s">
        <v>3244</v>
      </c>
      <c r="K11" s="101" t="s">
        <v>2340</v>
      </c>
      <c r="L11" s="101">
        <f>19935/3</f>
        <v>6645</v>
      </c>
      <c r="M11" s="101" t="s">
        <v>3239</v>
      </c>
    </row>
    <row r="12" ht="14.4" spans="1:13">
      <c r="A12" s="101" t="s">
        <v>2323</v>
      </c>
      <c r="B12" s="101" t="str">
        <f t="shared" si="0"/>
        <v>28A7</v>
      </c>
      <c r="C12" s="101" t="s">
        <v>273</v>
      </c>
      <c r="D12" s="102">
        <v>1510</v>
      </c>
      <c r="E12" s="107" t="s">
        <v>2004</v>
      </c>
      <c r="F12" s="108">
        <v>1500</v>
      </c>
      <c r="G12" s="109" t="s">
        <v>2004</v>
      </c>
      <c r="I12" s="101" t="s">
        <v>2321</v>
      </c>
      <c r="J12" s="101" t="s">
        <v>3245</v>
      </c>
      <c r="K12" s="101" t="s">
        <v>358</v>
      </c>
      <c r="L12" s="101">
        <f>17908/3</f>
        <v>5969.33333333333</v>
      </c>
      <c r="M12" s="101" t="s">
        <v>3239</v>
      </c>
    </row>
    <row r="13" ht="14.4" spans="1:13">
      <c r="A13" s="103" t="s">
        <v>2323</v>
      </c>
      <c r="B13" s="103" t="str">
        <f t="shared" ref="B13" si="1">CONCATENATE("28",A13)</f>
        <v>28A7</v>
      </c>
      <c r="C13" s="103" t="s">
        <v>273</v>
      </c>
      <c r="D13" s="104">
        <v>1510</v>
      </c>
      <c r="E13" s="110" t="s">
        <v>3246</v>
      </c>
      <c r="F13" s="111">
        <v>1800</v>
      </c>
      <c r="G13" s="110" t="s">
        <v>3246</v>
      </c>
      <c r="I13" s="101" t="s">
        <v>2323</v>
      </c>
      <c r="J13" s="101" t="s">
        <v>3247</v>
      </c>
      <c r="K13" s="101" t="s">
        <v>273</v>
      </c>
      <c r="L13" s="101">
        <f>18318/3</f>
        <v>6106</v>
      </c>
      <c r="M13" s="101" t="s">
        <v>3239</v>
      </c>
    </row>
    <row r="14" ht="14.4" spans="1:13">
      <c r="A14" s="101" t="s">
        <v>2325</v>
      </c>
      <c r="B14" s="101" t="str">
        <f t="shared" si="0"/>
        <v>28A8</v>
      </c>
      <c r="C14" s="101" t="s">
        <v>348</v>
      </c>
      <c r="D14" s="102">
        <v>1810</v>
      </c>
      <c r="E14" s="107" t="s">
        <v>2004</v>
      </c>
      <c r="F14" s="108">
        <v>1620</v>
      </c>
      <c r="G14" s="109" t="s">
        <v>2004</v>
      </c>
      <c r="I14" s="101" t="s">
        <v>2325</v>
      </c>
      <c r="J14" s="101" t="s">
        <v>3248</v>
      </c>
      <c r="K14" s="101" t="s">
        <v>348</v>
      </c>
      <c r="L14" s="101">
        <f>20472/3</f>
        <v>6824</v>
      </c>
      <c r="M14" s="101" t="s">
        <v>3239</v>
      </c>
    </row>
    <row r="15" ht="14.4" spans="1:13">
      <c r="A15" s="101" t="s">
        <v>2327</v>
      </c>
      <c r="B15" s="101" t="str">
        <f t="shared" si="0"/>
        <v>28A9</v>
      </c>
      <c r="C15" s="101" t="s">
        <v>291</v>
      </c>
      <c r="D15" s="102">
        <v>1510</v>
      </c>
      <c r="E15" s="107" t="s">
        <v>2004</v>
      </c>
      <c r="F15" s="108">
        <v>1720</v>
      </c>
      <c r="G15" s="109" t="s">
        <v>2004</v>
      </c>
      <c r="I15" s="101" t="s">
        <v>2327</v>
      </c>
      <c r="J15" s="101" t="s">
        <v>3249</v>
      </c>
      <c r="K15" s="101" t="s">
        <v>291</v>
      </c>
      <c r="L15" s="101">
        <f>20004/3</f>
        <v>6668</v>
      </c>
      <c r="M15" s="101" t="s">
        <v>3239</v>
      </c>
    </row>
    <row r="16" ht="14.4" spans="1:13">
      <c r="A16" s="101" t="s">
        <v>2377</v>
      </c>
      <c r="B16" s="101" t="str">
        <f t="shared" si="0"/>
        <v>28B0</v>
      </c>
      <c r="C16" s="101" t="s">
        <v>2462</v>
      </c>
      <c r="D16" s="102">
        <v>1650</v>
      </c>
      <c r="E16" s="107" t="s">
        <v>2004</v>
      </c>
      <c r="F16" s="108">
        <v>1720</v>
      </c>
      <c r="G16" s="109" t="s">
        <v>2004</v>
      </c>
      <c r="I16" s="101" t="s">
        <v>2377</v>
      </c>
      <c r="J16" s="101" t="s">
        <v>3250</v>
      </c>
      <c r="K16" s="101" t="s">
        <v>2462</v>
      </c>
      <c r="L16" s="101">
        <f>20004/3</f>
        <v>6668</v>
      </c>
      <c r="M16" s="101" t="s">
        <v>3239</v>
      </c>
    </row>
    <row r="17" ht="14.4" spans="1:13">
      <c r="A17" s="101" t="s">
        <v>2117</v>
      </c>
      <c r="B17" s="101" t="str">
        <f t="shared" si="0"/>
        <v>28B1</v>
      </c>
      <c r="C17" s="101" t="s">
        <v>386</v>
      </c>
      <c r="D17" s="102">
        <v>1320</v>
      </c>
      <c r="E17" s="107" t="s">
        <v>2004</v>
      </c>
      <c r="F17" s="108">
        <v>1650</v>
      </c>
      <c r="G17" s="109" t="s">
        <v>2004</v>
      </c>
      <c r="I17" s="103" t="s">
        <v>2377</v>
      </c>
      <c r="J17" s="103" t="s">
        <v>3250</v>
      </c>
      <c r="K17" s="103" t="s">
        <v>2462</v>
      </c>
      <c r="L17" s="103">
        <v>6059</v>
      </c>
      <c r="M17" s="103" t="s">
        <v>3246</v>
      </c>
    </row>
    <row r="18" ht="14.4" spans="1:13">
      <c r="A18" s="101" t="s">
        <v>2380</v>
      </c>
      <c r="B18" s="101" t="str">
        <f t="shared" si="0"/>
        <v>28B2</v>
      </c>
      <c r="C18" s="101" t="s">
        <v>287</v>
      </c>
      <c r="D18" s="102">
        <v>1530</v>
      </c>
      <c r="E18" s="107" t="s">
        <v>2004</v>
      </c>
      <c r="F18" s="108">
        <v>2100</v>
      </c>
      <c r="G18" s="109" t="s">
        <v>2004</v>
      </c>
      <c r="I18" s="101" t="s">
        <v>2117</v>
      </c>
      <c r="J18" s="101" t="s">
        <v>3251</v>
      </c>
      <c r="K18" s="101" t="s">
        <v>386</v>
      </c>
      <c r="L18" s="101">
        <f>16794/3</f>
        <v>5598</v>
      </c>
      <c r="M18" s="101" t="s">
        <v>3239</v>
      </c>
    </row>
    <row r="19" ht="14.4" spans="1:13">
      <c r="A19" s="101" t="s">
        <v>2382</v>
      </c>
      <c r="B19" s="101" t="str">
        <f t="shared" si="0"/>
        <v>28B3</v>
      </c>
      <c r="C19" s="101" t="s">
        <v>214</v>
      </c>
      <c r="D19" s="102">
        <v>1895</v>
      </c>
      <c r="E19" s="107" t="s">
        <v>2004</v>
      </c>
      <c r="F19" s="108">
        <v>1430</v>
      </c>
      <c r="G19" s="109" t="s">
        <v>2004</v>
      </c>
      <c r="I19" s="101" t="s">
        <v>2380</v>
      </c>
      <c r="J19" s="101" t="s">
        <v>3252</v>
      </c>
      <c r="K19" s="101" t="s">
        <v>287</v>
      </c>
      <c r="L19" s="101">
        <f>20004/3</f>
        <v>6668</v>
      </c>
      <c r="M19" s="101" t="s">
        <v>3239</v>
      </c>
    </row>
    <row r="20" ht="14.4" spans="1:13">
      <c r="A20" s="101" t="s">
        <v>2384</v>
      </c>
      <c r="B20" s="101" t="str">
        <f t="shared" si="0"/>
        <v>28B4</v>
      </c>
      <c r="C20" s="101" t="s">
        <v>370</v>
      </c>
      <c r="D20" s="102">
        <v>1710</v>
      </c>
      <c r="E20" s="107" t="s">
        <v>2004</v>
      </c>
      <c r="F20" s="108">
        <v>2010</v>
      </c>
      <c r="G20" s="109" t="s">
        <v>2004</v>
      </c>
      <c r="I20" s="103" t="s">
        <v>2380</v>
      </c>
      <c r="J20" s="103" t="s">
        <v>3252</v>
      </c>
      <c r="K20" s="103" t="s">
        <v>287</v>
      </c>
      <c r="L20" s="103">
        <v>8218</v>
      </c>
      <c r="M20" s="103" t="s">
        <v>3246</v>
      </c>
    </row>
    <row r="21" ht="14.4" spans="1:13">
      <c r="A21" s="101" t="s">
        <v>2118</v>
      </c>
      <c r="B21" s="101" t="str">
        <f t="shared" si="0"/>
        <v>28B5</v>
      </c>
      <c r="C21" s="101" t="s">
        <v>2963</v>
      </c>
      <c r="D21" s="102">
        <v>1480</v>
      </c>
      <c r="E21" s="107" t="s">
        <v>2004</v>
      </c>
      <c r="F21" s="108">
        <v>1680</v>
      </c>
      <c r="G21" s="109" t="s">
        <v>2004</v>
      </c>
      <c r="I21" s="101" t="s">
        <v>2382</v>
      </c>
      <c r="J21" s="101" t="s">
        <v>3253</v>
      </c>
      <c r="K21" s="101" t="s">
        <v>214</v>
      </c>
      <c r="L21" s="101">
        <f>17265/3</f>
        <v>5755</v>
      </c>
      <c r="M21" s="101" t="s">
        <v>3239</v>
      </c>
    </row>
    <row r="22" ht="14.4" spans="1:13">
      <c r="A22" s="101" t="s">
        <v>2387</v>
      </c>
      <c r="B22" s="101" t="str">
        <f t="shared" si="0"/>
        <v>28B6</v>
      </c>
      <c r="C22" s="101" t="s">
        <v>222</v>
      </c>
      <c r="D22" s="102">
        <v>1430</v>
      </c>
      <c r="E22" s="107" t="s">
        <v>2004</v>
      </c>
      <c r="F22" s="108">
        <v>1520</v>
      </c>
      <c r="G22" s="109" t="s">
        <v>2004</v>
      </c>
      <c r="I22" s="101" t="s">
        <v>2384</v>
      </c>
      <c r="J22" s="101" t="s">
        <v>3254</v>
      </c>
      <c r="K22" s="101" t="s">
        <v>370</v>
      </c>
      <c r="L22" s="101">
        <f>15274.74/3</f>
        <v>5091.58</v>
      </c>
      <c r="M22" s="101" t="s">
        <v>3239</v>
      </c>
    </row>
    <row r="23" ht="14.4" spans="1:13">
      <c r="A23" s="101" t="s">
        <v>2389</v>
      </c>
      <c r="B23" s="101" t="str">
        <f t="shared" si="0"/>
        <v>28B7</v>
      </c>
      <c r="C23" s="101" t="s">
        <v>2966</v>
      </c>
      <c r="D23" s="102">
        <v>1860</v>
      </c>
      <c r="E23" s="107" t="s">
        <v>2004</v>
      </c>
      <c r="F23" s="112" t="s">
        <v>3236</v>
      </c>
      <c r="G23" s="109" t="s">
        <v>2004</v>
      </c>
      <c r="I23" s="101" t="s">
        <v>2118</v>
      </c>
      <c r="J23" s="101" t="s">
        <v>3255</v>
      </c>
      <c r="K23" s="101" t="s">
        <v>2963</v>
      </c>
      <c r="L23" s="101">
        <f>13935/3</f>
        <v>4645</v>
      </c>
      <c r="M23" s="101" t="s">
        <v>3239</v>
      </c>
    </row>
    <row r="24" ht="14.4" spans="1:13">
      <c r="A24" s="101" t="s">
        <v>2391</v>
      </c>
      <c r="B24" s="101" t="str">
        <f t="shared" si="0"/>
        <v>28B8</v>
      </c>
      <c r="C24" s="101" t="s">
        <v>2714</v>
      </c>
      <c r="D24" s="102">
        <v>1520</v>
      </c>
      <c r="E24" s="107" t="s">
        <v>2004</v>
      </c>
      <c r="F24" s="112" t="s">
        <v>3236</v>
      </c>
      <c r="G24" s="109" t="s">
        <v>2004</v>
      </c>
      <c r="I24" s="103" t="s">
        <v>2118</v>
      </c>
      <c r="J24" s="103" t="s">
        <v>3255</v>
      </c>
      <c r="K24" s="103" t="s">
        <v>2963</v>
      </c>
      <c r="L24" s="103">
        <v>4735</v>
      </c>
      <c r="M24" s="103" t="s">
        <v>3246</v>
      </c>
    </row>
    <row r="25" ht="14.4" spans="1:13">
      <c r="A25" s="101" t="s">
        <v>2393</v>
      </c>
      <c r="B25" s="101" t="str">
        <f t="shared" si="0"/>
        <v>28B9</v>
      </c>
      <c r="C25" s="101" t="s">
        <v>2370</v>
      </c>
      <c r="D25" s="102">
        <v>1640</v>
      </c>
      <c r="E25" s="107" t="s">
        <v>2004</v>
      </c>
      <c r="F25" s="112" t="s">
        <v>3236</v>
      </c>
      <c r="G25" s="109" t="s">
        <v>2004</v>
      </c>
      <c r="I25" s="101" t="s">
        <v>2387</v>
      </c>
      <c r="J25" s="101" t="s">
        <v>3256</v>
      </c>
      <c r="K25" s="101" t="s">
        <v>222</v>
      </c>
      <c r="L25" s="101">
        <f>16981.74/3</f>
        <v>5660.58</v>
      </c>
      <c r="M25" s="101" t="s">
        <v>3239</v>
      </c>
    </row>
    <row r="26" ht="14.4" spans="1:13">
      <c r="A26" s="101" t="s">
        <v>2444</v>
      </c>
      <c r="B26" s="101" t="str">
        <f t="shared" si="0"/>
        <v>28C0</v>
      </c>
      <c r="C26" s="101" t="s">
        <v>2970</v>
      </c>
      <c r="D26" s="102">
        <v>1660</v>
      </c>
      <c r="E26" s="107" t="s">
        <v>2004</v>
      </c>
      <c r="F26" s="108">
        <v>1760</v>
      </c>
      <c r="G26" s="109" t="s">
        <v>2004</v>
      </c>
      <c r="I26" s="101" t="s">
        <v>2389</v>
      </c>
      <c r="J26" s="101" t="s">
        <v>3257</v>
      </c>
      <c r="K26" s="101" t="s">
        <v>2966</v>
      </c>
      <c r="L26" s="115">
        <f>ROUND(63297/12,2)</f>
        <v>5274.75</v>
      </c>
      <c r="M26" s="101" t="s">
        <v>3239</v>
      </c>
    </row>
    <row r="27" ht="14.4" spans="1:13">
      <c r="A27" s="101" t="s">
        <v>2446</v>
      </c>
      <c r="B27" s="101" t="str">
        <f t="shared" si="0"/>
        <v>28C1</v>
      </c>
      <c r="C27" s="101" t="s">
        <v>2471</v>
      </c>
      <c r="D27" s="102">
        <v>1480</v>
      </c>
      <c r="E27" s="107" t="s">
        <v>2004</v>
      </c>
      <c r="F27" s="112" t="s">
        <v>3236</v>
      </c>
      <c r="G27" s="109" t="s">
        <v>2004</v>
      </c>
      <c r="I27" s="101" t="s">
        <v>2391</v>
      </c>
      <c r="J27" s="101" t="s">
        <v>3258</v>
      </c>
      <c r="K27" s="101" t="s">
        <v>2714</v>
      </c>
      <c r="L27" s="117">
        <v>5470</v>
      </c>
      <c r="M27" s="101" t="s">
        <v>3239</v>
      </c>
    </row>
    <row r="28" ht="14.4" spans="1:13">
      <c r="A28" s="101" t="s">
        <v>2448</v>
      </c>
      <c r="B28" s="101" t="str">
        <f t="shared" si="0"/>
        <v>28C2</v>
      </c>
      <c r="C28" s="101" t="s">
        <v>2463</v>
      </c>
      <c r="D28" s="102">
        <v>1810</v>
      </c>
      <c r="E28" s="107" t="s">
        <v>2004</v>
      </c>
      <c r="F28" s="112" t="s">
        <v>3236</v>
      </c>
      <c r="G28" s="109" t="s">
        <v>2004</v>
      </c>
      <c r="I28" s="101" t="s">
        <v>2393</v>
      </c>
      <c r="J28" s="101" t="s">
        <v>3259</v>
      </c>
      <c r="K28" s="101" t="s">
        <v>2370</v>
      </c>
      <c r="L28" s="115">
        <f>ROUND(65621/12,2)</f>
        <v>5468.42</v>
      </c>
      <c r="M28" s="101" t="s">
        <v>3239</v>
      </c>
    </row>
    <row r="29" ht="14.4" spans="1:13">
      <c r="A29" s="101" t="s">
        <v>2450</v>
      </c>
      <c r="B29" s="101" t="str">
        <f t="shared" si="0"/>
        <v>28C3</v>
      </c>
      <c r="C29" s="101" t="s">
        <v>382</v>
      </c>
      <c r="D29" s="102">
        <v>1660</v>
      </c>
      <c r="E29" s="107" t="s">
        <v>2004</v>
      </c>
      <c r="F29" s="108">
        <v>1910</v>
      </c>
      <c r="G29" s="109" t="s">
        <v>2004</v>
      </c>
      <c r="I29" s="101" t="s">
        <v>2444</v>
      </c>
      <c r="J29" s="101" t="s">
        <v>3260</v>
      </c>
      <c r="K29" s="101" t="s">
        <v>2970</v>
      </c>
      <c r="L29" s="101">
        <f>16923/3</f>
        <v>5641</v>
      </c>
      <c r="M29" s="101" t="s">
        <v>3239</v>
      </c>
    </row>
    <row r="30" ht="14.4" spans="1:13">
      <c r="A30" s="101" t="s">
        <v>2452</v>
      </c>
      <c r="B30" s="101" t="str">
        <f t="shared" si="0"/>
        <v>28C4</v>
      </c>
      <c r="C30" s="101" t="s">
        <v>2640</v>
      </c>
      <c r="D30" s="102">
        <v>1350</v>
      </c>
      <c r="E30" s="107" t="s">
        <v>2004</v>
      </c>
      <c r="F30" s="112" t="s">
        <v>3236</v>
      </c>
      <c r="G30" s="109" t="s">
        <v>2004</v>
      </c>
      <c r="I30" s="101" t="s">
        <v>2446</v>
      </c>
      <c r="J30" s="101" t="s">
        <v>3261</v>
      </c>
      <c r="K30" s="101" t="s">
        <v>2471</v>
      </c>
      <c r="L30" s="117">
        <v>5908</v>
      </c>
      <c r="M30" s="101" t="s">
        <v>3239</v>
      </c>
    </row>
    <row r="31" ht="14.4" spans="1:13">
      <c r="A31" s="101" t="s">
        <v>2454</v>
      </c>
      <c r="B31" s="101" t="str">
        <f t="shared" si="0"/>
        <v>28C5</v>
      </c>
      <c r="C31" s="101" t="s">
        <v>2404</v>
      </c>
      <c r="D31" s="105">
        <v>1890</v>
      </c>
      <c r="E31" s="113" t="s">
        <v>2004</v>
      </c>
      <c r="F31" s="114" t="s">
        <v>3236</v>
      </c>
      <c r="G31" s="109" t="s">
        <v>2004</v>
      </c>
      <c r="I31" s="101" t="s">
        <v>2448</v>
      </c>
      <c r="J31" s="101" t="s">
        <v>3262</v>
      </c>
      <c r="K31" s="101" t="s">
        <v>2463</v>
      </c>
      <c r="L31" s="117">
        <v>5509</v>
      </c>
      <c r="M31" s="101" t="s">
        <v>3239</v>
      </c>
    </row>
    <row r="32" ht="14.4" spans="1:13">
      <c r="A32" s="101" t="s">
        <v>2456</v>
      </c>
      <c r="B32" s="101" t="str">
        <f t="shared" si="0"/>
        <v>28C6</v>
      </c>
      <c r="C32" s="101" t="s">
        <v>2984</v>
      </c>
      <c r="D32" s="102">
        <v>1770</v>
      </c>
      <c r="E32" s="107" t="s">
        <v>2004</v>
      </c>
      <c r="F32" s="108" t="s">
        <v>3236</v>
      </c>
      <c r="G32" s="109" t="s">
        <v>2004</v>
      </c>
      <c r="I32" s="103" t="s">
        <v>2448</v>
      </c>
      <c r="J32" s="103" t="s">
        <v>3262</v>
      </c>
      <c r="K32" s="103" t="s">
        <v>2463</v>
      </c>
      <c r="L32" s="118">
        <v>4132</v>
      </c>
      <c r="M32" s="103" t="s">
        <v>3246</v>
      </c>
    </row>
    <row r="33" ht="14.4" spans="1:13">
      <c r="A33" s="101" t="s">
        <v>2458</v>
      </c>
      <c r="B33" s="101" t="str">
        <f t="shared" si="0"/>
        <v>28C7</v>
      </c>
      <c r="C33" s="101" t="s">
        <v>2422</v>
      </c>
      <c r="D33" s="105">
        <v>2010</v>
      </c>
      <c r="E33" s="113" t="s">
        <v>2004</v>
      </c>
      <c r="F33" s="112" t="s">
        <v>3236</v>
      </c>
      <c r="G33" s="109" t="s">
        <v>2004</v>
      </c>
      <c r="I33" s="101" t="s">
        <v>2450</v>
      </c>
      <c r="J33" s="101" t="s">
        <v>3263</v>
      </c>
      <c r="K33" s="101" t="s">
        <v>382</v>
      </c>
      <c r="L33" s="101">
        <f>17550/3</f>
        <v>5850</v>
      </c>
      <c r="M33" s="101" t="s">
        <v>3239</v>
      </c>
    </row>
    <row r="34" ht="14.4" spans="1:13">
      <c r="A34" s="101" t="s">
        <v>2459</v>
      </c>
      <c r="B34" s="101" t="str">
        <f t="shared" si="0"/>
        <v>28C8</v>
      </c>
      <c r="C34" s="101" t="s">
        <v>366</v>
      </c>
      <c r="D34" s="102">
        <v>1350</v>
      </c>
      <c r="E34" s="107" t="s">
        <v>2004</v>
      </c>
      <c r="F34" s="108">
        <v>1570</v>
      </c>
      <c r="G34" s="109" t="s">
        <v>2004</v>
      </c>
      <c r="I34" s="101" t="s">
        <v>2452</v>
      </c>
      <c r="J34" s="101" t="s">
        <v>3264</v>
      </c>
      <c r="K34" s="101" t="s">
        <v>2640</v>
      </c>
      <c r="L34" s="115">
        <f>ROUND(56886/12,2)</f>
        <v>4740.5</v>
      </c>
      <c r="M34" s="101" t="s">
        <v>3239</v>
      </c>
    </row>
    <row r="35" ht="14.4" spans="1:13">
      <c r="A35" s="101" t="s">
        <v>2461</v>
      </c>
      <c r="B35" s="101" t="str">
        <f t="shared" si="0"/>
        <v>28C9</v>
      </c>
      <c r="C35" s="101" t="s">
        <v>2988</v>
      </c>
      <c r="D35" s="102">
        <v>1570</v>
      </c>
      <c r="E35" s="107" t="s">
        <v>2004</v>
      </c>
      <c r="F35" s="108">
        <v>2020</v>
      </c>
      <c r="G35" s="109" t="s">
        <v>2004</v>
      </c>
      <c r="I35" s="103" t="s">
        <v>2452</v>
      </c>
      <c r="J35" s="103" t="s">
        <v>3264</v>
      </c>
      <c r="K35" s="103" t="s">
        <v>2640</v>
      </c>
      <c r="L35" s="103">
        <v>5093.33</v>
      </c>
      <c r="M35" s="103" t="s">
        <v>3246</v>
      </c>
    </row>
    <row r="36" ht="14.4" spans="1:13">
      <c r="A36" s="101" t="s">
        <v>2513</v>
      </c>
      <c r="B36" s="101" t="str">
        <f t="shared" si="0"/>
        <v>28D0</v>
      </c>
      <c r="C36" s="101" t="s">
        <v>2303</v>
      </c>
      <c r="D36" s="102">
        <v>1940</v>
      </c>
      <c r="E36" s="107" t="s">
        <v>2004</v>
      </c>
      <c r="F36" s="108">
        <v>1620</v>
      </c>
      <c r="G36" s="109" t="s">
        <v>2004</v>
      </c>
      <c r="I36" s="101" t="s">
        <v>2454</v>
      </c>
      <c r="J36" s="101" t="s">
        <v>3265</v>
      </c>
      <c r="K36" s="101" t="s">
        <v>2404</v>
      </c>
      <c r="L36" s="117">
        <v>5159</v>
      </c>
      <c r="M36" s="101" t="s">
        <v>3239</v>
      </c>
    </row>
    <row r="37" ht="14.4" spans="1:13">
      <c r="A37" s="101" t="s">
        <v>2165</v>
      </c>
      <c r="B37" s="101" t="str">
        <f t="shared" si="0"/>
        <v>28D1</v>
      </c>
      <c r="C37" s="101" t="s">
        <v>2346</v>
      </c>
      <c r="D37" s="102">
        <v>1500</v>
      </c>
      <c r="E37" s="107" t="s">
        <v>2004</v>
      </c>
      <c r="F37" s="112" t="s">
        <v>3236</v>
      </c>
      <c r="G37" s="109" t="s">
        <v>2004</v>
      </c>
      <c r="I37" s="101" t="s">
        <v>2456</v>
      </c>
      <c r="J37" s="101" t="s">
        <v>3266</v>
      </c>
      <c r="K37" s="101" t="s">
        <v>2984</v>
      </c>
      <c r="L37" s="117">
        <v>4574.33</v>
      </c>
      <c r="M37" s="101" t="s">
        <v>3239</v>
      </c>
    </row>
    <row r="38" ht="14.4" spans="1:13">
      <c r="A38" s="101" t="s">
        <v>2167</v>
      </c>
      <c r="B38" s="101" t="str">
        <f t="shared" si="0"/>
        <v>28D2</v>
      </c>
      <c r="C38" s="101" t="s">
        <v>2992</v>
      </c>
      <c r="D38" s="102">
        <v>1810</v>
      </c>
      <c r="E38" s="107" t="s">
        <v>2004</v>
      </c>
      <c r="F38" s="1411" t="s">
        <v>712</v>
      </c>
      <c r="G38" s="109" t="s">
        <v>2004</v>
      </c>
      <c r="I38" s="101" t="s">
        <v>2458</v>
      </c>
      <c r="J38" s="101" t="s">
        <v>3267</v>
      </c>
      <c r="K38" s="101" t="s">
        <v>2422</v>
      </c>
      <c r="L38" s="115">
        <f>ROUND(51951/12,2)</f>
        <v>4329.25</v>
      </c>
      <c r="M38" s="101" t="s">
        <v>3239</v>
      </c>
    </row>
    <row r="39" ht="14.4" spans="1:13">
      <c r="A39" s="101" t="s">
        <v>2169</v>
      </c>
      <c r="B39" s="101" t="str">
        <f t="shared" si="0"/>
        <v>28D3</v>
      </c>
      <c r="C39" s="101" t="s">
        <v>2484</v>
      </c>
      <c r="D39" s="102">
        <v>1600</v>
      </c>
      <c r="E39" s="107" t="s">
        <v>2004</v>
      </c>
      <c r="F39" s="108">
        <v>1680</v>
      </c>
      <c r="G39" s="109" t="s">
        <v>2004</v>
      </c>
      <c r="I39" s="101" t="s">
        <v>2459</v>
      </c>
      <c r="J39" s="101" t="s">
        <v>3268</v>
      </c>
      <c r="K39" s="101" t="s">
        <v>366</v>
      </c>
      <c r="L39" s="101">
        <f>15891/3</f>
        <v>5297</v>
      </c>
      <c r="M39" s="101" t="s">
        <v>3239</v>
      </c>
    </row>
    <row r="40" ht="14.4" spans="1:13">
      <c r="A40" s="101" t="s">
        <v>2173</v>
      </c>
      <c r="B40" s="101" t="str">
        <f t="shared" si="0"/>
        <v>28D4</v>
      </c>
      <c r="C40" s="101" t="s">
        <v>2424</v>
      </c>
      <c r="D40" s="102">
        <v>1380</v>
      </c>
      <c r="E40" s="107" t="s">
        <v>2004</v>
      </c>
      <c r="F40" s="112" t="s">
        <v>3236</v>
      </c>
      <c r="G40" s="109" t="s">
        <v>2004</v>
      </c>
      <c r="I40" s="101" t="s">
        <v>2461</v>
      </c>
      <c r="J40" s="101" t="s">
        <v>3269</v>
      </c>
      <c r="K40" s="101" t="s">
        <v>2988</v>
      </c>
      <c r="L40" s="101">
        <f>19935/3</f>
        <v>6645</v>
      </c>
      <c r="M40" s="101" t="s">
        <v>3239</v>
      </c>
    </row>
    <row r="41" ht="14.4" spans="1:13">
      <c r="A41" s="101" t="s">
        <v>2519</v>
      </c>
      <c r="B41" s="101" t="str">
        <f t="shared" si="0"/>
        <v>28D5</v>
      </c>
      <c r="C41" s="101" t="s">
        <v>2500</v>
      </c>
      <c r="D41" s="102">
        <v>1530</v>
      </c>
      <c r="E41" s="107" t="s">
        <v>2004</v>
      </c>
      <c r="F41" s="112" t="s">
        <v>3236</v>
      </c>
      <c r="G41" s="109" t="s">
        <v>2004</v>
      </c>
      <c r="I41" s="101" t="s">
        <v>2513</v>
      </c>
      <c r="J41" s="101" t="s">
        <v>3270</v>
      </c>
      <c r="K41" s="101" t="s">
        <v>2303</v>
      </c>
      <c r="L41" s="101">
        <f>16431.5/3</f>
        <v>5477.16666666667</v>
      </c>
      <c r="M41" s="101" t="s">
        <v>3239</v>
      </c>
    </row>
    <row r="42" ht="14.4" spans="1:13">
      <c r="A42" s="101" t="s">
        <v>2521</v>
      </c>
      <c r="B42" s="101" t="str">
        <f t="shared" si="0"/>
        <v>28D6</v>
      </c>
      <c r="C42" s="101" t="s">
        <v>2722</v>
      </c>
      <c r="D42" s="102">
        <v>1890</v>
      </c>
      <c r="E42" s="107" t="s">
        <v>2004</v>
      </c>
      <c r="F42" s="112" t="s">
        <v>3236</v>
      </c>
      <c r="G42" s="109" t="s">
        <v>2004</v>
      </c>
      <c r="I42" s="101" t="s">
        <v>2165</v>
      </c>
      <c r="J42" s="101" t="s">
        <v>3271</v>
      </c>
      <c r="K42" s="101" t="s">
        <v>2346</v>
      </c>
      <c r="L42" s="115">
        <f>ROUND(69726/12,2)</f>
        <v>5810.5</v>
      </c>
      <c r="M42" s="101" t="s">
        <v>3239</v>
      </c>
    </row>
    <row r="43" ht="14.4" spans="1:13">
      <c r="A43" s="101" t="s">
        <v>2523</v>
      </c>
      <c r="B43" s="101" t="str">
        <f t="shared" si="0"/>
        <v>28D7</v>
      </c>
      <c r="C43" s="101" t="s">
        <v>294</v>
      </c>
      <c r="D43" s="102">
        <v>1400</v>
      </c>
      <c r="E43" s="107" t="s">
        <v>2004</v>
      </c>
      <c r="F43" s="108">
        <v>1680</v>
      </c>
      <c r="G43" s="109" t="s">
        <v>2004</v>
      </c>
      <c r="I43" s="101" t="s">
        <v>2167</v>
      </c>
      <c r="J43" s="101" t="s">
        <v>3272</v>
      </c>
      <c r="K43" s="101" t="s">
        <v>2992</v>
      </c>
      <c r="L43" s="1412" t="s">
        <v>712</v>
      </c>
      <c r="M43" s="101" t="s">
        <v>3239</v>
      </c>
    </row>
    <row r="44" ht="14.4" spans="1:13">
      <c r="A44" s="101" t="s">
        <v>2525</v>
      </c>
      <c r="B44" s="101" t="str">
        <f t="shared" si="0"/>
        <v>28D8</v>
      </c>
      <c r="C44" s="101" t="s">
        <v>340</v>
      </c>
      <c r="D44" s="102">
        <v>1770</v>
      </c>
      <c r="E44" s="107" t="s">
        <v>2004</v>
      </c>
      <c r="F44" s="108">
        <v>2020</v>
      </c>
      <c r="G44" s="109" t="s">
        <v>2004</v>
      </c>
      <c r="I44" s="101" t="s">
        <v>2169</v>
      </c>
      <c r="J44" s="101" t="s">
        <v>3273</v>
      </c>
      <c r="K44" s="101" t="s">
        <v>2484</v>
      </c>
      <c r="L44" s="101">
        <f>14171.3/3</f>
        <v>4723.76666666667</v>
      </c>
      <c r="M44" s="101" t="s">
        <v>3239</v>
      </c>
    </row>
    <row r="45" ht="14.4" spans="1:13">
      <c r="A45" s="101" t="s">
        <v>2527</v>
      </c>
      <c r="B45" s="101" t="str">
        <f t="shared" si="0"/>
        <v>28D9</v>
      </c>
      <c r="C45" s="101" t="s">
        <v>2292</v>
      </c>
      <c r="D45" s="102">
        <v>1860</v>
      </c>
      <c r="E45" s="107" t="s">
        <v>2004</v>
      </c>
      <c r="F45" s="108">
        <v>1680</v>
      </c>
      <c r="G45" s="109" t="s">
        <v>2004</v>
      </c>
      <c r="I45" s="103" t="s">
        <v>2169</v>
      </c>
      <c r="J45" s="103" t="s">
        <v>3273</v>
      </c>
      <c r="K45" s="103" t="s">
        <v>2484</v>
      </c>
      <c r="L45" s="103">
        <v>5577.4</v>
      </c>
      <c r="M45" s="103" t="s">
        <v>3246</v>
      </c>
    </row>
    <row r="46" ht="14.4" spans="1:13">
      <c r="A46" s="101" t="s">
        <v>2540</v>
      </c>
      <c r="B46" s="101" t="str">
        <f t="shared" si="0"/>
        <v>28E0</v>
      </c>
      <c r="C46" s="101" t="s">
        <v>2344</v>
      </c>
      <c r="D46" s="102">
        <v>1810</v>
      </c>
      <c r="E46" s="107" t="s">
        <v>2004</v>
      </c>
      <c r="F46" s="112" t="s">
        <v>3236</v>
      </c>
      <c r="G46" s="109" t="s">
        <v>2004</v>
      </c>
      <c r="I46" s="101" t="s">
        <v>2173</v>
      </c>
      <c r="J46" s="101" t="s">
        <v>3274</v>
      </c>
      <c r="K46" s="101" t="s">
        <v>2424</v>
      </c>
      <c r="L46" s="115">
        <f>ROUND(57863/12,2)</f>
        <v>4821.92</v>
      </c>
      <c r="M46" s="101" t="s">
        <v>3239</v>
      </c>
    </row>
    <row r="47" ht="14.4" spans="1:13">
      <c r="A47" s="101" t="s">
        <v>2542</v>
      </c>
      <c r="B47" s="101" t="str">
        <f t="shared" si="0"/>
        <v>28E1</v>
      </c>
      <c r="C47" s="101" t="s">
        <v>355</v>
      </c>
      <c r="D47" s="102">
        <v>1500</v>
      </c>
      <c r="E47" s="107" t="s">
        <v>2004</v>
      </c>
      <c r="F47" s="108">
        <v>2010</v>
      </c>
      <c r="G47" s="109" t="s">
        <v>2004</v>
      </c>
      <c r="I47" s="101" t="s">
        <v>2519</v>
      </c>
      <c r="J47" s="101" t="s">
        <v>3275</v>
      </c>
      <c r="K47" s="101" t="s">
        <v>2500</v>
      </c>
      <c r="L47" s="115">
        <f>ROUND(52455/12,2)</f>
        <v>4371.25</v>
      </c>
      <c r="M47" s="101" t="s">
        <v>3239</v>
      </c>
    </row>
    <row r="48" ht="14.4" spans="1:13">
      <c r="A48" s="101" t="s">
        <v>2544</v>
      </c>
      <c r="B48" s="101" t="str">
        <f t="shared" si="0"/>
        <v>28E2</v>
      </c>
      <c r="C48" s="101" t="s">
        <v>408</v>
      </c>
      <c r="D48" s="102">
        <v>1660</v>
      </c>
      <c r="E48" s="107" t="s">
        <v>2004</v>
      </c>
      <c r="F48" s="108">
        <v>1910</v>
      </c>
      <c r="G48" s="109" t="s">
        <v>2004</v>
      </c>
      <c r="I48" s="101" t="s">
        <v>2521</v>
      </c>
      <c r="J48" s="101" t="s">
        <v>3276</v>
      </c>
      <c r="K48" s="101" t="s">
        <v>2722</v>
      </c>
      <c r="L48" s="117">
        <v>5599</v>
      </c>
      <c r="M48" s="101" t="s">
        <v>3239</v>
      </c>
    </row>
    <row r="49" ht="14.4" spans="1:13">
      <c r="A49" s="101" t="s">
        <v>2546</v>
      </c>
      <c r="B49" s="101" t="str">
        <f t="shared" si="0"/>
        <v>28E3</v>
      </c>
      <c r="C49" s="101" t="s">
        <v>3004</v>
      </c>
      <c r="D49" s="105">
        <v>1650</v>
      </c>
      <c r="E49" s="113" t="s">
        <v>2004</v>
      </c>
      <c r="F49" s="108">
        <v>1650</v>
      </c>
      <c r="G49" s="109" t="s">
        <v>2004</v>
      </c>
      <c r="I49" s="101" t="s">
        <v>2523</v>
      </c>
      <c r="J49" s="101" t="s">
        <v>3277</v>
      </c>
      <c r="K49" s="101" t="s">
        <v>294</v>
      </c>
      <c r="L49" s="101">
        <f>15357/3</f>
        <v>5119</v>
      </c>
      <c r="M49" s="101" t="s">
        <v>3239</v>
      </c>
    </row>
    <row r="50" ht="14.4" spans="1:13">
      <c r="A50" s="101" t="s">
        <v>2548</v>
      </c>
      <c r="B50" s="101" t="str">
        <f t="shared" si="0"/>
        <v>28E4</v>
      </c>
      <c r="C50" s="101" t="s">
        <v>2383</v>
      </c>
      <c r="D50" s="102">
        <v>1430</v>
      </c>
      <c r="E50" s="107" t="s">
        <v>2004</v>
      </c>
      <c r="F50" s="112" t="s">
        <v>3236</v>
      </c>
      <c r="G50" s="109" t="s">
        <v>2004</v>
      </c>
      <c r="I50" s="101" t="s">
        <v>2525</v>
      </c>
      <c r="J50" s="101" t="s">
        <v>3278</v>
      </c>
      <c r="K50" s="101" t="s">
        <v>340</v>
      </c>
      <c r="L50" s="101">
        <f>19935/3</f>
        <v>6645</v>
      </c>
      <c r="M50" s="101" t="s">
        <v>3239</v>
      </c>
    </row>
    <row r="51" ht="14.4" spans="1:13">
      <c r="A51" s="101" t="s">
        <v>2550</v>
      </c>
      <c r="B51" s="101" t="str">
        <f t="shared" si="0"/>
        <v>28E5</v>
      </c>
      <c r="C51" s="101" t="s">
        <v>3007</v>
      </c>
      <c r="D51" s="102">
        <v>1700</v>
      </c>
      <c r="E51" s="107" t="s">
        <v>2004</v>
      </c>
      <c r="F51" s="108">
        <v>2420</v>
      </c>
      <c r="G51" s="109" t="s">
        <v>2004</v>
      </c>
      <c r="I51" s="101" t="s">
        <v>2527</v>
      </c>
      <c r="J51" s="101" t="s">
        <v>3279</v>
      </c>
      <c r="K51" s="101" t="s">
        <v>2292</v>
      </c>
      <c r="L51" s="101">
        <f>15399/3</f>
        <v>5133</v>
      </c>
      <c r="M51" s="101" t="s">
        <v>3239</v>
      </c>
    </row>
    <row r="52" ht="14.4" spans="1:13">
      <c r="A52" s="103" t="s">
        <v>2550</v>
      </c>
      <c r="B52" s="103" t="str">
        <f t="shared" ref="B52" si="2">CONCATENATE("28",A52)</f>
        <v>28E5</v>
      </c>
      <c r="C52" s="103" t="s">
        <v>3007</v>
      </c>
      <c r="D52" s="104">
        <v>1700</v>
      </c>
      <c r="E52" s="110" t="s">
        <v>2103</v>
      </c>
      <c r="F52" s="111">
        <v>2480</v>
      </c>
      <c r="G52" s="110" t="s">
        <v>2103</v>
      </c>
      <c r="I52" s="103" t="s">
        <v>2527</v>
      </c>
      <c r="J52" s="103" t="s">
        <v>3279</v>
      </c>
      <c r="K52" s="103" t="s">
        <v>2292</v>
      </c>
      <c r="L52" s="103">
        <v>5577.4</v>
      </c>
      <c r="M52" s="103" t="s">
        <v>3246</v>
      </c>
    </row>
    <row r="53" ht="14.4" spans="1:13">
      <c r="A53" s="101" t="s">
        <v>2552</v>
      </c>
      <c r="B53" s="101" t="str">
        <f t="shared" si="0"/>
        <v>28E6</v>
      </c>
      <c r="C53" s="101" t="s">
        <v>2460</v>
      </c>
      <c r="D53" s="102">
        <v>1350</v>
      </c>
      <c r="E53" s="107" t="s">
        <v>2004</v>
      </c>
      <c r="F53" s="108">
        <v>1550</v>
      </c>
      <c r="G53" s="109" t="s">
        <v>2004</v>
      </c>
      <c r="I53" s="101" t="s">
        <v>2540</v>
      </c>
      <c r="J53" s="101" t="s">
        <v>3280</v>
      </c>
      <c r="K53" s="101" t="s">
        <v>2344</v>
      </c>
      <c r="L53" s="117">
        <v>6220</v>
      </c>
      <c r="M53" s="101" t="s">
        <v>3239</v>
      </c>
    </row>
    <row r="54" ht="14.4" spans="1:13">
      <c r="A54" s="101" t="s">
        <v>2554</v>
      </c>
      <c r="B54" s="101" t="str">
        <f t="shared" si="0"/>
        <v>28E7</v>
      </c>
      <c r="C54" s="101" t="s">
        <v>378</v>
      </c>
      <c r="D54" s="102">
        <v>2300</v>
      </c>
      <c r="E54" s="107" t="s">
        <v>2004</v>
      </c>
      <c r="F54" s="108">
        <v>1620</v>
      </c>
      <c r="G54" s="109" t="s">
        <v>2004</v>
      </c>
      <c r="I54" s="101" t="s">
        <v>2542</v>
      </c>
      <c r="J54" s="101" t="s">
        <v>3281</v>
      </c>
      <c r="K54" s="101" t="s">
        <v>355</v>
      </c>
      <c r="L54" s="101">
        <f>15335/3</f>
        <v>5111.66666666667</v>
      </c>
      <c r="M54" s="101" t="s">
        <v>3239</v>
      </c>
    </row>
    <row r="55" ht="14.4" spans="1:13">
      <c r="A55" s="101" t="s">
        <v>2556</v>
      </c>
      <c r="B55" s="101" t="str">
        <f t="shared" si="0"/>
        <v>28E8</v>
      </c>
      <c r="C55" s="101" t="s">
        <v>309</v>
      </c>
      <c r="D55" s="102">
        <v>1660</v>
      </c>
      <c r="E55" s="107" t="s">
        <v>2004</v>
      </c>
      <c r="F55" s="108">
        <v>2200</v>
      </c>
      <c r="G55" s="109" t="s">
        <v>2004</v>
      </c>
      <c r="I55" s="101" t="s">
        <v>2544</v>
      </c>
      <c r="J55" s="101" t="s">
        <v>3282</v>
      </c>
      <c r="K55" s="101" t="s">
        <v>408</v>
      </c>
      <c r="L55" s="101">
        <f>15927/3</f>
        <v>5309</v>
      </c>
      <c r="M55" s="101" t="s">
        <v>3239</v>
      </c>
    </row>
    <row r="56" ht="14.4" spans="1:13">
      <c r="A56" s="101" t="s">
        <v>2558</v>
      </c>
      <c r="B56" s="101" t="str">
        <f t="shared" si="0"/>
        <v>28E9</v>
      </c>
      <c r="C56" s="101" t="s">
        <v>2268</v>
      </c>
      <c r="D56" s="102">
        <v>1660</v>
      </c>
      <c r="E56" s="107" t="s">
        <v>2004</v>
      </c>
      <c r="F56" s="108">
        <v>1650</v>
      </c>
      <c r="G56" s="109" t="s">
        <v>2004</v>
      </c>
      <c r="I56" s="101" t="s">
        <v>2546</v>
      </c>
      <c r="J56" s="101" t="s">
        <v>3283</v>
      </c>
      <c r="K56" s="101" t="s">
        <v>3004</v>
      </c>
      <c r="L56" s="115">
        <f>ROUND(70753/12,2)</f>
        <v>5896.08</v>
      </c>
      <c r="M56" s="101" t="s">
        <v>3239</v>
      </c>
    </row>
    <row r="57" ht="14.4" spans="1:13">
      <c r="A57" s="101" t="s">
        <v>2611</v>
      </c>
      <c r="B57" s="101" t="str">
        <f t="shared" si="0"/>
        <v>28F0</v>
      </c>
      <c r="C57" s="101" t="s">
        <v>3013</v>
      </c>
      <c r="D57" s="102">
        <v>2130</v>
      </c>
      <c r="E57" s="107" t="s">
        <v>2004</v>
      </c>
      <c r="F57" s="108">
        <v>2020</v>
      </c>
      <c r="G57" s="109" t="s">
        <v>2004</v>
      </c>
      <c r="I57" s="101" t="s">
        <v>2548</v>
      </c>
      <c r="J57" s="101" t="s">
        <v>3284</v>
      </c>
      <c r="K57" s="101" t="s">
        <v>2383</v>
      </c>
      <c r="L57" s="115">
        <f>ROUND(61253/12,2)</f>
        <v>5104.42</v>
      </c>
      <c r="M57" s="101" t="s">
        <v>3239</v>
      </c>
    </row>
    <row r="58" ht="14.4" spans="1:13">
      <c r="A58" s="101" t="s">
        <v>2613</v>
      </c>
      <c r="B58" s="101" t="str">
        <f t="shared" si="0"/>
        <v>28F1</v>
      </c>
      <c r="C58" s="101" t="s">
        <v>450</v>
      </c>
      <c r="D58" s="102">
        <v>1530</v>
      </c>
      <c r="E58" s="107" t="s">
        <v>2004</v>
      </c>
      <c r="F58" s="108">
        <v>2020</v>
      </c>
      <c r="G58" s="109" t="s">
        <v>2004</v>
      </c>
      <c r="I58" s="101" t="s">
        <v>2550</v>
      </c>
      <c r="J58" s="101" t="s">
        <v>3285</v>
      </c>
      <c r="K58" s="101" t="s">
        <v>3007</v>
      </c>
      <c r="L58" s="101">
        <f>21396/3</f>
        <v>7132</v>
      </c>
      <c r="M58" s="101" t="s">
        <v>3235</v>
      </c>
    </row>
    <row r="59" ht="14.4" spans="1:13">
      <c r="A59" s="101" t="s">
        <v>2615</v>
      </c>
      <c r="B59" s="101" t="str">
        <f t="shared" si="0"/>
        <v>28F2</v>
      </c>
      <c r="C59" s="101" t="s">
        <v>351</v>
      </c>
      <c r="D59" s="102">
        <v>1650</v>
      </c>
      <c r="E59" s="107" t="s">
        <v>2004</v>
      </c>
      <c r="F59" s="108">
        <v>1700</v>
      </c>
      <c r="G59" s="109" t="s">
        <v>2004</v>
      </c>
      <c r="I59" s="103" t="s">
        <v>2550</v>
      </c>
      <c r="J59" s="103" t="s">
        <v>3285</v>
      </c>
      <c r="K59" s="103" t="s">
        <v>3007</v>
      </c>
      <c r="L59" s="103">
        <v>7832</v>
      </c>
      <c r="M59" s="103" t="s">
        <v>2103</v>
      </c>
    </row>
    <row r="60" ht="14.4" spans="1:13">
      <c r="A60" s="101" t="s">
        <v>2617</v>
      </c>
      <c r="B60" s="101" t="str">
        <f t="shared" si="0"/>
        <v>28F3</v>
      </c>
      <c r="C60" s="101" t="s">
        <v>3017</v>
      </c>
      <c r="D60" s="102">
        <v>1940</v>
      </c>
      <c r="E60" s="107" t="s">
        <v>2004</v>
      </c>
      <c r="F60" s="112" t="s">
        <v>3236</v>
      </c>
      <c r="G60" s="109" t="s">
        <v>2004</v>
      </c>
      <c r="I60" s="101" t="s">
        <v>2552</v>
      </c>
      <c r="J60" s="101" t="s">
        <v>3286</v>
      </c>
      <c r="K60" s="101" t="s">
        <v>2460</v>
      </c>
      <c r="L60" s="101">
        <f>20004/3</f>
        <v>6668</v>
      </c>
      <c r="M60" s="101" t="s">
        <v>3239</v>
      </c>
    </row>
    <row r="61" ht="14.4" spans="1:13">
      <c r="A61" s="101" t="s">
        <v>2619</v>
      </c>
      <c r="B61" s="101" t="str">
        <f t="shared" si="0"/>
        <v>28F4</v>
      </c>
      <c r="C61" s="101" t="s">
        <v>3019</v>
      </c>
      <c r="D61" s="102">
        <v>1660</v>
      </c>
      <c r="E61" s="107" t="s">
        <v>2004</v>
      </c>
      <c r="F61" s="112" t="s">
        <v>3236</v>
      </c>
      <c r="G61" s="109" t="s">
        <v>2004</v>
      </c>
      <c r="I61" s="103" t="s">
        <v>2552</v>
      </c>
      <c r="J61" s="103" t="s">
        <v>3286</v>
      </c>
      <c r="K61" s="103" t="s">
        <v>2460</v>
      </c>
      <c r="L61" s="103">
        <f>20004/3</f>
        <v>6668</v>
      </c>
      <c r="M61" s="103" t="s">
        <v>3246</v>
      </c>
    </row>
    <row r="62" ht="14.4" spans="1:13">
      <c r="A62" s="101" t="s">
        <v>2621</v>
      </c>
      <c r="B62" s="101" t="str">
        <f t="shared" si="0"/>
        <v>28F5</v>
      </c>
      <c r="C62" s="101" t="s">
        <v>2311</v>
      </c>
      <c r="D62" s="102">
        <v>1620</v>
      </c>
      <c r="E62" s="107" t="s">
        <v>2004</v>
      </c>
      <c r="F62" s="112" t="s">
        <v>3236</v>
      </c>
      <c r="G62" s="109" t="s">
        <v>2004</v>
      </c>
      <c r="I62" s="101" t="s">
        <v>2554</v>
      </c>
      <c r="J62" s="101" t="s">
        <v>3287</v>
      </c>
      <c r="K62" s="101" t="s">
        <v>378</v>
      </c>
      <c r="L62" s="101">
        <f>18545.25/3</f>
        <v>6181.75</v>
      </c>
      <c r="M62" s="101" t="s">
        <v>3239</v>
      </c>
    </row>
    <row r="63" ht="14.4" spans="1:13">
      <c r="A63" s="101" t="s">
        <v>2623</v>
      </c>
      <c r="B63" s="101" t="str">
        <f t="shared" si="0"/>
        <v>28F6</v>
      </c>
      <c r="C63" s="101" t="s">
        <v>429</v>
      </c>
      <c r="D63" s="102">
        <v>1770</v>
      </c>
      <c r="E63" s="107" t="s">
        <v>2004</v>
      </c>
      <c r="F63" s="108">
        <v>2050</v>
      </c>
      <c r="G63" s="109" t="s">
        <v>2004</v>
      </c>
      <c r="I63" s="101" t="s">
        <v>2556</v>
      </c>
      <c r="J63" s="101" t="s">
        <v>3288</v>
      </c>
      <c r="K63" s="101" t="s">
        <v>309</v>
      </c>
      <c r="L63" s="101">
        <f>25044/3</f>
        <v>8348</v>
      </c>
      <c r="M63" s="101" t="s">
        <v>3239</v>
      </c>
    </row>
    <row r="64" ht="14.4" spans="1:13">
      <c r="A64" s="101" t="s">
        <v>2625</v>
      </c>
      <c r="B64" s="101" t="str">
        <f t="shared" si="0"/>
        <v>28F7</v>
      </c>
      <c r="C64" s="101" t="s">
        <v>2402</v>
      </c>
      <c r="D64" s="102">
        <v>1650</v>
      </c>
      <c r="E64" s="107" t="s">
        <v>2004</v>
      </c>
      <c r="F64" s="108">
        <v>1910</v>
      </c>
      <c r="G64" s="109" t="s">
        <v>2004</v>
      </c>
      <c r="I64" s="101" t="s">
        <v>2558</v>
      </c>
      <c r="J64" s="101" t="s">
        <v>3289</v>
      </c>
      <c r="K64" s="101" t="s">
        <v>2268</v>
      </c>
      <c r="L64" s="101">
        <f>16316.5/3</f>
        <v>5438.83333333333</v>
      </c>
      <c r="M64" s="101" t="s">
        <v>3239</v>
      </c>
    </row>
    <row r="65" ht="14.4" spans="1:13">
      <c r="A65" s="101" t="s">
        <v>2627</v>
      </c>
      <c r="B65" s="101" t="str">
        <f t="shared" si="0"/>
        <v>28F8</v>
      </c>
      <c r="C65" s="101" t="s">
        <v>2359</v>
      </c>
      <c r="D65" s="102">
        <v>2050</v>
      </c>
      <c r="E65" s="107" t="s">
        <v>2004</v>
      </c>
      <c r="F65" s="112" t="s">
        <v>3236</v>
      </c>
      <c r="G65" s="109" t="s">
        <v>2004</v>
      </c>
      <c r="I65" s="101" t="s">
        <v>2611</v>
      </c>
      <c r="J65" s="101" t="s">
        <v>3290</v>
      </c>
      <c r="K65" s="101" t="s">
        <v>3013</v>
      </c>
      <c r="L65" s="101">
        <f>21963/3</f>
        <v>7321</v>
      </c>
      <c r="M65" s="101" t="s">
        <v>3239</v>
      </c>
    </row>
    <row r="66" ht="14.4" spans="1:13">
      <c r="A66" s="101" t="s">
        <v>2629</v>
      </c>
      <c r="B66" s="101" t="str">
        <f t="shared" si="0"/>
        <v>28F9</v>
      </c>
      <c r="C66" s="101" t="s">
        <v>374</v>
      </c>
      <c r="D66" s="102">
        <v>1810</v>
      </c>
      <c r="E66" s="107" t="s">
        <v>2004</v>
      </c>
      <c r="F66" s="108">
        <v>1750</v>
      </c>
      <c r="G66" s="109" t="s">
        <v>2004</v>
      </c>
      <c r="I66" s="101" t="s">
        <v>2613</v>
      </c>
      <c r="J66" s="101" t="s">
        <v>3291</v>
      </c>
      <c r="K66" s="101" t="s">
        <v>450</v>
      </c>
      <c r="L66" s="101">
        <f>18171/3</f>
        <v>6057</v>
      </c>
      <c r="M66" s="101" t="s">
        <v>3239</v>
      </c>
    </row>
    <row r="67" ht="14.4" spans="1:13">
      <c r="A67" s="101" t="s">
        <v>2681</v>
      </c>
      <c r="B67" s="101" t="str">
        <f t="shared" si="0"/>
        <v>28G0</v>
      </c>
      <c r="C67" s="101" t="s">
        <v>2366</v>
      </c>
      <c r="D67" s="102">
        <v>1810</v>
      </c>
      <c r="E67" s="107" t="s">
        <v>2004</v>
      </c>
      <c r="F67" s="108">
        <v>1350</v>
      </c>
      <c r="G67" s="109" t="s">
        <v>2004</v>
      </c>
      <c r="I67" s="101" t="s">
        <v>2615</v>
      </c>
      <c r="J67" s="101" t="s">
        <v>3292</v>
      </c>
      <c r="K67" s="101" t="s">
        <v>351</v>
      </c>
      <c r="L67" s="101">
        <f>15387/3</f>
        <v>5129</v>
      </c>
      <c r="M67" s="101" t="s">
        <v>3239</v>
      </c>
    </row>
    <row r="68" ht="14.4" spans="1:13">
      <c r="A68" s="101" t="s">
        <v>2121</v>
      </c>
      <c r="B68" s="101" t="str">
        <f t="shared" si="0"/>
        <v>28G1</v>
      </c>
      <c r="C68" s="101" t="s">
        <v>2308</v>
      </c>
      <c r="D68" s="102">
        <v>1860</v>
      </c>
      <c r="E68" s="107" t="s">
        <v>2004</v>
      </c>
      <c r="F68" s="108">
        <v>1470</v>
      </c>
      <c r="G68" s="109" t="s">
        <v>2004</v>
      </c>
      <c r="I68" s="103" t="s">
        <v>2615</v>
      </c>
      <c r="J68" s="103" t="s">
        <v>3292</v>
      </c>
      <c r="K68" s="103" t="s">
        <v>351</v>
      </c>
      <c r="L68" s="103">
        <v>5642</v>
      </c>
      <c r="M68" s="103" t="s">
        <v>3246</v>
      </c>
    </row>
    <row r="69" ht="14.4" spans="1:13">
      <c r="A69" s="101" t="s">
        <v>2127</v>
      </c>
      <c r="B69" s="101" t="str">
        <f t="shared" si="0"/>
        <v>28G2</v>
      </c>
      <c r="C69" s="101" t="s">
        <v>362</v>
      </c>
      <c r="D69" s="102">
        <v>1770</v>
      </c>
      <c r="E69" s="107" t="s">
        <v>2004</v>
      </c>
      <c r="F69" s="108">
        <v>2020</v>
      </c>
      <c r="G69" s="109" t="s">
        <v>2004</v>
      </c>
      <c r="I69" s="101" t="s">
        <v>2617</v>
      </c>
      <c r="J69" s="101" t="s">
        <v>3293</v>
      </c>
      <c r="K69" s="101" t="s">
        <v>3017</v>
      </c>
      <c r="L69" s="115">
        <f>ROUND(58438/12,2)</f>
        <v>4869.83</v>
      </c>
      <c r="M69" s="101" t="s">
        <v>3239</v>
      </c>
    </row>
    <row r="70" ht="14.4" spans="1:13">
      <c r="A70" s="101" t="s">
        <v>2685</v>
      </c>
      <c r="B70" s="101" t="str">
        <f t="shared" si="0"/>
        <v>28G3</v>
      </c>
      <c r="C70" s="101" t="s">
        <v>320</v>
      </c>
      <c r="D70" s="102">
        <v>1550</v>
      </c>
      <c r="E70" s="107" t="s">
        <v>2004</v>
      </c>
      <c r="F70" s="108">
        <v>1700</v>
      </c>
      <c r="G70" s="109" t="s">
        <v>2004</v>
      </c>
      <c r="I70" s="101" t="s">
        <v>2619</v>
      </c>
      <c r="J70" s="101" t="s">
        <v>3294</v>
      </c>
      <c r="K70" s="101" t="s">
        <v>3019</v>
      </c>
      <c r="L70" s="115">
        <f>ROUND(66936/12,2)</f>
        <v>5578</v>
      </c>
      <c r="M70" s="101" t="s">
        <v>3239</v>
      </c>
    </row>
    <row r="71" ht="14.4" spans="1:13">
      <c r="A71" s="101" t="s">
        <v>2687</v>
      </c>
      <c r="B71" s="101" t="str">
        <f t="shared" ref="B71:B88" si="3">CONCATENATE("28",A71)</f>
        <v>28G4</v>
      </c>
      <c r="C71" s="101" t="s">
        <v>390</v>
      </c>
      <c r="D71" s="102">
        <v>1680</v>
      </c>
      <c r="E71" s="107" t="s">
        <v>2004</v>
      </c>
      <c r="F71" s="108">
        <v>1680</v>
      </c>
      <c r="G71" s="109" t="s">
        <v>2004</v>
      </c>
      <c r="I71" s="101" t="s">
        <v>2621</v>
      </c>
      <c r="J71" s="101" t="s">
        <v>3295</v>
      </c>
      <c r="K71" s="101" t="s">
        <v>2311</v>
      </c>
      <c r="L71" s="115">
        <f>ROUND(66843/12,2)</f>
        <v>5570.25</v>
      </c>
      <c r="M71" s="101" t="s">
        <v>3239</v>
      </c>
    </row>
    <row r="72" ht="14.4" spans="1:13">
      <c r="A72" s="103" t="s">
        <v>2687</v>
      </c>
      <c r="B72" s="103" t="str">
        <f t="shared" ref="B72" si="4">CONCATENATE("28",A72)</f>
        <v>28G4</v>
      </c>
      <c r="C72" s="103" t="s">
        <v>390</v>
      </c>
      <c r="D72" s="104">
        <v>1680</v>
      </c>
      <c r="E72" s="110" t="s">
        <v>3246</v>
      </c>
      <c r="F72" s="111">
        <v>1800</v>
      </c>
      <c r="G72" s="110" t="s">
        <v>3246</v>
      </c>
      <c r="I72" s="101" t="s">
        <v>2623</v>
      </c>
      <c r="J72" s="101" t="s">
        <v>3296</v>
      </c>
      <c r="K72" s="101" t="s">
        <v>429</v>
      </c>
      <c r="L72" s="101">
        <f>16821/3</f>
        <v>5607</v>
      </c>
      <c r="M72" s="101" t="s">
        <v>3239</v>
      </c>
    </row>
    <row r="73" ht="14.4" spans="1:13">
      <c r="A73" s="101" t="s">
        <v>2689</v>
      </c>
      <c r="B73" s="101" t="str">
        <f t="shared" si="3"/>
        <v>28G5</v>
      </c>
      <c r="C73" s="101" t="s">
        <v>3031</v>
      </c>
      <c r="D73" s="102">
        <v>1250</v>
      </c>
      <c r="E73" s="107" t="s">
        <v>2004</v>
      </c>
      <c r="F73" s="112" t="s">
        <v>3236</v>
      </c>
      <c r="G73" s="109" t="s">
        <v>2004</v>
      </c>
      <c r="I73" s="101" t="s">
        <v>2625</v>
      </c>
      <c r="J73" s="101" t="s">
        <v>3297</v>
      </c>
      <c r="K73" s="101" t="s">
        <v>2402</v>
      </c>
      <c r="L73" s="101">
        <f>17328/3</f>
        <v>5776</v>
      </c>
      <c r="M73" s="101" t="s">
        <v>3239</v>
      </c>
    </row>
    <row r="74" ht="14.4" spans="1:13">
      <c r="A74" s="101" t="s">
        <v>2691</v>
      </c>
      <c r="B74" s="101" t="str">
        <f t="shared" si="3"/>
        <v>28G6</v>
      </c>
      <c r="C74" s="101" t="s">
        <v>254</v>
      </c>
      <c r="D74" s="102">
        <v>1390</v>
      </c>
      <c r="E74" s="107" t="s">
        <v>2004</v>
      </c>
      <c r="F74" s="108">
        <v>1830</v>
      </c>
      <c r="G74" s="109" t="s">
        <v>2004</v>
      </c>
      <c r="I74" s="101" t="s">
        <v>2627</v>
      </c>
      <c r="J74" s="101" t="s">
        <v>3298</v>
      </c>
      <c r="K74" s="101" t="s">
        <v>2359</v>
      </c>
      <c r="L74" s="117">
        <v>6181.25</v>
      </c>
      <c r="M74" s="101" t="s">
        <v>3239</v>
      </c>
    </row>
    <row r="75" ht="14.4" spans="1:13">
      <c r="A75" s="101" t="s">
        <v>2693</v>
      </c>
      <c r="B75" s="101" t="str">
        <f t="shared" si="3"/>
        <v>28G7</v>
      </c>
      <c r="C75" s="101" t="s">
        <v>2400</v>
      </c>
      <c r="D75" s="102">
        <v>1600</v>
      </c>
      <c r="E75" s="107" t="s">
        <v>2004</v>
      </c>
      <c r="F75" s="108">
        <v>1910</v>
      </c>
      <c r="G75" s="109" t="s">
        <v>2004</v>
      </c>
      <c r="I75" s="101" t="s">
        <v>2629</v>
      </c>
      <c r="J75" s="101" t="s">
        <v>3299</v>
      </c>
      <c r="K75" s="101" t="s">
        <v>374</v>
      </c>
      <c r="L75" s="101">
        <f>17990.7/3</f>
        <v>5996.9</v>
      </c>
      <c r="M75" s="101" t="s">
        <v>3239</v>
      </c>
    </row>
    <row r="76" ht="14.4" spans="1:13">
      <c r="A76" s="101" t="s">
        <v>2695</v>
      </c>
      <c r="B76" s="101" t="str">
        <f t="shared" si="3"/>
        <v>28G8</v>
      </c>
      <c r="C76" s="101" t="s">
        <v>2306</v>
      </c>
      <c r="D76" s="102">
        <v>1810</v>
      </c>
      <c r="E76" s="107" t="s">
        <v>2004</v>
      </c>
      <c r="F76" s="108">
        <v>1660</v>
      </c>
      <c r="G76" s="109" t="s">
        <v>2004</v>
      </c>
      <c r="I76" s="101" t="s">
        <v>2681</v>
      </c>
      <c r="J76" s="101" t="s">
        <v>3300</v>
      </c>
      <c r="K76" s="101" t="s">
        <v>2366</v>
      </c>
      <c r="L76" s="101">
        <f>16981.74/3</f>
        <v>5660.58</v>
      </c>
      <c r="M76" s="101" t="s">
        <v>3239</v>
      </c>
    </row>
    <row r="77" ht="14.4" spans="1:13">
      <c r="A77" s="101" t="s">
        <v>2697</v>
      </c>
      <c r="B77" s="101" t="str">
        <f t="shared" si="3"/>
        <v>28G9</v>
      </c>
      <c r="C77" s="101" t="s">
        <v>3036</v>
      </c>
      <c r="D77" s="102">
        <v>1770</v>
      </c>
      <c r="E77" s="107" t="s">
        <v>2004</v>
      </c>
      <c r="F77" s="112" t="s">
        <v>3236</v>
      </c>
      <c r="G77" s="109" t="s">
        <v>2004</v>
      </c>
      <c r="I77" s="101" t="s">
        <v>2121</v>
      </c>
      <c r="J77" s="101" t="s">
        <v>3301</v>
      </c>
      <c r="K77" s="101" t="s">
        <v>2308</v>
      </c>
      <c r="L77" s="101">
        <f>15096/3</f>
        <v>5032</v>
      </c>
      <c r="M77" s="101" t="s">
        <v>3239</v>
      </c>
    </row>
    <row r="78" ht="14.4" spans="1:13">
      <c r="A78" s="101" t="s">
        <v>2748</v>
      </c>
      <c r="B78" s="101" t="str">
        <f t="shared" si="3"/>
        <v>28H0</v>
      </c>
      <c r="C78" s="101" t="s">
        <v>394</v>
      </c>
      <c r="D78" s="102">
        <v>1550</v>
      </c>
      <c r="E78" s="107" t="s">
        <v>2004</v>
      </c>
      <c r="F78" s="108">
        <v>1900</v>
      </c>
      <c r="G78" s="109" t="s">
        <v>2004</v>
      </c>
      <c r="I78" s="101" t="s">
        <v>2127</v>
      </c>
      <c r="J78" s="101" t="s">
        <v>3302</v>
      </c>
      <c r="K78" s="101" t="s">
        <v>362</v>
      </c>
      <c r="L78" s="101">
        <f>19935/3</f>
        <v>6645</v>
      </c>
      <c r="M78" s="101" t="s">
        <v>3239</v>
      </c>
    </row>
    <row r="79" ht="14.4" spans="1:13">
      <c r="A79" s="101" t="s">
        <v>2750</v>
      </c>
      <c r="B79" s="101" t="str">
        <f t="shared" si="3"/>
        <v>28H1</v>
      </c>
      <c r="C79" s="101" t="s">
        <v>2478</v>
      </c>
      <c r="D79" s="102">
        <v>1770</v>
      </c>
      <c r="E79" s="107" t="s">
        <v>2004</v>
      </c>
      <c r="F79" s="108">
        <v>1720</v>
      </c>
      <c r="G79" s="109" t="s">
        <v>2004</v>
      </c>
      <c r="I79" s="103" t="s">
        <v>2127</v>
      </c>
      <c r="J79" s="103" t="s">
        <v>3302</v>
      </c>
      <c r="K79" s="103" t="s">
        <v>362</v>
      </c>
      <c r="L79" s="103">
        <f>19935/3</f>
        <v>6645</v>
      </c>
      <c r="M79" s="103" t="s">
        <v>3246</v>
      </c>
    </row>
    <row r="80" ht="14.4" spans="1:13">
      <c r="A80" s="115" t="s">
        <v>2752</v>
      </c>
      <c r="B80" s="115" t="str">
        <f t="shared" si="3"/>
        <v>28H2</v>
      </c>
      <c r="C80" s="115" t="s">
        <v>327</v>
      </c>
      <c r="D80" s="114"/>
      <c r="E80" s="113" t="s">
        <v>2004</v>
      </c>
      <c r="F80" s="125">
        <v>1720</v>
      </c>
      <c r="G80" s="113" t="s">
        <v>2004</v>
      </c>
      <c r="I80" s="101" t="s">
        <v>2685</v>
      </c>
      <c r="J80" s="101" t="s">
        <v>3303</v>
      </c>
      <c r="K80" s="101" t="s">
        <v>320</v>
      </c>
      <c r="L80" s="101">
        <f>18864/3</f>
        <v>6288</v>
      </c>
      <c r="M80" s="101" t="s">
        <v>3239</v>
      </c>
    </row>
    <row r="81" ht="14.4" spans="1:13">
      <c r="A81" s="115" t="s">
        <v>2754</v>
      </c>
      <c r="B81" s="115" t="str">
        <f t="shared" si="3"/>
        <v>28H3</v>
      </c>
      <c r="C81" s="115" t="s">
        <v>2296</v>
      </c>
      <c r="D81" s="105"/>
      <c r="E81" s="113" t="s">
        <v>2004</v>
      </c>
      <c r="F81" s="125">
        <v>1680</v>
      </c>
      <c r="G81" s="113" t="s">
        <v>2004</v>
      </c>
      <c r="I81" s="101" t="s">
        <v>2687</v>
      </c>
      <c r="J81" s="101" t="s">
        <v>3304</v>
      </c>
      <c r="K81" s="101" t="s">
        <v>390</v>
      </c>
      <c r="L81" s="101">
        <f>19943/3</f>
        <v>6647.66666666667</v>
      </c>
      <c r="M81" s="101" t="s">
        <v>3239</v>
      </c>
    </row>
    <row r="82" ht="14.4" spans="1:13">
      <c r="A82" s="115" t="s">
        <v>2756</v>
      </c>
      <c r="B82" s="115" t="str">
        <f t="shared" si="3"/>
        <v>28H4</v>
      </c>
      <c r="C82" s="115" t="s">
        <v>2553</v>
      </c>
      <c r="D82" s="105"/>
      <c r="E82" s="113" t="s">
        <v>2004</v>
      </c>
      <c r="F82" s="125">
        <v>1700</v>
      </c>
      <c r="G82" s="113" t="s">
        <v>2004</v>
      </c>
      <c r="I82" s="101" t="s">
        <v>2689</v>
      </c>
      <c r="J82" s="101" t="s">
        <v>3305</v>
      </c>
      <c r="K82" s="101" t="s">
        <v>3031</v>
      </c>
      <c r="L82" s="115">
        <f>ROUND(49490/12,2)</f>
        <v>4124.17</v>
      </c>
      <c r="M82" s="101" t="s">
        <v>3239</v>
      </c>
    </row>
    <row r="83" ht="14.4" spans="1:13">
      <c r="A83" s="115" t="s">
        <v>2758</v>
      </c>
      <c r="B83" s="115" t="str">
        <f t="shared" si="3"/>
        <v>28H5</v>
      </c>
      <c r="C83" s="115" t="s">
        <v>2363</v>
      </c>
      <c r="D83" s="105"/>
      <c r="E83" s="113" t="s">
        <v>2004</v>
      </c>
      <c r="F83" s="125">
        <v>1800</v>
      </c>
      <c r="G83" s="113" t="s">
        <v>2004</v>
      </c>
      <c r="I83" s="101" t="s">
        <v>2691</v>
      </c>
      <c r="J83" s="101" t="s">
        <v>3306</v>
      </c>
      <c r="K83" s="101" t="s">
        <v>254</v>
      </c>
      <c r="L83" s="101">
        <f>19935/3</f>
        <v>6645</v>
      </c>
      <c r="M83" s="101" t="s">
        <v>3239</v>
      </c>
    </row>
    <row r="84" ht="14.4" spans="1:13">
      <c r="A84" s="115" t="s">
        <v>2760</v>
      </c>
      <c r="B84" s="115" t="str">
        <f t="shared" si="3"/>
        <v>28H6</v>
      </c>
      <c r="C84" s="115" t="s">
        <v>499</v>
      </c>
      <c r="D84" s="105"/>
      <c r="E84" s="113" t="s">
        <v>2004</v>
      </c>
      <c r="F84" s="125">
        <v>1910</v>
      </c>
      <c r="G84" s="113" t="s">
        <v>2004</v>
      </c>
      <c r="I84" s="101" t="s">
        <v>2693</v>
      </c>
      <c r="J84" s="101" t="s">
        <v>3307</v>
      </c>
      <c r="K84" s="101" t="s">
        <v>2400</v>
      </c>
      <c r="L84" s="117">
        <v>5700.67</v>
      </c>
      <c r="M84" s="101" t="s">
        <v>3239</v>
      </c>
    </row>
    <row r="85" ht="14.4" spans="1:13">
      <c r="A85" s="115" t="s">
        <v>2762</v>
      </c>
      <c r="B85" s="115" t="str">
        <f t="shared" si="3"/>
        <v>28H7</v>
      </c>
      <c r="C85" s="115" t="s">
        <v>501</v>
      </c>
      <c r="D85" s="105"/>
      <c r="E85" s="113" t="s">
        <v>2004</v>
      </c>
      <c r="F85" s="125">
        <v>1500</v>
      </c>
      <c r="G85" s="113" t="s">
        <v>2004</v>
      </c>
      <c r="I85" s="101" t="s">
        <v>2695</v>
      </c>
      <c r="J85" s="101" t="s">
        <v>3308</v>
      </c>
      <c r="K85" s="101" t="s">
        <v>2306</v>
      </c>
      <c r="L85" s="101">
        <f>18194/3</f>
        <v>6064.66666666667</v>
      </c>
      <c r="M85" s="101" t="s">
        <v>3239</v>
      </c>
    </row>
    <row r="86" ht="14.4" spans="1:13">
      <c r="A86" s="121" t="s">
        <v>2550</v>
      </c>
      <c r="B86" s="121" t="str">
        <f t="shared" si="3"/>
        <v>28E5</v>
      </c>
      <c r="C86" s="121" t="s">
        <v>3007</v>
      </c>
      <c r="D86" s="122">
        <v>1700</v>
      </c>
      <c r="E86" s="126" t="s">
        <v>3111</v>
      </c>
      <c r="F86" s="122">
        <v>2480</v>
      </c>
      <c r="G86" s="126" t="s">
        <v>3111</v>
      </c>
      <c r="I86" s="101" t="s">
        <v>2697</v>
      </c>
      <c r="J86" s="101" t="s">
        <v>3309</v>
      </c>
      <c r="K86" s="101" t="s">
        <v>3036</v>
      </c>
      <c r="L86" s="117">
        <v>5175</v>
      </c>
      <c r="M86" s="101" t="s">
        <v>3239</v>
      </c>
    </row>
    <row r="87" ht="14.4" spans="1:13">
      <c r="A87" s="121" t="s">
        <v>2087</v>
      </c>
      <c r="B87" s="121" t="str">
        <f t="shared" si="3"/>
        <v>28SH</v>
      </c>
      <c r="C87" s="121" t="s">
        <v>238</v>
      </c>
      <c r="D87" s="122">
        <v>1640</v>
      </c>
      <c r="E87" s="126" t="s">
        <v>3111</v>
      </c>
      <c r="F87" s="122">
        <v>2480</v>
      </c>
      <c r="G87" s="126" t="s">
        <v>3111</v>
      </c>
      <c r="I87" s="101" t="s">
        <v>2748</v>
      </c>
      <c r="J87" s="101" t="s">
        <v>3310</v>
      </c>
      <c r="K87" s="101" t="s">
        <v>394</v>
      </c>
      <c r="L87" s="101">
        <f>17621.5/3</f>
        <v>5873.83333333333</v>
      </c>
      <c r="M87" s="101" t="s">
        <v>3239</v>
      </c>
    </row>
    <row r="88" ht="14.4" spans="1:13">
      <c r="A88" s="115" t="s">
        <v>2764</v>
      </c>
      <c r="B88" s="115" t="str">
        <f t="shared" si="3"/>
        <v>28H8</v>
      </c>
      <c r="C88" s="115" t="s">
        <v>2394</v>
      </c>
      <c r="D88" s="105"/>
      <c r="E88" s="113" t="s">
        <v>2108</v>
      </c>
      <c r="F88" s="125">
        <v>1910</v>
      </c>
      <c r="G88" s="113" t="s">
        <v>2108</v>
      </c>
      <c r="I88" s="103" t="s">
        <v>2748</v>
      </c>
      <c r="J88" s="103" t="s">
        <v>3310</v>
      </c>
      <c r="K88" s="103" t="s">
        <v>394</v>
      </c>
      <c r="L88" s="103">
        <v>4666.42</v>
      </c>
      <c r="M88" s="103" t="s">
        <v>3246</v>
      </c>
    </row>
    <row r="89" ht="14.4" spans="1:13">
      <c r="A89" s="123" t="s">
        <v>2387</v>
      </c>
      <c r="B89" s="123" t="str">
        <f t="shared" ref="B89" si="5">CONCATENATE("28",A89)</f>
        <v>28B6</v>
      </c>
      <c r="C89" s="123" t="s">
        <v>222</v>
      </c>
      <c r="D89" s="124">
        <v>1430</v>
      </c>
      <c r="E89" s="127" t="s">
        <v>2108</v>
      </c>
      <c r="F89" s="108">
        <v>1550</v>
      </c>
      <c r="G89" s="127" t="s">
        <v>2108</v>
      </c>
      <c r="I89" s="101" t="s">
        <v>2750</v>
      </c>
      <c r="J89" s="101" t="s">
        <v>3311</v>
      </c>
      <c r="K89" s="101" t="s">
        <v>2478</v>
      </c>
      <c r="L89" s="101">
        <f>20004/3</f>
        <v>6668</v>
      </c>
      <c r="M89" s="101" t="s">
        <v>3239</v>
      </c>
    </row>
    <row r="90" spans="9:13">
      <c r="I90" s="115" t="s">
        <v>2752</v>
      </c>
      <c r="J90" s="115" t="s">
        <v>3312</v>
      </c>
      <c r="K90" s="115" t="s">
        <v>327</v>
      </c>
      <c r="L90" s="115">
        <v>6751</v>
      </c>
      <c r="M90" s="115" t="s">
        <v>3239</v>
      </c>
    </row>
    <row r="91" spans="9:13">
      <c r="I91" s="115" t="s">
        <v>2754</v>
      </c>
      <c r="J91" s="115" t="s">
        <v>3313</v>
      </c>
      <c r="K91" s="115" t="s">
        <v>2296</v>
      </c>
      <c r="L91" s="115">
        <v>5624</v>
      </c>
      <c r="M91" s="115" t="s">
        <v>3239</v>
      </c>
    </row>
    <row r="92" spans="9:13">
      <c r="I92" s="115" t="s">
        <v>2756</v>
      </c>
      <c r="J92" s="115" t="s">
        <v>3314</v>
      </c>
      <c r="K92" s="115" t="s">
        <v>2553</v>
      </c>
      <c r="L92" s="115">
        <v>4812.5</v>
      </c>
      <c r="M92" s="115" t="s">
        <v>3239</v>
      </c>
    </row>
    <row r="93" spans="9:13">
      <c r="I93" s="115" t="s">
        <v>2758</v>
      </c>
      <c r="J93" s="115" t="s">
        <v>3315</v>
      </c>
      <c r="K93" s="115" t="s">
        <v>2363</v>
      </c>
      <c r="L93" s="115">
        <v>4791</v>
      </c>
      <c r="M93" s="115" t="s">
        <v>3239</v>
      </c>
    </row>
    <row r="94" spans="9:13">
      <c r="I94" s="115" t="s">
        <v>2760</v>
      </c>
      <c r="J94" s="115" t="s">
        <v>3316</v>
      </c>
      <c r="K94" s="115" t="s">
        <v>499</v>
      </c>
      <c r="L94" s="115">
        <v>5191.33333333333</v>
      </c>
      <c r="M94" s="115" t="s">
        <v>3239</v>
      </c>
    </row>
    <row r="95" spans="9:13">
      <c r="I95" s="115" t="s">
        <v>2762</v>
      </c>
      <c r="J95" s="115" t="s">
        <v>3317</v>
      </c>
      <c r="K95" s="115" t="s">
        <v>501</v>
      </c>
      <c r="L95" s="115">
        <v>6378</v>
      </c>
      <c r="M95" s="115" t="s">
        <v>3239</v>
      </c>
    </row>
    <row r="96" spans="9:13">
      <c r="I96" s="128" t="s">
        <v>2087</v>
      </c>
      <c r="J96" s="128" t="s">
        <v>3233</v>
      </c>
      <c r="K96" s="128" t="s">
        <v>238</v>
      </c>
      <c r="L96" s="128">
        <v>7832</v>
      </c>
      <c r="M96" s="128" t="s">
        <v>3111</v>
      </c>
    </row>
    <row r="97" spans="9:13">
      <c r="I97" s="128" t="s">
        <v>2550</v>
      </c>
      <c r="J97" s="128" t="s">
        <v>3285</v>
      </c>
      <c r="K97" s="128" t="s">
        <v>3007</v>
      </c>
      <c r="L97" s="128">
        <v>7832</v>
      </c>
      <c r="M97" s="128" t="s">
        <v>3111</v>
      </c>
    </row>
    <row r="98" spans="9:13">
      <c r="I98" s="115" t="s">
        <v>2764</v>
      </c>
      <c r="J98" s="115" t="s">
        <v>3318</v>
      </c>
      <c r="K98" s="115" t="s">
        <v>2394</v>
      </c>
      <c r="L98" s="115">
        <v>5496</v>
      </c>
      <c r="M98" s="115" t="s">
        <v>3246</v>
      </c>
    </row>
    <row r="99" spans="9:13">
      <c r="I99" s="123" t="s">
        <v>2387</v>
      </c>
      <c r="J99" s="123" t="s">
        <v>3256</v>
      </c>
      <c r="K99" s="123" t="s">
        <v>222</v>
      </c>
      <c r="L99" s="123">
        <v>6457</v>
      </c>
      <c r="M99" s="123" t="s">
        <v>2108</v>
      </c>
    </row>
  </sheetData>
  <autoFilter ref="A2:G89">
    <extLst/>
  </autoFilter>
  <mergeCells count="2">
    <mergeCell ref="A1:B1"/>
    <mergeCell ref="N3:N10"/>
  </mergeCells>
  <pageMargins left="0.7" right="0.7" top="0.75" bottom="0.75" header="0.3" footer="0.3"/>
  <pageSetup paperSize="9" orientation="portrait"/>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H73"/>
  <sheetViews>
    <sheetView zoomScale="90" zoomScaleNormal="90" workbookViewId="0">
      <selection activeCell="B66" sqref="B66"/>
    </sheetView>
  </sheetViews>
  <sheetFormatPr defaultColWidth="9.10869565217391" defaultRowHeight="14.4" outlineLevelCol="7"/>
  <cols>
    <col min="1" max="1" width="9" style="78" customWidth="1"/>
    <col min="2" max="2" width="60.4420289855072" style="78" customWidth="1"/>
    <col min="3" max="3" width="35.7753623188406" style="78" customWidth="1"/>
    <col min="4" max="4" width="25.7753623188406" style="78" customWidth="1"/>
    <col min="5" max="5" width="9.88405797101449" style="78" customWidth="1"/>
    <col min="6" max="6" width="42.4420289855072" style="78" customWidth="1"/>
    <col min="7" max="7" width="60.3333333333333" style="78" customWidth="1"/>
    <col min="8" max="257" width="9.10869565217391" style="78"/>
    <col min="258" max="258" width="9" style="78" customWidth="1"/>
    <col min="259" max="259" width="47.8840579710145" style="78" customWidth="1"/>
    <col min="260" max="260" width="13.6666666666667" style="78" customWidth="1"/>
    <col min="261" max="261" width="9.33333333333333" style="78" customWidth="1"/>
    <col min="262" max="262" width="27.1086956521739" style="78" customWidth="1"/>
    <col min="263" max="263" width="60.3333333333333" style="78" customWidth="1"/>
    <col min="264" max="513" width="9.10869565217391" style="78"/>
    <col min="514" max="514" width="9" style="78" customWidth="1"/>
    <col min="515" max="515" width="47.8840579710145" style="78" customWidth="1"/>
    <col min="516" max="516" width="13.6666666666667" style="78" customWidth="1"/>
    <col min="517" max="517" width="9.33333333333333" style="78" customWidth="1"/>
    <col min="518" max="518" width="27.1086956521739" style="78" customWidth="1"/>
    <col min="519" max="519" width="60.3333333333333" style="78" customWidth="1"/>
    <col min="520" max="769" width="9.10869565217391" style="78"/>
    <col min="770" max="770" width="9" style="78" customWidth="1"/>
    <col min="771" max="771" width="47.8840579710145" style="78" customWidth="1"/>
    <col min="772" max="772" width="13.6666666666667" style="78" customWidth="1"/>
    <col min="773" max="773" width="9.33333333333333" style="78" customWidth="1"/>
    <col min="774" max="774" width="27.1086956521739" style="78" customWidth="1"/>
    <col min="775" max="775" width="60.3333333333333" style="78" customWidth="1"/>
    <col min="776" max="1025" width="9.10869565217391" style="78"/>
    <col min="1026" max="1026" width="9" style="78" customWidth="1"/>
    <col min="1027" max="1027" width="47.8840579710145" style="78" customWidth="1"/>
    <col min="1028" max="1028" width="13.6666666666667" style="78" customWidth="1"/>
    <col min="1029" max="1029" width="9.33333333333333" style="78" customWidth="1"/>
    <col min="1030" max="1030" width="27.1086956521739" style="78" customWidth="1"/>
    <col min="1031" max="1031" width="60.3333333333333" style="78" customWidth="1"/>
    <col min="1032" max="1281" width="9.10869565217391" style="78"/>
    <col min="1282" max="1282" width="9" style="78" customWidth="1"/>
    <col min="1283" max="1283" width="47.8840579710145" style="78" customWidth="1"/>
    <col min="1284" max="1284" width="13.6666666666667" style="78" customWidth="1"/>
    <col min="1285" max="1285" width="9.33333333333333" style="78" customWidth="1"/>
    <col min="1286" max="1286" width="27.1086956521739" style="78" customWidth="1"/>
    <col min="1287" max="1287" width="60.3333333333333" style="78" customWidth="1"/>
    <col min="1288" max="1537" width="9.10869565217391" style="78"/>
    <col min="1538" max="1538" width="9" style="78" customWidth="1"/>
    <col min="1539" max="1539" width="47.8840579710145" style="78" customWidth="1"/>
    <col min="1540" max="1540" width="13.6666666666667" style="78" customWidth="1"/>
    <col min="1541" max="1541" width="9.33333333333333" style="78" customWidth="1"/>
    <col min="1542" max="1542" width="27.1086956521739" style="78" customWidth="1"/>
    <col min="1543" max="1543" width="60.3333333333333" style="78" customWidth="1"/>
    <col min="1544" max="1793" width="9.10869565217391" style="78"/>
    <col min="1794" max="1794" width="9" style="78" customWidth="1"/>
    <col min="1795" max="1795" width="47.8840579710145" style="78" customWidth="1"/>
    <col min="1796" max="1796" width="13.6666666666667" style="78" customWidth="1"/>
    <col min="1797" max="1797" width="9.33333333333333" style="78" customWidth="1"/>
    <col min="1798" max="1798" width="27.1086956521739" style="78" customWidth="1"/>
    <col min="1799" max="1799" width="60.3333333333333" style="78" customWidth="1"/>
    <col min="1800" max="2049" width="9.10869565217391" style="78"/>
    <col min="2050" max="2050" width="9" style="78" customWidth="1"/>
    <col min="2051" max="2051" width="47.8840579710145" style="78" customWidth="1"/>
    <col min="2052" max="2052" width="13.6666666666667" style="78" customWidth="1"/>
    <col min="2053" max="2053" width="9.33333333333333" style="78" customWidth="1"/>
    <col min="2054" max="2054" width="27.1086956521739" style="78" customWidth="1"/>
    <col min="2055" max="2055" width="60.3333333333333" style="78" customWidth="1"/>
    <col min="2056" max="2305" width="9.10869565217391" style="78"/>
    <col min="2306" max="2306" width="9" style="78" customWidth="1"/>
    <col min="2307" max="2307" width="47.8840579710145" style="78" customWidth="1"/>
    <col min="2308" max="2308" width="13.6666666666667" style="78" customWidth="1"/>
    <col min="2309" max="2309" width="9.33333333333333" style="78" customWidth="1"/>
    <col min="2310" max="2310" width="27.1086956521739" style="78" customWidth="1"/>
    <col min="2311" max="2311" width="60.3333333333333" style="78" customWidth="1"/>
    <col min="2312" max="2561" width="9.10869565217391" style="78"/>
    <col min="2562" max="2562" width="9" style="78" customWidth="1"/>
    <col min="2563" max="2563" width="47.8840579710145" style="78" customWidth="1"/>
    <col min="2564" max="2564" width="13.6666666666667" style="78" customWidth="1"/>
    <col min="2565" max="2565" width="9.33333333333333" style="78" customWidth="1"/>
    <col min="2566" max="2566" width="27.1086956521739" style="78" customWidth="1"/>
    <col min="2567" max="2567" width="60.3333333333333" style="78" customWidth="1"/>
    <col min="2568" max="2817" width="9.10869565217391" style="78"/>
    <col min="2818" max="2818" width="9" style="78" customWidth="1"/>
    <col min="2819" max="2819" width="47.8840579710145" style="78" customWidth="1"/>
    <col min="2820" max="2820" width="13.6666666666667" style="78" customWidth="1"/>
    <col min="2821" max="2821" width="9.33333333333333" style="78" customWidth="1"/>
    <col min="2822" max="2822" width="27.1086956521739" style="78" customWidth="1"/>
    <col min="2823" max="2823" width="60.3333333333333" style="78" customWidth="1"/>
    <col min="2824" max="3073" width="9.10869565217391" style="78"/>
    <col min="3074" max="3074" width="9" style="78" customWidth="1"/>
    <col min="3075" max="3075" width="47.8840579710145" style="78" customWidth="1"/>
    <col min="3076" max="3076" width="13.6666666666667" style="78" customWidth="1"/>
    <col min="3077" max="3077" width="9.33333333333333" style="78" customWidth="1"/>
    <col min="3078" max="3078" width="27.1086956521739" style="78" customWidth="1"/>
    <col min="3079" max="3079" width="60.3333333333333" style="78" customWidth="1"/>
    <col min="3080" max="3329" width="9.10869565217391" style="78"/>
    <col min="3330" max="3330" width="9" style="78" customWidth="1"/>
    <col min="3331" max="3331" width="47.8840579710145" style="78" customWidth="1"/>
    <col min="3332" max="3332" width="13.6666666666667" style="78" customWidth="1"/>
    <col min="3333" max="3333" width="9.33333333333333" style="78" customWidth="1"/>
    <col min="3334" max="3334" width="27.1086956521739" style="78" customWidth="1"/>
    <col min="3335" max="3335" width="60.3333333333333" style="78" customWidth="1"/>
    <col min="3336" max="3585" width="9.10869565217391" style="78"/>
    <col min="3586" max="3586" width="9" style="78" customWidth="1"/>
    <col min="3587" max="3587" width="47.8840579710145" style="78" customWidth="1"/>
    <col min="3588" max="3588" width="13.6666666666667" style="78" customWidth="1"/>
    <col min="3589" max="3589" width="9.33333333333333" style="78" customWidth="1"/>
    <col min="3590" max="3590" width="27.1086956521739" style="78" customWidth="1"/>
    <col min="3591" max="3591" width="60.3333333333333" style="78" customWidth="1"/>
    <col min="3592" max="3841" width="9.10869565217391" style="78"/>
    <col min="3842" max="3842" width="9" style="78" customWidth="1"/>
    <col min="3843" max="3843" width="47.8840579710145" style="78" customWidth="1"/>
    <col min="3844" max="3844" width="13.6666666666667" style="78" customWidth="1"/>
    <col min="3845" max="3845" width="9.33333333333333" style="78" customWidth="1"/>
    <col min="3846" max="3846" width="27.1086956521739" style="78" customWidth="1"/>
    <col min="3847" max="3847" width="60.3333333333333" style="78" customWidth="1"/>
    <col min="3848" max="4097" width="9.10869565217391" style="78"/>
    <col min="4098" max="4098" width="9" style="78" customWidth="1"/>
    <col min="4099" max="4099" width="47.8840579710145" style="78" customWidth="1"/>
    <col min="4100" max="4100" width="13.6666666666667" style="78" customWidth="1"/>
    <col min="4101" max="4101" width="9.33333333333333" style="78" customWidth="1"/>
    <col min="4102" max="4102" width="27.1086956521739" style="78" customWidth="1"/>
    <col min="4103" max="4103" width="60.3333333333333" style="78" customWidth="1"/>
    <col min="4104" max="4353" width="9.10869565217391" style="78"/>
    <col min="4354" max="4354" width="9" style="78" customWidth="1"/>
    <col min="4355" max="4355" width="47.8840579710145" style="78" customWidth="1"/>
    <col min="4356" max="4356" width="13.6666666666667" style="78" customWidth="1"/>
    <col min="4357" max="4357" width="9.33333333333333" style="78" customWidth="1"/>
    <col min="4358" max="4358" width="27.1086956521739" style="78" customWidth="1"/>
    <col min="4359" max="4359" width="60.3333333333333" style="78" customWidth="1"/>
    <col min="4360" max="4609" width="9.10869565217391" style="78"/>
    <col min="4610" max="4610" width="9" style="78" customWidth="1"/>
    <col min="4611" max="4611" width="47.8840579710145" style="78" customWidth="1"/>
    <col min="4612" max="4612" width="13.6666666666667" style="78" customWidth="1"/>
    <col min="4613" max="4613" width="9.33333333333333" style="78" customWidth="1"/>
    <col min="4614" max="4614" width="27.1086956521739" style="78" customWidth="1"/>
    <col min="4615" max="4615" width="60.3333333333333" style="78" customWidth="1"/>
    <col min="4616" max="4865" width="9.10869565217391" style="78"/>
    <col min="4866" max="4866" width="9" style="78" customWidth="1"/>
    <col min="4867" max="4867" width="47.8840579710145" style="78" customWidth="1"/>
    <col min="4868" max="4868" width="13.6666666666667" style="78" customWidth="1"/>
    <col min="4869" max="4869" width="9.33333333333333" style="78" customWidth="1"/>
    <col min="4870" max="4870" width="27.1086956521739" style="78" customWidth="1"/>
    <col min="4871" max="4871" width="60.3333333333333" style="78" customWidth="1"/>
    <col min="4872" max="5121" width="9.10869565217391" style="78"/>
    <col min="5122" max="5122" width="9" style="78" customWidth="1"/>
    <col min="5123" max="5123" width="47.8840579710145" style="78" customWidth="1"/>
    <col min="5124" max="5124" width="13.6666666666667" style="78" customWidth="1"/>
    <col min="5125" max="5125" width="9.33333333333333" style="78" customWidth="1"/>
    <col min="5126" max="5126" width="27.1086956521739" style="78" customWidth="1"/>
    <col min="5127" max="5127" width="60.3333333333333" style="78" customWidth="1"/>
    <col min="5128" max="5377" width="9.10869565217391" style="78"/>
    <col min="5378" max="5378" width="9" style="78" customWidth="1"/>
    <col min="5379" max="5379" width="47.8840579710145" style="78" customWidth="1"/>
    <col min="5380" max="5380" width="13.6666666666667" style="78" customWidth="1"/>
    <col min="5381" max="5381" width="9.33333333333333" style="78" customWidth="1"/>
    <col min="5382" max="5382" width="27.1086956521739" style="78" customWidth="1"/>
    <col min="5383" max="5383" width="60.3333333333333" style="78" customWidth="1"/>
    <col min="5384" max="5633" width="9.10869565217391" style="78"/>
    <col min="5634" max="5634" width="9" style="78" customWidth="1"/>
    <col min="5635" max="5635" width="47.8840579710145" style="78" customWidth="1"/>
    <col min="5636" max="5636" width="13.6666666666667" style="78" customWidth="1"/>
    <col min="5637" max="5637" width="9.33333333333333" style="78" customWidth="1"/>
    <col min="5638" max="5638" width="27.1086956521739" style="78" customWidth="1"/>
    <col min="5639" max="5639" width="60.3333333333333" style="78" customWidth="1"/>
    <col min="5640" max="5889" width="9.10869565217391" style="78"/>
    <col min="5890" max="5890" width="9" style="78" customWidth="1"/>
    <col min="5891" max="5891" width="47.8840579710145" style="78" customWidth="1"/>
    <col min="5892" max="5892" width="13.6666666666667" style="78" customWidth="1"/>
    <col min="5893" max="5893" width="9.33333333333333" style="78" customWidth="1"/>
    <col min="5894" max="5894" width="27.1086956521739" style="78" customWidth="1"/>
    <col min="5895" max="5895" width="60.3333333333333" style="78" customWidth="1"/>
    <col min="5896" max="6145" width="9.10869565217391" style="78"/>
    <col min="6146" max="6146" width="9" style="78" customWidth="1"/>
    <col min="6147" max="6147" width="47.8840579710145" style="78" customWidth="1"/>
    <col min="6148" max="6148" width="13.6666666666667" style="78" customWidth="1"/>
    <col min="6149" max="6149" width="9.33333333333333" style="78" customWidth="1"/>
    <col min="6150" max="6150" width="27.1086956521739" style="78" customWidth="1"/>
    <col min="6151" max="6151" width="60.3333333333333" style="78" customWidth="1"/>
    <col min="6152" max="6401" width="9.10869565217391" style="78"/>
    <col min="6402" max="6402" width="9" style="78" customWidth="1"/>
    <col min="6403" max="6403" width="47.8840579710145" style="78" customWidth="1"/>
    <col min="6404" max="6404" width="13.6666666666667" style="78" customWidth="1"/>
    <col min="6405" max="6405" width="9.33333333333333" style="78" customWidth="1"/>
    <col min="6406" max="6406" width="27.1086956521739" style="78" customWidth="1"/>
    <col min="6407" max="6407" width="60.3333333333333" style="78" customWidth="1"/>
    <col min="6408" max="6657" width="9.10869565217391" style="78"/>
    <col min="6658" max="6658" width="9" style="78" customWidth="1"/>
    <col min="6659" max="6659" width="47.8840579710145" style="78" customWidth="1"/>
    <col min="6660" max="6660" width="13.6666666666667" style="78" customWidth="1"/>
    <col min="6661" max="6661" width="9.33333333333333" style="78" customWidth="1"/>
    <col min="6662" max="6662" width="27.1086956521739" style="78" customWidth="1"/>
    <col min="6663" max="6663" width="60.3333333333333" style="78" customWidth="1"/>
    <col min="6664" max="6913" width="9.10869565217391" style="78"/>
    <col min="6914" max="6914" width="9" style="78" customWidth="1"/>
    <col min="6915" max="6915" width="47.8840579710145" style="78" customWidth="1"/>
    <col min="6916" max="6916" width="13.6666666666667" style="78" customWidth="1"/>
    <col min="6917" max="6917" width="9.33333333333333" style="78" customWidth="1"/>
    <col min="6918" max="6918" width="27.1086956521739" style="78" customWidth="1"/>
    <col min="6919" max="6919" width="60.3333333333333" style="78" customWidth="1"/>
    <col min="6920" max="7169" width="9.10869565217391" style="78"/>
    <col min="7170" max="7170" width="9" style="78" customWidth="1"/>
    <col min="7171" max="7171" width="47.8840579710145" style="78" customWidth="1"/>
    <col min="7172" max="7172" width="13.6666666666667" style="78" customWidth="1"/>
    <col min="7173" max="7173" width="9.33333333333333" style="78" customWidth="1"/>
    <col min="7174" max="7174" width="27.1086956521739" style="78" customWidth="1"/>
    <col min="7175" max="7175" width="60.3333333333333" style="78" customWidth="1"/>
    <col min="7176" max="7425" width="9.10869565217391" style="78"/>
    <col min="7426" max="7426" width="9" style="78" customWidth="1"/>
    <col min="7427" max="7427" width="47.8840579710145" style="78" customWidth="1"/>
    <col min="7428" max="7428" width="13.6666666666667" style="78" customWidth="1"/>
    <col min="7429" max="7429" width="9.33333333333333" style="78" customWidth="1"/>
    <col min="7430" max="7430" width="27.1086956521739" style="78" customWidth="1"/>
    <col min="7431" max="7431" width="60.3333333333333" style="78" customWidth="1"/>
    <col min="7432" max="7681" width="9.10869565217391" style="78"/>
    <col min="7682" max="7682" width="9" style="78" customWidth="1"/>
    <col min="7683" max="7683" width="47.8840579710145" style="78" customWidth="1"/>
    <col min="7684" max="7684" width="13.6666666666667" style="78" customWidth="1"/>
    <col min="7685" max="7685" width="9.33333333333333" style="78" customWidth="1"/>
    <col min="7686" max="7686" width="27.1086956521739" style="78" customWidth="1"/>
    <col min="7687" max="7687" width="60.3333333333333" style="78" customWidth="1"/>
    <col min="7688" max="7937" width="9.10869565217391" style="78"/>
    <col min="7938" max="7938" width="9" style="78" customWidth="1"/>
    <col min="7939" max="7939" width="47.8840579710145" style="78" customWidth="1"/>
    <col min="7940" max="7940" width="13.6666666666667" style="78" customWidth="1"/>
    <col min="7941" max="7941" width="9.33333333333333" style="78" customWidth="1"/>
    <col min="7942" max="7942" width="27.1086956521739" style="78" customWidth="1"/>
    <col min="7943" max="7943" width="60.3333333333333" style="78" customWidth="1"/>
    <col min="7944" max="8193" width="9.10869565217391" style="78"/>
    <col min="8194" max="8194" width="9" style="78" customWidth="1"/>
    <col min="8195" max="8195" width="47.8840579710145" style="78" customWidth="1"/>
    <col min="8196" max="8196" width="13.6666666666667" style="78" customWidth="1"/>
    <col min="8197" max="8197" width="9.33333333333333" style="78" customWidth="1"/>
    <col min="8198" max="8198" width="27.1086956521739" style="78" customWidth="1"/>
    <col min="8199" max="8199" width="60.3333333333333" style="78" customWidth="1"/>
    <col min="8200" max="8449" width="9.10869565217391" style="78"/>
    <col min="8450" max="8450" width="9" style="78" customWidth="1"/>
    <col min="8451" max="8451" width="47.8840579710145" style="78" customWidth="1"/>
    <col min="8452" max="8452" width="13.6666666666667" style="78" customWidth="1"/>
    <col min="8453" max="8453" width="9.33333333333333" style="78" customWidth="1"/>
    <col min="8454" max="8454" width="27.1086956521739" style="78" customWidth="1"/>
    <col min="8455" max="8455" width="60.3333333333333" style="78" customWidth="1"/>
    <col min="8456" max="8705" width="9.10869565217391" style="78"/>
    <col min="8706" max="8706" width="9" style="78" customWidth="1"/>
    <col min="8707" max="8707" width="47.8840579710145" style="78" customWidth="1"/>
    <col min="8708" max="8708" width="13.6666666666667" style="78" customWidth="1"/>
    <col min="8709" max="8709" width="9.33333333333333" style="78" customWidth="1"/>
    <col min="8710" max="8710" width="27.1086956521739" style="78" customWidth="1"/>
    <col min="8711" max="8711" width="60.3333333333333" style="78" customWidth="1"/>
    <col min="8712" max="8961" width="9.10869565217391" style="78"/>
    <col min="8962" max="8962" width="9" style="78" customWidth="1"/>
    <col min="8963" max="8963" width="47.8840579710145" style="78" customWidth="1"/>
    <col min="8964" max="8964" width="13.6666666666667" style="78" customWidth="1"/>
    <col min="8965" max="8965" width="9.33333333333333" style="78" customWidth="1"/>
    <col min="8966" max="8966" width="27.1086956521739" style="78" customWidth="1"/>
    <col min="8967" max="8967" width="60.3333333333333" style="78" customWidth="1"/>
    <col min="8968" max="9217" width="9.10869565217391" style="78"/>
    <col min="9218" max="9218" width="9" style="78" customWidth="1"/>
    <col min="9219" max="9219" width="47.8840579710145" style="78" customWidth="1"/>
    <col min="9220" max="9220" width="13.6666666666667" style="78" customWidth="1"/>
    <col min="9221" max="9221" width="9.33333333333333" style="78" customWidth="1"/>
    <col min="9222" max="9222" width="27.1086956521739" style="78" customWidth="1"/>
    <col min="9223" max="9223" width="60.3333333333333" style="78" customWidth="1"/>
    <col min="9224" max="9473" width="9.10869565217391" style="78"/>
    <col min="9474" max="9474" width="9" style="78" customWidth="1"/>
    <col min="9475" max="9475" width="47.8840579710145" style="78" customWidth="1"/>
    <col min="9476" max="9476" width="13.6666666666667" style="78" customWidth="1"/>
    <col min="9477" max="9477" width="9.33333333333333" style="78" customWidth="1"/>
    <col min="9478" max="9478" width="27.1086956521739" style="78" customWidth="1"/>
    <col min="9479" max="9479" width="60.3333333333333" style="78" customWidth="1"/>
    <col min="9480" max="9729" width="9.10869565217391" style="78"/>
    <col min="9730" max="9730" width="9" style="78" customWidth="1"/>
    <col min="9731" max="9731" width="47.8840579710145" style="78" customWidth="1"/>
    <col min="9732" max="9732" width="13.6666666666667" style="78" customWidth="1"/>
    <col min="9733" max="9733" width="9.33333333333333" style="78" customWidth="1"/>
    <col min="9734" max="9734" width="27.1086956521739" style="78" customWidth="1"/>
    <col min="9735" max="9735" width="60.3333333333333" style="78" customWidth="1"/>
    <col min="9736" max="9985" width="9.10869565217391" style="78"/>
    <col min="9986" max="9986" width="9" style="78" customWidth="1"/>
    <col min="9987" max="9987" width="47.8840579710145" style="78" customWidth="1"/>
    <col min="9988" max="9988" width="13.6666666666667" style="78" customWidth="1"/>
    <col min="9989" max="9989" width="9.33333333333333" style="78" customWidth="1"/>
    <col min="9990" max="9990" width="27.1086956521739" style="78" customWidth="1"/>
    <col min="9991" max="9991" width="60.3333333333333" style="78" customWidth="1"/>
    <col min="9992" max="10241" width="9.10869565217391" style="78"/>
    <col min="10242" max="10242" width="9" style="78" customWidth="1"/>
    <col min="10243" max="10243" width="47.8840579710145" style="78" customWidth="1"/>
    <col min="10244" max="10244" width="13.6666666666667" style="78" customWidth="1"/>
    <col min="10245" max="10245" width="9.33333333333333" style="78" customWidth="1"/>
    <col min="10246" max="10246" width="27.1086956521739" style="78" customWidth="1"/>
    <col min="10247" max="10247" width="60.3333333333333" style="78" customWidth="1"/>
    <col min="10248" max="10497" width="9.10869565217391" style="78"/>
    <col min="10498" max="10498" width="9" style="78" customWidth="1"/>
    <col min="10499" max="10499" width="47.8840579710145" style="78" customWidth="1"/>
    <col min="10500" max="10500" width="13.6666666666667" style="78" customWidth="1"/>
    <col min="10501" max="10501" width="9.33333333333333" style="78" customWidth="1"/>
    <col min="10502" max="10502" width="27.1086956521739" style="78" customWidth="1"/>
    <col min="10503" max="10503" width="60.3333333333333" style="78" customWidth="1"/>
    <col min="10504" max="10753" width="9.10869565217391" style="78"/>
    <col min="10754" max="10754" width="9" style="78" customWidth="1"/>
    <col min="10755" max="10755" width="47.8840579710145" style="78" customWidth="1"/>
    <col min="10756" max="10756" width="13.6666666666667" style="78" customWidth="1"/>
    <col min="10757" max="10757" width="9.33333333333333" style="78" customWidth="1"/>
    <col min="10758" max="10758" width="27.1086956521739" style="78" customWidth="1"/>
    <col min="10759" max="10759" width="60.3333333333333" style="78" customWidth="1"/>
    <col min="10760" max="11009" width="9.10869565217391" style="78"/>
    <col min="11010" max="11010" width="9" style="78" customWidth="1"/>
    <col min="11011" max="11011" width="47.8840579710145" style="78" customWidth="1"/>
    <col min="11012" max="11012" width="13.6666666666667" style="78" customWidth="1"/>
    <col min="11013" max="11013" width="9.33333333333333" style="78" customWidth="1"/>
    <col min="11014" max="11014" width="27.1086956521739" style="78" customWidth="1"/>
    <col min="11015" max="11015" width="60.3333333333333" style="78" customWidth="1"/>
    <col min="11016" max="11265" width="9.10869565217391" style="78"/>
    <col min="11266" max="11266" width="9" style="78" customWidth="1"/>
    <col min="11267" max="11267" width="47.8840579710145" style="78" customWidth="1"/>
    <col min="11268" max="11268" width="13.6666666666667" style="78" customWidth="1"/>
    <col min="11269" max="11269" width="9.33333333333333" style="78" customWidth="1"/>
    <col min="11270" max="11270" width="27.1086956521739" style="78" customWidth="1"/>
    <col min="11271" max="11271" width="60.3333333333333" style="78" customWidth="1"/>
    <col min="11272" max="11521" width="9.10869565217391" style="78"/>
    <col min="11522" max="11522" width="9" style="78" customWidth="1"/>
    <col min="11523" max="11523" width="47.8840579710145" style="78" customWidth="1"/>
    <col min="11524" max="11524" width="13.6666666666667" style="78" customWidth="1"/>
    <col min="11525" max="11525" width="9.33333333333333" style="78" customWidth="1"/>
    <col min="11526" max="11526" width="27.1086956521739" style="78" customWidth="1"/>
    <col min="11527" max="11527" width="60.3333333333333" style="78" customWidth="1"/>
    <col min="11528" max="11777" width="9.10869565217391" style="78"/>
    <col min="11778" max="11778" width="9" style="78" customWidth="1"/>
    <col min="11779" max="11779" width="47.8840579710145" style="78" customWidth="1"/>
    <col min="11780" max="11780" width="13.6666666666667" style="78" customWidth="1"/>
    <col min="11781" max="11781" width="9.33333333333333" style="78" customWidth="1"/>
    <col min="11782" max="11782" width="27.1086956521739" style="78" customWidth="1"/>
    <col min="11783" max="11783" width="60.3333333333333" style="78" customWidth="1"/>
    <col min="11784" max="12033" width="9.10869565217391" style="78"/>
    <col min="12034" max="12034" width="9" style="78" customWidth="1"/>
    <col min="12035" max="12035" width="47.8840579710145" style="78" customWidth="1"/>
    <col min="12036" max="12036" width="13.6666666666667" style="78" customWidth="1"/>
    <col min="12037" max="12037" width="9.33333333333333" style="78" customWidth="1"/>
    <col min="12038" max="12038" width="27.1086956521739" style="78" customWidth="1"/>
    <col min="12039" max="12039" width="60.3333333333333" style="78" customWidth="1"/>
    <col min="12040" max="12289" width="9.10869565217391" style="78"/>
    <col min="12290" max="12290" width="9" style="78" customWidth="1"/>
    <col min="12291" max="12291" width="47.8840579710145" style="78" customWidth="1"/>
    <col min="12292" max="12292" width="13.6666666666667" style="78" customWidth="1"/>
    <col min="12293" max="12293" width="9.33333333333333" style="78" customWidth="1"/>
    <col min="12294" max="12294" width="27.1086956521739" style="78" customWidth="1"/>
    <col min="12295" max="12295" width="60.3333333333333" style="78" customWidth="1"/>
    <col min="12296" max="12545" width="9.10869565217391" style="78"/>
    <col min="12546" max="12546" width="9" style="78" customWidth="1"/>
    <col min="12547" max="12547" width="47.8840579710145" style="78" customWidth="1"/>
    <col min="12548" max="12548" width="13.6666666666667" style="78" customWidth="1"/>
    <col min="12549" max="12549" width="9.33333333333333" style="78" customWidth="1"/>
    <col min="12550" max="12550" width="27.1086956521739" style="78" customWidth="1"/>
    <col min="12551" max="12551" width="60.3333333333333" style="78" customWidth="1"/>
    <col min="12552" max="12801" width="9.10869565217391" style="78"/>
    <col min="12802" max="12802" width="9" style="78" customWidth="1"/>
    <col min="12803" max="12803" width="47.8840579710145" style="78" customWidth="1"/>
    <col min="12804" max="12804" width="13.6666666666667" style="78" customWidth="1"/>
    <col min="12805" max="12805" width="9.33333333333333" style="78" customWidth="1"/>
    <col min="12806" max="12806" width="27.1086956521739" style="78" customWidth="1"/>
    <col min="12807" max="12807" width="60.3333333333333" style="78" customWidth="1"/>
    <col min="12808" max="13057" width="9.10869565217391" style="78"/>
    <col min="13058" max="13058" width="9" style="78" customWidth="1"/>
    <col min="13059" max="13059" width="47.8840579710145" style="78" customWidth="1"/>
    <col min="13060" max="13060" width="13.6666666666667" style="78" customWidth="1"/>
    <col min="13061" max="13061" width="9.33333333333333" style="78" customWidth="1"/>
    <col min="13062" max="13062" width="27.1086956521739" style="78" customWidth="1"/>
    <col min="13063" max="13063" width="60.3333333333333" style="78" customWidth="1"/>
    <col min="13064" max="13313" width="9.10869565217391" style="78"/>
    <col min="13314" max="13314" width="9" style="78" customWidth="1"/>
    <col min="13315" max="13315" width="47.8840579710145" style="78" customWidth="1"/>
    <col min="13316" max="13316" width="13.6666666666667" style="78" customWidth="1"/>
    <col min="13317" max="13317" width="9.33333333333333" style="78" customWidth="1"/>
    <col min="13318" max="13318" width="27.1086956521739" style="78" customWidth="1"/>
    <col min="13319" max="13319" width="60.3333333333333" style="78" customWidth="1"/>
    <col min="13320" max="13569" width="9.10869565217391" style="78"/>
    <col min="13570" max="13570" width="9" style="78" customWidth="1"/>
    <col min="13571" max="13571" width="47.8840579710145" style="78" customWidth="1"/>
    <col min="13572" max="13572" width="13.6666666666667" style="78" customWidth="1"/>
    <col min="13573" max="13573" width="9.33333333333333" style="78" customWidth="1"/>
    <col min="13574" max="13574" width="27.1086956521739" style="78" customWidth="1"/>
    <col min="13575" max="13575" width="60.3333333333333" style="78" customWidth="1"/>
    <col min="13576" max="13825" width="9.10869565217391" style="78"/>
    <col min="13826" max="13826" width="9" style="78" customWidth="1"/>
    <col min="13827" max="13827" width="47.8840579710145" style="78" customWidth="1"/>
    <col min="13828" max="13828" width="13.6666666666667" style="78" customWidth="1"/>
    <col min="13829" max="13829" width="9.33333333333333" style="78" customWidth="1"/>
    <col min="13830" max="13830" width="27.1086956521739" style="78" customWidth="1"/>
    <col min="13831" max="13831" width="60.3333333333333" style="78" customWidth="1"/>
    <col min="13832" max="14081" width="9.10869565217391" style="78"/>
    <col min="14082" max="14082" width="9" style="78" customWidth="1"/>
    <col min="14083" max="14083" width="47.8840579710145" style="78" customWidth="1"/>
    <col min="14084" max="14084" width="13.6666666666667" style="78" customWidth="1"/>
    <col min="14085" max="14085" width="9.33333333333333" style="78" customWidth="1"/>
    <col min="14086" max="14086" width="27.1086956521739" style="78" customWidth="1"/>
    <col min="14087" max="14087" width="60.3333333333333" style="78" customWidth="1"/>
    <col min="14088" max="14337" width="9.10869565217391" style="78"/>
    <col min="14338" max="14338" width="9" style="78" customWidth="1"/>
    <col min="14339" max="14339" width="47.8840579710145" style="78" customWidth="1"/>
    <col min="14340" max="14340" width="13.6666666666667" style="78" customWidth="1"/>
    <col min="14341" max="14341" width="9.33333333333333" style="78" customWidth="1"/>
    <col min="14342" max="14342" width="27.1086956521739" style="78" customWidth="1"/>
    <col min="14343" max="14343" width="60.3333333333333" style="78" customWidth="1"/>
    <col min="14344" max="14593" width="9.10869565217391" style="78"/>
    <col min="14594" max="14594" width="9" style="78" customWidth="1"/>
    <col min="14595" max="14595" width="47.8840579710145" style="78" customWidth="1"/>
    <col min="14596" max="14596" width="13.6666666666667" style="78" customWidth="1"/>
    <col min="14597" max="14597" width="9.33333333333333" style="78" customWidth="1"/>
    <col min="14598" max="14598" width="27.1086956521739" style="78" customWidth="1"/>
    <col min="14599" max="14599" width="60.3333333333333" style="78" customWidth="1"/>
    <col min="14600" max="14849" width="9.10869565217391" style="78"/>
    <col min="14850" max="14850" width="9" style="78" customWidth="1"/>
    <col min="14851" max="14851" width="47.8840579710145" style="78" customWidth="1"/>
    <col min="14852" max="14852" width="13.6666666666667" style="78" customWidth="1"/>
    <col min="14853" max="14853" width="9.33333333333333" style="78" customWidth="1"/>
    <col min="14854" max="14854" width="27.1086956521739" style="78" customWidth="1"/>
    <col min="14855" max="14855" width="60.3333333333333" style="78" customWidth="1"/>
    <col min="14856" max="15105" width="9.10869565217391" style="78"/>
    <col min="15106" max="15106" width="9" style="78" customWidth="1"/>
    <col min="15107" max="15107" width="47.8840579710145" style="78" customWidth="1"/>
    <col min="15108" max="15108" width="13.6666666666667" style="78" customWidth="1"/>
    <col min="15109" max="15109" width="9.33333333333333" style="78" customWidth="1"/>
    <col min="15110" max="15110" width="27.1086956521739" style="78" customWidth="1"/>
    <col min="15111" max="15111" width="60.3333333333333" style="78" customWidth="1"/>
    <col min="15112" max="15361" width="9.10869565217391" style="78"/>
    <col min="15362" max="15362" width="9" style="78" customWidth="1"/>
    <col min="15363" max="15363" width="47.8840579710145" style="78" customWidth="1"/>
    <col min="15364" max="15364" width="13.6666666666667" style="78" customWidth="1"/>
    <col min="15365" max="15365" width="9.33333333333333" style="78" customWidth="1"/>
    <col min="15366" max="15366" width="27.1086956521739" style="78" customWidth="1"/>
    <col min="15367" max="15367" width="60.3333333333333" style="78" customWidth="1"/>
    <col min="15368" max="15617" width="9.10869565217391" style="78"/>
    <col min="15618" max="15618" width="9" style="78" customWidth="1"/>
    <col min="15619" max="15619" width="47.8840579710145" style="78" customWidth="1"/>
    <col min="15620" max="15620" width="13.6666666666667" style="78" customWidth="1"/>
    <col min="15621" max="15621" width="9.33333333333333" style="78" customWidth="1"/>
    <col min="15622" max="15622" width="27.1086956521739" style="78" customWidth="1"/>
    <col min="15623" max="15623" width="60.3333333333333" style="78" customWidth="1"/>
    <col min="15624" max="15873" width="9.10869565217391" style="78"/>
    <col min="15874" max="15874" width="9" style="78" customWidth="1"/>
    <col min="15875" max="15875" width="47.8840579710145" style="78" customWidth="1"/>
    <col min="15876" max="15876" width="13.6666666666667" style="78" customWidth="1"/>
    <col min="15877" max="15877" width="9.33333333333333" style="78" customWidth="1"/>
    <col min="15878" max="15878" width="27.1086956521739" style="78" customWidth="1"/>
    <col min="15879" max="15879" width="60.3333333333333" style="78" customWidth="1"/>
    <col min="15880" max="16129" width="9.10869565217391" style="78"/>
    <col min="16130" max="16130" width="9" style="78" customWidth="1"/>
    <col min="16131" max="16131" width="47.8840579710145" style="78" customWidth="1"/>
    <col min="16132" max="16132" width="13.6666666666667" style="78" customWidth="1"/>
    <col min="16133" max="16133" width="9.33333333333333" style="78" customWidth="1"/>
    <col min="16134" max="16134" width="27.1086956521739" style="78" customWidth="1"/>
    <col min="16135" max="16135" width="60.3333333333333" style="78" customWidth="1"/>
    <col min="16136" max="16384" width="9.10869565217391" style="78"/>
  </cols>
  <sheetData>
    <row r="1" spans="1:7">
      <c r="A1" s="79" t="s">
        <v>63</v>
      </c>
      <c r="B1" s="79" t="s">
        <v>3319</v>
      </c>
      <c r="C1" s="79" t="s">
        <v>3320</v>
      </c>
      <c r="D1" s="79" t="s">
        <v>3321</v>
      </c>
      <c r="E1" s="79" t="s">
        <v>3322</v>
      </c>
      <c r="F1" s="79" t="s">
        <v>3323</v>
      </c>
      <c r="G1" s="79" t="s">
        <v>3324</v>
      </c>
    </row>
    <row r="2" s="77" customFormat="1" ht="13.1" spans="1:8">
      <c r="A2" s="80"/>
      <c r="B2" s="80" t="s">
        <v>3325</v>
      </c>
      <c r="C2" s="80"/>
      <c r="D2" s="80" t="s">
        <v>508</v>
      </c>
      <c r="E2" s="80" t="s">
        <v>200</v>
      </c>
      <c r="F2" s="80" t="s">
        <v>3326</v>
      </c>
      <c r="G2" s="80" t="s">
        <v>3327</v>
      </c>
      <c r="H2" s="92" t="s">
        <v>3328</v>
      </c>
    </row>
    <row r="3" spans="1:7">
      <c r="A3" s="81" t="s">
        <v>3329</v>
      </c>
      <c r="B3" s="82"/>
      <c r="C3" s="82"/>
      <c r="D3" s="82"/>
      <c r="E3" s="82"/>
      <c r="F3" s="82"/>
      <c r="G3" s="93"/>
    </row>
    <row r="4" spans="1:7">
      <c r="A4" s="1413" t="s">
        <v>90</v>
      </c>
      <c r="B4" t="s">
        <v>3330</v>
      </c>
      <c r="C4" s="84" t="s">
        <v>3331</v>
      </c>
      <c r="D4" s="85" t="s">
        <v>1888</v>
      </c>
      <c r="E4" s="1414" t="s">
        <v>3332</v>
      </c>
      <c r="F4" s="1414" t="s">
        <v>3333</v>
      </c>
      <c r="G4" s="1414" t="s">
        <v>3334</v>
      </c>
    </row>
    <row r="5" spans="1:7">
      <c r="A5" s="1413" t="s">
        <v>110</v>
      </c>
      <c r="B5" t="s">
        <v>3330</v>
      </c>
      <c r="C5" s="84" t="s">
        <v>3331</v>
      </c>
      <c r="D5" s="86" t="s">
        <v>1888</v>
      </c>
      <c r="E5" s="1414" t="s">
        <v>3332</v>
      </c>
      <c r="F5" s="1414" t="s">
        <v>3333</v>
      </c>
      <c r="G5" s="1414" t="s">
        <v>3334</v>
      </c>
    </row>
    <row r="6" spans="1:7">
      <c r="A6" s="1413" t="s">
        <v>110</v>
      </c>
      <c r="B6" s="85" t="s">
        <v>3335</v>
      </c>
      <c r="C6" s="84" t="s">
        <v>3331</v>
      </c>
      <c r="D6" s="86" t="s">
        <v>1888</v>
      </c>
      <c r="E6" s="1414" t="s">
        <v>3336</v>
      </c>
      <c r="F6" s="1414" t="s">
        <v>3337</v>
      </c>
      <c r="G6" s="1414" t="s">
        <v>3338</v>
      </c>
    </row>
    <row r="7" spans="1:7">
      <c r="A7" s="1413" t="s">
        <v>110</v>
      </c>
      <c r="B7" s="85" t="s">
        <v>3339</v>
      </c>
      <c r="C7" s="84" t="s">
        <v>3331</v>
      </c>
      <c r="D7" s="86" t="s">
        <v>1888</v>
      </c>
      <c r="E7" s="1414" t="s">
        <v>3340</v>
      </c>
      <c r="F7" s="1414" t="s">
        <v>3341</v>
      </c>
      <c r="G7" s="1414" t="s">
        <v>3342</v>
      </c>
    </row>
    <row r="8" spans="1:7">
      <c r="A8" s="1413" t="s">
        <v>94</v>
      </c>
      <c r="B8" s="85" t="s">
        <v>3343</v>
      </c>
      <c r="C8" s="84" t="s">
        <v>3331</v>
      </c>
      <c r="D8" s="86" t="s">
        <v>1888</v>
      </c>
      <c r="E8" s="1414" t="s">
        <v>3344</v>
      </c>
      <c r="F8" s="1414" t="s">
        <v>3345</v>
      </c>
      <c r="G8" s="1414" t="s">
        <v>3346</v>
      </c>
    </row>
    <row r="9" spans="1:7">
      <c r="A9" s="1413" t="s">
        <v>98</v>
      </c>
      <c r="B9" s="85" t="s">
        <v>3347</v>
      </c>
      <c r="C9" s="84" t="s">
        <v>3331</v>
      </c>
      <c r="D9" s="86" t="s">
        <v>1888</v>
      </c>
      <c r="E9" s="1414" t="s">
        <v>3348</v>
      </c>
      <c r="F9" s="1414" t="s">
        <v>3349</v>
      </c>
      <c r="G9" s="1414" t="s">
        <v>3350</v>
      </c>
    </row>
    <row r="10" spans="1:7">
      <c r="A10" s="1413" t="s">
        <v>102</v>
      </c>
      <c r="B10" s="85" t="s">
        <v>3351</v>
      </c>
      <c r="C10" s="84" t="s">
        <v>3331</v>
      </c>
      <c r="D10" s="86" t="s">
        <v>1888</v>
      </c>
      <c r="E10" s="1414" t="s">
        <v>3352</v>
      </c>
      <c r="F10" s="1414" t="s">
        <v>3353</v>
      </c>
      <c r="G10" s="1414" t="s">
        <v>3354</v>
      </c>
    </row>
    <row r="11" spans="1:7">
      <c r="A11" s="1413" t="s">
        <v>122</v>
      </c>
      <c r="B11" s="85" t="s">
        <v>3355</v>
      </c>
      <c r="C11" s="84" t="s">
        <v>3331</v>
      </c>
      <c r="D11" s="86" t="s">
        <v>1888</v>
      </c>
      <c r="E11" s="1414" t="s">
        <v>3356</v>
      </c>
      <c r="F11" s="1414" t="s">
        <v>3357</v>
      </c>
      <c r="G11" s="1414" t="s">
        <v>3358</v>
      </c>
    </row>
    <row r="12" spans="1:7">
      <c r="A12" s="1413" t="s">
        <v>149</v>
      </c>
      <c r="B12" s="85" t="s">
        <v>3359</v>
      </c>
      <c r="C12" s="84" t="s">
        <v>3331</v>
      </c>
      <c r="D12" s="86" t="s">
        <v>1888</v>
      </c>
      <c r="E12" s="1414" t="s">
        <v>3360</v>
      </c>
      <c r="F12" s="1414" t="s">
        <v>3361</v>
      </c>
      <c r="G12" s="1414" t="s">
        <v>3362</v>
      </c>
    </row>
    <row r="13" spans="1:7">
      <c r="A13" s="1415" t="s">
        <v>149</v>
      </c>
      <c r="B13" s="88" t="s">
        <v>3359</v>
      </c>
      <c r="C13" s="89" t="s">
        <v>454</v>
      </c>
      <c r="D13" s="90" t="s">
        <v>1888</v>
      </c>
      <c r="E13" s="1416" t="s">
        <v>3360</v>
      </c>
      <c r="F13" s="1416" t="s">
        <v>3361</v>
      </c>
      <c r="G13" s="1416" t="s">
        <v>150</v>
      </c>
    </row>
    <row r="14" spans="1:7">
      <c r="A14" s="1413" t="s">
        <v>153</v>
      </c>
      <c r="B14" s="85" t="s">
        <v>3363</v>
      </c>
      <c r="C14" s="84" t="s">
        <v>3331</v>
      </c>
      <c r="D14" s="86" t="s">
        <v>1888</v>
      </c>
      <c r="E14" s="1414" t="s">
        <v>3364</v>
      </c>
      <c r="F14" s="1414" t="s">
        <v>3365</v>
      </c>
      <c r="G14" s="1414" t="s">
        <v>3366</v>
      </c>
    </row>
    <row r="15" spans="1:7">
      <c r="A15" s="1413" t="s">
        <v>129</v>
      </c>
      <c r="B15" s="85" t="s">
        <v>3367</v>
      </c>
      <c r="C15" s="84" t="s">
        <v>3331</v>
      </c>
      <c r="D15" s="86" t="s">
        <v>1888</v>
      </c>
      <c r="E15" s="1414" t="s">
        <v>3368</v>
      </c>
      <c r="F15" s="1414" t="s">
        <v>3369</v>
      </c>
      <c r="G15" s="1414" t="s">
        <v>3370</v>
      </c>
    </row>
    <row r="16" spans="1:7">
      <c r="A16" s="1415" t="s">
        <v>129</v>
      </c>
      <c r="B16" s="88" t="s">
        <v>3367</v>
      </c>
      <c r="C16" s="89" t="s">
        <v>439</v>
      </c>
      <c r="D16" s="90" t="s">
        <v>1888</v>
      </c>
      <c r="E16" s="1416" t="s">
        <v>3368</v>
      </c>
      <c r="F16" s="1416" t="s">
        <v>3369</v>
      </c>
      <c r="G16" s="1416" t="s">
        <v>130</v>
      </c>
    </row>
    <row r="17" spans="1:7">
      <c r="A17" s="1413" t="s">
        <v>133</v>
      </c>
      <c r="B17" s="85" t="s">
        <v>3367</v>
      </c>
      <c r="C17" s="84" t="s">
        <v>3331</v>
      </c>
      <c r="D17" s="86" t="s">
        <v>1888</v>
      </c>
      <c r="E17" s="1414" t="s">
        <v>3368</v>
      </c>
      <c r="F17" s="1414" t="s">
        <v>3371</v>
      </c>
      <c r="G17" s="1414" t="s">
        <v>3372</v>
      </c>
    </row>
    <row r="18" spans="1:7">
      <c r="A18" s="1415" t="s">
        <v>133</v>
      </c>
      <c r="B18" s="88" t="s">
        <v>3367</v>
      </c>
      <c r="C18" s="89" t="s">
        <v>439</v>
      </c>
      <c r="D18" s="90" t="s">
        <v>1888</v>
      </c>
      <c r="E18" s="1416" t="s">
        <v>3368</v>
      </c>
      <c r="F18" s="1416" t="s">
        <v>3371</v>
      </c>
      <c r="G18" s="1416" t="s">
        <v>134</v>
      </c>
    </row>
    <row r="19" spans="1:7">
      <c r="A19" s="1413" t="s">
        <v>84</v>
      </c>
      <c r="B19" s="85" t="s">
        <v>3330</v>
      </c>
      <c r="C19" s="84" t="s">
        <v>3331</v>
      </c>
      <c r="D19" s="86" t="s">
        <v>1888</v>
      </c>
      <c r="E19" s="1414" t="s">
        <v>3332</v>
      </c>
      <c r="F19" s="1414" t="s">
        <v>3373</v>
      </c>
      <c r="G19" s="1414" t="s">
        <v>3374</v>
      </c>
    </row>
    <row r="20" spans="1:7">
      <c r="A20" s="1413" t="s">
        <v>106</v>
      </c>
      <c r="B20" s="85" t="s">
        <v>3330</v>
      </c>
      <c r="C20" s="84" t="s">
        <v>3331</v>
      </c>
      <c r="D20" s="86" t="s">
        <v>1888</v>
      </c>
      <c r="E20" s="1414" t="s">
        <v>3332</v>
      </c>
      <c r="F20" s="1414" t="s">
        <v>3373</v>
      </c>
      <c r="G20" s="1414" t="s">
        <v>3374</v>
      </c>
    </row>
    <row r="21" spans="1:7">
      <c r="A21" s="1413" t="s">
        <v>114</v>
      </c>
      <c r="B21" s="85" t="s">
        <v>3330</v>
      </c>
      <c r="C21" s="84" t="s">
        <v>3331</v>
      </c>
      <c r="D21" s="86" t="s">
        <v>1888</v>
      </c>
      <c r="E21" s="1414" t="s">
        <v>3332</v>
      </c>
      <c r="F21" s="1414" t="s">
        <v>3373</v>
      </c>
      <c r="G21" s="1414" t="s">
        <v>3374</v>
      </c>
    </row>
    <row r="22" spans="1:7">
      <c r="A22" s="1413" t="s">
        <v>118</v>
      </c>
      <c r="B22" s="85" t="s">
        <v>3330</v>
      </c>
      <c r="C22" s="84" t="s">
        <v>3331</v>
      </c>
      <c r="D22" s="86" t="s">
        <v>1888</v>
      </c>
      <c r="E22" s="1414" t="s">
        <v>3332</v>
      </c>
      <c r="F22" s="1414" t="s">
        <v>3373</v>
      </c>
      <c r="G22" s="1414" t="s">
        <v>3375</v>
      </c>
    </row>
    <row r="23" spans="1:7">
      <c r="A23" s="1413" t="s">
        <v>126</v>
      </c>
      <c r="B23" s="85" t="s">
        <v>3330</v>
      </c>
      <c r="C23" s="84" t="s">
        <v>3331</v>
      </c>
      <c r="D23" s="86" t="s">
        <v>1888</v>
      </c>
      <c r="E23" s="1414" t="s">
        <v>3332</v>
      </c>
      <c r="F23" s="1414" t="s">
        <v>3373</v>
      </c>
      <c r="G23" s="1414" t="s">
        <v>3374</v>
      </c>
    </row>
    <row r="24" spans="1:7">
      <c r="A24" s="1413" t="s">
        <v>157</v>
      </c>
      <c r="B24" s="85" t="s">
        <v>3330</v>
      </c>
      <c r="C24" s="84" t="s">
        <v>3331</v>
      </c>
      <c r="D24" s="86" t="s">
        <v>1888</v>
      </c>
      <c r="E24" s="1414" t="s">
        <v>3332</v>
      </c>
      <c r="F24" s="1414" t="s">
        <v>3373</v>
      </c>
      <c r="G24" s="1414" t="s">
        <v>3374</v>
      </c>
    </row>
    <row r="25" spans="1:7">
      <c r="A25" s="1413" t="s">
        <v>145</v>
      </c>
      <c r="B25" s="85" t="s">
        <v>3376</v>
      </c>
      <c r="C25" s="84" t="s">
        <v>424</v>
      </c>
      <c r="D25" s="86" t="s">
        <v>1888</v>
      </c>
      <c r="E25" s="1414" t="s">
        <v>3377</v>
      </c>
      <c r="F25" s="1414" t="s">
        <v>3378</v>
      </c>
      <c r="G25" s="1414" t="s">
        <v>3379</v>
      </c>
    </row>
    <row r="26" spans="1:7">
      <c r="A26" s="1413" t="s">
        <v>141</v>
      </c>
      <c r="B26" s="85" t="s">
        <v>3330</v>
      </c>
      <c r="C26" s="84" t="s">
        <v>570</v>
      </c>
      <c r="D26" s="86" t="s">
        <v>1888</v>
      </c>
      <c r="E26" s="1414" t="s">
        <v>3332</v>
      </c>
      <c r="F26" s="1414" t="s">
        <v>3380</v>
      </c>
      <c r="G26" s="1414" t="s">
        <v>3381</v>
      </c>
    </row>
    <row r="30" spans="1:7">
      <c r="A30" s="91" t="s">
        <v>3382</v>
      </c>
      <c r="B30"/>
      <c r="C30"/>
      <c r="D30"/>
      <c r="E30"/>
      <c r="F30"/>
      <c r="G30"/>
    </row>
    <row r="31" spans="1:7">
      <c r="A31" s="78" t="s">
        <v>3331</v>
      </c>
      <c r="B31"/>
      <c r="C31"/>
      <c r="D31"/>
      <c r="E31"/>
      <c r="F31"/>
      <c r="G31"/>
    </row>
    <row r="32" spans="1:7">
      <c r="A32"/>
      <c r="B32" s="78" t="s">
        <v>3383</v>
      </c>
      <c r="C32" s="78" t="s">
        <v>3384</v>
      </c>
      <c r="D32"/>
      <c r="E32"/>
      <c r="F32"/>
      <c r="G32"/>
    </row>
    <row r="33" spans="2:5">
      <c r="B33" s="78" t="s">
        <v>3385</v>
      </c>
      <c r="C33" s="78" t="s">
        <v>3386</v>
      </c>
      <c r="D33"/>
      <c r="E33"/>
    </row>
    <row r="34" spans="2:5">
      <c r="B34" s="78" t="s">
        <v>3387</v>
      </c>
      <c r="C34" s="78" t="s">
        <v>3388</v>
      </c>
      <c r="D34"/>
      <c r="E34"/>
    </row>
    <row r="35" spans="2:5">
      <c r="B35" s="78" t="s">
        <v>3389</v>
      </c>
      <c r="C35" s="78" t="s">
        <v>3390</v>
      </c>
      <c r="D35"/>
      <c r="E35"/>
    </row>
    <row r="36" spans="2:5">
      <c r="B36" s="78" t="s">
        <v>3391</v>
      </c>
      <c r="C36" s="78" t="s">
        <v>3392</v>
      </c>
      <c r="D36"/>
      <c r="E36"/>
    </row>
    <row r="37" spans="2:5">
      <c r="B37" s="78" t="s">
        <v>3393</v>
      </c>
      <c r="C37" s="78" t="s">
        <v>3394</v>
      </c>
      <c r="D37"/>
      <c r="E37"/>
    </row>
    <row r="38" spans="2:5">
      <c r="B38" s="78" t="s">
        <v>3395</v>
      </c>
      <c r="C38" s="78" t="s">
        <v>3396</v>
      </c>
      <c r="D38"/>
      <c r="E38"/>
    </row>
    <row r="39" spans="2:5">
      <c r="B39" s="78" t="s">
        <v>3397</v>
      </c>
      <c r="C39" s="78" t="s">
        <v>3398</v>
      </c>
      <c r="D39"/>
      <c r="E39"/>
    </row>
    <row r="40" spans="2:5">
      <c r="B40" s="78" t="s">
        <v>3399</v>
      </c>
      <c r="C40" s="78" t="s">
        <v>3400</v>
      </c>
      <c r="D40"/>
      <c r="E40"/>
    </row>
    <row r="41" spans="2:5">
      <c r="B41" s="78" t="s">
        <v>3401</v>
      </c>
      <c r="C41" s="78" t="s">
        <v>3402</v>
      </c>
      <c r="D41"/>
      <c r="E41"/>
    </row>
    <row r="42" spans="2:5">
      <c r="B42"/>
      <c r="C42" s="78" t="s">
        <v>3403</v>
      </c>
      <c r="D42"/>
      <c r="E42" s="78" t="s">
        <v>3384</v>
      </c>
    </row>
    <row r="43" spans="2:5">
      <c r="B43"/>
      <c r="C43" s="78" t="s">
        <v>3404</v>
      </c>
      <c r="D43"/>
      <c r="E43" s="78" t="s">
        <v>3405</v>
      </c>
    </row>
    <row r="44" spans="2:5">
      <c r="B44"/>
      <c r="C44" s="78" t="s">
        <v>3406</v>
      </c>
      <c r="D44"/>
      <c r="E44" s="78" t="s">
        <v>3407</v>
      </c>
    </row>
    <row r="45" spans="2:5">
      <c r="B45" s="78" t="s">
        <v>3408</v>
      </c>
      <c r="C45" s="78" t="s">
        <v>3409</v>
      </c>
      <c r="D45"/>
      <c r="E45"/>
    </row>
    <row r="46" spans="2:5">
      <c r="B46" s="78" t="s">
        <v>3410</v>
      </c>
      <c r="C46" s="78" t="s">
        <v>3409</v>
      </c>
      <c r="D46"/>
      <c r="E46"/>
    </row>
    <row r="47" spans="2:5">
      <c r="B47" s="78" t="s">
        <v>3411</v>
      </c>
      <c r="C47" s="78" t="s">
        <v>3409</v>
      </c>
      <c r="D47"/>
      <c r="E47"/>
    </row>
    <row r="48" spans="2:5">
      <c r="B48" s="78" t="s">
        <v>3412</v>
      </c>
      <c r="C48" s="78" t="s">
        <v>3409</v>
      </c>
      <c r="D48"/>
      <c r="E48"/>
    </row>
    <row r="49" spans="1:3">
      <c r="A49"/>
      <c r="B49" s="78" t="s">
        <v>3413</v>
      </c>
      <c r="C49" s="78" t="s">
        <v>3409</v>
      </c>
    </row>
    <row r="50" spans="1:3">
      <c r="A50"/>
      <c r="B50" s="78" t="s">
        <v>3414</v>
      </c>
      <c r="C50" s="78" t="s">
        <v>3409</v>
      </c>
    </row>
    <row r="54" spans="1:3">
      <c r="A54" s="78" t="s">
        <v>439</v>
      </c>
      <c r="B54"/>
      <c r="C54"/>
    </row>
    <row r="55" spans="1:3">
      <c r="A55"/>
      <c r="B55" s="78" t="s">
        <v>3415</v>
      </c>
      <c r="C55" s="78" t="s">
        <v>3416</v>
      </c>
    </row>
    <row r="56" spans="1:3">
      <c r="A56"/>
      <c r="B56" s="78" t="s">
        <v>3417</v>
      </c>
      <c r="C56" s="78" t="s">
        <v>3418</v>
      </c>
    </row>
    <row r="60" spans="1:3">
      <c r="A60" s="78" t="s">
        <v>454</v>
      </c>
      <c r="B60"/>
      <c r="C60"/>
    </row>
    <row r="61" spans="1:3">
      <c r="A61"/>
      <c r="B61" s="78" t="s">
        <v>3419</v>
      </c>
      <c r="C61" s="78" t="s">
        <v>3420</v>
      </c>
    </row>
    <row r="64" spans="1:3">
      <c r="A64" s="78" t="s">
        <v>424</v>
      </c>
      <c r="B64"/>
      <c r="C64"/>
    </row>
    <row r="65" spans="1:5">
      <c r="A65"/>
      <c r="B65" s="78" t="s">
        <v>3421</v>
      </c>
      <c r="C65" s="78" t="s">
        <v>3422</v>
      </c>
      <c r="D65"/>
      <c r="E65"/>
    </row>
    <row r="68" spans="1:5">
      <c r="A68" s="78" t="s">
        <v>308</v>
      </c>
      <c r="B68"/>
      <c r="C68"/>
      <c r="D68"/>
      <c r="E68"/>
    </row>
    <row r="69" spans="1:5">
      <c r="A69"/>
      <c r="B69" s="78" t="s">
        <v>3423</v>
      </c>
      <c r="C69" s="78" t="s">
        <v>3424</v>
      </c>
      <c r="D69"/>
      <c r="E69"/>
    </row>
    <row r="72" spans="1:5">
      <c r="A72" s="96" t="s">
        <v>3425</v>
      </c>
      <c r="B72" s="96"/>
      <c r="C72" s="96"/>
      <c r="D72" s="96"/>
      <c r="E72" s="96"/>
    </row>
    <row r="73" spans="1:5">
      <c r="A73" s="96"/>
      <c r="B73" s="96" t="s">
        <v>3426</v>
      </c>
      <c r="C73" s="96" t="s">
        <v>3427</v>
      </c>
      <c r="D73" s="96"/>
      <c r="E73" s="96"/>
    </row>
  </sheetData>
  <mergeCells count="1">
    <mergeCell ref="A3:G3"/>
  </mergeCells>
  <pageMargins left="0.75" right="0.75" top="1" bottom="1" header="0.5" footer="0.5"/>
  <pageSetup paperSize="9"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B1:L147"/>
  <sheetViews>
    <sheetView zoomScale="70" zoomScaleNormal="70" topLeftCell="A10" workbookViewId="0">
      <selection activeCell="G58" sqref="G58"/>
    </sheetView>
  </sheetViews>
  <sheetFormatPr defaultColWidth="9" defaultRowHeight="13.1"/>
  <cols>
    <col min="1" max="1" width="8.88405797101449" style="1"/>
    <col min="2" max="2" width="28.1086956521739" style="1" customWidth="1"/>
    <col min="3" max="3" width="17.4420289855072" style="1" customWidth="1"/>
    <col min="4" max="4" width="13.5579710144928" style="1" customWidth="1"/>
    <col min="5" max="6" width="8.88405797101449" style="1"/>
    <col min="7" max="7" width="13.8840579710145" style="1" customWidth="1"/>
    <col min="8" max="8" width="43.7753623188406" style="1" customWidth="1"/>
    <col min="9" max="9" width="28.5579710144928" style="1" customWidth="1"/>
    <col min="10" max="10" width="17.4420289855072" style="1" customWidth="1"/>
    <col min="11" max="11" width="14.3333333333333" style="1" customWidth="1"/>
    <col min="12" max="12" width="13.6666666666667" style="1" customWidth="1"/>
    <col min="13" max="257" width="8.88405797101449" style="1"/>
    <col min="258" max="258" width="28.1086956521739" style="1" customWidth="1"/>
    <col min="259" max="259" width="17.4420289855072" style="1" customWidth="1"/>
    <col min="260" max="260" width="13.5579710144928" style="1" customWidth="1"/>
    <col min="261" max="262" width="8.88405797101449" style="1"/>
    <col min="263" max="263" width="13.8840579710145" style="1" customWidth="1"/>
    <col min="264" max="264" width="36.1086956521739" style="1" customWidth="1"/>
    <col min="265" max="265" width="14.6666666666667" style="1" customWidth="1"/>
    <col min="266" max="266" width="14" style="1" customWidth="1"/>
    <col min="267" max="267" width="8.88405797101449" style="1"/>
    <col min="268" max="268" width="13.6666666666667" style="1" customWidth="1"/>
    <col min="269" max="513" width="8.88405797101449" style="1"/>
    <col min="514" max="514" width="28.1086956521739" style="1" customWidth="1"/>
    <col min="515" max="515" width="17.4420289855072" style="1" customWidth="1"/>
    <col min="516" max="516" width="13.5579710144928" style="1" customWidth="1"/>
    <col min="517" max="518" width="8.88405797101449" style="1"/>
    <col min="519" max="519" width="13.8840579710145" style="1" customWidth="1"/>
    <col min="520" max="520" width="36.1086956521739" style="1" customWidth="1"/>
    <col min="521" max="521" width="14.6666666666667" style="1" customWidth="1"/>
    <col min="522" max="522" width="14" style="1" customWidth="1"/>
    <col min="523" max="523" width="8.88405797101449" style="1"/>
    <col min="524" max="524" width="13.6666666666667" style="1" customWidth="1"/>
    <col min="525" max="769" width="8.88405797101449" style="1"/>
    <col min="770" max="770" width="28.1086956521739" style="1" customWidth="1"/>
    <col min="771" max="771" width="17.4420289855072" style="1" customWidth="1"/>
    <col min="772" max="772" width="13.5579710144928" style="1" customWidth="1"/>
    <col min="773" max="774" width="8.88405797101449" style="1"/>
    <col min="775" max="775" width="13.8840579710145" style="1" customWidth="1"/>
    <col min="776" max="776" width="36.1086956521739" style="1" customWidth="1"/>
    <col min="777" max="777" width="14.6666666666667" style="1" customWidth="1"/>
    <col min="778" max="778" width="14" style="1" customWidth="1"/>
    <col min="779" max="779" width="8.88405797101449" style="1"/>
    <col min="780" max="780" width="13.6666666666667" style="1" customWidth="1"/>
    <col min="781" max="1025" width="8.88405797101449" style="1"/>
    <col min="1026" max="1026" width="28.1086956521739" style="1" customWidth="1"/>
    <col min="1027" max="1027" width="17.4420289855072" style="1" customWidth="1"/>
    <col min="1028" max="1028" width="13.5579710144928" style="1" customWidth="1"/>
    <col min="1029" max="1030" width="8.88405797101449" style="1"/>
    <col min="1031" max="1031" width="13.8840579710145" style="1" customWidth="1"/>
    <col min="1032" max="1032" width="36.1086956521739" style="1" customWidth="1"/>
    <col min="1033" max="1033" width="14.6666666666667" style="1" customWidth="1"/>
    <col min="1034" max="1034" width="14" style="1" customWidth="1"/>
    <col min="1035" max="1035" width="8.88405797101449" style="1"/>
    <col min="1036" max="1036" width="13.6666666666667" style="1" customWidth="1"/>
    <col min="1037" max="1281" width="8.88405797101449" style="1"/>
    <col min="1282" max="1282" width="28.1086956521739" style="1" customWidth="1"/>
    <col min="1283" max="1283" width="17.4420289855072" style="1" customWidth="1"/>
    <col min="1284" max="1284" width="13.5579710144928" style="1" customWidth="1"/>
    <col min="1285" max="1286" width="8.88405797101449" style="1"/>
    <col min="1287" max="1287" width="13.8840579710145" style="1" customWidth="1"/>
    <col min="1288" max="1288" width="36.1086956521739" style="1" customWidth="1"/>
    <col min="1289" max="1289" width="14.6666666666667" style="1" customWidth="1"/>
    <col min="1290" max="1290" width="14" style="1" customWidth="1"/>
    <col min="1291" max="1291" width="8.88405797101449" style="1"/>
    <col min="1292" max="1292" width="13.6666666666667" style="1" customWidth="1"/>
    <col min="1293" max="1537" width="8.88405797101449" style="1"/>
    <col min="1538" max="1538" width="28.1086956521739" style="1" customWidth="1"/>
    <col min="1539" max="1539" width="17.4420289855072" style="1" customWidth="1"/>
    <col min="1540" max="1540" width="13.5579710144928" style="1" customWidth="1"/>
    <col min="1541" max="1542" width="8.88405797101449" style="1"/>
    <col min="1543" max="1543" width="13.8840579710145" style="1" customWidth="1"/>
    <col min="1544" max="1544" width="36.1086956521739" style="1" customWidth="1"/>
    <col min="1545" max="1545" width="14.6666666666667" style="1" customWidth="1"/>
    <col min="1546" max="1546" width="14" style="1" customWidth="1"/>
    <col min="1547" max="1547" width="8.88405797101449" style="1"/>
    <col min="1548" max="1548" width="13.6666666666667" style="1" customWidth="1"/>
    <col min="1549" max="1793" width="8.88405797101449" style="1"/>
    <col min="1794" max="1794" width="28.1086956521739" style="1" customWidth="1"/>
    <col min="1795" max="1795" width="17.4420289855072" style="1" customWidth="1"/>
    <col min="1796" max="1796" width="13.5579710144928" style="1" customWidth="1"/>
    <col min="1797" max="1798" width="8.88405797101449" style="1"/>
    <col min="1799" max="1799" width="13.8840579710145" style="1" customWidth="1"/>
    <col min="1800" max="1800" width="36.1086956521739" style="1" customWidth="1"/>
    <col min="1801" max="1801" width="14.6666666666667" style="1" customWidth="1"/>
    <col min="1802" max="1802" width="14" style="1" customWidth="1"/>
    <col min="1803" max="1803" width="8.88405797101449" style="1"/>
    <col min="1804" max="1804" width="13.6666666666667" style="1" customWidth="1"/>
    <col min="1805" max="2049" width="8.88405797101449" style="1"/>
    <col min="2050" max="2050" width="28.1086956521739" style="1" customWidth="1"/>
    <col min="2051" max="2051" width="17.4420289855072" style="1" customWidth="1"/>
    <col min="2052" max="2052" width="13.5579710144928" style="1" customWidth="1"/>
    <col min="2053" max="2054" width="8.88405797101449" style="1"/>
    <col min="2055" max="2055" width="13.8840579710145" style="1" customWidth="1"/>
    <col min="2056" max="2056" width="36.1086956521739" style="1" customWidth="1"/>
    <col min="2057" max="2057" width="14.6666666666667" style="1" customWidth="1"/>
    <col min="2058" max="2058" width="14" style="1" customWidth="1"/>
    <col min="2059" max="2059" width="8.88405797101449" style="1"/>
    <col min="2060" max="2060" width="13.6666666666667" style="1" customWidth="1"/>
    <col min="2061" max="2305" width="8.88405797101449" style="1"/>
    <col min="2306" max="2306" width="28.1086956521739" style="1" customWidth="1"/>
    <col min="2307" max="2307" width="17.4420289855072" style="1" customWidth="1"/>
    <col min="2308" max="2308" width="13.5579710144928" style="1" customWidth="1"/>
    <col min="2309" max="2310" width="8.88405797101449" style="1"/>
    <col min="2311" max="2311" width="13.8840579710145" style="1" customWidth="1"/>
    <col min="2312" max="2312" width="36.1086956521739" style="1" customWidth="1"/>
    <col min="2313" max="2313" width="14.6666666666667" style="1" customWidth="1"/>
    <col min="2314" max="2314" width="14" style="1" customWidth="1"/>
    <col min="2315" max="2315" width="8.88405797101449" style="1"/>
    <col min="2316" max="2316" width="13.6666666666667" style="1" customWidth="1"/>
    <col min="2317" max="2561" width="8.88405797101449" style="1"/>
    <col min="2562" max="2562" width="28.1086956521739" style="1" customWidth="1"/>
    <col min="2563" max="2563" width="17.4420289855072" style="1" customWidth="1"/>
    <col min="2564" max="2564" width="13.5579710144928" style="1" customWidth="1"/>
    <col min="2565" max="2566" width="8.88405797101449" style="1"/>
    <col min="2567" max="2567" width="13.8840579710145" style="1" customWidth="1"/>
    <col min="2568" max="2568" width="36.1086956521739" style="1" customWidth="1"/>
    <col min="2569" max="2569" width="14.6666666666667" style="1" customWidth="1"/>
    <col min="2570" max="2570" width="14" style="1" customWidth="1"/>
    <col min="2571" max="2571" width="8.88405797101449" style="1"/>
    <col min="2572" max="2572" width="13.6666666666667" style="1" customWidth="1"/>
    <col min="2573" max="2817" width="8.88405797101449" style="1"/>
    <col min="2818" max="2818" width="28.1086956521739" style="1" customWidth="1"/>
    <col min="2819" max="2819" width="17.4420289855072" style="1" customWidth="1"/>
    <col min="2820" max="2820" width="13.5579710144928" style="1" customWidth="1"/>
    <col min="2821" max="2822" width="8.88405797101449" style="1"/>
    <col min="2823" max="2823" width="13.8840579710145" style="1" customWidth="1"/>
    <col min="2824" max="2824" width="36.1086956521739" style="1" customWidth="1"/>
    <col min="2825" max="2825" width="14.6666666666667" style="1" customWidth="1"/>
    <col min="2826" max="2826" width="14" style="1" customWidth="1"/>
    <col min="2827" max="2827" width="8.88405797101449" style="1"/>
    <col min="2828" max="2828" width="13.6666666666667" style="1" customWidth="1"/>
    <col min="2829" max="3073" width="8.88405797101449" style="1"/>
    <col min="3074" max="3074" width="28.1086956521739" style="1" customWidth="1"/>
    <col min="3075" max="3075" width="17.4420289855072" style="1" customWidth="1"/>
    <col min="3076" max="3076" width="13.5579710144928" style="1" customWidth="1"/>
    <col min="3077" max="3078" width="8.88405797101449" style="1"/>
    <col min="3079" max="3079" width="13.8840579710145" style="1" customWidth="1"/>
    <col min="3080" max="3080" width="36.1086956521739" style="1" customWidth="1"/>
    <col min="3081" max="3081" width="14.6666666666667" style="1" customWidth="1"/>
    <col min="3082" max="3082" width="14" style="1" customWidth="1"/>
    <col min="3083" max="3083" width="8.88405797101449" style="1"/>
    <col min="3084" max="3084" width="13.6666666666667" style="1" customWidth="1"/>
    <col min="3085" max="3329" width="8.88405797101449" style="1"/>
    <col min="3330" max="3330" width="28.1086956521739" style="1" customWidth="1"/>
    <col min="3331" max="3331" width="17.4420289855072" style="1" customWidth="1"/>
    <col min="3332" max="3332" width="13.5579710144928" style="1" customWidth="1"/>
    <col min="3333" max="3334" width="8.88405797101449" style="1"/>
    <col min="3335" max="3335" width="13.8840579710145" style="1" customWidth="1"/>
    <col min="3336" max="3336" width="36.1086956521739" style="1" customWidth="1"/>
    <col min="3337" max="3337" width="14.6666666666667" style="1" customWidth="1"/>
    <col min="3338" max="3338" width="14" style="1" customWidth="1"/>
    <col min="3339" max="3339" width="8.88405797101449" style="1"/>
    <col min="3340" max="3340" width="13.6666666666667" style="1" customWidth="1"/>
    <col min="3341" max="3585" width="8.88405797101449" style="1"/>
    <col min="3586" max="3586" width="28.1086956521739" style="1" customWidth="1"/>
    <col min="3587" max="3587" width="17.4420289855072" style="1" customWidth="1"/>
    <col min="3588" max="3588" width="13.5579710144928" style="1" customWidth="1"/>
    <col min="3589" max="3590" width="8.88405797101449" style="1"/>
    <col min="3591" max="3591" width="13.8840579710145" style="1" customWidth="1"/>
    <col min="3592" max="3592" width="36.1086956521739" style="1" customWidth="1"/>
    <col min="3593" max="3593" width="14.6666666666667" style="1" customWidth="1"/>
    <col min="3594" max="3594" width="14" style="1" customWidth="1"/>
    <col min="3595" max="3595" width="8.88405797101449" style="1"/>
    <col min="3596" max="3596" width="13.6666666666667" style="1" customWidth="1"/>
    <col min="3597" max="3841" width="8.88405797101449" style="1"/>
    <col min="3842" max="3842" width="28.1086956521739" style="1" customWidth="1"/>
    <col min="3843" max="3843" width="17.4420289855072" style="1" customWidth="1"/>
    <col min="3844" max="3844" width="13.5579710144928" style="1" customWidth="1"/>
    <col min="3845" max="3846" width="8.88405797101449" style="1"/>
    <col min="3847" max="3847" width="13.8840579710145" style="1" customWidth="1"/>
    <col min="3848" max="3848" width="36.1086956521739" style="1" customWidth="1"/>
    <col min="3849" max="3849" width="14.6666666666667" style="1" customWidth="1"/>
    <col min="3850" max="3850" width="14" style="1" customWidth="1"/>
    <col min="3851" max="3851" width="8.88405797101449" style="1"/>
    <col min="3852" max="3852" width="13.6666666666667" style="1" customWidth="1"/>
    <col min="3853" max="4097" width="8.88405797101449" style="1"/>
    <col min="4098" max="4098" width="28.1086956521739" style="1" customWidth="1"/>
    <col min="4099" max="4099" width="17.4420289855072" style="1" customWidth="1"/>
    <col min="4100" max="4100" width="13.5579710144928" style="1" customWidth="1"/>
    <col min="4101" max="4102" width="8.88405797101449" style="1"/>
    <col min="4103" max="4103" width="13.8840579710145" style="1" customWidth="1"/>
    <col min="4104" max="4104" width="36.1086956521739" style="1" customWidth="1"/>
    <col min="4105" max="4105" width="14.6666666666667" style="1" customWidth="1"/>
    <col min="4106" max="4106" width="14" style="1" customWidth="1"/>
    <col min="4107" max="4107" width="8.88405797101449" style="1"/>
    <col min="4108" max="4108" width="13.6666666666667" style="1" customWidth="1"/>
    <col min="4109" max="4353" width="8.88405797101449" style="1"/>
    <col min="4354" max="4354" width="28.1086956521739" style="1" customWidth="1"/>
    <col min="4355" max="4355" width="17.4420289855072" style="1" customWidth="1"/>
    <col min="4356" max="4356" width="13.5579710144928" style="1" customWidth="1"/>
    <col min="4357" max="4358" width="8.88405797101449" style="1"/>
    <col min="4359" max="4359" width="13.8840579710145" style="1" customWidth="1"/>
    <col min="4360" max="4360" width="36.1086956521739" style="1" customWidth="1"/>
    <col min="4361" max="4361" width="14.6666666666667" style="1" customWidth="1"/>
    <col min="4362" max="4362" width="14" style="1" customWidth="1"/>
    <col min="4363" max="4363" width="8.88405797101449" style="1"/>
    <col min="4364" max="4364" width="13.6666666666667" style="1" customWidth="1"/>
    <col min="4365" max="4609" width="8.88405797101449" style="1"/>
    <col min="4610" max="4610" width="28.1086956521739" style="1" customWidth="1"/>
    <col min="4611" max="4611" width="17.4420289855072" style="1" customWidth="1"/>
    <col min="4612" max="4612" width="13.5579710144928" style="1" customWidth="1"/>
    <col min="4613" max="4614" width="8.88405797101449" style="1"/>
    <col min="4615" max="4615" width="13.8840579710145" style="1" customWidth="1"/>
    <col min="4616" max="4616" width="36.1086956521739" style="1" customWidth="1"/>
    <col min="4617" max="4617" width="14.6666666666667" style="1" customWidth="1"/>
    <col min="4618" max="4618" width="14" style="1" customWidth="1"/>
    <col min="4619" max="4619" width="8.88405797101449" style="1"/>
    <col min="4620" max="4620" width="13.6666666666667" style="1" customWidth="1"/>
    <col min="4621" max="4865" width="8.88405797101449" style="1"/>
    <col min="4866" max="4866" width="28.1086956521739" style="1" customWidth="1"/>
    <col min="4867" max="4867" width="17.4420289855072" style="1" customWidth="1"/>
    <col min="4868" max="4868" width="13.5579710144928" style="1" customWidth="1"/>
    <col min="4869" max="4870" width="8.88405797101449" style="1"/>
    <col min="4871" max="4871" width="13.8840579710145" style="1" customWidth="1"/>
    <col min="4872" max="4872" width="36.1086956521739" style="1" customWidth="1"/>
    <col min="4873" max="4873" width="14.6666666666667" style="1" customWidth="1"/>
    <col min="4874" max="4874" width="14" style="1" customWidth="1"/>
    <col min="4875" max="4875" width="8.88405797101449" style="1"/>
    <col min="4876" max="4876" width="13.6666666666667" style="1" customWidth="1"/>
    <col min="4877" max="5121" width="8.88405797101449" style="1"/>
    <col min="5122" max="5122" width="28.1086956521739" style="1" customWidth="1"/>
    <col min="5123" max="5123" width="17.4420289855072" style="1" customWidth="1"/>
    <col min="5124" max="5124" width="13.5579710144928" style="1" customWidth="1"/>
    <col min="5125" max="5126" width="8.88405797101449" style="1"/>
    <col min="5127" max="5127" width="13.8840579710145" style="1" customWidth="1"/>
    <col min="5128" max="5128" width="36.1086956521739" style="1" customWidth="1"/>
    <col min="5129" max="5129" width="14.6666666666667" style="1" customWidth="1"/>
    <col min="5130" max="5130" width="14" style="1" customWidth="1"/>
    <col min="5131" max="5131" width="8.88405797101449" style="1"/>
    <col min="5132" max="5132" width="13.6666666666667" style="1" customWidth="1"/>
    <col min="5133" max="5377" width="8.88405797101449" style="1"/>
    <col min="5378" max="5378" width="28.1086956521739" style="1" customWidth="1"/>
    <col min="5379" max="5379" width="17.4420289855072" style="1" customWidth="1"/>
    <col min="5380" max="5380" width="13.5579710144928" style="1" customWidth="1"/>
    <col min="5381" max="5382" width="8.88405797101449" style="1"/>
    <col min="5383" max="5383" width="13.8840579710145" style="1" customWidth="1"/>
    <col min="5384" max="5384" width="36.1086956521739" style="1" customWidth="1"/>
    <col min="5385" max="5385" width="14.6666666666667" style="1" customWidth="1"/>
    <col min="5386" max="5386" width="14" style="1" customWidth="1"/>
    <col min="5387" max="5387" width="8.88405797101449" style="1"/>
    <col min="5388" max="5388" width="13.6666666666667" style="1" customWidth="1"/>
    <col min="5389" max="5633" width="8.88405797101449" style="1"/>
    <col min="5634" max="5634" width="28.1086956521739" style="1" customWidth="1"/>
    <col min="5635" max="5635" width="17.4420289855072" style="1" customWidth="1"/>
    <col min="5636" max="5636" width="13.5579710144928" style="1" customWidth="1"/>
    <col min="5637" max="5638" width="8.88405797101449" style="1"/>
    <col min="5639" max="5639" width="13.8840579710145" style="1" customWidth="1"/>
    <col min="5640" max="5640" width="36.1086956521739" style="1" customWidth="1"/>
    <col min="5641" max="5641" width="14.6666666666667" style="1" customWidth="1"/>
    <col min="5642" max="5642" width="14" style="1" customWidth="1"/>
    <col min="5643" max="5643" width="8.88405797101449" style="1"/>
    <col min="5644" max="5644" width="13.6666666666667" style="1" customWidth="1"/>
    <col min="5645" max="5889" width="8.88405797101449" style="1"/>
    <col min="5890" max="5890" width="28.1086956521739" style="1" customWidth="1"/>
    <col min="5891" max="5891" width="17.4420289855072" style="1" customWidth="1"/>
    <col min="5892" max="5892" width="13.5579710144928" style="1" customWidth="1"/>
    <col min="5893" max="5894" width="8.88405797101449" style="1"/>
    <col min="5895" max="5895" width="13.8840579710145" style="1" customWidth="1"/>
    <col min="5896" max="5896" width="36.1086956521739" style="1" customWidth="1"/>
    <col min="5897" max="5897" width="14.6666666666667" style="1" customWidth="1"/>
    <col min="5898" max="5898" width="14" style="1" customWidth="1"/>
    <col min="5899" max="5899" width="8.88405797101449" style="1"/>
    <col min="5900" max="5900" width="13.6666666666667" style="1" customWidth="1"/>
    <col min="5901" max="6145" width="8.88405797101449" style="1"/>
    <col min="6146" max="6146" width="28.1086956521739" style="1" customWidth="1"/>
    <col min="6147" max="6147" width="17.4420289855072" style="1" customWidth="1"/>
    <col min="6148" max="6148" width="13.5579710144928" style="1" customWidth="1"/>
    <col min="6149" max="6150" width="8.88405797101449" style="1"/>
    <col min="6151" max="6151" width="13.8840579710145" style="1" customWidth="1"/>
    <col min="6152" max="6152" width="36.1086956521739" style="1" customWidth="1"/>
    <col min="6153" max="6153" width="14.6666666666667" style="1" customWidth="1"/>
    <col min="6154" max="6154" width="14" style="1" customWidth="1"/>
    <col min="6155" max="6155" width="8.88405797101449" style="1"/>
    <col min="6156" max="6156" width="13.6666666666667" style="1" customWidth="1"/>
    <col min="6157" max="6401" width="8.88405797101449" style="1"/>
    <col min="6402" max="6402" width="28.1086956521739" style="1" customWidth="1"/>
    <col min="6403" max="6403" width="17.4420289855072" style="1" customWidth="1"/>
    <col min="6404" max="6404" width="13.5579710144928" style="1" customWidth="1"/>
    <col min="6405" max="6406" width="8.88405797101449" style="1"/>
    <col min="6407" max="6407" width="13.8840579710145" style="1" customWidth="1"/>
    <col min="6408" max="6408" width="36.1086956521739" style="1" customWidth="1"/>
    <col min="6409" max="6409" width="14.6666666666667" style="1" customWidth="1"/>
    <col min="6410" max="6410" width="14" style="1" customWidth="1"/>
    <col min="6411" max="6411" width="8.88405797101449" style="1"/>
    <col min="6412" max="6412" width="13.6666666666667" style="1" customWidth="1"/>
    <col min="6413" max="6657" width="8.88405797101449" style="1"/>
    <col min="6658" max="6658" width="28.1086956521739" style="1" customWidth="1"/>
    <col min="6659" max="6659" width="17.4420289855072" style="1" customWidth="1"/>
    <col min="6660" max="6660" width="13.5579710144928" style="1" customWidth="1"/>
    <col min="6661" max="6662" width="8.88405797101449" style="1"/>
    <col min="6663" max="6663" width="13.8840579710145" style="1" customWidth="1"/>
    <col min="6664" max="6664" width="36.1086956521739" style="1" customWidth="1"/>
    <col min="6665" max="6665" width="14.6666666666667" style="1" customWidth="1"/>
    <col min="6666" max="6666" width="14" style="1" customWidth="1"/>
    <col min="6667" max="6667" width="8.88405797101449" style="1"/>
    <col min="6668" max="6668" width="13.6666666666667" style="1" customWidth="1"/>
    <col min="6669" max="6913" width="8.88405797101449" style="1"/>
    <col min="6914" max="6914" width="28.1086956521739" style="1" customWidth="1"/>
    <col min="6915" max="6915" width="17.4420289855072" style="1" customWidth="1"/>
    <col min="6916" max="6916" width="13.5579710144928" style="1" customWidth="1"/>
    <col min="6917" max="6918" width="8.88405797101449" style="1"/>
    <col min="6919" max="6919" width="13.8840579710145" style="1" customWidth="1"/>
    <col min="6920" max="6920" width="36.1086956521739" style="1" customWidth="1"/>
    <col min="6921" max="6921" width="14.6666666666667" style="1" customWidth="1"/>
    <col min="6922" max="6922" width="14" style="1" customWidth="1"/>
    <col min="6923" max="6923" width="8.88405797101449" style="1"/>
    <col min="6924" max="6924" width="13.6666666666667" style="1" customWidth="1"/>
    <col min="6925" max="7169" width="8.88405797101449" style="1"/>
    <col min="7170" max="7170" width="28.1086956521739" style="1" customWidth="1"/>
    <col min="7171" max="7171" width="17.4420289855072" style="1" customWidth="1"/>
    <col min="7172" max="7172" width="13.5579710144928" style="1" customWidth="1"/>
    <col min="7173" max="7174" width="8.88405797101449" style="1"/>
    <col min="7175" max="7175" width="13.8840579710145" style="1" customWidth="1"/>
    <col min="7176" max="7176" width="36.1086956521739" style="1" customWidth="1"/>
    <col min="7177" max="7177" width="14.6666666666667" style="1" customWidth="1"/>
    <col min="7178" max="7178" width="14" style="1" customWidth="1"/>
    <col min="7179" max="7179" width="8.88405797101449" style="1"/>
    <col min="7180" max="7180" width="13.6666666666667" style="1" customWidth="1"/>
    <col min="7181" max="7425" width="8.88405797101449" style="1"/>
    <col min="7426" max="7426" width="28.1086956521739" style="1" customWidth="1"/>
    <col min="7427" max="7427" width="17.4420289855072" style="1" customWidth="1"/>
    <col min="7428" max="7428" width="13.5579710144928" style="1" customWidth="1"/>
    <col min="7429" max="7430" width="8.88405797101449" style="1"/>
    <col min="7431" max="7431" width="13.8840579710145" style="1" customWidth="1"/>
    <col min="7432" max="7432" width="36.1086956521739" style="1" customWidth="1"/>
    <col min="7433" max="7433" width="14.6666666666667" style="1" customWidth="1"/>
    <col min="7434" max="7434" width="14" style="1" customWidth="1"/>
    <col min="7435" max="7435" width="8.88405797101449" style="1"/>
    <col min="7436" max="7436" width="13.6666666666667" style="1" customWidth="1"/>
    <col min="7437" max="7681" width="8.88405797101449" style="1"/>
    <col min="7682" max="7682" width="28.1086956521739" style="1" customWidth="1"/>
    <col min="7683" max="7683" width="17.4420289855072" style="1" customWidth="1"/>
    <col min="7684" max="7684" width="13.5579710144928" style="1" customWidth="1"/>
    <col min="7685" max="7686" width="8.88405797101449" style="1"/>
    <col min="7687" max="7687" width="13.8840579710145" style="1" customWidth="1"/>
    <col min="7688" max="7688" width="36.1086956521739" style="1" customWidth="1"/>
    <col min="7689" max="7689" width="14.6666666666667" style="1" customWidth="1"/>
    <col min="7690" max="7690" width="14" style="1" customWidth="1"/>
    <col min="7691" max="7691" width="8.88405797101449" style="1"/>
    <col min="7692" max="7692" width="13.6666666666667" style="1" customWidth="1"/>
    <col min="7693" max="7937" width="8.88405797101449" style="1"/>
    <col min="7938" max="7938" width="28.1086956521739" style="1" customWidth="1"/>
    <col min="7939" max="7939" width="17.4420289855072" style="1" customWidth="1"/>
    <col min="7940" max="7940" width="13.5579710144928" style="1" customWidth="1"/>
    <col min="7941" max="7942" width="8.88405797101449" style="1"/>
    <col min="7943" max="7943" width="13.8840579710145" style="1" customWidth="1"/>
    <col min="7944" max="7944" width="36.1086956521739" style="1" customWidth="1"/>
    <col min="7945" max="7945" width="14.6666666666667" style="1" customWidth="1"/>
    <col min="7946" max="7946" width="14" style="1" customWidth="1"/>
    <col min="7947" max="7947" width="8.88405797101449" style="1"/>
    <col min="7948" max="7948" width="13.6666666666667" style="1" customWidth="1"/>
    <col min="7949" max="8193" width="8.88405797101449" style="1"/>
    <col min="8194" max="8194" width="28.1086956521739" style="1" customWidth="1"/>
    <col min="8195" max="8195" width="17.4420289855072" style="1" customWidth="1"/>
    <col min="8196" max="8196" width="13.5579710144928" style="1" customWidth="1"/>
    <col min="8197" max="8198" width="8.88405797101449" style="1"/>
    <col min="8199" max="8199" width="13.8840579710145" style="1" customWidth="1"/>
    <col min="8200" max="8200" width="36.1086956521739" style="1" customWidth="1"/>
    <col min="8201" max="8201" width="14.6666666666667" style="1" customWidth="1"/>
    <col min="8202" max="8202" width="14" style="1" customWidth="1"/>
    <col min="8203" max="8203" width="8.88405797101449" style="1"/>
    <col min="8204" max="8204" width="13.6666666666667" style="1" customWidth="1"/>
    <col min="8205" max="8449" width="8.88405797101449" style="1"/>
    <col min="8450" max="8450" width="28.1086956521739" style="1" customWidth="1"/>
    <col min="8451" max="8451" width="17.4420289855072" style="1" customWidth="1"/>
    <col min="8452" max="8452" width="13.5579710144928" style="1" customWidth="1"/>
    <col min="8453" max="8454" width="8.88405797101449" style="1"/>
    <col min="8455" max="8455" width="13.8840579710145" style="1" customWidth="1"/>
    <col min="8456" max="8456" width="36.1086956521739" style="1" customWidth="1"/>
    <col min="8457" max="8457" width="14.6666666666667" style="1" customWidth="1"/>
    <col min="8458" max="8458" width="14" style="1" customWidth="1"/>
    <col min="8459" max="8459" width="8.88405797101449" style="1"/>
    <col min="8460" max="8460" width="13.6666666666667" style="1" customWidth="1"/>
    <col min="8461" max="8705" width="8.88405797101449" style="1"/>
    <col min="8706" max="8706" width="28.1086956521739" style="1" customWidth="1"/>
    <col min="8707" max="8707" width="17.4420289855072" style="1" customWidth="1"/>
    <col min="8708" max="8708" width="13.5579710144928" style="1" customWidth="1"/>
    <col min="8709" max="8710" width="8.88405797101449" style="1"/>
    <col min="8711" max="8711" width="13.8840579710145" style="1" customWidth="1"/>
    <col min="8712" max="8712" width="36.1086956521739" style="1" customWidth="1"/>
    <col min="8713" max="8713" width="14.6666666666667" style="1" customWidth="1"/>
    <col min="8714" max="8714" width="14" style="1" customWidth="1"/>
    <col min="8715" max="8715" width="8.88405797101449" style="1"/>
    <col min="8716" max="8716" width="13.6666666666667" style="1" customWidth="1"/>
    <col min="8717" max="8961" width="8.88405797101449" style="1"/>
    <col min="8962" max="8962" width="28.1086956521739" style="1" customWidth="1"/>
    <col min="8963" max="8963" width="17.4420289855072" style="1" customWidth="1"/>
    <col min="8964" max="8964" width="13.5579710144928" style="1" customWidth="1"/>
    <col min="8965" max="8966" width="8.88405797101449" style="1"/>
    <col min="8967" max="8967" width="13.8840579710145" style="1" customWidth="1"/>
    <col min="8968" max="8968" width="36.1086956521739" style="1" customWidth="1"/>
    <col min="8969" max="8969" width="14.6666666666667" style="1" customWidth="1"/>
    <col min="8970" max="8970" width="14" style="1" customWidth="1"/>
    <col min="8971" max="8971" width="8.88405797101449" style="1"/>
    <col min="8972" max="8972" width="13.6666666666667" style="1" customWidth="1"/>
    <col min="8973" max="9217" width="8.88405797101449" style="1"/>
    <col min="9218" max="9218" width="28.1086956521739" style="1" customWidth="1"/>
    <col min="9219" max="9219" width="17.4420289855072" style="1" customWidth="1"/>
    <col min="9220" max="9220" width="13.5579710144928" style="1" customWidth="1"/>
    <col min="9221" max="9222" width="8.88405797101449" style="1"/>
    <col min="9223" max="9223" width="13.8840579710145" style="1" customWidth="1"/>
    <col min="9224" max="9224" width="36.1086956521739" style="1" customWidth="1"/>
    <col min="9225" max="9225" width="14.6666666666667" style="1" customWidth="1"/>
    <col min="9226" max="9226" width="14" style="1" customWidth="1"/>
    <col min="9227" max="9227" width="8.88405797101449" style="1"/>
    <col min="9228" max="9228" width="13.6666666666667" style="1" customWidth="1"/>
    <col min="9229" max="9473" width="8.88405797101449" style="1"/>
    <col min="9474" max="9474" width="28.1086956521739" style="1" customWidth="1"/>
    <col min="9475" max="9475" width="17.4420289855072" style="1" customWidth="1"/>
    <col min="9476" max="9476" width="13.5579710144928" style="1" customWidth="1"/>
    <col min="9477" max="9478" width="8.88405797101449" style="1"/>
    <col min="9479" max="9479" width="13.8840579710145" style="1" customWidth="1"/>
    <col min="9480" max="9480" width="36.1086956521739" style="1" customWidth="1"/>
    <col min="9481" max="9481" width="14.6666666666667" style="1" customWidth="1"/>
    <col min="9482" max="9482" width="14" style="1" customWidth="1"/>
    <col min="9483" max="9483" width="8.88405797101449" style="1"/>
    <col min="9484" max="9484" width="13.6666666666667" style="1" customWidth="1"/>
    <col min="9485" max="9729" width="8.88405797101449" style="1"/>
    <col min="9730" max="9730" width="28.1086956521739" style="1" customWidth="1"/>
    <col min="9731" max="9731" width="17.4420289855072" style="1" customWidth="1"/>
    <col min="9732" max="9732" width="13.5579710144928" style="1" customWidth="1"/>
    <col min="9733" max="9734" width="8.88405797101449" style="1"/>
    <col min="9735" max="9735" width="13.8840579710145" style="1" customWidth="1"/>
    <col min="9736" max="9736" width="36.1086956521739" style="1" customWidth="1"/>
    <col min="9737" max="9737" width="14.6666666666667" style="1" customWidth="1"/>
    <col min="9738" max="9738" width="14" style="1" customWidth="1"/>
    <col min="9739" max="9739" width="8.88405797101449" style="1"/>
    <col min="9740" max="9740" width="13.6666666666667" style="1" customWidth="1"/>
    <col min="9741" max="9985" width="8.88405797101449" style="1"/>
    <col min="9986" max="9986" width="28.1086956521739" style="1" customWidth="1"/>
    <col min="9987" max="9987" width="17.4420289855072" style="1" customWidth="1"/>
    <col min="9988" max="9988" width="13.5579710144928" style="1" customWidth="1"/>
    <col min="9989" max="9990" width="8.88405797101449" style="1"/>
    <col min="9991" max="9991" width="13.8840579710145" style="1" customWidth="1"/>
    <col min="9992" max="9992" width="36.1086956521739" style="1" customWidth="1"/>
    <col min="9993" max="9993" width="14.6666666666667" style="1" customWidth="1"/>
    <col min="9994" max="9994" width="14" style="1" customWidth="1"/>
    <col min="9995" max="9995" width="8.88405797101449" style="1"/>
    <col min="9996" max="9996" width="13.6666666666667" style="1" customWidth="1"/>
    <col min="9997" max="10241" width="8.88405797101449" style="1"/>
    <col min="10242" max="10242" width="28.1086956521739" style="1" customWidth="1"/>
    <col min="10243" max="10243" width="17.4420289855072" style="1" customWidth="1"/>
    <col min="10244" max="10244" width="13.5579710144928" style="1" customWidth="1"/>
    <col min="10245" max="10246" width="8.88405797101449" style="1"/>
    <col min="10247" max="10247" width="13.8840579710145" style="1" customWidth="1"/>
    <col min="10248" max="10248" width="36.1086956521739" style="1" customWidth="1"/>
    <col min="10249" max="10249" width="14.6666666666667" style="1" customWidth="1"/>
    <col min="10250" max="10250" width="14" style="1" customWidth="1"/>
    <col min="10251" max="10251" width="8.88405797101449" style="1"/>
    <col min="10252" max="10252" width="13.6666666666667" style="1" customWidth="1"/>
    <col min="10253" max="10497" width="8.88405797101449" style="1"/>
    <col min="10498" max="10498" width="28.1086956521739" style="1" customWidth="1"/>
    <col min="10499" max="10499" width="17.4420289855072" style="1" customWidth="1"/>
    <col min="10500" max="10500" width="13.5579710144928" style="1" customWidth="1"/>
    <col min="10501" max="10502" width="8.88405797101449" style="1"/>
    <col min="10503" max="10503" width="13.8840579710145" style="1" customWidth="1"/>
    <col min="10504" max="10504" width="36.1086956521739" style="1" customWidth="1"/>
    <col min="10505" max="10505" width="14.6666666666667" style="1" customWidth="1"/>
    <col min="10506" max="10506" width="14" style="1" customWidth="1"/>
    <col min="10507" max="10507" width="8.88405797101449" style="1"/>
    <col min="10508" max="10508" width="13.6666666666667" style="1" customWidth="1"/>
    <col min="10509" max="10753" width="8.88405797101449" style="1"/>
    <col min="10754" max="10754" width="28.1086956521739" style="1" customWidth="1"/>
    <col min="10755" max="10755" width="17.4420289855072" style="1" customWidth="1"/>
    <col min="10756" max="10756" width="13.5579710144928" style="1" customWidth="1"/>
    <col min="10757" max="10758" width="8.88405797101449" style="1"/>
    <col min="10759" max="10759" width="13.8840579710145" style="1" customWidth="1"/>
    <col min="10760" max="10760" width="36.1086956521739" style="1" customWidth="1"/>
    <col min="10761" max="10761" width="14.6666666666667" style="1" customWidth="1"/>
    <col min="10762" max="10762" width="14" style="1" customWidth="1"/>
    <col min="10763" max="10763" width="8.88405797101449" style="1"/>
    <col min="10764" max="10764" width="13.6666666666667" style="1" customWidth="1"/>
    <col min="10765" max="11009" width="8.88405797101449" style="1"/>
    <col min="11010" max="11010" width="28.1086956521739" style="1" customWidth="1"/>
    <col min="11011" max="11011" width="17.4420289855072" style="1" customWidth="1"/>
    <col min="11012" max="11012" width="13.5579710144928" style="1" customWidth="1"/>
    <col min="11013" max="11014" width="8.88405797101449" style="1"/>
    <col min="11015" max="11015" width="13.8840579710145" style="1" customWidth="1"/>
    <col min="11016" max="11016" width="36.1086956521739" style="1" customWidth="1"/>
    <col min="11017" max="11017" width="14.6666666666667" style="1" customWidth="1"/>
    <col min="11018" max="11018" width="14" style="1" customWidth="1"/>
    <col min="11019" max="11019" width="8.88405797101449" style="1"/>
    <col min="11020" max="11020" width="13.6666666666667" style="1" customWidth="1"/>
    <col min="11021" max="11265" width="8.88405797101449" style="1"/>
    <col min="11266" max="11266" width="28.1086956521739" style="1" customWidth="1"/>
    <col min="11267" max="11267" width="17.4420289855072" style="1" customWidth="1"/>
    <col min="11268" max="11268" width="13.5579710144928" style="1" customWidth="1"/>
    <col min="11269" max="11270" width="8.88405797101449" style="1"/>
    <col min="11271" max="11271" width="13.8840579710145" style="1" customWidth="1"/>
    <col min="11272" max="11272" width="36.1086956521739" style="1" customWidth="1"/>
    <col min="11273" max="11273" width="14.6666666666667" style="1" customWidth="1"/>
    <col min="11274" max="11274" width="14" style="1" customWidth="1"/>
    <col min="11275" max="11275" width="8.88405797101449" style="1"/>
    <col min="11276" max="11276" width="13.6666666666667" style="1" customWidth="1"/>
    <col min="11277" max="11521" width="8.88405797101449" style="1"/>
    <col min="11522" max="11522" width="28.1086956521739" style="1" customWidth="1"/>
    <col min="11523" max="11523" width="17.4420289855072" style="1" customWidth="1"/>
    <col min="11524" max="11524" width="13.5579710144928" style="1" customWidth="1"/>
    <col min="11525" max="11526" width="8.88405797101449" style="1"/>
    <col min="11527" max="11527" width="13.8840579710145" style="1" customWidth="1"/>
    <col min="11528" max="11528" width="36.1086956521739" style="1" customWidth="1"/>
    <col min="11529" max="11529" width="14.6666666666667" style="1" customWidth="1"/>
    <col min="11530" max="11530" width="14" style="1" customWidth="1"/>
    <col min="11531" max="11531" width="8.88405797101449" style="1"/>
    <col min="11532" max="11532" width="13.6666666666667" style="1" customWidth="1"/>
    <col min="11533" max="11777" width="8.88405797101449" style="1"/>
    <col min="11778" max="11778" width="28.1086956521739" style="1" customWidth="1"/>
    <col min="11779" max="11779" width="17.4420289855072" style="1" customWidth="1"/>
    <col min="11780" max="11780" width="13.5579710144928" style="1" customWidth="1"/>
    <col min="11781" max="11782" width="8.88405797101449" style="1"/>
    <col min="11783" max="11783" width="13.8840579710145" style="1" customWidth="1"/>
    <col min="11784" max="11784" width="36.1086956521739" style="1" customWidth="1"/>
    <col min="11785" max="11785" width="14.6666666666667" style="1" customWidth="1"/>
    <col min="11786" max="11786" width="14" style="1" customWidth="1"/>
    <col min="11787" max="11787" width="8.88405797101449" style="1"/>
    <col min="11788" max="11788" width="13.6666666666667" style="1" customWidth="1"/>
    <col min="11789" max="12033" width="8.88405797101449" style="1"/>
    <col min="12034" max="12034" width="28.1086956521739" style="1" customWidth="1"/>
    <col min="12035" max="12035" width="17.4420289855072" style="1" customWidth="1"/>
    <col min="12036" max="12036" width="13.5579710144928" style="1" customWidth="1"/>
    <col min="12037" max="12038" width="8.88405797101449" style="1"/>
    <col min="12039" max="12039" width="13.8840579710145" style="1" customWidth="1"/>
    <col min="12040" max="12040" width="36.1086956521739" style="1" customWidth="1"/>
    <col min="12041" max="12041" width="14.6666666666667" style="1" customWidth="1"/>
    <col min="12042" max="12042" width="14" style="1" customWidth="1"/>
    <col min="12043" max="12043" width="8.88405797101449" style="1"/>
    <col min="12044" max="12044" width="13.6666666666667" style="1" customWidth="1"/>
    <col min="12045" max="12289" width="8.88405797101449" style="1"/>
    <col min="12290" max="12290" width="28.1086956521739" style="1" customWidth="1"/>
    <col min="12291" max="12291" width="17.4420289855072" style="1" customWidth="1"/>
    <col min="12292" max="12292" width="13.5579710144928" style="1" customWidth="1"/>
    <col min="12293" max="12294" width="8.88405797101449" style="1"/>
    <col min="12295" max="12295" width="13.8840579710145" style="1" customWidth="1"/>
    <col min="12296" max="12296" width="36.1086956521739" style="1" customWidth="1"/>
    <col min="12297" max="12297" width="14.6666666666667" style="1" customWidth="1"/>
    <col min="12298" max="12298" width="14" style="1" customWidth="1"/>
    <col min="12299" max="12299" width="8.88405797101449" style="1"/>
    <col min="12300" max="12300" width="13.6666666666667" style="1" customWidth="1"/>
    <col min="12301" max="12545" width="8.88405797101449" style="1"/>
    <col min="12546" max="12546" width="28.1086956521739" style="1" customWidth="1"/>
    <col min="12547" max="12547" width="17.4420289855072" style="1" customWidth="1"/>
    <col min="12548" max="12548" width="13.5579710144928" style="1" customWidth="1"/>
    <col min="12549" max="12550" width="8.88405797101449" style="1"/>
    <col min="12551" max="12551" width="13.8840579710145" style="1" customWidth="1"/>
    <col min="12552" max="12552" width="36.1086956521739" style="1" customWidth="1"/>
    <col min="12553" max="12553" width="14.6666666666667" style="1" customWidth="1"/>
    <col min="12554" max="12554" width="14" style="1" customWidth="1"/>
    <col min="12555" max="12555" width="8.88405797101449" style="1"/>
    <col min="12556" max="12556" width="13.6666666666667" style="1" customWidth="1"/>
    <col min="12557" max="12801" width="8.88405797101449" style="1"/>
    <col min="12802" max="12802" width="28.1086956521739" style="1" customWidth="1"/>
    <col min="12803" max="12803" width="17.4420289855072" style="1" customWidth="1"/>
    <col min="12804" max="12804" width="13.5579710144928" style="1" customWidth="1"/>
    <col min="12805" max="12806" width="8.88405797101449" style="1"/>
    <col min="12807" max="12807" width="13.8840579710145" style="1" customWidth="1"/>
    <col min="12808" max="12808" width="36.1086956521739" style="1" customWidth="1"/>
    <col min="12809" max="12809" width="14.6666666666667" style="1" customWidth="1"/>
    <col min="12810" max="12810" width="14" style="1" customWidth="1"/>
    <col min="12811" max="12811" width="8.88405797101449" style="1"/>
    <col min="12812" max="12812" width="13.6666666666667" style="1" customWidth="1"/>
    <col min="12813" max="13057" width="8.88405797101449" style="1"/>
    <col min="13058" max="13058" width="28.1086956521739" style="1" customWidth="1"/>
    <col min="13059" max="13059" width="17.4420289855072" style="1" customWidth="1"/>
    <col min="13060" max="13060" width="13.5579710144928" style="1" customWidth="1"/>
    <col min="13061" max="13062" width="8.88405797101449" style="1"/>
    <col min="13063" max="13063" width="13.8840579710145" style="1" customWidth="1"/>
    <col min="13064" max="13064" width="36.1086956521739" style="1" customWidth="1"/>
    <col min="13065" max="13065" width="14.6666666666667" style="1" customWidth="1"/>
    <col min="13066" max="13066" width="14" style="1" customWidth="1"/>
    <col min="13067" max="13067" width="8.88405797101449" style="1"/>
    <col min="13068" max="13068" width="13.6666666666667" style="1" customWidth="1"/>
    <col min="13069" max="13313" width="8.88405797101449" style="1"/>
    <col min="13314" max="13314" width="28.1086956521739" style="1" customWidth="1"/>
    <col min="13315" max="13315" width="17.4420289855072" style="1" customWidth="1"/>
    <col min="13316" max="13316" width="13.5579710144928" style="1" customWidth="1"/>
    <col min="13317" max="13318" width="8.88405797101449" style="1"/>
    <col min="13319" max="13319" width="13.8840579710145" style="1" customWidth="1"/>
    <col min="13320" max="13320" width="36.1086956521739" style="1" customWidth="1"/>
    <col min="13321" max="13321" width="14.6666666666667" style="1" customWidth="1"/>
    <col min="13322" max="13322" width="14" style="1" customWidth="1"/>
    <col min="13323" max="13323" width="8.88405797101449" style="1"/>
    <col min="13324" max="13324" width="13.6666666666667" style="1" customWidth="1"/>
    <col min="13325" max="13569" width="8.88405797101449" style="1"/>
    <col min="13570" max="13570" width="28.1086956521739" style="1" customWidth="1"/>
    <col min="13571" max="13571" width="17.4420289855072" style="1" customWidth="1"/>
    <col min="13572" max="13572" width="13.5579710144928" style="1" customWidth="1"/>
    <col min="13573" max="13574" width="8.88405797101449" style="1"/>
    <col min="13575" max="13575" width="13.8840579710145" style="1" customWidth="1"/>
    <col min="13576" max="13576" width="36.1086956521739" style="1" customWidth="1"/>
    <col min="13577" max="13577" width="14.6666666666667" style="1" customWidth="1"/>
    <col min="13578" max="13578" width="14" style="1" customWidth="1"/>
    <col min="13579" max="13579" width="8.88405797101449" style="1"/>
    <col min="13580" max="13580" width="13.6666666666667" style="1" customWidth="1"/>
    <col min="13581" max="13825" width="8.88405797101449" style="1"/>
    <col min="13826" max="13826" width="28.1086956521739" style="1" customWidth="1"/>
    <col min="13827" max="13827" width="17.4420289855072" style="1" customWidth="1"/>
    <col min="13828" max="13828" width="13.5579710144928" style="1" customWidth="1"/>
    <col min="13829" max="13830" width="8.88405797101449" style="1"/>
    <col min="13831" max="13831" width="13.8840579710145" style="1" customWidth="1"/>
    <col min="13832" max="13832" width="36.1086956521739" style="1" customWidth="1"/>
    <col min="13833" max="13833" width="14.6666666666667" style="1" customWidth="1"/>
    <col min="13834" max="13834" width="14" style="1" customWidth="1"/>
    <col min="13835" max="13835" width="8.88405797101449" style="1"/>
    <col min="13836" max="13836" width="13.6666666666667" style="1" customWidth="1"/>
    <col min="13837" max="14081" width="8.88405797101449" style="1"/>
    <col min="14082" max="14082" width="28.1086956521739" style="1" customWidth="1"/>
    <col min="14083" max="14083" width="17.4420289855072" style="1" customWidth="1"/>
    <col min="14084" max="14084" width="13.5579710144928" style="1" customWidth="1"/>
    <col min="14085" max="14086" width="8.88405797101449" style="1"/>
    <col min="14087" max="14087" width="13.8840579710145" style="1" customWidth="1"/>
    <col min="14088" max="14088" width="36.1086956521739" style="1" customWidth="1"/>
    <col min="14089" max="14089" width="14.6666666666667" style="1" customWidth="1"/>
    <col min="14090" max="14090" width="14" style="1" customWidth="1"/>
    <col min="14091" max="14091" width="8.88405797101449" style="1"/>
    <col min="14092" max="14092" width="13.6666666666667" style="1" customWidth="1"/>
    <col min="14093" max="14337" width="8.88405797101449" style="1"/>
    <col min="14338" max="14338" width="28.1086956521739" style="1" customWidth="1"/>
    <col min="14339" max="14339" width="17.4420289855072" style="1" customWidth="1"/>
    <col min="14340" max="14340" width="13.5579710144928" style="1" customWidth="1"/>
    <col min="14341" max="14342" width="8.88405797101449" style="1"/>
    <col min="14343" max="14343" width="13.8840579710145" style="1" customWidth="1"/>
    <col min="14344" max="14344" width="36.1086956521739" style="1" customWidth="1"/>
    <col min="14345" max="14345" width="14.6666666666667" style="1" customWidth="1"/>
    <col min="14346" max="14346" width="14" style="1" customWidth="1"/>
    <col min="14347" max="14347" width="8.88405797101449" style="1"/>
    <col min="14348" max="14348" width="13.6666666666667" style="1" customWidth="1"/>
    <col min="14349" max="14593" width="8.88405797101449" style="1"/>
    <col min="14594" max="14594" width="28.1086956521739" style="1" customWidth="1"/>
    <col min="14595" max="14595" width="17.4420289855072" style="1" customWidth="1"/>
    <col min="14596" max="14596" width="13.5579710144928" style="1" customWidth="1"/>
    <col min="14597" max="14598" width="8.88405797101449" style="1"/>
    <col min="14599" max="14599" width="13.8840579710145" style="1" customWidth="1"/>
    <col min="14600" max="14600" width="36.1086956521739" style="1" customWidth="1"/>
    <col min="14601" max="14601" width="14.6666666666667" style="1" customWidth="1"/>
    <col min="14602" max="14602" width="14" style="1" customWidth="1"/>
    <col min="14603" max="14603" width="8.88405797101449" style="1"/>
    <col min="14604" max="14604" width="13.6666666666667" style="1" customWidth="1"/>
    <col min="14605" max="14849" width="8.88405797101449" style="1"/>
    <col min="14850" max="14850" width="28.1086956521739" style="1" customWidth="1"/>
    <col min="14851" max="14851" width="17.4420289855072" style="1" customWidth="1"/>
    <col min="14852" max="14852" width="13.5579710144928" style="1" customWidth="1"/>
    <col min="14853" max="14854" width="8.88405797101449" style="1"/>
    <col min="14855" max="14855" width="13.8840579710145" style="1" customWidth="1"/>
    <col min="14856" max="14856" width="36.1086956521739" style="1" customWidth="1"/>
    <col min="14857" max="14857" width="14.6666666666667" style="1" customWidth="1"/>
    <col min="14858" max="14858" width="14" style="1" customWidth="1"/>
    <col min="14859" max="14859" width="8.88405797101449" style="1"/>
    <col min="14860" max="14860" width="13.6666666666667" style="1" customWidth="1"/>
    <col min="14861" max="15105" width="8.88405797101449" style="1"/>
    <col min="15106" max="15106" width="28.1086956521739" style="1" customWidth="1"/>
    <col min="15107" max="15107" width="17.4420289855072" style="1" customWidth="1"/>
    <col min="15108" max="15108" width="13.5579710144928" style="1" customWidth="1"/>
    <col min="15109" max="15110" width="8.88405797101449" style="1"/>
    <col min="15111" max="15111" width="13.8840579710145" style="1" customWidth="1"/>
    <col min="15112" max="15112" width="36.1086956521739" style="1" customWidth="1"/>
    <col min="15113" max="15113" width="14.6666666666667" style="1" customWidth="1"/>
    <col min="15114" max="15114" width="14" style="1" customWidth="1"/>
    <col min="15115" max="15115" width="8.88405797101449" style="1"/>
    <col min="15116" max="15116" width="13.6666666666667" style="1" customWidth="1"/>
    <col min="15117" max="15361" width="8.88405797101449" style="1"/>
    <col min="15362" max="15362" width="28.1086956521739" style="1" customWidth="1"/>
    <col min="15363" max="15363" width="17.4420289855072" style="1" customWidth="1"/>
    <col min="15364" max="15364" width="13.5579710144928" style="1" customWidth="1"/>
    <col min="15365" max="15366" width="8.88405797101449" style="1"/>
    <col min="15367" max="15367" width="13.8840579710145" style="1" customWidth="1"/>
    <col min="15368" max="15368" width="36.1086956521739" style="1" customWidth="1"/>
    <col min="15369" max="15369" width="14.6666666666667" style="1" customWidth="1"/>
    <col min="15370" max="15370" width="14" style="1" customWidth="1"/>
    <col min="15371" max="15371" width="8.88405797101449" style="1"/>
    <col min="15372" max="15372" width="13.6666666666667" style="1" customWidth="1"/>
    <col min="15373" max="15617" width="8.88405797101449" style="1"/>
    <col min="15618" max="15618" width="28.1086956521739" style="1" customWidth="1"/>
    <col min="15619" max="15619" width="17.4420289855072" style="1" customWidth="1"/>
    <col min="15620" max="15620" width="13.5579710144928" style="1" customWidth="1"/>
    <col min="15621" max="15622" width="8.88405797101449" style="1"/>
    <col min="15623" max="15623" width="13.8840579710145" style="1" customWidth="1"/>
    <col min="15624" max="15624" width="36.1086956521739" style="1" customWidth="1"/>
    <col min="15625" max="15625" width="14.6666666666667" style="1" customWidth="1"/>
    <col min="15626" max="15626" width="14" style="1" customWidth="1"/>
    <col min="15627" max="15627" width="8.88405797101449" style="1"/>
    <col min="15628" max="15628" width="13.6666666666667" style="1" customWidth="1"/>
    <col min="15629" max="15873" width="8.88405797101449" style="1"/>
    <col min="15874" max="15874" width="28.1086956521739" style="1" customWidth="1"/>
    <col min="15875" max="15875" width="17.4420289855072" style="1" customWidth="1"/>
    <col min="15876" max="15876" width="13.5579710144928" style="1" customWidth="1"/>
    <col min="15877" max="15878" width="8.88405797101449" style="1"/>
    <col min="15879" max="15879" width="13.8840579710145" style="1" customWidth="1"/>
    <col min="15880" max="15880" width="36.1086956521739" style="1" customWidth="1"/>
    <col min="15881" max="15881" width="14.6666666666667" style="1" customWidth="1"/>
    <col min="15882" max="15882" width="14" style="1" customWidth="1"/>
    <col min="15883" max="15883" width="8.88405797101449" style="1"/>
    <col min="15884" max="15884" width="13.6666666666667" style="1" customWidth="1"/>
    <col min="15885" max="16129" width="8.88405797101449" style="1"/>
    <col min="16130" max="16130" width="28.1086956521739" style="1" customWidth="1"/>
    <col min="16131" max="16131" width="17.4420289855072" style="1" customWidth="1"/>
    <col min="16132" max="16132" width="13.5579710144928" style="1" customWidth="1"/>
    <col min="16133" max="16134" width="8.88405797101449" style="1"/>
    <col min="16135" max="16135" width="13.8840579710145" style="1" customWidth="1"/>
    <col min="16136" max="16136" width="36.1086956521739" style="1" customWidth="1"/>
    <col min="16137" max="16137" width="14.6666666666667" style="1" customWidth="1"/>
    <col min="16138" max="16138" width="14" style="1" customWidth="1"/>
    <col min="16139" max="16139" width="8.88405797101449" style="1"/>
    <col min="16140" max="16140" width="13.6666666666667" style="1" customWidth="1"/>
    <col min="16141" max="16384" width="8.88405797101449" style="1"/>
  </cols>
  <sheetData>
    <row r="1" ht="14.4" spans="2:12">
      <c r="B1" s="2" t="s">
        <v>2843</v>
      </c>
      <c r="C1" s="3" t="s">
        <v>3428</v>
      </c>
      <c r="D1" s="3"/>
      <c r="E1" s="3"/>
      <c r="F1" s="17"/>
      <c r="G1" s="17"/>
      <c r="H1" s="28" t="s">
        <v>3429</v>
      </c>
      <c r="I1" s="46">
        <v>2015.04</v>
      </c>
      <c r="J1" s="47"/>
      <c r="K1" s="48" t="s">
        <v>3430</v>
      </c>
      <c r="L1" s="49"/>
    </row>
    <row r="2" ht="14.4" spans="2:12">
      <c r="B2" s="4" t="s">
        <v>3431</v>
      </c>
      <c r="C2" s="5" t="s">
        <v>3432</v>
      </c>
      <c r="D2" s="6"/>
      <c r="E2" s="6"/>
      <c r="F2" s="6"/>
      <c r="G2" s="6"/>
      <c r="H2" s="5" t="s">
        <v>3433</v>
      </c>
      <c r="I2" s="6" t="s">
        <v>3434</v>
      </c>
      <c r="J2" s="6"/>
      <c r="K2" s="50"/>
      <c r="L2" s="51"/>
    </row>
    <row r="3" ht="14.4" spans="2:12">
      <c r="B3" s="7" t="s">
        <v>3435</v>
      </c>
      <c r="C3" s="8" t="s">
        <v>3436</v>
      </c>
      <c r="D3" s="6"/>
      <c r="E3" s="6"/>
      <c r="F3" s="6"/>
      <c r="G3" s="6"/>
      <c r="H3" s="5" t="s">
        <v>3437</v>
      </c>
      <c r="I3" s="1417" t="s">
        <v>3438</v>
      </c>
      <c r="J3" s="6"/>
      <c r="K3" s="50"/>
      <c r="L3" s="51"/>
    </row>
    <row r="4" ht="14.4" spans="2:12">
      <c r="B4" s="4" t="s">
        <v>3439</v>
      </c>
      <c r="C4" s="1" t="s">
        <v>3440</v>
      </c>
      <c r="D4" s="6"/>
      <c r="E4" s="6"/>
      <c r="F4" s="6"/>
      <c r="G4" s="6"/>
      <c r="H4" s="29" t="s">
        <v>3441</v>
      </c>
      <c r="I4" s="29"/>
      <c r="J4" s="6"/>
      <c r="K4" s="50"/>
      <c r="L4" s="51"/>
    </row>
    <row r="5" ht="15.15" spans="2:12">
      <c r="B5" s="4"/>
      <c r="C5" s="6"/>
      <c r="D5" s="6"/>
      <c r="E5" s="6"/>
      <c r="F5" s="6"/>
      <c r="G5" s="6"/>
      <c r="H5" s="30"/>
      <c r="I5" s="30"/>
      <c r="J5" s="30"/>
      <c r="K5" s="52"/>
      <c r="L5" s="53"/>
    </row>
    <row r="6" ht="15.15" spans="2:12">
      <c r="B6" s="9" t="s">
        <v>1443</v>
      </c>
      <c r="C6" s="10"/>
      <c r="D6" s="11"/>
      <c r="E6" s="10"/>
      <c r="F6" s="11"/>
      <c r="G6" s="31" t="s">
        <v>3442</v>
      </c>
      <c r="H6" s="5" t="s">
        <v>3443</v>
      </c>
      <c r="I6" s="6"/>
      <c r="J6" s="54"/>
      <c r="K6" s="6"/>
      <c r="L6" s="32" t="s">
        <v>3442</v>
      </c>
    </row>
    <row r="7" spans="2:12">
      <c r="B7" s="12" t="s">
        <v>3444</v>
      </c>
      <c r="C7" s="6"/>
      <c r="D7" s="13" t="s">
        <v>3445</v>
      </c>
      <c r="E7" s="6"/>
      <c r="F7" s="6"/>
      <c r="G7" s="32"/>
      <c r="H7" s="15" t="s">
        <v>3446</v>
      </c>
      <c r="I7" s="6"/>
      <c r="J7" s="6"/>
      <c r="K7" s="6"/>
      <c r="L7" s="32"/>
    </row>
    <row r="8" spans="2:12">
      <c r="B8" s="12" t="s">
        <v>3447</v>
      </c>
      <c r="C8" s="6"/>
      <c r="D8" s="13" t="s">
        <v>3448</v>
      </c>
      <c r="E8" s="6"/>
      <c r="F8" s="6"/>
      <c r="G8" s="32"/>
      <c r="H8" s="15" t="s">
        <v>3449</v>
      </c>
      <c r="I8" s="6"/>
      <c r="J8" s="6"/>
      <c r="K8" s="6"/>
      <c r="L8" s="32"/>
    </row>
    <row r="9" spans="2:12">
      <c r="B9" s="12" t="s">
        <v>3450</v>
      </c>
      <c r="C9" s="6"/>
      <c r="D9" s="13" t="s">
        <v>3451</v>
      </c>
      <c r="E9" s="6"/>
      <c r="F9" s="6"/>
      <c r="G9" s="32"/>
      <c r="H9" s="15" t="s">
        <v>3452</v>
      </c>
      <c r="I9" s="6"/>
      <c r="J9" s="6"/>
      <c r="K9" s="6"/>
      <c r="L9" s="32"/>
    </row>
    <row r="10" spans="2:12">
      <c r="B10" s="12" t="s">
        <v>3453</v>
      </c>
      <c r="C10" s="6"/>
      <c r="D10" s="13" t="s">
        <v>3454</v>
      </c>
      <c r="E10" s="6"/>
      <c r="F10" s="6"/>
      <c r="G10" s="32"/>
      <c r="H10" s="15" t="s">
        <v>3455</v>
      </c>
      <c r="I10" s="6"/>
      <c r="J10" s="6"/>
      <c r="K10" s="6"/>
      <c r="L10" s="32"/>
    </row>
    <row r="11" spans="2:12">
      <c r="B11" s="12" t="s">
        <v>3456</v>
      </c>
      <c r="C11" s="6"/>
      <c r="D11" s="13" t="s">
        <v>3457</v>
      </c>
      <c r="E11" s="6"/>
      <c r="F11" s="6"/>
      <c r="G11" s="32"/>
      <c r="H11" s="15" t="s">
        <v>3458</v>
      </c>
      <c r="I11" s="6"/>
      <c r="J11" s="6"/>
      <c r="K11" s="6"/>
      <c r="L11" s="32"/>
    </row>
    <row r="12" spans="2:12">
      <c r="B12" s="12" t="s">
        <v>3459</v>
      </c>
      <c r="C12" s="6"/>
      <c r="D12" s="13" t="s">
        <v>3460</v>
      </c>
      <c r="E12" s="6"/>
      <c r="F12" s="6"/>
      <c r="G12" s="32"/>
      <c r="H12" s="15" t="s">
        <v>3461</v>
      </c>
      <c r="I12" s="6"/>
      <c r="J12" s="6"/>
      <c r="K12" s="6"/>
      <c r="L12" s="32"/>
    </row>
    <row r="13" spans="2:12">
      <c r="B13" s="12" t="s">
        <v>3462</v>
      </c>
      <c r="C13" s="6"/>
      <c r="D13" s="13" t="s">
        <v>3463</v>
      </c>
      <c r="E13" s="6"/>
      <c r="F13" s="6"/>
      <c r="G13" s="32"/>
      <c r="H13" s="15" t="s">
        <v>3464</v>
      </c>
      <c r="I13" s="6"/>
      <c r="J13" s="6"/>
      <c r="K13" s="6"/>
      <c r="L13" s="32"/>
    </row>
    <row r="14" spans="2:12">
      <c r="B14" s="12" t="s">
        <v>3465</v>
      </c>
      <c r="C14" s="6"/>
      <c r="D14" s="13" t="s">
        <v>3466</v>
      </c>
      <c r="E14" s="6"/>
      <c r="F14" s="6"/>
      <c r="G14" s="32"/>
      <c r="H14" s="15" t="s">
        <v>3467</v>
      </c>
      <c r="I14" s="6"/>
      <c r="J14" s="6"/>
      <c r="K14" s="6"/>
      <c r="L14" s="32"/>
    </row>
    <row r="15" spans="2:12">
      <c r="B15" s="12" t="s">
        <v>3468</v>
      </c>
      <c r="C15" s="6"/>
      <c r="D15" s="13" t="s">
        <v>3469</v>
      </c>
      <c r="E15" s="6"/>
      <c r="F15" s="6"/>
      <c r="G15" s="32"/>
      <c r="H15" s="15" t="s">
        <v>3470</v>
      </c>
      <c r="I15" s="6"/>
      <c r="J15" s="6"/>
      <c r="K15" s="6"/>
      <c r="L15" s="32"/>
    </row>
    <row r="16" spans="2:12">
      <c r="B16" s="12" t="s">
        <v>3471</v>
      </c>
      <c r="C16" s="6"/>
      <c r="D16" s="14" t="s">
        <v>3472</v>
      </c>
      <c r="E16" s="6"/>
      <c r="F16" s="6"/>
      <c r="G16" s="32"/>
      <c r="H16" s="15"/>
      <c r="I16" s="6"/>
      <c r="J16" s="6"/>
      <c r="K16" s="6"/>
      <c r="L16" s="32"/>
    </row>
    <row r="17" spans="2:12">
      <c r="B17" s="12" t="s">
        <v>3473</v>
      </c>
      <c r="C17" s="6"/>
      <c r="D17" s="13" t="s">
        <v>3474</v>
      </c>
      <c r="E17" s="6"/>
      <c r="F17" s="6"/>
      <c r="G17" s="32"/>
      <c r="H17" s="15"/>
      <c r="I17" s="6"/>
      <c r="J17" s="6"/>
      <c r="K17" s="6"/>
      <c r="L17" s="32"/>
    </row>
    <row r="18" spans="2:12">
      <c r="B18" s="12" t="s">
        <v>3475</v>
      </c>
      <c r="C18" s="6"/>
      <c r="D18" s="13" t="s">
        <v>3476</v>
      </c>
      <c r="E18" s="6"/>
      <c r="F18" s="6"/>
      <c r="G18" s="32"/>
      <c r="H18" s="15" t="s">
        <v>3477</v>
      </c>
      <c r="I18" s="6"/>
      <c r="J18" s="6"/>
      <c r="K18" s="6"/>
      <c r="L18" s="32"/>
    </row>
    <row r="19" ht="14.4" spans="2:12">
      <c r="B19" s="12" t="s">
        <v>3478</v>
      </c>
      <c r="C19" s="6"/>
      <c r="D19" s="13" t="s">
        <v>3479</v>
      </c>
      <c r="E19" s="6"/>
      <c r="F19" s="6"/>
      <c r="G19" s="32"/>
      <c r="H19" s="33" t="s">
        <v>3480</v>
      </c>
      <c r="I19" s="17"/>
      <c r="J19" s="28"/>
      <c r="K19" s="17"/>
      <c r="L19" s="55" t="s">
        <v>3481</v>
      </c>
    </row>
    <row r="20" ht="14.4" spans="2:12">
      <c r="B20" s="12" t="s">
        <v>3482</v>
      </c>
      <c r="C20" s="6"/>
      <c r="D20" s="13" t="s">
        <v>3483</v>
      </c>
      <c r="E20" s="6"/>
      <c r="F20" s="6"/>
      <c r="G20" s="32"/>
      <c r="H20" s="34" t="s">
        <v>3484</v>
      </c>
      <c r="I20" s="56" t="s">
        <v>3485</v>
      </c>
      <c r="J20" s="5"/>
      <c r="K20" s="6"/>
      <c r="L20" s="57"/>
    </row>
    <row r="21" ht="14.4" spans="2:12">
      <c r="B21" s="12" t="s">
        <v>3486</v>
      </c>
      <c r="C21" s="6"/>
      <c r="D21" s="13" t="s">
        <v>3487</v>
      </c>
      <c r="E21" s="6"/>
      <c r="F21" s="6"/>
      <c r="G21" s="32"/>
      <c r="H21" s="34" t="s">
        <v>3488</v>
      </c>
      <c r="I21" s="56" t="s">
        <v>3489</v>
      </c>
      <c r="J21" s="5"/>
      <c r="K21" s="6"/>
      <c r="L21" s="57"/>
    </row>
    <row r="22" ht="14.4" spans="2:12">
      <c r="B22" s="12" t="s">
        <v>3490</v>
      </c>
      <c r="C22" s="6"/>
      <c r="D22" s="13" t="s">
        <v>3491</v>
      </c>
      <c r="E22" s="6"/>
      <c r="F22" s="6"/>
      <c r="G22" s="32"/>
      <c r="H22" s="34" t="s">
        <v>3492</v>
      </c>
      <c r="I22" s="56" t="s">
        <v>3493</v>
      </c>
      <c r="J22" s="5"/>
      <c r="K22" s="6"/>
      <c r="L22" s="57"/>
    </row>
    <row r="23" ht="14.4" spans="2:12">
      <c r="B23" s="12" t="s">
        <v>3494</v>
      </c>
      <c r="C23" s="6"/>
      <c r="G23" s="32"/>
      <c r="H23" s="34" t="s">
        <v>3495</v>
      </c>
      <c r="I23" s="29" t="s">
        <v>3496</v>
      </c>
      <c r="J23" s="5"/>
      <c r="K23" s="6"/>
      <c r="L23" s="57"/>
    </row>
    <row r="24" spans="2:12">
      <c r="B24" s="12" t="s">
        <v>3497</v>
      </c>
      <c r="C24" s="6"/>
      <c r="G24" s="6"/>
      <c r="H24" s="34" t="s">
        <v>3498</v>
      </c>
      <c r="I24" s="29" t="s">
        <v>3499</v>
      </c>
      <c r="J24" s="6"/>
      <c r="K24" s="6"/>
      <c r="L24" s="57"/>
    </row>
    <row r="25" spans="2:12">
      <c r="B25" s="12"/>
      <c r="C25" s="6"/>
      <c r="G25" s="6"/>
      <c r="H25" s="35"/>
      <c r="I25" s="29" t="s">
        <v>3500</v>
      </c>
      <c r="J25" s="6"/>
      <c r="K25" s="6"/>
      <c r="L25" s="57"/>
    </row>
    <row r="26" ht="15.15" spans="2:12">
      <c r="B26" s="12"/>
      <c r="C26" s="6"/>
      <c r="G26" s="6"/>
      <c r="H26" s="36" t="s">
        <v>3501</v>
      </c>
      <c r="I26" s="58"/>
      <c r="J26" s="58"/>
      <c r="K26" s="58"/>
      <c r="L26" s="59"/>
    </row>
    <row r="27" ht="14.4" spans="2:12">
      <c r="B27" s="12"/>
      <c r="C27" s="6"/>
      <c r="G27" s="6"/>
      <c r="H27" s="37" t="s">
        <v>3502</v>
      </c>
      <c r="I27" s="37" t="s">
        <v>3503</v>
      </c>
      <c r="J27" s="6"/>
      <c r="K27" s="6"/>
      <c r="L27" s="60"/>
    </row>
    <row r="28" spans="2:12">
      <c r="B28" s="12" t="s">
        <v>3504</v>
      </c>
      <c r="C28" s="6"/>
      <c r="G28" s="6"/>
      <c r="H28" s="38" t="s">
        <v>3505</v>
      </c>
      <c r="I28" s="1" t="s">
        <v>3506</v>
      </c>
      <c r="K28" s="1418" t="s">
        <v>3507</v>
      </c>
      <c r="L28" s="61"/>
    </row>
    <row r="29" spans="2:12">
      <c r="B29" s="12" t="s">
        <v>3508</v>
      </c>
      <c r="C29" s="6"/>
      <c r="D29" s="15"/>
      <c r="E29" s="6"/>
      <c r="F29" s="6"/>
      <c r="G29" s="6"/>
      <c r="H29" s="38" t="s">
        <v>3509</v>
      </c>
      <c r="I29" s="1" t="s">
        <v>3510</v>
      </c>
      <c r="K29" s="56" t="s">
        <v>3511</v>
      </c>
      <c r="L29" s="61"/>
    </row>
    <row r="30" spans="2:12">
      <c r="B30" s="12" t="s">
        <v>3512</v>
      </c>
      <c r="C30" s="6"/>
      <c r="E30" s="6"/>
      <c r="F30" s="6"/>
      <c r="G30" s="6"/>
      <c r="H30" s="38" t="s">
        <v>3513</v>
      </c>
      <c r="K30" s="62" t="s">
        <v>3485</v>
      </c>
      <c r="L30" s="61"/>
    </row>
    <row r="31" spans="2:12">
      <c r="B31" s="12" t="s">
        <v>3514</v>
      </c>
      <c r="C31" s="6"/>
      <c r="D31" s="16"/>
      <c r="E31" s="6"/>
      <c r="F31" s="6"/>
      <c r="G31" s="6"/>
      <c r="H31" s="38" t="s">
        <v>3515</v>
      </c>
      <c r="I31" s="1" t="s">
        <v>3516</v>
      </c>
      <c r="K31" s="62" t="s">
        <v>3489</v>
      </c>
      <c r="L31" s="61"/>
    </row>
    <row r="32" spans="2:12">
      <c r="B32" s="12" t="s">
        <v>3517</v>
      </c>
      <c r="C32" s="6"/>
      <c r="D32" s="16"/>
      <c r="E32" s="6"/>
      <c r="F32" s="6"/>
      <c r="G32" s="6"/>
      <c r="H32" s="39" t="s">
        <v>3518</v>
      </c>
      <c r="I32" s="63" t="s">
        <v>3519</v>
      </c>
      <c r="J32" s="6"/>
      <c r="K32" s="62" t="s">
        <v>3493</v>
      </c>
      <c r="L32" s="61"/>
    </row>
    <row r="33" spans="2:12">
      <c r="B33" s="12" t="s">
        <v>3520</v>
      </c>
      <c r="C33" s="6"/>
      <c r="D33" s="15"/>
      <c r="E33" s="6"/>
      <c r="F33" s="6"/>
      <c r="G33" s="6"/>
      <c r="H33" s="39" t="s">
        <v>3521</v>
      </c>
      <c r="I33" s="1" t="s">
        <v>3522</v>
      </c>
      <c r="J33" s="6"/>
      <c r="K33" s="64" t="s">
        <v>3496</v>
      </c>
      <c r="L33" s="61"/>
    </row>
    <row r="34" spans="2:12">
      <c r="B34" s="12" t="s">
        <v>3523</v>
      </c>
      <c r="C34" s="6"/>
      <c r="D34" s="15"/>
      <c r="E34" s="6"/>
      <c r="F34" s="6"/>
      <c r="G34" s="6"/>
      <c r="H34" s="39" t="s">
        <v>3524</v>
      </c>
      <c r="I34" s="1" t="s">
        <v>3525</v>
      </c>
      <c r="J34" s="6"/>
      <c r="K34" s="64" t="s">
        <v>3499</v>
      </c>
      <c r="L34" s="61"/>
    </row>
    <row r="35" spans="2:12">
      <c r="B35" s="12"/>
      <c r="C35" s="6"/>
      <c r="D35" s="15"/>
      <c r="E35" s="6"/>
      <c r="F35" s="6"/>
      <c r="G35" s="6"/>
      <c r="H35" s="39" t="s">
        <v>3526</v>
      </c>
      <c r="I35" s="1" t="s">
        <v>3527</v>
      </c>
      <c r="J35" s="6"/>
      <c r="K35" s="64" t="s">
        <v>3500</v>
      </c>
      <c r="L35" s="61"/>
    </row>
    <row r="36" spans="2:12">
      <c r="B36" s="12"/>
      <c r="C36" s="6"/>
      <c r="D36" s="15"/>
      <c r="E36" s="6"/>
      <c r="F36" s="6"/>
      <c r="G36" s="6"/>
      <c r="H36" s="40" t="s">
        <v>3528</v>
      </c>
      <c r="I36" s="1" t="s">
        <v>3529</v>
      </c>
      <c r="J36" s="6"/>
      <c r="K36" s="29" t="s">
        <v>3530</v>
      </c>
      <c r="L36" s="61"/>
    </row>
    <row r="37" spans="2:12">
      <c r="B37" s="12"/>
      <c r="C37" s="6"/>
      <c r="D37" s="15"/>
      <c r="E37" s="6"/>
      <c r="F37" s="6"/>
      <c r="G37" s="6"/>
      <c r="H37" s="40" t="s">
        <v>3531</v>
      </c>
      <c r="I37" s="1" t="s">
        <v>3532</v>
      </c>
      <c r="K37" s="56" t="s">
        <v>3533</v>
      </c>
      <c r="L37" s="61"/>
    </row>
    <row r="38" spans="2:12">
      <c r="B38" s="12"/>
      <c r="C38" s="6"/>
      <c r="D38" s="15"/>
      <c r="E38" s="6"/>
      <c r="F38" s="6"/>
      <c r="G38" s="6"/>
      <c r="H38" s="40" t="s">
        <v>3534</v>
      </c>
      <c r="I38" s="1" t="s">
        <v>3535</v>
      </c>
      <c r="L38" s="61"/>
    </row>
    <row r="39" ht="13.85" spans="2:12">
      <c r="B39" s="12" t="s">
        <v>3477</v>
      </c>
      <c r="C39" s="6"/>
      <c r="D39" s="15"/>
      <c r="E39" s="6"/>
      <c r="F39" s="6"/>
      <c r="G39" s="6"/>
      <c r="H39" s="40"/>
      <c r="I39" s="65" t="s">
        <v>3536</v>
      </c>
      <c r="L39" s="61"/>
    </row>
    <row r="40" ht="15.15" spans="2:12">
      <c r="B40" s="9" t="s">
        <v>642</v>
      </c>
      <c r="C40" s="17"/>
      <c r="D40" s="18"/>
      <c r="E40" s="17"/>
      <c r="F40" s="17"/>
      <c r="G40" s="41"/>
      <c r="H40" s="40"/>
      <c r="I40" s="65" t="s">
        <v>3537</v>
      </c>
      <c r="L40" s="61"/>
    </row>
    <row r="41" spans="2:12">
      <c r="B41" s="12" t="s">
        <v>3538</v>
      </c>
      <c r="C41" s="6"/>
      <c r="D41" s="15"/>
      <c r="E41" s="6"/>
      <c r="F41" s="6"/>
      <c r="G41" s="6"/>
      <c r="H41" s="40"/>
      <c r="I41" s="65" t="s">
        <v>3539</v>
      </c>
      <c r="L41" s="61"/>
    </row>
    <row r="42" spans="2:12">
      <c r="B42" s="12" t="s">
        <v>3540</v>
      </c>
      <c r="C42" s="6"/>
      <c r="D42" s="15"/>
      <c r="E42" s="6"/>
      <c r="F42" s="6"/>
      <c r="G42" s="6"/>
      <c r="H42" s="40"/>
      <c r="I42" s="65" t="s">
        <v>3541</v>
      </c>
      <c r="L42" s="61"/>
    </row>
    <row r="43" spans="2:12">
      <c r="B43" s="12" t="s">
        <v>3542</v>
      </c>
      <c r="C43" s="6"/>
      <c r="D43" s="15"/>
      <c r="E43" s="6"/>
      <c r="F43" s="6"/>
      <c r="G43" s="6"/>
      <c r="H43" s="40"/>
      <c r="I43" s="65" t="s">
        <v>3543</v>
      </c>
      <c r="L43" s="61"/>
    </row>
    <row r="44" spans="2:12">
      <c r="B44" s="19" t="s">
        <v>3544</v>
      </c>
      <c r="C44" s="6"/>
      <c r="D44" s="15"/>
      <c r="E44" s="6"/>
      <c r="F44" s="6"/>
      <c r="G44" s="6"/>
      <c r="H44" s="40"/>
      <c r="I44" s="65" t="s">
        <v>3545</v>
      </c>
      <c r="L44" s="61"/>
    </row>
    <row r="45" spans="2:12">
      <c r="B45" s="20" t="s">
        <v>3546</v>
      </c>
      <c r="C45" s="6"/>
      <c r="D45" s="15"/>
      <c r="E45" s="6"/>
      <c r="F45" s="6"/>
      <c r="G45" s="6"/>
      <c r="H45" s="40"/>
      <c r="I45" s="65" t="s">
        <v>3547</v>
      </c>
      <c r="L45" s="61"/>
    </row>
    <row r="46" spans="2:12">
      <c r="B46" s="20" t="s">
        <v>3548</v>
      </c>
      <c r="C46" s="6"/>
      <c r="D46" s="6"/>
      <c r="E46" s="6"/>
      <c r="F46" s="6"/>
      <c r="G46" s="6"/>
      <c r="H46" s="40"/>
      <c r="I46" s="65" t="s">
        <v>3549</v>
      </c>
      <c r="L46" s="61"/>
    </row>
    <row r="47" spans="2:12">
      <c r="B47" s="20" t="s">
        <v>3550</v>
      </c>
      <c r="C47" s="6"/>
      <c r="D47" s="6"/>
      <c r="E47" s="6"/>
      <c r="F47" s="6"/>
      <c r="G47" s="6"/>
      <c r="H47" s="40"/>
      <c r="I47" s="1" t="s">
        <v>3551</v>
      </c>
      <c r="L47" s="61"/>
    </row>
    <row r="48" spans="2:12">
      <c r="B48" s="12"/>
      <c r="C48" s="6"/>
      <c r="D48" s="6"/>
      <c r="E48" s="6"/>
      <c r="F48" s="6"/>
      <c r="G48" s="6"/>
      <c r="H48" s="40"/>
      <c r="L48" s="61"/>
    </row>
    <row r="49" ht="15.15" spans="2:12">
      <c r="B49" s="21" t="s">
        <v>3477</v>
      </c>
      <c r="C49" s="22"/>
      <c r="D49" s="22"/>
      <c r="E49" s="22"/>
      <c r="F49" s="22"/>
      <c r="G49" s="22"/>
      <c r="H49" s="42" t="s">
        <v>3477</v>
      </c>
      <c r="I49" s="66" t="s">
        <v>3501</v>
      </c>
      <c r="J49" s="67"/>
      <c r="K49" s="67"/>
      <c r="L49" s="68"/>
    </row>
    <row r="50" ht="15.15" spans="2:12">
      <c r="B50" s="23" t="s">
        <v>3552</v>
      </c>
      <c r="C50" s="5"/>
      <c r="D50" s="11"/>
      <c r="E50" s="6"/>
      <c r="F50" s="5"/>
      <c r="G50" s="43"/>
      <c r="H50" s="5" t="s">
        <v>3553</v>
      </c>
      <c r="I50" s="6"/>
      <c r="J50" s="6"/>
      <c r="K50" s="6"/>
      <c r="L50" s="69" t="s">
        <v>3554</v>
      </c>
    </row>
    <row r="51" ht="14.4" spans="2:12">
      <c r="B51" s="24" t="s">
        <v>3555</v>
      </c>
      <c r="D51" s="5"/>
      <c r="E51" s="6"/>
      <c r="F51" s="5"/>
      <c r="G51" s="43"/>
      <c r="H51" s="5" t="s">
        <v>3556</v>
      </c>
      <c r="I51" s="6"/>
      <c r="J51" s="6"/>
      <c r="K51" s="6"/>
      <c r="L51" s="69"/>
    </row>
    <row r="52" ht="14.4" spans="2:12">
      <c r="B52" s="24" t="s">
        <v>3557</v>
      </c>
      <c r="C52" s="6"/>
      <c r="D52" s="14"/>
      <c r="E52" s="6"/>
      <c r="F52" s="6"/>
      <c r="G52" s="43"/>
      <c r="H52" s="5" t="s">
        <v>3558</v>
      </c>
      <c r="I52" s="6"/>
      <c r="J52" s="6"/>
      <c r="K52" s="6"/>
      <c r="L52" s="69"/>
    </row>
    <row r="53" ht="14.4" spans="2:12">
      <c r="B53" s="24" t="s">
        <v>3559</v>
      </c>
      <c r="C53" s="6"/>
      <c r="D53" s="13"/>
      <c r="E53" s="6"/>
      <c r="F53" s="6"/>
      <c r="G53" s="43"/>
      <c r="H53" s="5" t="s">
        <v>3560</v>
      </c>
      <c r="I53" s="6"/>
      <c r="J53" s="6"/>
      <c r="K53" s="6"/>
      <c r="L53" s="69"/>
    </row>
    <row r="54" ht="14.4" spans="2:12">
      <c r="B54" s="24" t="s">
        <v>3561</v>
      </c>
      <c r="C54" s="6"/>
      <c r="D54" s="13"/>
      <c r="E54" s="6"/>
      <c r="F54" s="6"/>
      <c r="G54" s="43"/>
      <c r="H54" s="5" t="s">
        <v>3562</v>
      </c>
      <c r="I54" s="6"/>
      <c r="J54" s="6"/>
      <c r="K54" s="6"/>
      <c r="L54" s="69"/>
    </row>
    <row r="55" ht="14.4" spans="2:12">
      <c r="B55" s="24" t="s">
        <v>3563</v>
      </c>
      <c r="D55" s="13"/>
      <c r="E55" s="6"/>
      <c r="F55" s="6"/>
      <c r="G55" s="43"/>
      <c r="H55" s="5" t="s">
        <v>3564</v>
      </c>
      <c r="I55" s="6"/>
      <c r="J55" s="6"/>
      <c r="K55" s="6"/>
      <c r="L55" s="69"/>
    </row>
    <row r="56" ht="14.4" spans="2:12">
      <c r="B56" s="24"/>
      <c r="C56" s="23"/>
      <c r="D56" s="13"/>
      <c r="E56" s="6"/>
      <c r="F56" s="6"/>
      <c r="G56" s="43"/>
      <c r="H56" s="4"/>
      <c r="I56" s="6"/>
      <c r="J56" s="6"/>
      <c r="K56" s="6"/>
      <c r="L56" s="69"/>
    </row>
    <row r="57" ht="14.4" spans="2:12">
      <c r="B57" s="24"/>
      <c r="C57" s="6"/>
      <c r="E57" s="6"/>
      <c r="F57" s="6"/>
      <c r="G57" s="43"/>
      <c r="H57" s="4"/>
      <c r="I57" s="70"/>
      <c r="J57" s="70"/>
      <c r="K57" s="70"/>
      <c r="L57" s="71"/>
    </row>
    <row r="58" ht="14.4" spans="2:12">
      <c r="B58" s="24"/>
      <c r="C58" s="6"/>
      <c r="E58" s="6"/>
      <c r="F58" s="6"/>
      <c r="G58" s="43"/>
      <c r="H58" s="5"/>
      <c r="I58" s="6"/>
      <c r="J58" s="6"/>
      <c r="K58" s="6"/>
      <c r="L58" s="69"/>
    </row>
    <row r="59" ht="14.4" spans="2:12">
      <c r="B59" s="24"/>
      <c r="C59" s="6"/>
      <c r="E59" s="6"/>
      <c r="F59" s="6"/>
      <c r="G59" s="43"/>
      <c r="H59" s="5"/>
      <c r="I59" s="70"/>
      <c r="J59" s="70"/>
      <c r="K59" s="70"/>
      <c r="L59" s="69"/>
    </row>
    <row r="60" ht="14.4" spans="2:12">
      <c r="B60" s="24"/>
      <c r="C60" s="6"/>
      <c r="E60" s="6"/>
      <c r="F60" s="6"/>
      <c r="G60" s="43"/>
      <c r="L60" s="69"/>
    </row>
    <row r="61" ht="14.4" spans="2:12">
      <c r="B61" s="24"/>
      <c r="C61" s="6"/>
      <c r="E61" s="6"/>
      <c r="F61" s="6"/>
      <c r="G61" s="43"/>
      <c r="H61" s="5"/>
      <c r="I61" s="70"/>
      <c r="J61" s="70"/>
      <c r="K61" s="70"/>
      <c r="L61" s="71"/>
    </row>
    <row r="62" ht="14.4" spans="2:12">
      <c r="B62" s="25" t="s">
        <v>3477</v>
      </c>
      <c r="C62" s="26"/>
      <c r="D62" s="27"/>
      <c r="E62" s="27"/>
      <c r="F62" s="27"/>
      <c r="G62" s="44"/>
      <c r="H62" s="45"/>
      <c r="I62" s="72"/>
      <c r="J62" s="72"/>
      <c r="K62" s="72"/>
      <c r="L62" s="73"/>
    </row>
    <row r="63" spans="2:2">
      <c r="B63" s="1" t="s">
        <v>3565</v>
      </c>
    </row>
    <row r="64" spans="2:2">
      <c r="B64" s="1" t="s">
        <v>3566</v>
      </c>
    </row>
    <row r="65" spans="2:2">
      <c r="B65" s="1" t="s">
        <v>3567</v>
      </c>
    </row>
    <row r="73" ht="14.4" spans="2:12">
      <c r="B73" s="2" t="s">
        <v>2843</v>
      </c>
      <c r="C73" s="3" t="s">
        <v>3428</v>
      </c>
      <c r="D73" s="3"/>
      <c r="E73" s="3"/>
      <c r="F73" s="17"/>
      <c r="G73" s="17"/>
      <c r="H73" s="28" t="s">
        <v>3568</v>
      </c>
      <c r="I73" s="47">
        <v>2015.04</v>
      </c>
      <c r="J73" s="47"/>
      <c r="K73" s="48" t="s">
        <v>3430</v>
      </c>
      <c r="L73" s="49"/>
    </row>
    <row r="74" ht="14.4" spans="2:12">
      <c r="B74" s="4" t="s">
        <v>3569</v>
      </c>
      <c r="C74" s="5" t="s">
        <v>3432</v>
      </c>
      <c r="D74" s="6"/>
      <c r="E74" s="6"/>
      <c r="F74" s="6"/>
      <c r="G74" s="6"/>
      <c r="H74" s="5" t="s">
        <v>3570</v>
      </c>
      <c r="I74" s="6" t="s">
        <v>3434</v>
      </c>
      <c r="J74" s="6"/>
      <c r="K74" s="50"/>
      <c r="L74" s="51"/>
    </row>
    <row r="75" ht="14.4" spans="2:12">
      <c r="B75" s="7" t="s">
        <v>3571</v>
      </c>
      <c r="C75" s="8" t="s">
        <v>3436</v>
      </c>
      <c r="D75" s="6"/>
      <c r="E75" s="6"/>
      <c r="F75" s="6"/>
      <c r="G75" s="6"/>
      <c r="H75" s="5" t="s">
        <v>3572</v>
      </c>
      <c r="I75" s="1417" t="s">
        <v>3438</v>
      </c>
      <c r="J75" s="6"/>
      <c r="K75" s="50"/>
      <c r="L75" s="51"/>
    </row>
    <row r="76" ht="14.4" spans="2:12">
      <c r="B76" s="4" t="s">
        <v>3573</v>
      </c>
      <c r="C76" s="1" t="s">
        <v>3375</v>
      </c>
      <c r="D76" s="6"/>
      <c r="E76" s="6"/>
      <c r="F76" s="6"/>
      <c r="G76" s="6"/>
      <c r="H76" s="29" t="s">
        <v>3574</v>
      </c>
      <c r="I76" s="29"/>
      <c r="J76" s="6"/>
      <c r="K76" s="50"/>
      <c r="L76" s="51"/>
    </row>
    <row r="77" ht="15.15" spans="2:12">
      <c r="B77" s="4"/>
      <c r="C77" s="6"/>
      <c r="D77" s="6"/>
      <c r="E77" s="6"/>
      <c r="F77" s="6"/>
      <c r="G77" s="6"/>
      <c r="H77" s="30"/>
      <c r="I77" s="30"/>
      <c r="J77" s="30"/>
      <c r="K77" s="52"/>
      <c r="L77" s="53"/>
    </row>
    <row r="78" ht="15.15" spans="2:12">
      <c r="B78" s="9" t="s">
        <v>3575</v>
      </c>
      <c r="C78" s="10"/>
      <c r="D78" s="11"/>
      <c r="E78" s="10"/>
      <c r="F78" s="11"/>
      <c r="G78" s="31" t="s">
        <v>3576</v>
      </c>
      <c r="H78" s="5" t="s">
        <v>3577</v>
      </c>
      <c r="I78" s="6"/>
      <c r="J78" s="54"/>
      <c r="K78" s="6"/>
      <c r="L78" s="32" t="s">
        <v>3576</v>
      </c>
    </row>
    <row r="79" spans="2:12">
      <c r="B79" s="12" t="s">
        <v>3444</v>
      </c>
      <c r="C79" s="6"/>
      <c r="D79" s="13" t="s">
        <v>3445</v>
      </c>
      <c r="E79" s="6"/>
      <c r="F79" s="6"/>
      <c r="G79" s="32"/>
      <c r="H79" s="15" t="s">
        <v>3446</v>
      </c>
      <c r="I79" s="6"/>
      <c r="J79" s="6"/>
      <c r="K79" s="6"/>
      <c r="L79" s="32"/>
    </row>
    <row r="80" spans="2:12">
      <c r="B80" s="12" t="s">
        <v>3447</v>
      </c>
      <c r="C80" s="6"/>
      <c r="D80" s="13" t="s">
        <v>3448</v>
      </c>
      <c r="E80" s="6"/>
      <c r="F80" s="6"/>
      <c r="G80" s="32"/>
      <c r="H80" s="15" t="s">
        <v>3449</v>
      </c>
      <c r="I80" s="6"/>
      <c r="J80" s="6"/>
      <c r="K80" s="6"/>
      <c r="L80" s="32"/>
    </row>
    <row r="81" spans="2:12">
      <c r="B81" s="12" t="s">
        <v>3450</v>
      </c>
      <c r="C81" s="6"/>
      <c r="D81" s="13" t="s">
        <v>3451</v>
      </c>
      <c r="E81" s="6"/>
      <c r="F81" s="6"/>
      <c r="G81" s="32"/>
      <c r="H81" s="15" t="s">
        <v>3452</v>
      </c>
      <c r="I81" s="6"/>
      <c r="J81" s="6"/>
      <c r="K81" s="6"/>
      <c r="L81" s="32"/>
    </row>
    <row r="82" spans="2:12">
      <c r="B82" s="12" t="s">
        <v>3453</v>
      </c>
      <c r="C82" s="6"/>
      <c r="D82" s="13" t="s">
        <v>3454</v>
      </c>
      <c r="E82" s="6"/>
      <c r="F82" s="6"/>
      <c r="G82" s="32"/>
      <c r="H82" s="15" t="s">
        <v>3455</v>
      </c>
      <c r="I82" s="6"/>
      <c r="J82" s="6"/>
      <c r="K82" s="6"/>
      <c r="L82" s="32"/>
    </row>
    <row r="83" spans="2:12">
      <c r="B83" s="12" t="s">
        <v>3456</v>
      </c>
      <c r="C83" s="6"/>
      <c r="D83" s="13" t="s">
        <v>3457</v>
      </c>
      <c r="E83" s="6"/>
      <c r="F83" s="6"/>
      <c r="G83" s="32"/>
      <c r="H83" s="15" t="s">
        <v>3458</v>
      </c>
      <c r="I83" s="6"/>
      <c r="J83" s="6"/>
      <c r="K83" s="6"/>
      <c r="L83" s="32"/>
    </row>
    <row r="84" spans="2:12">
      <c r="B84" s="12" t="s">
        <v>3459</v>
      </c>
      <c r="C84" s="6"/>
      <c r="D84" s="13" t="s">
        <v>3460</v>
      </c>
      <c r="E84" s="6"/>
      <c r="F84" s="6"/>
      <c r="G84" s="32"/>
      <c r="H84" s="15" t="s">
        <v>3461</v>
      </c>
      <c r="I84" s="6"/>
      <c r="J84" s="6"/>
      <c r="K84" s="6"/>
      <c r="L84" s="32"/>
    </row>
    <row r="85" spans="2:12">
      <c r="B85" s="12" t="s">
        <v>3462</v>
      </c>
      <c r="C85" s="6"/>
      <c r="D85" s="13" t="s">
        <v>3463</v>
      </c>
      <c r="E85" s="6"/>
      <c r="F85" s="6"/>
      <c r="G85" s="32"/>
      <c r="H85" s="15" t="s">
        <v>3464</v>
      </c>
      <c r="I85" s="6"/>
      <c r="J85" s="6"/>
      <c r="K85" s="6"/>
      <c r="L85" s="32"/>
    </row>
    <row r="86" spans="2:12">
      <c r="B86" s="12" t="s">
        <v>3465</v>
      </c>
      <c r="C86" s="6"/>
      <c r="D86" s="13" t="s">
        <v>3466</v>
      </c>
      <c r="E86" s="6"/>
      <c r="F86" s="6"/>
      <c r="G86" s="32"/>
      <c r="H86" s="15" t="s">
        <v>3467</v>
      </c>
      <c r="I86" s="6"/>
      <c r="J86" s="6"/>
      <c r="K86" s="6"/>
      <c r="L86" s="32"/>
    </row>
    <row r="87" spans="2:12">
      <c r="B87" s="12" t="s">
        <v>3468</v>
      </c>
      <c r="C87" s="6"/>
      <c r="D87" s="13" t="s">
        <v>3469</v>
      </c>
      <c r="E87" s="6"/>
      <c r="F87" s="6"/>
      <c r="G87" s="32"/>
      <c r="H87" s="15" t="s">
        <v>3470</v>
      </c>
      <c r="I87" s="6"/>
      <c r="J87" s="6"/>
      <c r="K87" s="6"/>
      <c r="L87" s="32"/>
    </row>
    <row r="88" spans="2:12">
      <c r="B88" s="12" t="s">
        <v>3471</v>
      </c>
      <c r="C88" s="6"/>
      <c r="D88" s="14" t="s">
        <v>3472</v>
      </c>
      <c r="E88" s="6"/>
      <c r="F88" s="6"/>
      <c r="G88" s="32"/>
      <c r="H88" s="15"/>
      <c r="I88" s="6"/>
      <c r="J88" s="6"/>
      <c r="K88" s="6"/>
      <c r="L88" s="32"/>
    </row>
    <row r="89" spans="2:12">
      <c r="B89" s="12" t="s">
        <v>3473</v>
      </c>
      <c r="C89" s="6"/>
      <c r="D89" s="13" t="s">
        <v>3474</v>
      </c>
      <c r="E89" s="6"/>
      <c r="F89" s="6"/>
      <c r="G89" s="32"/>
      <c r="H89" s="15"/>
      <c r="I89" s="6"/>
      <c r="J89" s="6"/>
      <c r="K89" s="6"/>
      <c r="L89" s="32"/>
    </row>
    <row r="90" ht="14.4" spans="2:12">
      <c r="B90" s="12" t="s">
        <v>3475</v>
      </c>
      <c r="C90" s="6"/>
      <c r="D90" s="13" t="s">
        <v>3476</v>
      </c>
      <c r="E90" s="6"/>
      <c r="F90" s="6"/>
      <c r="G90" s="32"/>
      <c r="H90" s="15" t="s">
        <v>3578</v>
      </c>
      <c r="I90" s="6"/>
      <c r="J90" s="6"/>
      <c r="K90" s="6"/>
      <c r="L90" s="32"/>
    </row>
    <row r="91" ht="14.4" spans="2:12">
      <c r="B91" s="12" t="s">
        <v>3478</v>
      </c>
      <c r="C91" s="6"/>
      <c r="D91" s="13" t="s">
        <v>3479</v>
      </c>
      <c r="E91" s="6"/>
      <c r="F91" s="6"/>
      <c r="G91" s="32"/>
      <c r="H91" s="33" t="s">
        <v>3579</v>
      </c>
      <c r="I91" s="17"/>
      <c r="J91" s="28"/>
      <c r="K91" s="17"/>
      <c r="L91" s="55" t="s">
        <v>3580</v>
      </c>
    </row>
    <row r="92" ht="14.4" spans="2:12">
      <c r="B92" s="12" t="s">
        <v>3482</v>
      </c>
      <c r="C92" s="6"/>
      <c r="D92" s="13" t="s">
        <v>3483</v>
      </c>
      <c r="E92" s="6"/>
      <c r="F92" s="6"/>
      <c r="G92" s="32"/>
      <c r="H92" s="34" t="s">
        <v>3484</v>
      </c>
      <c r="I92" s="56" t="s">
        <v>3485</v>
      </c>
      <c r="J92" s="5"/>
      <c r="K92" s="6"/>
      <c r="L92" s="57"/>
    </row>
    <row r="93" ht="14.4" spans="2:12">
      <c r="B93" s="12" t="s">
        <v>3486</v>
      </c>
      <c r="C93" s="6"/>
      <c r="D93" s="13" t="s">
        <v>3487</v>
      </c>
      <c r="E93" s="6"/>
      <c r="F93" s="6"/>
      <c r="G93" s="32"/>
      <c r="H93" s="34" t="s">
        <v>3488</v>
      </c>
      <c r="I93" s="56" t="s">
        <v>3489</v>
      </c>
      <c r="J93" s="5"/>
      <c r="K93" s="6"/>
      <c r="L93" s="57"/>
    </row>
    <row r="94" ht="14.4" spans="2:12">
      <c r="B94" s="12" t="s">
        <v>3490</v>
      </c>
      <c r="C94" s="6"/>
      <c r="D94" s="13" t="s">
        <v>3491</v>
      </c>
      <c r="E94" s="6"/>
      <c r="F94" s="6"/>
      <c r="G94" s="32"/>
      <c r="H94" s="34" t="s">
        <v>3492</v>
      </c>
      <c r="I94" s="56" t="s">
        <v>3493</v>
      </c>
      <c r="J94" s="5"/>
      <c r="K94" s="6"/>
      <c r="L94" s="57"/>
    </row>
    <row r="95" ht="14.4" spans="2:12">
      <c r="B95" s="12" t="s">
        <v>3494</v>
      </c>
      <c r="C95" s="6"/>
      <c r="G95" s="32"/>
      <c r="H95" s="34" t="s">
        <v>3495</v>
      </c>
      <c r="I95" s="29" t="s">
        <v>3496</v>
      </c>
      <c r="J95" s="5"/>
      <c r="K95" s="6"/>
      <c r="L95" s="57"/>
    </row>
    <row r="96" spans="2:12">
      <c r="B96" s="12" t="s">
        <v>3497</v>
      </c>
      <c r="C96" s="6"/>
      <c r="G96" s="6"/>
      <c r="H96" s="34" t="s">
        <v>3498</v>
      </c>
      <c r="I96" s="29" t="s">
        <v>3499</v>
      </c>
      <c r="J96" s="6"/>
      <c r="K96" s="6"/>
      <c r="L96" s="57"/>
    </row>
    <row r="97" spans="2:12">
      <c r="B97" s="12"/>
      <c r="C97" s="6"/>
      <c r="G97" s="6"/>
      <c r="H97" s="35"/>
      <c r="I97" s="29" t="s">
        <v>3500</v>
      </c>
      <c r="J97" s="6"/>
      <c r="K97" s="6"/>
      <c r="L97" s="57"/>
    </row>
    <row r="98" ht="15.15" spans="2:12">
      <c r="B98" s="12"/>
      <c r="C98" s="6"/>
      <c r="G98" s="6"/>
      <c r="H98" s="36" t="s">
        <v>3581</v>
      </c>
      <c r="I98" s="58"/>
      <c r="J98" s="58"/>
      <c r="K98" s="58"/>
      <c r="L98" s="59"/>
    </row>
    <row r="99" ht="14.4" spans="2:12">
      <c r="B99" s="12"/>
      <c r="C99" s="6"/>
      <c r="G99" s="6"/>
      <c r="H99" s="37" t="s">
        <v>3582</v>
      </c>
      <c r="I99" s="37" t="s">
        <v>3583</v>
      </c>
      <c r="J99" s="37"/>
      <c r="K99" s="6"/>
      <c r="L99" s="60"/>
    </row>
    <row r="100" spans="2:12">
      <c r="B100" s="12" t="s">
        <v>3504</v>
      </c>
      <c r="C100" s="6"/>
      <c r="G100" s="6"/>
      <c r="H100" s="38" t="s">
        <v>3505</v>
      </c>
      <c r="I100" s="1" t="s">
        <v>3506</v>
      </c>
      <c r="K100" s="1418" t="s">
        <v>3507</v>
      </c>
      <c r="L100" s="61"/>
    </row>
    <row r="101" spans="2:12">
      <c r="B101" s="12" t="s">
        <v>3508</v>
      </c>
      <c r="C101" s="6"/>
      <c r="D101" s="15"/>
      <c r="E101" s="6"/>
      <c r="F101" s="6"/>
      <c r="G101" s="6"/>
      <c r="H101" s="38" t="s">
        <v>3509</v>
      </c>
      <c r="I101" s="1" t="s">
        <v>3510</v>
      </c>
      <c r="K101" s="56" t="s">
        <v>3511</v>
      </c>
      <c r="L101" s="61"/>
    </row>
    <row r="102" spans="2:12">
      <c r="B102" s="12" t="s">
        <v>3512</v>
      </c>
      <c r="C102" s="6"/>
      <c r="E102" s="6"/>
      <c r="F102" s="6"/>
      <c r="G102" s="6"/>
      <c r="H102" s="38" t="s">
        <v>3513</v>
      </c>
      <c r="K102" s="62" t="s">
        <v>3485</v>
      </c>
      <c r="L102" s="61"/>
    </row>
    <row r="103" spans="2:12">
      <c r="B103" s="12" t="s">
        <v>3514</v>
      </c>
      <c r="C103" s="6"/>
      <c r="D103" s="16"/>
      <c r="E103" s="6"/>
      <c r="F103" s="6"/>
      <c r="G103" s="6"/>
      <c r="H103" s="38" t="s">
        <v>3515</v>
      </c>
      <c r="I103" s="1" t="s">
        <v>3516</v>
      </c>
      <c r="K103" s="62" t="s">
        <v>3489</v>
      </c>
      <c r="L103" s="61"/>
    </row>
    <row r="104" spans="2:12">
      <c r="B104" s="12" t="s">
        <v>3517</v>
      </c>
      <c r="C104" s="6"/>
      <c r="D104" s="16"/>
      <c r="E104" s="6"/>
      <c r="F104" s="6"/>
      <c r="G104" s="6"/>
      <c r="H104" s="39" t="s">
        <v>3518</v>
      </c>
      <c r="I104" s="63" t="s">
        <v>3519</v>
      </c>
      <c r="K104" s="62" t="s">
        <v>3493</v>
      </c>
      <c r="L104" s="61"/>
    </row>
    <row r="105" spans="2:12">
      <c r="B105" s="12" t="s">
        <v>3520</v>
      </c>
      <c r="C105" s="6"/>
      <c r="D105" s="15"/>
      <c r="E105" s="6"/>
      <c r="F105" s="6"/>
      <c r="G105" s="6"/>
      <c r="H105" s="39" t="s">
        <v>3521</v>
      </c>
      <c r="I105" s="1" t="s">
        <v>3522</v>
      </c>
      <c r="K105" s="64" t="s">
        <v>3496</v>
      </c>
      <c r="L105" s="61"/>
    </row>
    <row r="106" spans="2:12">
      <c r="B106" s="12" t="s">
        <v>3523</v>
      </c>
      <c r="C106" s="6"/>
      <c r="D106" s="15"/>
      <c r="E106" s="6"/>
      <c r="F106" s="6"/>
      <c r="G106" s="6"/>
      <c r="H106" s="39" t="s">
        <v>3524</v>
      </c>
      <c r="I106" s="1" t="s">
        <v>3525</v>
      </c>
      <c r="K106" s="64" t="s">
        <v>3499</v>
      </c>
      <c r="L106" s="61"/>
    </row>
    <row r="107" spans="2:12">
      <c r="B107" s="12"/>
      <c r="C107" s="6"/>
      <c r="D107" s="15"/>
      <c r="E107" s="6"/>
      <c r="F107" s="6"/>
      <c r="G107" s="6"/>
      <c r="H107" s="39" t="s">
        <v>3526</v>
      </c>
      <c r="I107" s="1" t="s">
        <v>3527</v>
      </c>
      <c r="K107" s="64" t="s">
        <v>3500</v>
      </c>
      <c r="L107" s="61"/>
    </row>
    <row r="108" spans="2:12">
      <c r="B108" s="12"/>
      <c r="C108" s="6"/>
      <c r="D108" s="15"/>
      <c r="E108" s="6"/>
      <c r="F108" s="6"/>
      <c r="G108" s="6"/>
      <c r="H108" s="40" t="s">
        <v>3528</v>
      </c>
      <c r="I108" s="1" t="s">
        <v>3529</v>
      </c>
      <c r="K108" s="29" t="s">
        <v>3530</v>
      </c>
      <c r="L108" s="61"/>
    </row>
    <row r="109" spans="2:12">
      <c r="B109" s="12"/>
      <c r="C109" s="6"/>
      <c r="D109" s="15"/>
      <c r="E109" s="6"/>
      <c r="F109" s="6"/>
      <c r="G109" s="6"/>
      <c r="H109" s="40" t="s">
        <v>3531</v>
      </c>
      <c r="I109" s="1" t="s">
        <v>3532</v>
      </c>
      <c r="K109" s="56" t="s">
        <v>3533</v>
      </c>
      <c r="L109" s="61"/>
    </row>
    <row r="110" spans="2:12">
      <c r="B110" s="12"/>
      <c r="C110" s="6"/>
      <c r="D110" s="15"/>
      <c r="E110" s="6"/>
      <c r="F110" s="6"/>
      <c r="G110" s="6"/>
      <c r="H110" s="40" t="s">
        <v>3534</v>
      </c>
      <c r="I110" s="1" t="s">
        <v>3535</v>
      </c>
      <c r="L110" s="61"/>
    </row>
    <row r="111" spans="2:12">
      <c r="B111" s="12"/>
      <c r="C111" s="6"/>
      <c r="D111" s="15"/>
      <c r="E111" s="6"/>
      <c r="F111" s="6"/>
      <c r="G111" s="6"/>
      <c r="H111" s="40"/>
      <c r="I111" s="65" t="s">
        <v>3536</v>
      </c>
      <c r="J111" s="65"/>
      <c r="L111" s="61"/>
    </row>
    <row r="112" ht="14.4" spans="2:12">
      <c r="B112" s="74" t="s">
        <v>3584</v>
      </c>
      <c r="C112" s="17"/>
      <c r="D112" s="18"/>
      <c r="E112" s="17"/>
      <c r="F112" s="17"/>
      <c r="G112" s="41"/>
      <c r="H112" s="40"/>
      <c r="I112" s="65" t="s">
        <v>3537</v>
      </c>
      <c r="J112" s="65"/>
      <c r="L112" s="61"/>
    </row>
    <row r="113" spans="2:12">
      <c r="B113" s="12" t="s">
        <v>3538</v>
      </c>
      <c r="C113" s="6"/>
      <c r="D113" s="15"/>
      <c r="E113" s="6"/>
      <c r="F113" s="6"/>
      <c r="G113" s="6"/>
      <c r="H113" s="40"/>
      <c r="I113" s="65" t="s">
        <v>3539</v>
      </c>
      <c r="J113" s="65"/>
      <c r="L113" s="61"/>
    </row>
    <row r="114" spans="2:12">
      <c r="B114" s="12" t="s">
        <v>3540</v>
      </c>
      <c r="C114" s="6"/>
      <c r="D114" s="15"/>
      <c r="E114" s="6"/>
      <c r="F114" s="6"/>
      <c r="G114" s="6"/>
      <c r="H114" s="40"/>
      <c r="I114" s="65" t="s">
        <v>3541</v>
      </c>
      <c r="J114" s="65"/>
      <c r="L114" s="61"/>
    </row>
    <row r="115" spans="2:12">
      <c r="B115" s="12" t="s">
        <v>3542</v>
      </c>
      <c r="C115" s="6"/>
      <c r="D115" s="15"/>
      <c r="E115" s="6"/>
      <c r="F115" s="6"/>
      <c r="G115" s="6"/>
      <c r="H115" s="40"/>
      <c r="I115" s="65" t="s">
        <v>3543</v>
      </c>
      <c r="J115" s="65"/>
      <c r="L115" s="61"/>
    </row>
    <row r="116" spans="2:12">
      <c r="B116" s="19" t="s">
        <v>3544</v>
      </c>
      <c r="C116" s="6"/>
      <c r="D116" s="15"/>
      <c r="E116" s="6"/>
      <c r="F116" s="6"/>
      <c r="G116" s="6"/>
      <c r="H116" s="40"/>
      <c r="I116" s="65" t="s">
        <v>3545</v>
      </c>
      <c r="J116" s="65"/>
      <c r="L116" s="61"/>
    </row>
    <row r="117" spans="2:12">
      <c r="B117" s="12" t="s">
        <v>3546</v>
      </c>
      <c r="C117" s="6"/>
      <c r="D117" s="15"/>
      <c r="E117" s="6"/>
      <c r="F117" s="6"/>
      <c r="G117" s="6"/>
      <c r="H117" s="40"/>
      <c r="I117" s="65" t="s">
        <v>3547</v>
      </c>
      <c r="J117" s="65"/>
      <c r="L117" s="61"/>
    </row>
    <row r="118" spans="2:12">
      <c r="B118" s="12" t="s">
        <v>3548</v>
      </c>
      <c r="C118" s="6"/>
      <c r="D118" s="6"/>
      <c r="E118" s="6"/>
      <c r="F118" s="6"/>
      <c r="G118" s="6"/>
      <c r="H118" s="40"/>
      <c r="I118" s="65" t="s">
        <v>3549</v>
      </c>
      <c r="J118" s="65"/>
      <c r="L118" s="61"/>
    </row>
    <row r="119" spans="2:12">
      <c r="B119" s="12" t="s">
        <v>3550</v>
      </c>
      <c r="C119" s="6"/>
      <c r="D119" s="6"/>
      <c r="E119" s="6"/>
      <c r="F119" s="6"/>
      <c r="G119" s="6"/>
      <c r="H119" s="40"/>
      <c r="I119" s="1" t="s">
        <v>3551</v>
      </c>
      <c r="L119" s="61"/>
    </row>
    <row r="120" spans="2:12">
      <c r="B120" s="12"/>
      <c r="C120" s="6"/>
      <c r="D120" s="6"/>
      <c r="E120" s="6"/>
      <c r="F120" s="6"/>
      <c r="G120" s="6"/>
      <c r="H120" s="40"/>
      <c r="I120" s="43"/>
      <c r="L120" s="61"/>
    </row>
    <row r="121" ht="15.15" spans="2:12">
      <c r="B121" s="21" t="s">
        <v>3585</v>
      </c>
      <c r="C121" s="22"/>
      <c r="D121" s="22"/>
      <c r="E121" s="22"/>
      <c r="F121" s="22"/>
      <c r="G121" s="22"/>
      <c r="H121" s="42" t="s">
        <v>3585</v>
      </c>
      <c r="I121" s="75"/>
      <c r="J121" s="66" t="s">
        <v>3581</v>
      </c>
      <c r="K121" s="67"/>
      <c r="L121" s="68"/>
    </row>
    <row r="122" ht="15.15" spans="2:12">
      <c r="B122" s="23" t="s">
        <v>3586</v>
      </c>
      <c r="C122" s="5"/>
      <c r="D122" s="11"/>
      <c r="E122" s="6"/>
      <c r="F122" s="5"/>
      <c r="G122" s="43"/>
      <c r="H122" s="5" t="s">
        <v>3587</v>
      </c>
      <c r="I122" s="6"/>
      <c r="J122" s="6"/>
      <c r="K122" s="6"/>
      <c r="L122" s="69" t="s">
        <v>3576</v>
      </c>
    </row>
    <row r="123" ht="14.4" spans="2:12">
      <c r="B123" s="24" t="s">
        <v>3555</v>
      </c>
      <c r="D123" s="5"/>
      <c r="E123" s="6"/>
      <c r="F123" s="5"/>
      <c r="G123" s="43"/>
      <c r="H123" s="5" t="s">
        <v>3556</v>
      </c>
      <c r="I123" s="6"/>
      <c r="J123" s="6"/>
      <c r="K123" s="6"/>
      <c r="L123" s="69"/>
    </row>
    <row r="124" ht="14.4" spans="2:12">
      <c r="B124" s="24" t="s">
        <v>3557</v>
      </c>
      <c r="C124" s="6"/>
      <c r="D124" s="14"/>
      <c r="E124" s="6"/>
      <c r="F124" s="6"/>
      <c r="G124" s="43"/>
      <c r="H124" s="5" t="s">
        <v>3558</v>
      </c>
      <c r="I124" s="6"/>
      <c r="J124" s="6"/>
      <c r="K124" s="6"/>
      <c r="L124" s="69"/>
    </row>
    <row r="125" ht="14.4" spans="2:12">
      <c r="B125" s="24" t="s">
        <v>3588</v>
      </c>
      <c r="C125" s="6"/>
      <c r="D125" s="13"/>
      <c r="E125" s="6"/>
      <c r="F125" s="6"/>
      <c r="G125" s="43"/>
      <c r="H125" s="5" t="s">
        <v>3560</v>
      </c>
      <c r="I125" s="6"/>
      <c r="J125" s="6"/>
      <c r="K125" s="6"/>
      <c r="L125" s="69"/>
    </row>
    <row r="126" ht="14.4" spans="2:12">
      <c r="B126" s="24" t="s">
        <v>3589</v>
      </c>
      <c r="C126" s="6"/>
      <c r="D126" s="13"/>
      <c r="E126" s="6"/>
      <c r="F126" s="6"/>
      <c r="G126" s="43"/>
      <c r="H126" s="5" t="s">
        <v>3562</v>
      </c>
      <c r="I126" s="6"/>
      <c r="J126" s="6"/>
      <c r="K126" s="6"/>
      <c r="L126" s="69"/>
    </row>
    <row r="127" ht="14.4" spans="2:12">
      <c r="B127" s="24" t="s">
        <v>3563</v>
      </c>
      <c r="D127" s="13"/>
      <c r="E127" s="6"/>
      <c r="F127" s="6"/>
      <c r="G127" s="43"/>
      <c r="H127" s="5" t="s">
        <v>3564</v>
      </c>
      <c r="I127" s="6"/>
      <c r="J127" s="6"/>
      <c r="K127" s="6"/>
      <c r="L127" s="69"/>
    </row>
    <row r="128" ht="14.4" spans="2:12">
      <c r="B128" s="24"/>
      <c r="C128" s="23"/>
      <c r="D128" s="13"/>
      <c r="E128" s="6"/>
      <c r="F128" s="6"/>
      <c r="G128" s="43"/>
      <c r="H128" s="4"/>
      <c r="I128" s="6"/>
      <c r="J128" s="6"/>
      <c r="K128" s="6"/>
      <c r="L128" s="69"/>
    </row>
    <row r="129" ht="14.4" spans="2:12">
      <c r="B129" s="24"/>
      <c r="C129" s="6"/>
      <c r="E129" s="6"/>
      <c r="F129" s="6"/>
      <c r="G129" s="43"/>
      <c r="H129" s="4"/>
      <c r="I129" s="70"/>
      <c r="J129" s="70"/>
      <c r="K129" s="70"/>
      <c r="L129" s="71"/>
    </row>
    <row r="130" ht="14.4" spans="2:12">
      <c r="B130" s="24"/>
      <c r="C130" s="6"/>
      <c r="E130" s="6"/>
      <c r="F130" s="6"/>
      <c r="G130" s="43"/>
      <c r="H130" s="5"/>
      <c r="I130" s="6"/>
      <c r="J130" s="6"/>
      <c r="K130" s="6"/>
      <c r="L130" s="69"/>
    </row>
    <row r="131" ht="14.4" spans="2:12">
      <c r="B131" s="24"/>
      <c r="C131" s="6"/>
      <c r="E131" s="6"/>
      <c r="F131" s="6"/>
      <c r="G131" s="43"/>
      <c r="H131" s="5"/>
      <c r="I131" s="70"/>
      <c r="J131" s="70"/>
      <c r="K131" s="70"/>
      <c r="L131" s="69"/>
    </row>
    <row r="132" ht="14.4" spans="2:12">
      <c r="B132" s="24"/>
      <c r="C132" s="6"/>
      <c r="E132" s="6"/>
      <c r="F132" s="6"/>
      <c r="G132" s="43"/>
      <c r="L132" s="69"/>
    </row>
    <row r="133" ht="14.4" spans="2:12">
      <c r="B133" s="24"/>
      <c r="C133" s="6"/>
      <c r="E133" s="6"/>
      <c r="F133" s="6"/>
      <c r="G133" s="43"/>
      <c r="H133" s="5"/>
      <c r="I133" s="70"/>
      <c r="J133" s="70"/>
      <c r="K133" s="70"/>
      <c r="L133" s="71"/>
    </row>
    <row r="134" ht="14.4" spans="2:12">
      <c r="B134" s="25" t="s">
        <v>3585</v>
      </c>
      <c r="C134" s="26"/>
      <c r="D134" s="27"/>
      <c r="E134" s="27"/>
      <c r="F134" s="27"/>
      <c r="G134" s="44"/>
      <c r="H134" s="45"/>
      <c r="I134" s="72"/>
      <c r="J134" s="72"/>
      <c r="K134" s="72"/>
      <c r="L134" s="73"/>
    </row>
    <row r="135" ht="14.4" spans="2:2">
      <c r="B135" s="1" t="s">
        <v>3590</v>
      </c>
    </row>
    <row r="136" ht="14.4" spans="2:2">
      <c r="B136" s="1" t="s">
        <v>3591</v>
      </c>
    </row>
    <row r="137" ht="14.4" spans="2:2">
      <c r="B137" s="1" t="s">
        <v>3592</v>
      </c>
    </row>
    <row r="138" spans="2:2">
      <c r="B138" s="76" t="s">
        <v>3593</v>
      </c>
    </row>
    <row r="139" spans="2:2">
      <c r="B139" s="76" t="s">
        <v>3594</v>
      </c>
    </row>
    <row r="145" spans="2:2">
      <c r="B145" s="56" t="s">
        <v>3595</v>
      </c>
    </row>
    <row r="146" spans="2:2">
      <c r="B146" s="56" t="s">
        <v>3596</v>
      </c>
    </row>
    <row r="147" spans="2:2">
      <c r="B147" s="56" t="s">
        <v>3597</v>
      </c>
    </row>
  </sheetData>
  <mergeCells count="2">
    <mergeCell ref="K73:L77"/>
    <mergeCell ref="K1:L5"/>
  </mergeCells>
  <pageMargins left="0.7" right="0.7" top="0.75" bottom="0.75" header="0.3" footer="0.3"/>
  <pageSetup paperSize="9" scale="47"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Overview</vt:lpstr>
      <vt:lpstr>Revision</vt:lpstr>
      <vt:lpstr>Company Code</vt:lpstr>
      <vt:lpstr>Enterprise Structure</vt:lpstr>
      <vt:lpstr>Employee Group Structure</vt:lpstr>
      <vt:lpstr>Groupings</vt:lpstr>
      <vt:lpstr>Pay Frequency</vt:lpstr>
      <vt:lpstr>Payments</vt:lpstr>
      <vt:lpstr>Deduction</vt:lpstr>
      <vt:lpstr>Cal.Rule Details</vt:lpstr>
      <vt:lpstr>Average</vt:lpstr>
      <vt:lpstr>Payscale Structure</vt:lpstr>
      <vt:lpstr>Rates of Pay</vt:lpstr>
      <vt:lpstr>Prorating or Factoring</vt:lpstr>
      <vt:lpstr>Work Pattern</vt:lpstr>
      <vt:lpstr>Holiday Calendar</vt:lpstr>
      <vt:lpstr>Tax</vt:lpstr>
      <vt:lpstr>SI</vt:lpstr>
      <vt:lpstr>PHF</vt:lpstr>
      <vt:lpstr>Mini &amp; Social Average salary</vt:lpstr>
      <vt:lpstr>Banking</vt:lpstr>
      <vt:lpstr>Payslip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ilovezod13</cp:lastModifiedBy>
  <dcterms:created xsi:type="dcterms:W3CDTF">2006-09-16T16:00:00Z</dcterms:created>
  <dcterms:modified xsi:type="dcterms:W3CDTF">2020-11-29T00:59:02Z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1033-11.1.0.9522</vt:lpwstr>
  </property>
</Properties>
</file>