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man/Desktop/Master/Term5/2_Performance/HW/HW_02/Final/"/>
    </mc:Choice>
  </mc:AlternateContent>
  <xr:revisionPtr revIDLastSave="0" documentId="13_ncr:1_{7FE170F9-3706-1940-A005-82D583AE8E5B}" xr6:coauthVersionLast="47" xr6:coauthVersionMax="47" xr10:uidLastSave="{00000000-0000-0000-0000-000000000000}"/>
  <bookViews>
    <workbookView xWindow="2560" yWindow="500" windowWidth="35840" windowHeight="19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D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" i="1"/>
  <c r="I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<sst xmlns="http://schemas.openxmlformats.org/spreadsheetml/2006/main" count="16" uniqueCount="12">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</sst>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9.9999999999999995E-7</c:v>
                </c:pt>
                <c:pt idx="14" formatCode="0.00E+00">
                  <c:v>6.9999999999999999E-6</c:v>
                </c:pt>
                <c:pt idx="15" formatCode="0.00E+00">
                  <c:v>6.0000000000000002E-6</c:v>
                </c:pt>
                <c:pt idx="16" formatCode="0.00E+00">
                  <c:v>2.8E-5</c:v>
                </c:pt>
                <c:pt idx="17" formatCode="0.00E+00">
                  <c:v>4.6999999999999997E-5</c:v>
                </c:pt>
                <c:pt idx="18" formatCode="0.00E+00">
                  <c:v>6.7999999999999999E-5</c:v>
                </c:pt>
                <c:pt idx="19">
                  <c:v>1.3899999999999999E-4</c:v>
                </c:pt>
                <c:pt idx="20">
                  <c:v>2.24E-4</c:v>
                </c:pt>
                <c:pt idx="21">
                  <c:v>2.8600000000000001E-4</c:v>
                </c:pt>
                <c:pt idx="22">
                  <c:v>4.7699999999999999E-4</c:v>
                </c:pt>
                <c:pt idx="23">
                  <c:v>8.8999999999999995E-4</c:v>
                </c:pt>
                <c:pt idx="24">
                  <c:v>1.1900000000000001E-3</c:v>
                </c:pt>
                <c:pt idx="25">
                  <c:v>1.761E-3</c:v>
                </c:pt>
                <c:pt idx="26">
                  <c:v>2.3779999999999999E-3</c:v>
                </c:pt>
                <c:pt idx="27">
                  <c:v>3.4009999999999999E-3</c:v>
                </c:pt>
                <c:pt idx="28">
                  <c:v>4.6740000000000002E-3</c:v>
                </c:pt>
                <c:pt idx="29">
                  <c:v>5.666E-3</c:v>
                </c:pt>
                <c:pt idx="30">
                  <c:v>7.4590000000000004E-3</c:v>
                </c:pt>
                <c:pt idx="31">
                  <c:v>9.6410000000000003E-3</c:v>
                </c:pt>
                <c:pt idx="32">
                  <c:v>1.2473E-2</c:v>
                </c:pt>
                <c:pt idx="33">
                  <c:v>1.4773E-2</c:v>
                </c:pt>
                <c:pt idx="34">
                  <c:v>1.8297000000000001E-2</c:v>
                </c:pt>
                <c:pt idx="35">
                  <c:v>2.2298999999999999E-2</c:v>
                </c:pt>
                <c:pt idx="36">
                  <c:v>2.6144000000000001E-2</c:v>
                </c:pt>
                <c:pt idx="37">
                  <c:v>3.0304000000000001E-2</c:v>
                </c:pt>
                <c:pt idx="38">
                  <c:v>3.5846999999999997E-2</c:v>
                </c:pt>
                <c:pt idx="39">
                  <c:v>4.1186E-2</c:v>
                </c:pt>
                <c:pt idx="40">
                  <c:v>4.6602999999999999E-2</c:v>
                </c:pt>
                <c:pt idx="41">
                  <c:v>5.3231000000000001E-2</c:v>
                </c:pt>
                <c:pt idx="42">
                  <c:v>5.9166000000000003E-2</c:v>
                </c:pt>
                <c:pt idx="43">
                  <c:v>6.6725000000000007E-2</c:v>
                </c:pt>
                <c:pt idx="44">
                  <c:v>7.3006000000000001E-2</c:v>
                </c:pt>
                <c:pt idx="45">
                  <c:v>8.1631999999999996E-2</c:v>
                </c:pt>
                <c:pt idx="46">
                  <c:v>8.9258000000000004E-2</c:v>
                </c:pt>
                <c:pt idx="47">
                  <c:v>9.6948000000000006E-2</c:v>
                </c:pt>
                <c:pt idx="48">
                  <c:v>0.105127</c:v>
                </c:pt>
                <c:pt idx="49">
                  <c:v>0.112516</c:v>
                </c:pt>
                <c:pt idx="50">
                  <c:v>0.121646</c:v>
                </c:pt>
                <c:pt idx="51">
                  <c:v>0.12985099999999999</c:v>
                </c:pt>
                <c:pt idx="52">
                  <c:v>0.13955899999999999</c:v>
                </c:pt>
                <c:pt idx="53">
                  <c:v>0.146759</c:v>
                </c:pt>
                <c:pt idx="54">
                  <c:v>0.15620600000000001</c:v>
                </c:pt>
                <c:pt idx="55">
                  <c:v>0.164882</c:v>
                </c:pt>
                <c:pt idx="56">
                  <c:v>0.17372099999999999</c:v>
                </c:pt>
                <c:pt idx="57">
                  <c:v>0.18345500000000001</c:v>
                </c:pt>
                <c:pt idx="58">
                  <c:v>0.190443</c:v>
                </c:pt>
                <c:pt idx="59">
                  <c:v>0.200299</c:v>
                </c:pt>
                <c:pt idx="60">
                  <c:v>0.20835300000000001</c:v>
                </c:pt>
                <c:pt idx="61">
                  <c:v>0.217387</c:v>
                </c:pt>
                <c:pt idx="62">
                  <c:v>0.226406</c:v>
                </c:pt>
                <c:pt idx="63">
                  <c:v>0.234707</c:v>
                </c:pt>
                <c:pt idx="64">
                  <c:v>0.240948</c:v>
                </c:pt>
                <c:pt idx="65">
                  <c:v>0.25026300000000001</c:v>
                </c:pt>
                <c:pt idx="66">
                  <c:v>0.25869799999999998</c:v>
                </c:pt>
                <c:pt idx="67">
                  <c:v>0.26613500000000001</c:v>
                </c:pt>
                <c:pt idx="68">
                  <c:v>0.27524100000000001</c:v>
                </c:pt>
                <c:pt idx="69">
                  <c:v>0.28134100000000001</c:v>
                </c:pt>
                <c:pt idx="70">
                  <c:v>0.28906300000000001</c:v>
                </c:pt>
                <c:pt idx="71">
                  <c:v>0.29703200000000002</c:v>
                </c:pt>
                <c:pt idx="72">
                  <c:v>0.30529200000000001</c:v>
                </c:pt>
                <c:pt idx="73">
                  <c:v>0.31365199999999999</c:v>
                </c:pt>
                <c:pt idx="74">
                  <c:v>0.32008799999999998</c:v>
                </c:pt>
                <c:pt idx="75">
                  <c:v>0.32730500000000001</c:v>
                </c:pt>
                <c:pt idx="76">
                  <c:v>0.334702</c:v>
                </c:pt>
                <c:pt idx="77">
                  <c:v>0.33900000000000002</c:v>
                </c:pt>
                <c:pt idx="78">
                  <c:v>0.34780499999999998</c:v>
                </c:pt>
                <c:pt idx="79">
                  <c:v>0.353273</c:v>
                </c:pt>
                <c:pt idx="80">
                  <c:v>0.36136699999999999</c:v>
                </c:pt>
                <c:pt idx="81">
                  <c:v>0.366676</c:v>
                </c:pt>
                <c:pt idx="82">
                  <c:v>0.37269099999999999</c:v>
                </c:pt>
                <c:pt idx="83">
                  <c:v>0.379083</c:v>
                </c:pt>
                <c:pt idx="84">
                  <c:v>0.38605299999999998</c:v>
                </c:pt>
                <c:pt idx="85">
                  <c:v>0.39262900000000001</c:v>
                </c:pt>
                <c:pt idx="86">
                  <c:v>0.39801399999999998</c:v>
                </c:pt>
                <c:pt idx="87">
                  <c:v>0.40500399999999998</c:v>
                </c:pt>
                <c:pt idx="88">
                  <c:v>0.40840799999999999</c:v>
                </c:pt>
                <c:pt idx="89">
                  <c:v>0.41552800000000001</c:v>
                </c:pt>
                <c:pt idx="90">
                  <c:v>0.42143599999999998</c:v>
                </c:pt>
                <c:pt idx="91">
                  <c:v>0.42670000000000002</c:v>
                </c:pt>
                <c:pt idx="92">
                  <c:v>0.43134899999999998</c:v>
                </c:pt>
                <c:pt idx="93">
                  <c:v>0.43661699999999998</c:v>
                </c:pt>
                <c:pt idx="94">
                  <c:v>0.44323499999999999</c:v>
                </c:pt>
                <c:pt idx="95">
                  <c:v>0.44871699999999998</c:v>
                </c:pt>
                <c:pt idx="96">
                  <c:v>0.45129799999999998</c:v>
                </c:pt>
                <c:pt idx="97">
                  <c:v>0.45887099999999997</c:v>
                </c:pt>
                <c:pt idx="98">
                  <c:v>0.461169</c:v>
                </c:pt>
                <c:pt idx="99">
                  <c:v>0.46682200000000001</c:v>
                </c:pt>
                <c:pt idx="100">
                  <c:v>0.47102100000000002</c:v>
                </c:pt>
                <c:pt idx="101">
                  <c:v>0.477217</c:v>
                </c:pt>
                <c:pt idx="102">
                  <c:v>0.480493</c:v>
                </c:pt>
                <c:pt idx="103">
                  <c:v>0.486929</c:v>
                </c:pt>
                <c:pt idx="104">
                  <c:v>0.48923499999999998</c:v>
                </c:pt>
                <c:pt idx="105">
                  <c:v>0.493392</c:v>
                </c:pt>
                <c:pt idx="106">
                  <c:v>0.50002800000000003</c:v>
                </c:pt>
                <c:pt idx="107">
                  <c:v>0.50344699999999998</c:v>
                </c:pt>
                <c:pt idx="108">
                  <c:v>0.50870599999999999</c:v>
                </c:pt>
                <c:pt idx="109">
                  <c:v>0.51145600000000002</c:v>
                </c:pt>
                <c:pt idx="110">
                  <c:v>0.51573599999999997</c:v>
                </c:pt>
                <c:pt idx="111">
                  <c:v>0.52058499999999996</c:v>
                </c:pt>
                <c:pt idx="112">
                  <c:v>0.52276</c:v>
                </c:pt>
                <c:pt idx="113">
                  <c:v>0.52688800000000002</c:v>
                </c:pt>
                <c:pt idx="114">
                  <c:v>0.53046300000000002</c:v>
                </c:pt>
                <c:pt idx="115">
                  <c:v>0.53452100000000002</c:v>
                </c:pt>
                <c:pt idx="116">
                  <c:v>0.53867100000000001</c:v>
                </c:pt>
                <c:pt idx="117">
                  <c:v>0.54191599999999995</c:v>
                </c:pt>
                <c:pt idx="118">
                  <c:v>0.54461999999999999</c:v>
                </c:pt>
                <c:pt idx="119">
                  <c:v>0.54924200000000001</c:v>
                </c:pt>
                <c:pt idx="120">
                  <c:v>0.55171800000000004</c:v>
                </c:pt>
                <c:pt idx="121">
                  <c:v>0.55621900000000002</c:v>
                </c:pt>
                <c:pt idx="122">
                  <c:v>0.55901400000000001</c:v>
                </c:pt>
                <c:pt idx="123">
                  <c:v>0.56122700000000003</c:v>
                </c:pt>
                <c:pt idx="124">
                  <c:v>0.56513899999999995</c:v>
                </c:pt>
                <c:pt idx="125">
                  <c:v>0.56769800000000004</c:v>
                </c:pt>
                <c:pt idx="126">
                  <c:v>0.57283799999999996</c:v>
                </c:pt>
                <c:pt idx="127">
                  <c:v>0.57519200000000004</c:v>
                </c:pt>
                <c:pt idx="128">
                  <c:v>0.57869400000000004</c:v>
                </c:pt>
                <c:pt idx="129">
                  <c:v>0.58087699999999998</c:v>
                </c:pt>
                <c:pt idx="130">
                  <c:v>0.58450599999999997</c:v>
                </c:pt>
                <c:pt idx="131">
                  <c:v>0.58744399999999997</c:v>
                </c:pt>
                <c:pt idx="132">
                  <c:v>0.58975200000000005</c:v>
                </c:pt>
                <c:pt idx="133">
                  <c:v>0.59294800000000003</c:v>
                </c:pt>
                <c:pt idx="134">
                  <c:v>0.59638899999999995</c:v>
                </c:pt>
                <c:pt idx="135">
                  <c:v>0.59983399999999998</c:v>
                </c:pt>
                <c:pt idx="136">
                  <c:v>0.60271200000000003</c:v>
                </c:pt>
                <c:pt idx="137">
                  <c:v>0.60340800000000006</c:v>
                </c:pt>
                <c:pt idx="138">
                  <c:v>0.60765800000000003</c:v>
                </c:pt>
                <c:pt idx="139">
                  <c:v>0.610564</c:v>
                </c:pt>
                <c:pt idx="140">
                  <c:v>0.61322399999999999</c:v>
                </c:pt>
                <c:pt idx="141">
                  <c:v>0.61470800000000003</c:v>
                </c:pt>
                <c:pt idx="142">
                  <c:v>0.61646900000000004</c:v>
                </c:pt>
                <c:pt idx="143">
                  <c:v>0.61979799999999996</c:v>
                </c:pt>
                <c:pt idx="144">
                  <c:v>0.62125200000000003</c:v>
                </c:pt>
                <c:pt idx="145">
                  <c:v>0.62461100000000003</c:v>
                </c:pt>
                <c:pt idx="146">
                  <c:v>0.628776</c:v>
                </c:pt>
                <c:pt idx="147">
                  <c:v>0.62865800000000005</c:v>
                </c:pt>
                <c:pt idx="148">
                  <c:v>0.63228200000000001</c:v>
                </c:pt>
                <c:pt idx="149">
                  <c:v>0.63412900000000005</c:v>
                </c:pt>
                <c:pt idx="150">
                  <c:v>0.63698500000000002</c:v>
                </c:pt>
                <c:pt idx="151">
                  <c:v>0.63849999999999996</c:v>
                </c:pt>
                <c:pt idx="152">
                  <c:v>0.64012400000000003</c:v>
                </c:pt>
                <c:pt idx="153">
                  <c:v>0.643702</c:v>
                </c:pt>
                <c:pt idx="154">
                  <c:v>0.645957</c:v>
                </c:pt>
                <c:pt idx="155">
                  <c:v>0.64595999999999998</c:v>
                </c:pt>
                <c:pt idx="156">
                  <c:v>0.64996100000000001</c:v>
                </c:pt>
                <c:pt idx="157">
                  <c:v>0.651837</c:v>
                </c:pt>
                <c:pt idx="158">
                  <c:v>0.65513600000000005</c:v>
                </c:pt>
                <c:pt idx="159">
                  <c:v>0.65575499999999998</c:v>
                </c:pt>
                <c:pt idx="160">
                  <c:v>0.65836899999999998</c:v>
                </c:pt>
                <c:pt idx="161">
                  <c:v>0.66177399999999997</c:v>
                </c:pt>
                <c:pt idx="162">
                  <c:v>0.66218600000000005</c:v>
                </c:pt>
                <c:pt idx="163">
                  <c:v>0.66407499999999997</c:v>
                </c:pt>
                <c:pt idx="164">
                  <c:v>0.66599699999999995</c:v>
                </c:pt>
                <c:pt idx="165">
                  <c:v>0.66815800000000003</c:v>
                </c:pt>
                <c:pt idx="166">
                  <c:v>0.67052900000000004</c:v>
                </c:pt>
                <c:pt idx="167">
                  <c:v>0.67141799999999996</c:v>
                </c:pt>
                <c:pt idx="168">
                  <c:v>0.67438100000000001</c:v>
                </c:pt>
                <c:pt idx="169">
                  <c:v>0.67504600000000003</c:v>
                </c:pt>
                <c:pt idx="170">
                  <c:v>0.67829600000000001</c:v>
                </c:pt>
                <c:pt idx="171">
                  <c:v>0.67913500000000004</c:v>
                </c:pt>
                <c:pt idx="172">
                  <c:v>0.68149199999999999</c:v>
                </c:pt>
                <c:pt idx="173">
                  <c:v>0.68318800000000002</c:v>
                </c:pt>
                <c:pt idx="174">
                  <c:v>0.68415999999999999</c:v>
                </c:pt>
                <c:pt idx="175">
                  <c:v>0.68570299999999995</c:v>
                </c:pt>
                <c:pt idx="176">
                  <c:v>0.68789299999999998</c:v>
                </c:pt>
                <c:pt idx="177">
                  <c:v>0.69087699999999996</c:v>
                </c:pt>
                <c:pt idx="178">
                  <c:v>0.69194500000000003</c:v>
                </c:pt>
                <c:pt idx="179">
                  <c:v>0.69382500000000003</c:v>
                </c:pt>
                <c:pt idx="180">
                  <c:v>0.69462000000000002</c:v>
                </c:pt>
                <c:pt idx="181">
                  <c:v>0.69601199999999996</c:v>
                </c:pt>
                <c:pt idx="182">
                  <c:v>0.69774000000000003</c:v>
                </c:pt>
                <c:pt idx="183">
                  <c:v>0.698631</c:v>
                </c:pt>
                <c:pt idx="184">
                  <c:v>0.70198799999999995</c:v>
                </c:pt>
                <c:pt idx="185">
                  <c:v>0.70241699999999996</c:v>
                </c:pt>
                <c:pt idx="186">
                  <c:v>0.70440700000000001</c:v>
                </c:pt>
                <c:pt idx="187">
                  <c:v>0.706314</c:v>
                </c:pt>
                <c:pt idx="188">
                  <c:v>0.70770200000000005</c:v>
                </c:pt>
                <c:pt idx="189">
                  <c:v>0.70754399999999995</c:v>
                </c:pt>
                <c:pt idx="190">
                  <c:v>0.71125700000000003</c:v>
                </c:pt>
                <c:pt idx="191">
                  <c:v>0.71072000000000002</c:v>
                </c:pt>
                <c:pt idx="192">
                  <c:v>0.71364499999999997</c:v>
                </c:pt>
                <c:pt idx="193">
                  <c:v>0.71393200000000001</c:v>
                </c:pt>
                <c:pt idx="194">
                  <c:v>0.71609</c:v>
                </c:pt>
                <c:pt idx="195">
                  <c:v>0.71704999999999997</c:v>
                </c:pt>
                <c:pt idx="196">
                  <c:v>0.71920600000000001</c:v>
                </c:pt>
                <c:pt idx="197">
                  <c:v>0.71989899999999996</c:v>
                </c:pt>
                <c:pt idx="198">
                  <c:v>0.72063900000000003</c:v>
                </c:pt>
                <c:pt idx="199">
                  <c:v>0.72205600000000003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8.0302443925894904E-22</c:v>
                </c:pt>
                <c:pt idx="1">
                  <c:v>1.29602762022802E-17</c:v>
                </c:pt>
                <c:pt idx="2">
                  <c:v>3.68419897923113E-15</c:v>
                </c:pt>
                <c:pt idx="3">
                  <c:v>1.9882670772769101E-13</c:v>
                </c:pt>
                <c:pt idx="4">
                  <c:v>4.2896061355713304E-12</c:v>
                </c:pt>
                <c:pt idx="5">
                  <c:v>5.1546319832570199E-11</c:v>
                </c:pt>
                <c:pt idx="6">
                  <c:v>4.1184075621879402E-10</c:v>
                </c:pt>
                <c:pt idx="7">
                  <c:v>2.43266875851727E-9</c:v>
                </c:pt>
                <c:pt idx="8">
                  <c:v>1.1380770432113E-8</c:v>
                </c:pt>
                <c:pt idx="9">
                  <c:v>4.4220256806903303E-8</c:v>
                </c:pt>
                <c:pt idx="10">
                  <c:v>1.47681669410756E-7</c:v>
                </c:pt>
                <c:pt idx="11">
                  <c:v>4.3494760556547597E-7</c:v>
                </c:pt>
                <c:pt idx="12">
                  <c:v>1.15221672492618E-6</c:v>
                </c:pt>
                <c:pt idx="13">
                  <c:v>2.7884899996065098E-6</c:v>
                </c:pt>
                <c:pt idx="14">
                  <c:v>6.2422842217586897E-6</c:v>
                </c:pt>
                <c:pt idx="15">
                  <c:v>1.30568803171065E-5</c:v>
                </c:pt>
                <c:pt idx="16">
                  <c:v>2.5730700816134399E-5</c:v>
                </c:pt>
                <c:pt idx="17">
                  <c:v>4.8101431760241999E-5</c:v>
                </c:pt>
                <c:pt idx="18">
                  <c:v>8.5792010713998598E-5</c:v>
                </c:pt>
                <c:pt idx="19" formatCode="General">
                  <c:v>1.46694587056936E-4</c:v>
                </c:pt>
                <c:pt idx="20" formatCode="General">
                  <c:v>2.41456513497463E-4</c:v>
                </c:pt>
                <c:pt idx="21" formatCode="General">
                  <c:v>3.8392218957891802E-4</c:v>
                </c:pt>
                <c:pt idx="22" formatCode="General">
                  <c:v>5.9147809104959505E-4</c:v>
                </c:pt>
                <c:pt idx="23" formatCode="General">
                  <c:v>8.8524730150797996E-4</c:v>
                </c:pt>
                <c:pt idx="24" formatCode="General">
                  <c:v>1.29008545791963E-3</c:v>
                </c:pt>
                <c:pt idx="25" formatCode="General">
                  <c:v>1.83434249088006E-3</c:v>
                </c:pt>
                <c:pt idx="26" formatCode="General">
                  <c:v>2.5493730766290102E-3</c:v>
                </c:pt>
                <c:pt idx="27" formatCode="General">
                  <c:v>3.4688014417852899E-3</c:v>
                </c:pt>
                <c:pt idx="28" formatCode="General">
                  <c:v>4.6275703352675699E-3</c:v>
                </c:pt>
                <c:pt idx="29" formatCode="General">
                  <c:v>6.0608264186008502E-3</c:v>
                </c:pt>
                <c:pt idx="30" formatCode="General">
                  <c:v>7.8027119312542303E-3</c:v>
                </c:pt>
                <c:pt idx="31" formatCode="General">
                  <c:v>9.8851428149385797E-3</c:v>
                </c:pt>
                <c:pt idx="32" formatCode="General">
                  <c:v>1.2336655175922201E-2</c:v>
                </c:pt>
                <c:pt idx="33" formatCode="General">
                  <c:v>1.51813949955315E-2</c:v>
                </c:pt>
                <c:pt idx="34" formatCode="General">
                  <c:v>1.8438311617794401E-2</c:v>
                </c:pt>
                <c:pt idx="35" formatCode="General">
                  <c:v>2.21205959960383E-2</c:v>
                </c:pt>
                <c:pt idx="36" formatCode="General">
                  <c:v>2.62353827490381E-2</c:v>
                </c:pt>
                <c:pt idx="37" formatCode="General">
                  <c:v>3.07837135660552E-2</c:v>
                </c:pt>
                <c:pt idx="38" formatCode="General">
                  <c:v>3.5760740784070502E-2</c:v>
                </c:pt>
                <c:pt idx="39" formatCode="General">
                  <c:v>4.1156135682710697E-2</c:v>
                </c:pt>
                <c:pt idx="40" formatCode="General">
                  <c:v>4.6954656993761598E-2</c:v>
                </c:pt>
                <c:pt idx="41" formatCode="General">
                  <c:v>5.3136831292680903E-2</c:v>
                </c:pt>
                <c:pt idx="42" formatCode="General">
                  <c:v>5.9679697691871002E-2</c:v>
                </c:pt>
                <c:pt idx="43" formatCode="General">
                  <c:v>6.6557573559337599E-2</c:v>
                </c:pt>
                <c:pt idx="44" formatCode="General">
                  <c:v>7.3742804654177194E-2</c:v>
                </c:pt>
                <c:pt idx="45" formatCode="General">
                  <c:v>8.1206470952792806E-2</c:v>
                </c:pt>
                <c:pt idx="46" formatCode="General">
                  <c:v>8.8919027559330496E-2</c:v>
                </c:pt>
                <c:pt idx="47" formatCode="General">
                  <c:v>9.6850867713945604E-2</c:v>
                </c:pt>
                <c:pt idx="48" formatCode="General">
                  <c:v>0.104972801551815</c:v>
                </c:pt>
                <c:pt idx="49" formatCode="General">
                  <c:v>0.113256449674115</c:v>
                </c:pt>
                <c:pt idx="50" formatCode="General">
                  <c:v>0.12167455470491199</c:v>
                </c:pt>
                <c:pt idx="51" formatCode="General">
                  <c:v>0.13020121689303399</c:v>
                </c:pt>
                <c:pt idx="52" formatCode="General">
                  <c:v>0.13881206162572399</c:v>
                </c:pt>
                <c:pt idx="53" formatCode="General">
                  <c:v>0.147484347641823</c:v>
                </c:pt>
                <c:pt idx="54" formatCode="General">
                  <c:v>0.15619702496572499</c:v>
                </c:pt>
                <c:pt idx="55" formatCode="General">
                  <c:v>0.16493075131690099</c:v>
                </c:pt>
                <c:pt idx="56" formatCode="General">
                  <c:v>0.173667875146609</c:v>
                </c:pt>
                <c:pt idx="57" formatCode="General">
                  <c:v>0.18239239264752899</c:v>
                </c:pt>
                <c:pt idx="58" formatCode="General">
                  <c:v>0.19108988517748601</c:v>
                </c:pt>
                <c:pt idx="59" formatCode="General">
                  <c:v>0.19974744261188199</c:v>
                </c:pt>
                <c:pt idx="60" formatCode="General">
                  <c:v>0.20835357724394399</c:v>
                </c:pt>
                <c:pt idx="61" formatCode="General">
                  <c:v>0.21689813202147001</c:v>
                </c:pt>
                <c:pt idx="62" formatCode="General">
                  <c:v>0.225372186162583</c:v>
                </c:pt>
                <c:pt idx="63" formatCode="General">
                  <c:v>0.2337679605395</c:v>
                </c:pt>
                <c:pt idx="64" formatCode="General">
                  <c:v>0.24207872465918401</c:v>
                </c:pt>
                <c:pt idx="65" formatCode="General">
                  <c:v>0.250298706598724</c:v>
                </c:pt>
                <c:pt idx="66" formatCode="General">
                  <c:v>0.25842300686408098</c:v>
                </c:pt>
                <c:pt idx="67" formatCode="General">
                  <c:v>0.26644751682454398</c:v>
                </c:pt>
                <c:pt idx="68" formatCode="General">
                  <c:v>0.27436884212256202</c:v>
                </c:pt>
                <c:pt idx="69" formatCode="General">
                  <c:v>0.28218423126015102</c:v>
                </c:pt>
                <c:pt idx="70" formatCode="General">
                  <c:v>0.28989150941036201</c:v>
                </c:pt>
                <c:pt idx="71" formatCode="General">
                  <c:v>0.29748901738721001</c:v>
                </c:pt>
                <c:pt idx="72" formatCode="General">
                  <c:v>0.30497555562339401</c:v>
                </c:pt>
                <c:pt idx="73" formatCode="General">
                  <c:v>0.312350332945732</c:v>
                </c:pt>
                <c:pt idx="74" formatCode="General">
                  <c:v>0.319612919898701</c:v>
                </c:pt>
                <c:pt idx="75" formatCode="General">
                  <c:v>0.326763206342359</c:v>
                </c:pt>
                <c:pt idx="76" formatCode="General">
                  <c:v>0.33380136303872499</c:v>
                </c:pt>
                <c:pt idx="77" formatCode="General">
                  <c:v>0.34072780693758198</c:v>
                </c:pt>
                <c:pt idx="78" formatCode="General">
                  <c:v>0.34754316987623102</c:v>
                </c:pt>
                <c:pt idx="79" formatCode="General">
                  <c:v>0.35424827041615298</c:v>
                </c:pt>
                <c:pt idx="80" formatCode="General">
                  <c:v>0.36084408855130401</c:v>
                </c:pt>
                <c:pt idx="81" formatCode="General">
                  <c:v>0.36733174303678101</c:v>
                </c:pt>
                <c:pt idx="82" formatCode="General">
                  <c:v>0.37371247110187999</c:v>
                </c:pt>
                <c:pt idx="83" formatCode="General">
                  <c:v>0.37998761032754103</c:v>
                </c:pt>
                <c:pt idx="84" formatCode="General">
                  <c:v>0.38615858248424301</c:v>
                </c:pt>
                <c:pt idx="85" formatCode="General">
                  <c:v>0.39222687914224502</c:v>
                </c:pt>
                <c:pt idx="86" formatCode="General">
                  <c:v>0.398194048881438</c:v>
                </c:pt>
                <c:pt idx="87" formatCode="General">
                  <c:v>0.404061685942676</c:v>
                </c:pt>
                <c:pt idx="88" formatCode="General">
                  <c:v>0.40983142017635199</c:v>
                </c:pt>
                <c:pt idx="89" formatCode="General">
                  <c:v>0.41550490815694402</c:v>
                </c:pt>
                <c:pt idx="90" formatCode="General">
                  <c:v>0.42108382534434602</c:v>
                </c:pt>
                <c:pt idx="91" formatCode="General">
                  <c:v>0.42656985918398699</c:v>
                </c:pt>
                <c:pt idx="92" formatCode="General">
                  <c:v>0.43196470304804702</c:v>
                </c:pt>
                <c:pt idx="93" formatCode="General">
                  <c:v>0.43727005092953097</c:v>
                </c:pt>
                <c:pt idx="94" formatCode="General">
                  <c:v>0.44248759280960198</c:v>
                </c:pt>
                <c:pt idx="95" formatCode="General">
                  <c:v>0.44761901062645998</c:v>
                </c:pt>
                <c:pt idx="96" formatCode="General">
                  <c:v>0.45266597478120402</c:v>
                </c:pt>
                <c:pt idx="97" formatCode="General">
                  <c:v>0.457630141122638</c:v>
                </c:pt>
                <c:pt idx="98" formatCode="General">
                  <c:v>0.46251314835885199</c:v>
                </c:pt>
                <c:pt idx="99" formatCode="General">
                  <c:v>0.46731661584873102</c:v>
                </c:pt>
                <c:pt idx="100" formatCode="General">
                  <c:v>0.47204214173137798</c:v>
                </c:pt>
                <c:pt idx="101" formatCode="General">
                  <c:v>0.476691301355744</c:v>
                </c:pt>
                <c:pt idx="102" formatCode="General">
                  <c:v>0.48126564597668198</c:v>
                </c:pt>
                <c:pt idx="103" formatCode="General">
                  <c:v>0.48576670168716601</c:v>
                </c:pt>
                <c:pt idx="104" formatCode="General">
                  <c:v>0.49019596855956599</c:v>
                </c:pt>
                <c:pt idx="105" formatCode="General">
                  <c:v>0.49455491997171502</c:v>
                </c:pt>
                <c:pt idx="106" formatCode="General">
                  <c:v>0.49884500209608501</c:v>
                </c:pt>
                <c:pt idx="107" formatCode="General">
                  <c:v>0.50306763353264705</c:v>
                </c:pt>
                <c:pt idx="108" formatCode="General">
                  <c:v>0.50722420506808097</c:v>
                </c:pt>
                <c:pt idx="109" formatCode="General">
                  <c:v>0.51131607954583402</c:v>
                </c:pt>
                <c:pt idx="110" formatCode="General">
                  <c:v>0.51534459183319004</c:v>
                </c:pt>
                <c:pt idx="111" formatCode="General">
                  <c:v>0.51931104887299595</c:v>
                </c:pt>
                <c:pt idx="112" formatCode="General">
                  <c:v>0.523216729809033</c:v>
                </c:pt>
                <c:pt idx="113" formatCode="General">
                  <c:v>0.52706288617518804</c:v>
                </c:pt>
                <c:pt idx="114" formatCode="General">
                  <c:v>0.53085074213970895</c:v>
                </c:pt>
                <c:pt idx="115" formatCode="General">
                  <c:v>0.53458149479670003</c:v>
                </c:pt>
                <c:pt idx="116" formatCode="General">
                  <c:v>0.53825631449796696</c:v>
                </c:pt>
                <c:pt idx="117" formatCode="General">
                  <c:v>0.54187634521901595</c:v>
                </c:pt>
                <c:pt idx="118" formatCode="General">
                  <c:v>0.54544270495373803</c:v>
                </c:pt>
                <c:pt idx="119" formatCode="General">
                  <c:v>0.54895648613292303</c:v>
                </c:pt>
                <c:pt idx="120" formatCode="General">
                  <c:v>0.55241875606227997</c:v>
                </c:pt>
                <c:pt idx="121" formatCode="General">
                  <c:v>0.55583055737616804</c:v>
                </c:pt>
                <c:pt idx="122" formatCode="General">
                  <c:v>0.559192908503646</c:v>
                </c:pt>
                <c:pt idx="123" formatCode="General">
                  <c:v>0.56250680414387599</c:v>
                </c:pt>
                <c:pt idx="124" formatCode="General">
                  <c:v>0.56577321574825101</c:v>
                </c:pt>
                <c:pt idx="125" formatCode="General">
                  <c:v>0.56899309200693704</c:v>
                </c:pt>
                <c:pt idx="126" formatCode="General">
                  <c:v>0.57216735933780605</c:v>
                </c:pt>
                <c:pt idx="127" formatCode="General">
                  <c:v>0.57529692237599395</c:v>
                </c:pt>
                <c:pt idx="128" formatCode="General">
                  <c:v>0.57838266446251396</c:v>
                </c:pt>
                <c:pt idx="129" formatCode="General">
                  <c:v>0.58142544813060903</c:v>
                </c:pt>
                <c:pt idx="130" formatCode="General">
                  <c:v>0.58442611558864399</c:v>
                </c:pt>
                <c:pt idx="131" formatCode="General">
                  <c:v>0.58738548919855604</c:v>
                </c:pt>
                <c:pt idx="132" formatCode="General">
                  <c:v>0.590304371948984</c:v>
                </c:pt>
                <c:pt idx="133" formatCode="General">
                  <c:v>0.59318354792234196</c:v>
                </c:pt>
                <c:pt idx="134" formatCode="General">
                  <c:v>0.59602378275521795</c:v>
                </c:pt>
                <c:pt idx="135" formatCode="General">
                  <c:v>0.59882582409156304</c:v>
                </c:pt>
                <c:pt idx="136" formatCode="General">
                  <c:v>0.60159040202824199</c:v>
                </c:pt>
                <c:pt idx="137" formatCode="General">
                  <c:v>0.60431822955259695</c:v>
                </c:pt>
                <c:pt idx="138" formatCode="General">
                  <c:v>0.60701000297172203</c:v>
                </c:pt>
                <c:pt idx="139" formatCode="General">
                  <c:v>0.60966640233323399</c:v>
                </c:pt>
                <c:pt idx="140" formatCode="General">
                  <c:v>0.61228809183737898</c:v>
                </c:pt>
                <c:pt idx="141" formatCode="General">
                  <c:v>0.61487572024033299</c:v>
                </c:pt>
                <c:pt idx="142" formatCode="General">
                  <c:v>0.61742992124863905</c:v>
                </c:pt>
                <c:pt idx="143" formatCode="General">
                  <c:v>0.61995131390473202</c:v>
                </c:pt>
                <c:pt idx="144" formatCode="General">
                  <c:v>0.62244050296354003</c:v>
                </c:pt>
                <c:pt idx="145" formatCode="General">
                  <c:v>0.62489807926018703</c:v>
                </c:pt>
                <c:pt idx="146" formatCode="General">
                  <c:v>0.62732462006884504</c:v>
                </c:pt>
                <c:pt idx="147" formatCode="General">
                  <c:v>0.62972068945279303</c:v>
                </c:pt>
                <c:pt idx="148" formatCode="General">
                  <c:v>0.63208683860578496</c:v>
                </c:pt>
                <c:pt idx="149" formatCode="General">
                  <c:v>0.63442360618480798</c:v>
                </c:pt>
                <c:pt idx="150" formatCode="General">
                  <c:v>0.63673151863436195</c:v>
                </c:pt>
                <c:pt idx="151" formatCode="General">
                  <c:v>0.63901109050238403</c:v>
                </c:pt>
                <c:pt idx="152" formatCode="General">
                  <c:v>0.64126282474794405</c:v>
                </c:pt>
                <c:pt idx="153" formatCode="General">
                  <c:v>0.64348721304087297</c:v>
                </c:pt>
                <c:pt idx="154" formatCode="General">
                  <c:v>0.64568473605346399</c:v>
                </c:pt>
                <c:pt idx="155" formatCode="General">
                  <c:v>0.64785586374439397</c:v>
                </c:pt>
                <c:pt idx="156" formatCode="General">
                  <c:v>0.65000105563505395</c:v>
                </c:pt>
                <c:pt idx="157" formatCode="General">
                  <c:v>0.65212076107841599</c:v>
                </c:pt>
                <c:pt idx="158" formatCode="General">
                  <c:v>0.654215419520635</c:v>
                </c:pt>
                <c:pt idx="159" formatCode="General">
                  <c:v>0.65628546075552296</c:v>
                </c:pt>
                <c:pt idx="160" formatCode="General">
                  <c:v>0.65833130517209004</c:v>
                </c:pt>
                <c:pt idx="161" formatCode="General">
                  <c:v>0.66035336399529598</c:v>
                </c:pt>
                <c:pt idx="162" formatCode="General">
                  <c:v>0.66235203952019694</c:v>
                </c:pt>
                <c:pt idx="163" formatCode="General">
                  <c:v>0.66432772533964501</c:v>
                </c:pt>
                <c:pt idx="164" formatCode="General">
                  <c:v>0.66628080656570099</c:v>
                </c:pt>
                <c:pt idx="165" formatCode="General">
                  <c:v>0.66821166004493804</c:v>
                </c:pt>
                <c:pt idx="166" formatCode="General">
                  <c:v>0.67012065456778203</c:v>
                </c:pt>
                <c:pt idx="167" formatCode="General">
                  <c:v>0.67200815107205203</c:v>
                </c:pt>
                <c:pt idx="168" formatCode="General">
                  <c:v>0.67387450284086303</c:v>
                </c:pt>
                <c:pt idx="169" formatCode="General">
                  <c:v>0.67572005569503502</c:v>
                </c:pt>
                <c:pt idx="170" formatCode="General">
                  <c:v>0.67754514818016698</c:v>
                </c:pt>
                <c:pt idx="171" formatCode="General">
                  <c:v>0.679350111748518</c:v>
                </c:pt>
                <c:pt idx="172" formatCode="General">
                  <c:v>0.68113527093584203</c:v>
                </c:pt>
                <c:pt idx="173" formatCode="General">
                  <c:v>0.68290094353332098</c:v>
                </c:pt>
                <c:pt idx="174" formatCode="General">
                  <c:v>0.68464744075472905</c:v>
                </c:pt>
                <c:pt idx="175" formatCode="General">
                  <c:v>0.68637506739897103</c:v>
                </c:pt>
                <c:pt idx="176" formatCode="General">
                  <c:v>0.68808412200811497</c:v>
                </c:pt>
                <c:pt idx="177" formatCode="General">
                  <c:v>0.68977489702106398</c:v>
                </c:pt>
                <c:pt idx="178" formatCode="General">
                  <c:v>0.69144767892297698</c:v>
                </c:pt>
                <c:pt idx="179" formatCode="General">
                  <c:v>0.69310274839057595</c:v>
                </c:pt>
                <c:pt idx="180" formatCode="General">
                  <c:v>0.69474038043344</c:v>
                </c:pt>
                <c:pt idx="181" formatCode="General">
                  <c:v>0.69636084453142899</c:v>
                </c:pt>
                <c:pt idx="182" formatCode="General">
                  <c:v>0.697964404768317</c:v>
                </c:pt>
                <c:pt idx="183" formatCode="General">
                  <c:v>0.69955131996177999</c:v>
                </c:pt>
                <c:pt idx="184" formatCode="General">
                  <c:v>0.70112184378981302</c:v>
                </c:pt>
                <c:pt idx="185" formatCode="General">
                  <c:v>0.70267622491370896</c:v>
                </c:pt>
                <c:pt idx="186" formatCode="General">
                  <c:v>0.70421470709767298</c:v>
                </c:pt>
                <c:pt idx="187" formatCode="General">
                  <c:v>0.70573752932519396</c:v>
                </c:pt>
                <c:pt idx="188" formatCode="General">
                  <c:v>0.70724492591225696</c:v>
                </c:pt>
                <c:pt idx="189" formatCode="General">
                  <c:v>0.708737126617485</c:v>
                </c:pt>
                <c:pt idx="190" formatCode="General">
                  <c:v>0.71021435674931399</c:v>
                </c:pt>
                <c:pt idx="191" formatCode="General">
                  <c:v>0.71167683727027398</c:v>
                </c:pt>
                <c:pt idx="192" formatCode="General">
                  <c:v>0.71312478489846898</c:v>
                </c:pt>
                <c:pt idx="193" formatCode="General">
                  <c:v>0.71455841220633798</c:v>
                </c:pt>
                <c:pt idx="194" formatCode="General">
                  <c:v>0.71597792771676905</c:v>
                </c:pt>
                <c:pt idx="195" formatCode="General">
                  <c:v>0.71738353599665805</c:v>
                </c:pt>
                <c:pt idx="196" formatCode="General">
                  <c:v>0.71877543774796904</c:v>
                </c:pt>
                <c:pt idx="197" formatCode="General">
                  <c:v>0.72015382989638499</c:v>
                </c:pt>
                <c:pt idx="198" formatCode="General">
                  <c:v>0.72151890567761101</c:v>
                </c:pt>
                <c:pt idx="199" formatCode="General">
                  <c:v>0.722870854721398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0.26118599999999997</c:v>
                </c:pt>
                <c:pt idx="1">
                  <c:v>0.274005</c:v>
                </c:pt>
                <c:pt idx="2">
                  <c:v>0.28638000000000002</c:v>
                </c:pt>
                <c:pt idx="3">
                  <c:v>0.29952200000000001</c:v>
                </c:pt>
                <c:pt idx="4">
                  <c:v>0.31280400000000003</c:v>
                </c:pt>
                <c:pt idx="5">
                  <c:v>0.32785199999999998</c:v>
                </c:pt>
                <c:pt idx="6">
                  <c:v>0.34248099999999998</c:v>
                </c:pt>
                <c:pt idx="7">
                  <c:v>0.35701899999999998</c:v>
                </c:pt>
                <c:pt idx="8">
                  <c:v>0.372747</c:v>
                </c:pt>
                <c:pt idx="9">
                  <c:v>0.38927400000000001</c:v>
                </c:pt>
                <c:pt idx="10">
                  <c:v>0.402752</c:v>
                </c:pt>
                <c:pt idx="11">
                  <c:v>0.420325</c:v>
                </c:pt>
                <c:pt idx="12">
                  <c:v>0.43571500000000002</c:v>
                </c:pt>
                <c:pt idx="13">
                  <c:v>0.45324199999999998</c:v>
                </c:pt>
                <c:pt idx="14">
                  <c:v>0.470414</c:v>
                </c:pt>
                <c:pt idx="15">
                  <c:v>0.48514000000000002</c:v>
                </c:pt>
                <c:pt idx="16">
                  <c:v>0.50191399999999997</c:v>
                </c:pt>
                <c:pt idx="17">
                  <c:v>0.51691399999999998</c:v>
                </c:pt>
                <c:pt idx="18">
                  <c:v>0.53332999999999997</c:v>
                </c:pt>
                <c:pt idx="19">
                  <c:v>0.54781000000000002</c:v>
                </c:pt>
                <c:pt idx="20">
                  <c:v>0.56264700000000001</c:v>
                </c:pt>
                <c:pt idx="21">
                  <c:v>0.57586300000000001</c:v>
                </c:pt>
                <c:pt idx="22">
                  <c:v>0.58857899999999996</c:v>
                </c:pt>
                <c:pt idx="23">
                  <c:v>0.60116899999999995</c:v>
                </c:pt>
                <c:pt idx="24">
                  <c:v>0.615429</c:v>
                </c:pt>
                <c:pt idx="25">
                  <c:v>0.62672899999999998</c:v>
                </c:pt>
                <c:pt idx="26">
                  <c:v>0.63832800000000001</c:v>
                </c:pt>
                <c:pt idx="27">
                  <c:v>0.64847999999999995</c:v>
                </c:pt>
                <c:pt idx="28">
                  <c:v>0.65710100000000005</c:v>
                </c:pt>
                <c:pt idx="29">
                  <c:v>0.66530699999999998</c:v>
                </c:pt>
                <c:pt idx="30">
                  <c:v>0.67515499999999995</c:v>
                </c:pt>
                <c:pt idx="31">
                  <c:v>0.68151399999999995</c:v>
                </c:pt>
                <c:pt idx="32">
                  <c:v>0.68789800000000001</c:v>
                </c:pt>
                <c:pt idx="33">
                  <c:v>0.69307200000000002</c:v>
                </c:pt>
                <c:pt idx="34">
                  <c:v>0.69697799999999999</c:v>
                </c:pt>
                <c:pt idx="35">
                  <c:v>0.70137099999999997</c:v>
                </c:pt>
                <c:pt idx="36">
                  <c:v>0.70425800000000005</c:v>
                </c:pt>
                <c:pt idx="37">
                  <c:v>0.70700399999999997</c:v>
                </c:pt>
                <c:pt idx="38">
                  <c:v>0.70797200000000005</c:v>
                </c:pt>
                <c:pt idx="39">
                  <c:v>0.70941399999999999</c:v>
                </c:pt>
                <c:pt idx="40">
                  <c:v>0.71009999999999995</c:v>
                </c:pt>
                <c:pt idx="41">
                  <c:v>0.70896000000000003</c:v>
                </c:pt>
                <c:pt idx="42">
                  <c:v>0.708901</c:v>
                </c:pt>
                <c:pt idx="43">
                  <c:v>0.70625700000000002</c:v>
                </c:pt>
                <c:pt idx="44">
                  <c:v>0.70465</c:v>
                </c:pt>
                <c:pt idx="45">
                  <c:v>0.70106900000000005</c:v>
                </c:pt>
                <c:pt idx="46">
                  <c:v>0.69866300000000003</c:v>
                </c:pt>
                <c:pt idx="47">
                  <c:v>0.69496100000000005</c:v>
                </c:pt>
                <c:pt idx="48">
                  <c:v>0.69081000000000004</c:v>
                </c:pt>
                <c:pt idx="49">
                  <c:v>0.68754599999999999</c:v>
                </c:pt>
                <c:pt idx="50">
                  <c:v>0.68293599999999999</c:v>
                </c:pt>
                <c:pt idx="51">
                  <c:v>0.67839000000000005</c:v>
                </c:pt>
                <c:pt idx="52">
                  <c:v>0.67238600000000004</c:v>
                </c:pt>
                <c:pt idx="53">
                  <c:v>0.66798299999999999</c:v>
                </c:pt>
                <c:pt idx="54">
                  <c:v>0.66223399999999999</c:v>
                </c:pt>
                <c:pt idx="55">
                  <c:v>0.65601600000000004</c:v>
                </c:pt>
                <c:pt idx="56">
                  <c:v>0.65140100000000001</c:v>
                </c:pt>
                <c:pt idx="57">
                  <c:v>0.64421600000000001</c:v>
                </c:pt>
                <c:pt idx="58">
                  <c:v>0.63951599999999997</c:v>
                </c:pt>
                <c:pt idx="59">
                  <c:v>0.63276100000000002</c:v>
                </c:pt>
                <c:pt idx="60">
                  <c:v>0.62739800000000001</c:v>
                </c:pt>
                <c:pt idx="61">
                  <c:v>0.62141900000000005</c:v>
                </c:pt>
                <c:pt idx="62">
                  <c:v>0.61464399999999997</c:v>
                </c:pt>
                <c:pt idx="63">
                  <c:v>0.60923099999999997</c:v>
                </c:pt>
                <c:pt idx="64">
                  <c:v>0.60475599999999996</c:v>
                </c:pt>
                <c:pt idx="65">
                  <c:v>0.59777199999999997</c:v>
                </c:pt>
                <c:pt idx="66">
                  <c:v>0.59216000000000002</c:v>
                </c:pt>
                <c:pt idx="67">
                  <c:v>0.58553100000000002</c:v>
                </c:pt>
                <c:pt idx="68">
                  <c:v>0.57995699999999994</c:v>
                </c:pt>
                <c:pt idx="69">
                  <c:v>0.57567900000000005</c:v>
                </c:pt>
                <c:pt idx="70">
                  <c:v>0.56945299999999999</c:v>
                </c:pt>
                <c:pt idx="71">
                  <c:v>0.56427099999999997</c:v>
                </c:pt>
                <c:pt idx="72">
                  <c:v>0.55737700000000001</c:v>
                </c:pt>
                <c:pt idx="73">
                  <c:v>0.55164500000000005</c:v>
                </c:pt>
                <c:pt idx="74">
                  <c:v>0.54721600000000004</c:v>
                </c:pt>
                <c:pt idx="75">
                  <c:v>0.54098000000000002</c:v>
                </c:pt>
                <c:pt idx="76">
                  <c:v>0.535443</c:v>
                </c:pt>
                <c:pt idx="77">
                  <c:v>0.532358</c:v>
                </c:pt>
                <c:pt idx="78">
                  <c:v>0.52574699999999996</c:v>
                </c:pt>
                <c:pt idx="79">
                  <c:v>0.52148600000000001</c:v>
                </c:pt>
                <c:pt idx="80">
                  <c:v>0.51505699999999999</c:v>
                </c:pt>
                <c:pt idx="81">
                  <c:v>0.51124999999999998</c:v>
                </c:pt>
                <c:pt idx="82">
                  <c:v>0.50697899999999996</c:v>
                </c:pt>
                <c:pt idx="83">
                  <c:v>0.50190999999999997</c:v>
                </c:pt>
                <c:pt idx="84">
                  <c:v>0.49628699999999998</c:v>
                </c:pt>
                <c:pt idx="85">
                  <c:v>0.49098399999999998</c:v>
                </c:pt>
                <c:pt idx="86">
                  <c:v>0.487072</c:v>
                </c:pt>
                <c:pt idx="87">
                  <c:v>0.48128599999999999</c:v>
                </c:pt>
                <c:pt idx="88">
                  <c:v>0.47871200000000003</c:v>
                </c:pt>
                <c:pt idx="89">
                  <c:v>0.47355700000000001</c:v>
                </c:pt>
                <c:pt idx="90">
                  <c:v>0.46884799999999999</c:v>
                </c:pt>
                <c:pt idx="91">
                  <c:v>0.46442099999999997</c:v>
                </c:pt>
                <c:pt idx="92">
                  <c:v>0.46061000000000002</c:v>
                </c:pt>
                <c:pt idx="93">
                  <c:v>0.45739000000000002</c:v>
                </c:pt>
                <c:pt idx="94">
                  <c:v>0.45140799999999998</c:v>
                </c:pt>
                <c:pt idx="95">
                  <c:v>0.44755899999999998</c:v>
                </c:pt>
                <c:pt idx="96">
                  <c:v>0.44545899999999999</c:v>
                </c:pt>
                <c:pt idx="97">
                  <c:v>0.43921500000000002</c:v>
                </c:pt>
                <c:pt idx="98">
                  <c:v>0.43737300000000001</c:v>
                </c:pt>
                <c:pt idx="99">
                  <c:v>0.43287799999999999</c:v>
                </c:pt>
                <c:pt idx="100">
                  <c:v>0.42977700000000002</c:v>
                </c:pt>
                <c:pt idx="101">
                  <c:v>0.42518899999999998</c:v>
                </c:pt>
                <c:pt idx="102">
                  <c:v>0.421927</c:v>
                </c:pt>
                <c:pt idx="103">
                  <c:v>0.41720699999999999</c:v>
                </c:pt>
                <c:pt idx="104">
                  <c:v>0.41523599999999999</c:v>
                </c:pt>
                <c:pt idx="105">
                  <c:v>0.41231099999999998</c:v>
                </c:pt>
                <c:pt idx="106">
                  <c:v>0.40629300000000002</c:v>
                </c:pt>
                <c:pt idx="107">
                  <c:v>0.40422400000000003</c:v>
                </c:pt>
                <c:pt idx="108">
                  <c:v>0.40015699999999998</c:v>
                </c:pt>
                <c:pt idx="109">
                  <c:v>0.39744000000000002</c:v>
                </c:pt>
                <c:pt idx="110">
                  <c:v>0.39438000000000001</c:v>
                </c:pt>
                <c:pt idx="111">
                  <c:v>0.39051799999999998</c:v>
                </c:pt>
                <c:pt idx="112">
                  <c:v>0.38872000000000001</c:v>
                </c:pt>
                <c:pt idx="113">
                  <c:v>0.38556800000000002</c:v>
                </c:pt>
                <c:pt idx="114">
                  <c:v>0.38232100000000002</c:v>
                </c:pt>
                <c:pt idx="115">
                  <c:v>0.37894499999999998</c:v>
                </c:pt>
                <c:pt idx="116">
                  <c:v>0.37612600000000002</c:v>
                </c:pt>
                <c:pt idx="117">
                  <c:v>0.373305</c:v>
                </c:pt>
                <c:pt idx="118">
                  <c:v>0.37073200000000001</c:v>
                </c:pt>
                <c:pt idx="119">
                  <c:v>0.36744700000000002</c:v>
                </c:pt>
                <c:pt idx="120">
                  <c:v>0.36562099999999997</c:v>
                </c:pt>
                <c:pt idx="121">
                  <c:v>0.36184500000000003</c:v>
                </c:pt>
                <c:pt idx="122">
                  <c:v>0.35978199999999999</c:v>
                </c:pt>
                <c:pt idx="123">
                  <c:v>0.35804900000000001</c:v>
                </c:pt>
                <c:pt idx="124">
                  <c:v>0.35476200000000002</c:v>
                </c:pt>
                <c:pt idx="125">
                  <c:v>0.35269899999999998</c:v>
                </c:pt>
                <c:pt idx="126">
                  <c:v>0.34873999999999999</c:v>
                </c:pt>
                <c:pt idx="127">
                  <c:v>0.34643600000000002</c:v>
                </c:pt>
                <c:pt idx="128">
                  <c:v>0.34410600000000002</c:v>
                </c:pt>
                <c:pt idx="129">
                  <c:v>0.342111</c:v>
                </c:pt>
                <c:pt idx="130">
                  <c:v>0.33841399999999999</c:v>
                </c:pt>
                <c:pt idx="131">
                  <c:v>0.33665</c:v>
                </c:pt>
                <c:pt idx="132">
                  <c:v>0.33516200000000002</c:v>
                </c:pt>
                <c:pt idx="133">
                  <c:v>0.33241199999999999</c:v>
                </c:pt>
                <c:pt idx="134">
                  <c:v>0.32982299999999998</c:v>
                </c:pt>
                <c:pt idx="135">
                  <c:v>0.32688800000000001</c:v>
                </c:pt>
                <c:pt idx="136">
                  <c:v>0.32409900000000003</c:v>
                </c:pt>
                <c:pt idx="137">
                  <c:v>0.32397399999999998</c:v>
                </c:pt>
                <c:pt idx="138">
                  <c:v>0.31980500000000001</c:v>
                </c:pt>
                <c:pt idx="139">
                  <c:v>0.31834600000000002</c:v>
                </c:pt>
                <c:pt idx="140">
                  <c:v>0.31592399999999998</c:v>
                </c:pt>
                <c:pt idx="141">
                  <c:v>0.31426399999999999</c:v>
                </c:pt>
                <c:pt idx="142">
                  <c:v>0.31365100000000001</c:v>
                </c:pt>
                <c:pt idx="143">
                  <c:v>0.31040899999999999</c:v>
                </c:pt>
                <c:pt idx="144">
                  <c:v>0.30927900000000003</c:v>
                </c:pt>
                <c:pt idx="145">
                  <c:v>0.30689</c:v>
                </c:pt>
                <c:pt idx="146">
                  <c:v>0.303427</c:v>
                </c:pt>
                <c:pt idx="147">
                  <c:v>0.30377300000000002</c:v>
                </c:pt>
                <c:pt idx="148">
                  <c:v>0.30089100000000002</c:v>
                </c:pt>
                <c:pt idx="149">
                  <c:v>0.29915900000000001</c:v>
                </c:pt>
                <c:pt idx="150">
                  <c:v>0.29674499999999998</c:v>
                </c:pt>
                <c:pt idx="151">
                  <c:v>0.29550300000000002</c:v>
                </c:pt>
                <c:pt idx="152">
                  <c:v>0.29408699999999999</c:v>
                </c:pt>
                <c:pt idx="153">
                  <c:v>0.29125499999999999</c:v>
                </c:pt>
                <c:pt idx="154">
                  <c:v>0.289682</c:v>
                </c:pt>
                <c:pt idx="155">
                  <c:v>0.28993999999999998</c:v>
                </c:pt>
                <c:pt idx="156">
                  <c:v>0.28586400000000001</c:v>
                </c:pt>
                <c:pt idx="157">
                  <c:v>0.28478900000000001</c:v>
                </c:pt>
                <c:pt idx="158">
                  <c:v>0.28218300000000002</c:v>
                </c:pt>
                <c:pt idx="159">
                  <c:v>0.28164400000000001</c:v>
                </c:pt>
                <c:pt idx="160">
                  <c:v>0.27971200000000002</c:v>
                </c:pt>
                <c:pt idx="161">
                  <c:v>0.27667199999999997</c:v>
                </c:pt>
                <c:pt idx="162">
                  <c:v>0.27600200000000003</c:v>
                </c:pt>
                <c:pt idx="163">
                  <c:v>0.27458500000000002</c:v>
                </c:pt>
                <c:pt idx="164">
                  <c:v>0.273476</c:v>
                </c:pt>
                <c:pt idx="165">
                  <c:v>0.27172400000000002</c:v>
                </c:pt>
                <c:pt idx="166">
                  <c:v>0.26974300000000001</c:v>
                </c:pt>
                <c:pt idx="167">
                  <c:v>0.26931699999999997</c:v>
                </c:pt>
                <c:pt idx="168">
                  <c:v>0.2661</c:v>
                </c:pt>
                <c:pt idx="169">
                  <c:v>0.26584099999999999</c:v>
                </c:pt>
                <c:pt idx="170">
                  <c:v>0.26351000000000002</c:v>
                </c:pt>
                <c:pt idx="171">
                  <c:v>0.26250800000000002</c:v>
                </c:pt>
                <c:pt idx="172">
                  <c:v>0.260967</c:v>
                </c:pt>
                <c:pt idx="173">
                  <c:v>0.25940999999999997</c:v>
                </c:pt>
                <c:pt idx="174">
                  <c:v>0.25859599999999999</c:v>
                </c:pt>
                <c:pt idx="175">
                  <c:v>0.25725100000000001</c:v>
                </c:pt>
                <c:pt idx="176">
                  <c:v>0.25551600000000002</c:v>
                </c:pt>
                <c:pt idx="177">
                  <c:v>0.252944</c:v>
                </c:pt>
                <c:pt idx="178">
                  <c:v>0.25237500000000002</c:v>
                </c:pt>
                <c:pt idx="179">
                  <c:v>0.25083</c:v>
                </c:pt>
                <c:pt idx="180">
                  <c:v>0.25006800000000001</c:v>
                </c:pt>
                <c:pt idx="181">
                  <c:v>0.248781</c:v>
                </c:pt>
                <c:pt idx="182">
                  <c:v>0.247583</c:v>
                </c:pt>
                <c:pt idx="183">
                  <c:v>0.24669099999999999</c:v>
                </c:pt>
                <c:pt idx="184">
                  <c:v>0.244145</c:v>
                </c:pt>
                <c:pt idx="185">
                  <c:v>0.24335200000000001</c:v>
                </c:pt>
                <c:pt idx="186">
                  <c:v>0.24166000000000001</c:v>
                </c:pt>
                <c:pt idx="187">
                  <c:v>0.24083299999999999</c:v>
                </c:pt>
                <c:pt idx="188">
                  <c:v>0.23917099999999999</c:v>
                </c:pt>
                <c:pt idx="189">
                  <c:v>0.23946600000000001</c:v>
                </c:pt>
                <c:pt idx="190">
                  <c:v>0.23680200000000001</c:v>
                </c:pt>
                <c:pt idx="191">
                  <c:v>0.237294</c:v>
                </c:pt>
                <c:pt idx="192">
                  <c:v>0.23470299999999999</c:v>
                </c:pt>
                <c:pt idx="193">
                  <c:v>0.23461199999999999</c:v>
                </c:pt>
                <c:pt idx="194">
                  <c:v>0.232373</c:v>
                </c:pt>
                <c:pt idx="195">
                  <c:v>0.231902</c:v>
                </c:pt>
                <c:pt idx="196">
                  <c:v>0.23022599999999999</c:v>
                </c:pt>
                <c:pt idx="197">
                  <c:v>0.229521</c:v>
                </c:pt>
                <c:pt idx="198">
                  <c:v>0.22892399999999999</c:v>
                </c:pt>
                <c:pt idx="199">
                  <c:v>0.227632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0.95287297834769302</c:v>
                </c:pt>
                <c:pt idx="1">
                  <c:v>0.90212093221123102</c:v>
                </c:pt>
                <c:pt idx="2">
                  <c:v>0.84898745480585502</c:v>
                </c:pt>
                <c:pt idx="3">
                  <c:v>0.79506267535522002</c:v>
                </c:pt>
                <c:pt idx="4">
                  <c:v>0.742156042158294</c:v>
                </c:pt>
                <c:pt idx="5">
                  <c:v>0.69211164765370703</c:v>
                </c:pt>
                <c:pt idx="6">
                  <c:v>0.64660174782367996</c:v>
                </c:pt>
                <c:pt idx="7">
                  <c:v>0.60694484449531905</c:v>
                </c:pt>
                <c:pt idx="8">
                  <c:v>0.57398848727071095</c:v>
                </c:pt>
                <c:pt idx="9">
                  <c:v>0.54807617557098198</c:v>
                </c:pt>
                <c:pt idx="10">
                  <c:v>0.52909243755190605</c:v>
                </c:pt>
                <c:pt idx="11">
                  <c:v>0.51656140563990505</c:v>
                </c:pt>
                <c:pt idx="12">
                  <c:v>0.50976768393385397</c:v>
                </c:pt>
                <c:pt idx="13">
                  <c:v>0.50787271884081198</c:v>
                </c:pt>
                <c:pt idx="14">
                  <c:v>0.51000992304000403</c:v>
                </c:pt>
                <c:pt idx="15">
                  <c:v>0.515352121568591</c:v>
                </c:pt>
                <c:pt idx="16">
                  <c:v>0.52315239193440199</c:v>
                </c:pt>
                <c:pt idx="17">
                  <c:v>0.53276334595124697</c:v>
                </c:pt>
                <c:pt idx="18">
                  <c:v>0.54364106240085996</c:v>
                </c:pt>
                <c:pt idx="19">
                  <c:v>0.55533936100544401</c:v>
                </c:pt>
                <c:pt idx="20">
                  <c:v>0.56749887650241204</c:v>
                </c:pt>
                <c:pt idx="21">
                  <c:v>0.57983405965068402</c:v>
                </c:pt>
                <c:pt idx="22">
                  <c:v>0.59212009634000895</c:v>
                </c:pt>
                <c:pt idx="23">
                  <c:v>0.60418088609449205</c:v>
                </c:pt>
                <c:pt idx="24">
                  <c:v>0.61587863970252599</c:v>
                </c:pt>
                <c:pt idx="25">
                  <c:v>0.62710528486134898</c:v>
                </c:pt>
                <c:pt idx="26">
                  <c:v>0.63777564669775999</c:v>
                </c:pt>
                <c:pt idx="27">
                  <c:v>0.64782224573200498</c:v>
                </c:pt>
                <c:pt idx="28">
                  <c:v>0.65719149266747301</c:v>
                </c:pt>
                <c:pt idx="29">
                  <c:v>0.66584103357338398</c:v>
                </c:pt>
                <c:pt idx="30">
                  <c:v>0.67373799638735199</c:v>
                </c:pt>
                <c:pt idx="31">
                  <c:v>0.68085790216352904</c:v>
                </c:pt>
                <c:pt idx="32">
                  <c:v>0.68718402750721497</c:v>
                </c:pt>
                <c:pt idx="33">
                  <c:v>0.69270703505850495</c:v>
                </c:pt>
                <c:pt idx="34">
                  <c:v>0.69742472402579903</c:v>
                </c:pt>
                <c:pt idx="35">
                  <c:v>0.70134178991458296</c:v>
                </c:pt>
                <c:pt idx="36">
                  <c:v>0.70446951902396304</c:v>
                </c:pt>
                <c:pt idx="37">
                  <c:v>0.70682537649990596</c:v>
                </c:pt>
                <c:pt idx="38">
                  <c:v>0.70843247477163296</c:v>
                </c:pt>
                <c:pt idx="39">
                  <c:v>0.70931893083097197</c:v>
                </c:pt>
                <c:pt idx="40">
                  <c:v>0.70951713563686702</c:v>
                </c:pt>
                <c:pt idx="41">
                  <c:v>0.709062967280497</c:v>
                </c:pt>
                <c:pt idx="42">
                  <c:v>0.70799498234150904</c:v>
                </c:pt>
                <c:pt idx="43">
                  <c:v>0.70635361835227495</c:v>
                </c:pt>
                <c:pt idx="44">
                  <c:v>0.70418043582316203</c:v>
                </c:pt>
                <c:pt idx="45">
                  <c:v>0.70151742214811796</c:v>
                </c:pt>
                <c:pt idx="46">
                  <c:v>0.69840637298348696</c:v>
                </c:pt>
                <c:pt idx="47">
                  <c:v>0.69488836018575695</c:v>
                </c:pt>
                <c:pt idx="48">
                  <c:v>0.69100328964469304</c:v>
                </c:pt>
                <c:pt idx="49">
                  <c:v>0.68678954765101796</c:v>
                </c:pt>
                <c:pt idx="50">
                  <c:v>0.68228373089153105</c:v>
                </c:pt>
                <c:pt idx="51">
                  <c:v>0.67752045272849504</c:v>
                </c:pt>
                <c:pt idx="52">
                  <c:v>0.67253221696604304</c:v>
                </c:pt>
                <c:pt idx="53">
                  <c:v>0.66734934966166604</c:v>
                </c:pt>
                <c:pt idx="54">
                  <c:v>0.66199997952095502</c:v>
                </c:pt>
                <c:pt idx="55">
                  <c:v>0.65651005784346705</c:v>
                </c:pt>
                <c:pt idx="56">
                  <c:v>0.65090340971379801</c:v>
                </c:pt>
                <c:pt idx="57">
                  <c:v>0.64520180902899305</c:v>
                </c:pt>
                <c:pt idx="58">
                  <c:v>0.63942507092412804</c:v>
                </c:pt>
                <c:pt idx="59">
                  <c:v>0.63359115613116801</c:v>
                </c:pt>
                <c:pt idx="60">
                  <c:v>0.62771628273348401</c:v>
                </c:pt>
                <c:pt idx="61">
                  <c:v>0.62181504162927703</c:v>
                </c:pt>
                <c:pt idx="62">
                  <c:v>0.61590051277527502</c:v>
                </c:pt>
                <c:pt idx="63">
                  <c:v>0.60998437994126697</c:v>
                </c:pt>
                <c:pt idx="64">
                  <c:v>0.60407704226734904</c:v>
                </c:pt>
                <c:pt idx="65">
                  <c:v>0.59818772138481702</c:v>
                </c:pt>
                <c:pt idx="66">
                  <c:v>0.59232456324666805</c:v>
                </c:pt>
                <c:pt idx="67">
                  <c:v>0.58649473412443298</c:v>
                </c:pt>
                <c:pt idx="68">
                  <c:v>0.58070451047437399</c:v>
                </c:pt>
                <c:pt idx="69">
                  <c:v>0.57495936256772595</c:v>
                </c:pt>
                <c:pt idx="70">
                  <c:v>0.56926403192553399</c:v>
                </c:pt>
                <c:pt idx="71">
                  <c:v>0.56362260270679798</c:v>
                </c:pt>
                <c:pt idx="72">
                  <c:v>0.558038567276257</c:v>
                </c:pt>
                <c:pt idx="73">
                  <c:v>0.55251488623114398</c:v>
                </c:pt>
                <c:pt idx="74">
                  <c:v>0.54705404319995798</c:v>
                </c:pt>
                <c:pt idx="75">
                  <c:v>0.541658094744918</c:v>
                </c:pt>
                <c:pt idx="76">
                  <c:v>0.53632871570681395</c:v>
                </c:pt>
                <c:pt idx="77">
                  <c:v>0.53106724032945496</c:v>
                </c:pt>
                <c:pt idx="78">
                  <c:v>0.52587469949301302</c:v>
                </c:pt>
                <c:pt idx="79">
                  <c:v>0.52075185437322802</c:v>
                </c:pt>
                <c:pt idx="80">
                  <c:v>0.51569922682804403</c:v>
                </c:pt>
                <c:pt idx="81">
                  <c:v>0.51071712679604797</c:v>
                </c:pt>
                <c:pt idx="82">
                  <c:v>0.50580567697273804</c:v>
                </c:pt>
                <c:pt idx="83">
                  <c:v>0.500964835012084</c:v>
                </c:pt>
                <c:pt idx="84">
                  <c:v>0.49619441348225302</c:v>
                </c:pt>
                <c:pt idx="85">
                  <c:v>0.49149409778637698</c:v>
                </c:pt>
                <c:pt idx="86">
                  <c:v>0.486863462241862</c:v>
                </c:pt>
                <c:pt idx="87">
                  <c:v>0.482301984495287</c:v>
                </c:pt>
                <c:pt idx="88">
                  <c:v>0.47780905843443</c:v>
                </c:pt>
                <c:pt idx="89">
                  <c:v>0.47338400574450801</c:v>
                </c:pt>
                <c:pt idx="90">
                  <c:v>0.46902608624223502</c:v>
                </c:pt>
                <c:pt idx="91">
                  <c:v>0.46473450710893399</c:v>
                </c:pt>
                <c:pt idx="92">
                  <c:v>0.46050843113249601</c:v>
                </c:pt>
                <c:pt idx="93">
                  <c:v>0.45634698405751201</c:v>
                </c:pt>
                <c:pt idx="94">
                  <c:v>0.45224926113334302</c:v>
                </c:pt>
                <c:pt idx="95">
                  <c:v>0.44821433294120999</c:v>
                </c:pt>
                <c:pt idx="96">
                  <c:v>0.44424125057339198</c:v>
                </c:pt>
                <c:pt idx="97">
                  <c:v>0.440329050230512</c:v>
                </c:pt>
                <c:pt idx="98">
                  <c:v>0.43647675729628799</c:v>
                </c:pt>
                <c:pt idx="99">
                  <c:v>0.43268338994330002</c:v>
                </c:pt>
                <c:pt idx="100">
                  <c:v>0.42894796231793397</c:v>
                </c:pt>
                <c:pt idx="101">
                  <c:v>0.42526948734787801</c:v>
                </c:pt>
                <c:pt idx="102">
                  <c:v>0.42164697921119498</c:v>
                </c:pt>
                <c:pt idx="103">
                  <c:v>0.41807945550207098</c:v>
                </c:pt>
                <c:pt idx="104">
                  <c:v>0.41456593912480699</c:v>
                </c:pt>
                <c:pt idx="105">
                  <c:v>0.41110545994445502</c:v>
                </c:pt>
                <c:pt idx="106">
                  <c:v>0.407697056219612</c:v>
                </c:pt>
                <c:pt idx="107">
                  <c:v>0.40433977584033498</c:v>
                </c:pt>
                <c:pt idx="108">
                  <c:v>0.40103267739178899</c:v>
                </c:pt>
                <c:pt idx="109">
                  <c:v>0.39777483106219103</c:v>
                </c:pt>
                <c:pt idx="110">
                  <c:v>0.39456531941169298</c:v>
                </c:pt>
                <c:pt idx="111">
                  <c:v>0.391403238017206</c:v>
                </c:pt>
                <c:pt idx="112">
                  <c:v>0.38828769600659802</c:v>
                </c:pt>
                <c:pt idx="113">
                  <c:v>0.38521781649438303</c:v>
                </c:pt>
                <c:pt idx="114">
                  <c:v>0.38219273692974298</c:v>
                </c:pt>
                <c:pt idx="115">
                  <c:v>0.37921160936666998</c:v>
                </c:pt>
                <c:pt idx="116">
                  <c:v>0.37627360066497201</c:v>
                </c:pt>
                <c:pt idx="117">
                  <c:v>0.37337789263002502</c:v>
                </c:pt>
                <c:pt idx="118">
                  <c:v>0.37052368209835002</c:v>
                </c:pt>
                <c:pt idx="119">
                  <c:v>0.36771018097535302</c:v>
                </c:pt>
                <c:pt idx="120">
                  <c:v>0.36493661623092699</c:v>
                </c:pt>
                <c:pt idx="121">
                  <c:v>0.36220222985802902</c:v>
                </c:pt>
                <c:pt idx="122">
                  <c:v>0.35950627879882602</c:v>
                </c:pt>
                <c:pt idx="123">
                  <c:v>0.35684803484250899</c:v>
                </c:pt>
                <c:pt idx="124">
                  <c:v>0.354226784498472</c:v>
                </c:pt>
                <c:pt idx="125">
                  <c:v>0.35164182884815798</c:v>
                </c:pt>
                <c:pt idx="126">
                  <c:v>0.349092483378525</c:v>
                </c:pt>
                <c:pt idx="127">
                  <c:v>0.346578077799783</c:v>
                </c:pt>
                <c:pt idx="128">
                  <c:v>0.34409795584977299</c:v>
                </c:pt>
                <c:pt idx="129">
                  <c:v>0.34165147508710098</c:v>
                </c:pt>
                <c:pt idx="130">
                  <c:v>0.339238006674908</c:v>
                </c:pt>
                <c:pt idx="131">
                  <c:v>0.336856935156986</c:v>
                </c:pt>
                <c:pt idx="132">
                  <c:v>0.334507658227716</c:v>
                </c:pt>
                <c:pt idx="133">
                  <c:v>0.332189586497182</c:v>
                </c:pt>
                <c:pt idx="134">
                  <c:v>0.329902143252643</c:v>
                </c:pt>
                <c:pt idx="135">
                  <c:v>0.327644764217425</c:v>
                </c:pt>
                <c:pt idx="136">
                  <c:v>0.32541689730816098</c:v>
                </c:pt>
                <c:pt idx="137">
                  <c:v>0.32321800239120502</c:v>
                </c:pt>
                <c:pt idx="138">
                  <c:v>0.32104755103896299</c:v>
                </c:pt>
                <c:pt idx="139">
                  <c:v>0.31890502628676598</c:v>
                </c:pt>
                <c:pt idx="140">
                  <c:v>0.31678992239085901</c:v>
                </c:pt>
                <c:pt idx="141">
                  <c:v>0.31470174458799799</c:v>
                </c:pt>
                <c:pt idx="142">
                  <c:v>0.31264000885708099</c:v>
                </c:pt>
                <c:pt idx="143">
                  <c:v>0.31060424168319201</c:v>
                </c:pt>
                <c:pt idx="144">
                  <c:v>0.30859397982437498</c:v>
                </c:pt>
                <c:pt idx="145">
                  <c:v>0.30660877008141002</c:v>
                </c:pt>
                <c:pt idx="146">
                  <c:v>0.30464816907084202</c:v>
                </c:pt>
                <c:pt idx="147">
                  <c:v>0.30271174300143799</c:v>
                </c:pt>
                <c:pt idx="148">
                  <c:v>0.30079906745426199</c:v>
                </c:pt>
                <c:pt idx="149">
                  <c:v>0.29890972716648201</c:v>
                </c:pt>
                <c:pt idx="150">
                  <c:v>0.29704331581903598</c:v>
                </c:pt>
                <c:pt idx="151">
                  <c:v>0.29519943582823299</c:v>
                </c:pt>
                <c:pt idx="152">
                  <c:v>0.293377698141359</c:v>
                </c:pt>
                <c:pt idx="153">
                  <c:v>0.29157772203633398</c:v>
                </c:pt>
                <c:pt idx="154">
                  <c:v>0.28979913492545301</c:v>
                </c:pt>
                <c:pt idx="155">
                  <c:v>0.28804157216322301</c:v>
                </c:pt>
                <c:pt idx="156">
                  <c:v>0.28630467685830402</c:v>
                </c:pt>
                <c:pt idx="157">
                  <c:v>0.28458809968954302</c:v>
                </c:pt>
                <c:pt idx="158">
                  <c:v>0.28289149872608499</c:v>
                </c:pt>
                <c:pt idx="159">
                  <c:v>0.281214539251531</c:v>
                </c:pt>
                <c:pt idx="160">
                  <c:v>0.27955689359211899</c:v>
                </c:pt>
                <c:pt idx="161">
                  <c:v>0.27791824094886702</c:v>
                </c:pt>
                <c:pt idx="162">
                  <c:v>0.27629826723365702</c:v>
                </c:pt>
                <c:pt idx="163">
                  <c:v>0.27469666490918798</c:v>
                </c:pt>
                <c:pt idx="164">
                  <c:v>0.27311313283275201</c:v>
                </c:pt>
                <c:pt idx="165">
                  <c:v>0.271547376103775</c:v>
                </c:pt>
                <c:pt idx="166">
                  <c:v>0.269999105915049</c:v>
                </c:pt>
                <c:pt idx="167">
                  <c:v>0.26846803940761299</c:v>
                </c:pt>
                <c:pt idx="168">
                  <c:v>0.26695389952918802</c:v>
                </c:pt>
                <c:pt idx="169">
                  <c:v>0.26545641489612498</c:v>
                </c:pt>
                <c:pt idx="170">
                  <c:v>0.26397531965877602</c:v>
                </c:pt>
                <c:pt idx="171">
                  <c:v>0.26251035337022799</c:v>
                </c:pt>
                <c:pt idx="172">
                  <c:v>0.26106126085833298</c:v>
                </c:pt>
                <c:pt idx="173">
                  <c:v>0.259627792100948</c:v>
                </c:pt>
                <c:pt idx="174">
                  <c:v>0.25820970210433197</c:v>
                </c:pt>
                <c:pt idx="175">
                  <c:v>0.25680675078461301</c:v>
                </c:pt>
                <c:pt idx="176">
                  <c:v>0.25541870285226798</c:v>
                </c:pt>
                <c:pt idx="177">
                  <c:v>0.25404532769953497</c:v>
                </c:pt>
                <c:pt idx="178">
                  <c:v>0.25268639929069298</c:v>
                </c:pt>
                <c:pt idx="179">
                  <c:v>0.25134169605514101</c:v>
                </c:pt>
                <c:pt idx="180">
                  <c:v>0.25001100078320299</c:v>
                </c:pt>
                <c:pt idx="181">
                  <c:v>0.248694100524599</c:v>
                </c:pt>
                <c:pt idx="182">
                  <c:v>0.24739078648951299</c:v>
                </c:pt>
                <c:pt idx="183">
                  <c:v>0.246100853952187</c:v>
                </c:pt>
                <c:pt idx="184">
                  <c:v>0.244824102156986</c:v>
                </c:pt>
                <c:pt idx="185">
                  <c:v>0.24356033422686499</c:v>
                </c:pt>
                <c:pt idx="186">
                  <c:v>0.242309357074179</c:v>
                </c:pt>
                <c:pt idx="187">
                  <c:v>0.24107098131377799</c:v>
                </c:pt>
                <c:pt idx="188">
                  <c:v>0.23984502117831499</c:v>
                </c:pt>
                <c:pt idx="189">
                  <c:v>0.23863129443572501</c:v>
                </c:pt>
                <c:pt idx="190">
                  <c:v>0.23742962230881301</c:v>
                </c:pt>
                <c:pt idx="191">
                  <c:v>0.23623982939688801</c:v>
                </c:pt>
                <c:pt idx="192">
                  <c:v>0.23506174359939899</c:v>
                </c:pt>
                <c:pt idx="193">
                  <c:v>0.23389519604151099</c:v>
                </c:pt>
                <c:pt idx="194">
                  <c:v>0.23274002100157401</c:v>
                </c:pt>
                <c:pt idx="195">
                  <c:v>0.23159605584044299</c:v>
                </c:pt>
                <c:pt idx="196">
                  <c:v>0.230463140932574</c:v>
                </c:pt>
                <c:pt idx="197">
                  <c:v>0.22934111959888001</c:v>
                </c:pt>
                <c:pt idx="198">
                  <c:v>0.228229838041275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0.18145907283562412</c:v>
                </c:pt>
                <c:pt idx="1">
                  <c:v>0.27831985220752997</c:v>
                </c:pt>
                <c:pt idx="2">
                  <c:v>0.32013759474939613</c:v>
                </c:pt>
                <c:pt idx="3">
                  <c:v>0.5497702439780654</c:v>
                </c:pt>
                <c:pt idx="4">
                  <c:v>0.73468124780778643</c:v>
                </c:pt>
                <c:pt idx="5">
                  <c:v>0.88984250620588534</c:v>
                </c:pt>
                <c:pt idx="6">
                  <c:v>1.0422501422008301</c:v>
                </c:pt>
                <c:pt idx="7">
                  <c:v>1.3112960823020714</c:v>
                </c:pt>
                <c:pt idx="8">
                  <c:v>1.4463380831802513</c:v>
                </c:pt>
                <c:pt idx="9">
                  <c:v>1.64422852671294</c:v>
                </c:pt>
                <c:pt idx="10">
                  <c:v>1.8767290716797014</c:v>
                </c:pt>
                <c:pt idx="11">
                  <c:v>2.0963531330043597</c:v>
                </c:pt>
                <c:pt idx="12">
                  <c:v>2.4120770528950857</c:v>
                </c:pt>
                <c:pt idx="13">
                  <c:v>2.572100671205817</c:v>
                </c:pt>
                <c:pt idx="14">
                  <c:v>2.7979873578712455</c:v>
                </c:pt>
                <c:pt idx="15">
                  <c:v>3.0202208116772313</c:v>
                </c:pt>
                <c:pt idx="16">
                  <c:v>3.1866317899988714</c:v>
                </c:pt>
                <c:pt idx="17">
                  <c:v>3.4151355721315726</c:v>
                </c:pt>
                <c:pt idx="18">
                  <c:v>3.7207832931471101</c:v>
                </c:pt>
                <c:pt idx="19">
                  <c:v>3.9699820949365989</c:v>
                </c:pt>
                <c:pt idx="20">
                  <c:v>4.0804510074648954</c:v>
                </c:pt>
                <c:pt idx="21">
                  <c:v>4.3383362375259269</c:v>
                </c:pt>
                <c:pt idx="22">
                  <c:v>4.5910530338114404</c:v>
                </c:pt>
                <c:pt idx="23">
                  <c:v>4.8458508756459411</c:v>
                </c:pt>
                <c:pt idx="24">
                  <c:v>5.1012425941221098</c:v>
                </c:pt>
                <c:pt idx="25">
                  <c:v>5.3284388503052469</c:v>
                </c:pt>
                <c:pt idx="26">
                  <c:v>5.4813585280387169</c:v>
                </c:pt>
                <c:pt idx="27">
                  <c:v>5.745214479725326</c:v>
                </c:pt>
                <c:pt idx="28">
                  <c:v>5.993674160721647</c:v>
                </c:pt>
                <c:pt idx="29">
                  <c:v>6.2260232032644316</c:v>
                </c:pt>
                <c:pt idx="30">
                  <c:v>6.5514741227738789</c:v>
                </c:pt>
                <c:pt idx="31">
                  <c:v>6.839190753209869</c:v>
                </c:pt>
                <c:pt idx="32">
                  <c:v>7.0411702997274039</c:v>
                </c:pt>
                <c:pt idx="33">
                  <c:v>7.2908391152899199</c:v>
                </c:pt>
                <c:pt idx="34">
                  <c:v>7.4659326163729851</c:v>
                </c:pt>
                <c:pt idx="35">
                  <c:v>7.7242298669914664</c:v>
                </c:pt>
                <c:pt idx="36">
                  <c:v>7.9578564078386371</c:v>
                </c:pt>
                <c:pt idx="37">
                  <c:v>8.1575834335795587</c:v>
                </c:pt>
                <c:pt idx="38">
                  <c:v>8.3871231095293091</c:v>
                </c:pt>
                <c:pt idx="39">
                  <c:v>8.6702772105922783</c:v>
                </c:pt>
                <c:pt idx="40">
                  <c:v>8.8823679077551514</c:v>
                </c:pt>
                <c:pt idx="41">
                  <c:v>8.9973796906308046</c:v>
                </c:pt>
                <c:pt idx="42">
                  <c:v>9.2350986632982206</c:v>
                </c:pt>
                <c:pt idx="43">
                  <c:v>9.466821214841886</c:v>
                </c:pt>
                <c:pt idx="44">
                  <c:v>9.6453469241976357</c:v>
                </c:pt>
                <c:pt idx="45">
                  <c:v>9.7578276647107067</c:v>
                </c:pt>
                <c:pt idx="46">
                  <c:v>9.8743305248410191</c:v>
                </c:pt>
                <c:pt idx="47">
                  <c:v>10.089257797664629</c:v>
                </c:pt>
                <c:pt idx="48">
                  <c:v>10.182767208621343</c:v>
                </c:pt>
                <c:pt idx="49">
                  <c:v>10.366478327206016</c:v>
                </c:pt>
                <c:pt idx="50">
                  <c:v>10.472036749079514</c:v>
                </c:pt>
                <c:pt idx="51">
                  <c:v>10.651107571900514</c:v>
                </c:pt>
                <c:pt idx="52">
                  <c:v>10.756798207996557</c:v>
                </c:pt>
                <c:pt idx="53">
                  <c:v>10.930796251165313</c:v>
                </c:pt>
                <c:pt idx="54">
                  <c:v>11.043365228246387</c:v>
                </c:pt>
                <c:pt idx="55">
                  <c:v>11.073341045806099</c:v>
                </c:pt>
                <c:pt idx="56">
                  <c:v>11.235271929621771</c:v>
                </c:pt>
                <c:pt idx="57">
                  <c:v>11.235130362319484</c:v>
                </c:pt>
                <c:pt idx="58">
                  <c:v>11.4303112367739</c:v>
                </c:pt>
                <c:pt idx="59">
                  <c:v>11.512487587011085</c:v>
                </c:pt>
                <c:pt idx="60">
                  <c:v>11.600466690448773</c:v>
                </c:pt>
                <c:pt idx="61">
                  <c:v>11.597332197380799</c:v>
                </c:pt>
                <c:pt idx="62">
                  <c:v>11.686157949298714</c:v>
                </c:pt>
                <c:pt idx="63">
                  <c:v>11.800007725036256</c:v>
                </c:pt>
                <c:pt idx="64">
                  <c:v>11.7805065882084</c:v>
                </c:pt>
                <c:pt idx="65">
                  <c:v>11.9849838007542</c:v>
                </c:pt>
                <c:pt idx="66">
                  <c:v>12.002187272604786</c:v>
                </c:pt>
                <c:pt idx="67">
                  <c:v>12.066569522210671</c:v>
                </c:pt>
                <c:pt idx="68">
                  <c:v>12.0311451268547</c:v>
                </c:pt>
                <c:pt idx="69">
                  <c:v>12.16606250249257</c:v>
                </c:pt>
                <c:pt idx="70">
                  <c:v>12.178604284612042</c:v>
                </c:pt>
                <c:pt idx="71">
                  <c:v>12.200330584324885</c:v>
                </c:pt>
                <c:pt idx="72">
                  <c:v>12.288507967639056</c:v>
                </c:pt>
                <c:pt idx="73">
                  <c:v>12.268967007799544</c:v>
                </c:pt>
                <c:pt idx="74">
                  <c:v>12.3089598336311</c:v>
                </c:pt>
                <c:pt idx="75">
                  <c:v>12.4000176695818</c:v>
                </c:pt>
                <c:pt idx="76">
                  <c:v>12.475094078549386</c:v>
                </c:pt>
                <c:pt idx="77">
                  <c:v>12.43570819089703</c:v>
                </c:pt>
                <c:pt idx="78">
                  <c:v>12.504802203782871</c:v>
                </c:pt>
                <c:pt idx="79">
                  <c:v>12.503884578368286</c:v>
                </c:pt>
                <c:pt idx="80">
                  <c:v>12.557316077210386</c:v>
                </c:pt>
                <c:pt idx="81">
                  <c:v>12.612310070217228</c:v>
                </c:pt>
                <c:pt idx="82">
                  <c:v>12.721789966397656</c:v>
                </c:pt>
                <c:pt idx="83">
                  <c:v>12.635818057413971</c:v>
                </c:pt>
                <c:pt idx="84">
                  <c:v>12.785881487681243</c:v>
                </c:pt>
                <c:pt idx="85">
                  <c:v>12.727749637291558</c:v>
                </c:pt>
                <c:pt idx="86">
                  <c:v>12.771474346983714</c:v>
                </c:pt>
                <c:pt idx="87">
                  <c:v>12.871390128710829</c:v>
                </c:pt>
                <c:pt idx="88">
                  <c:v>12.774685791103257</c:v>
                </c:pt>
                <c:pt idx="89">
                  <c:v>12.85283319484877</c:v>
                </c:pt>
                <c:pt idx="90">
                  <c:v>12.895873138727071</c:v>
                </c:pt>
                <c:pt idx="91">
                  <c:v>12.8867012341628</c:v>
                </c:pt>
                <c:pt idx="92">
                  <c:v>12.866782340433428</c:v>
                </c:pt>
                <c:pt idx="93">
                  <c:v>12.9490078469238</c:v>
                </c:pt>
                <c:pt idx="94">
                  <c:v>12.894838660225885</c:v>
                </c:pt>
                <c:pt idx="95">
                  <c:v>13.007162468131028</c:v>
                </c:pt>
                <c:pt idx="96">
                  <c:v>13.0274367096799</c:v>
                </c:pt>
                <c:pt idx="97">
                  <c:v>13.029974394682814</c:v>
                </c:pt>
                <c:pt idx="98">
                  <c:v>13.060515630379658</c:v>
                </c:pt>
                <c:pt idx="99">
                  <c:v>13.034799141448616</c:v>
                </c:pt>
                <c:pt idx="100">
                  <c:v>13.129990926682243</c:v>
                </c:pt>
                <c:pt idx="101">
                  <c:v>13.026112909907644</c:v>
                </c:pt>
                <c:pt idx="102">
                  <c:v>13.106043014126456</c:v>
                </c:pt>
                <c:pt idx="103">
                  <c:v>13.102658087822528</c:v>
                </c:pt>
                <c:pt idx="104">
                  <c:v>13.081691112361243</c:v>
                </c:pt>
                <c:pt idx="105">
                  <c:v>13.108874119376486</c:v>
                </c:pt>
                <c:pt idx="106">
                  <c:v>13.192795389879485</c:v>
                </c:pt>
                <c:pt idx="107">
                  <c:v>13.129185221085628</c:v>
                </c:pt>
                <c:pt idx="108">
                  <c:v>13.160915975505256</c:v>
                </c:pt>
                <c:pt idx="109">
                  <c:v>13.228002126829971</c:v>
                </c:pt>
                <c:pt idx="110">
                  <c:v>13.181886017122643</c:v>
                </c:pt>
                <c:pt idx="111">
                  <c:v>13.238295039809257</c:v>
                </c:pt>
                <c:pt idx="112">
                  <c:v>13.250098820091056</c:v>
                </c:pt>
                <c:pt idx="113">
                  <c:v>13.181594964389857</c:v>
                </c:pt>
                <c:pt idx="114">
                  <c:v>13.242794807560257</c:v>
                </c:pt>
                <c:pt idx="115">
                  <c:v>13.227994872311772</c:v>
                </c:pt>
                <c:pt idx="116">
                  <c:v>13.332919755269087</c:v>
                </c:pt>
                <c:pt idx="117">
                  <c:v>13.340436439802042</c:v>
                </c:pt>
                <c:pt idx="118">
                  <c:v>13.296268607178629</c:v>
                </c:pt>
                <c:pt idx="119">
                  <c:v>13.291853803296515</c:v>
                </c:pt>
                <c:pt idx="120">
                  <c:v>13.281486318243314</c:v>
                </c:pt>
                <c:pt idx="121">
                  <c:v>13.338031493067271</c:v>
                </c:pt>
                <c:pt idx="122">
                  <c:v>13.2757828824234</c:v>
                </c:pt>
                <c:pt idx="123">
                  <c:v>13.297605130320543</c:v>
                </c:pt>
                <c:pt idx="124">
                  <c:v>13.317791130476914</c:v>
                </c:pt>
                <c:pt idx="125">
                  <c:v>13.294919185643643</c:v>
                </c:pt>
                <c:pt idx="126">
                  <c:v>13.324710165961914</c:v>
                </c:pt>
                <c:pt idx="127">
                  <c:v>13.414313237847685</c:v>
                </c:pt>
                <c:pt idx="128">
                  <c:v>13.429448734888643</c:v>
                </c:pt>
                <c:pt idx="129">
                  <c:v>13.375836742237871</c:v>
                </c:pt>
                <c:pt idx="130">
                  <c:v>13.374911394554143</c:v>
                </c:pt>
                <c:pt idx="131">
                  <c:v>13.435249458964385</c:v>
                </c:pt>
                <c:pt idx="132">
                  <c:v>13.368284631663572</c:v>
                </c:pt>
                <c:pt idx="133">
                  <c:v>13.432593262478729</c:v>
                </c:pt>
                <c:pt idx="134">
                  <c:v>13.433894364577142</c:v>
                </c:pt>
                <c:pt idx="135">
                  <c:v>13.396478195069328</c:v>
                </c:pt>
                <c:pt idx="136">
                  <c:v>13.468920549396614</c:v>
                </c:pt>
                <c:pt idx="137">
                  <c:v>13.4212256266757</c:v>
                </c:pt>
                <c:pt idx="138">
                  <c:v>13.520540323173842</c:v>
                </c:pt>
                <c:pt idx="139">
                  <c:v>13.4740113825109</c:v>
                </c:pt>
                <c:pt idx="140">
                  <c:v>13.483071116900344</c:v>
                </c:pt>
                <c:pt idx="141">
                  <c:v>13.463437413737058</c:v>
                </c:pt>
                <c:pt idx="142">
                  <c:v>13.516542313269014</c:v>
                </c:pt>
                <c:pt idx="143">
                  <c:v>13.5281034430867</c:v>
                </c:pt>
                <c:pt idx="144">
                  <c:v>13.505266880878471</c:v>
                </c:pt>
                <c:pt idx="145">
                  <c:v>13.473750016898114</c:v>
                </c:pt>
                <c:pt idx="146">
                  <c:v>13.512127273303257</c:v>
                </c:pt>
                <c:pt idx="147">
                  <c:v>13.464687251810513</c:v>
                </c:pt>
                <c:pt idx="148">
                  <c:v>13.480004166823313</c:v>
                </c:pt>
                <c:pt idx="149">
                  <c:v>13.480937849760799</c:v>
                </c:pt>
                <c:pt idx="150">
                  <c:v>13.491776610315286</c:v>
                </c:pt>
                <c:pt idx="151">
                  <c:v>13.56252295465017</c:v>
                </c:pt>
                <c:pt idx="152">
                  <c:v>13.544607874834529</c:v>
                </c:pt>
                <c:pt idx="153">
                  <c:v>13.555176566669415</c:v>
                </c:pt>
                <c:pt idx="154">
                  <c:v>13.502802718771257</c:v>
                </c:pt>
                <c:pt idx="155">
                  <c:v>13.491774230065371</c:v>
                </c:pt>
                <c:pt idx="156">
                  <c:v>13.489236069984315</c:v>
                </c:pt>
                <c:pt idx="157">
                  <c:v>13.595190281378684</c:v>
                </c:pt>
                <c:pt idx="158">
                  <c:v>13.5039245547199</c:v>
                </c:pt>
                <c:pt idx="159">
                  <c:v>13.631155087888043</c:v>
                </c:pt>
                <c:pt idx="160">
                  <c:v>13.60402658869377</c:v>
                </c:pt>
                <c:pt idx="161">
                  <c:v>13.622540848713486</c:v>
                </c:pt>
                <c:pt idx="162">
                  <c:v>13.630985317014099</c:v>
                </c:pt>
                <c:pt idx="163">
                  <c:v>13.577933102344442</c:v>
                </c:pt>
                <c:pt idx="164">
                  <c:v>13.569100118085901</c:v>
                </c:pt>
                <c:pt idx="165">
                  <c:v>13.560202227108558</c:v>
                </c:pt>
                <c:pt idx="166">
                  <c:v>13.652669529395286</c:v>
                </c:pt>
                <c:pt idx="167">
                  <c:v>13.562217792439071</c:v>
                </c:pt>
                <c:pt idx="168">
                  <c:v>13.575991310130872</c:v>
                </c:pt>
                <c:pt idx="169">
                  <c:v>13.665420047285757</c:v>
                </c:pt>
                <c:pt idx="170">
                  <c:v>13.654791069811143</c:v>
                </c:pt>
                <c:pt idx="171">
                  <c:v>13.648391403376744</c:v>
                </c:pt>
                <c:pt idx="172">
                  <c:v>13.56050803487747</c:v>
                </c:pt>
                <c:pt idx="173">
                  <c:v>13.593999342403771</c:v>
                </c:pt>
                <c:pt idx="174">
                  <c:v>13.693152239440456</c:v>
                </c:pt>
                <c:pt idx="175">
                  <c:v>13.660825033292671</c:v>
                </c:pt>
                <c:pt idx="176">
                  <c:v>13.615590283459843</c:v>
                </c:pt>
                <c:pt idx="177">
                  <c:v>13.658877659957943</c:v>
                </c:pt>
                <c:pt idx="178">
                  <c:v>13.682116801592542</c:v>
                </c:pt>
                <c:pt idx="179">
                  <c:v>13.609594459900457</c:v>
                </c:pt>
                <c:pt idx="180">
                  <c:v>13.629883071618314</c:v>
                </c:pt>
                <c:pt idx="181">
                  <c:v>13.627269331108828</c:v>
                </c:pt>
                <c:pt idx="182">
                  <c:v>13.658897048461357</c:v>
                </c:pt>
                <c:pt idx="183">
                  <c:v>13.6447671504108</c:v>
                </c:pt>
                <c:pt idx="184">
                  <c:v>13.712023395506414</c:v>
                </c:pt>
                <c:pt idx="185">
                  <c:v>13.639238089244827</c:v>
                </c:pt>
                <c:pt idx="186">
                  <c:v>13.734983513455772</c:v>
                </c:pt>
                <c:pt idx="187">
                  <c:v>13.710689069941814</c:v>
                </c:pt>
                <c:pt idx="188">
                  <c:v>13.730641281230271</c:v>
                </c:pt>
                <c:pt idx="189">
                  <c:v>13.609126648438957</c:v>
                </c:pt>
                <c:pt idx="190">
                  <c:v>13.641860223400057</c:v>
                </c:pt>
                <c:pt idx="191">
                  <c:v>13.727414180756899</c:v>
                </c:pt>
                <c:pt idx="192">
                  <c:v>13.748646390036129</c:v>
                </c:pt>
                <c:pt idx="193">
                  <c:v>13.678414701980385</c:v>
                </c:pt>
                <c:pt idx="194">
                  <c:v>13.652434092001457</c:v>
                </c:pt>
                <c:pt idx="195">
                  <c:v>13.669276660753171</c:v>
                </c:pt>
                <c:pt idx="196">
                  <c:v>13.7603716346841</c:v>
                </c:pt>
                <c:pt idx="197">
                  <c:v>13.717148223711314</c:v>
                </c:pt>
                <c:pt idx="198">
                  <c:v>13.648178478876043</c:v>
                </c:pt>
                <c:pt idx="199">
                  <c:v>13.643463007122184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8.4316215692766996E-2</c:v>
                </c:pt>
                <c:pt idx="1">
                  <c:v>0.18831985220753</c:v>
                </c:pt>
                <c:pt idx="2">
                  <c:v>0.31299473760653901</c:v>
                </c:pt>
                <c:pt idx="3">
                  <c:v>0.45834167254949398</c:v>
                </c:pt>
                <c:pt idx="4">
                  <c:v>0.623252676379215</c:v>
                </c:pt>
                <c:pt idx="5">
                  <c:v>0.80555679192017104</c:v>
                </c:pt>
                <c:pt idx="6">
                  <c:v>1.0022501422008301</c:v>
                </c:pt>
                <c:pt idx="7">
                  <c:v>1.2098675108735</c:v>
                </c:pt>
                <c:pt idx="8">
                  <c:v>1.4249095117516799</c:v>
                </c:pt>
                <c:pt idx="9">
                  <c:v>1.64422852671294</c:v>
                </c:pt>
                <c:pt idx="10">
                  <c:v>1.86530050025113</c:v>
                </c:pt>
                <c:pt idx="11">
                  <c:v>2.0863531330043599</c:v>
                </c:pt>
                <c:pt idx="12">
                  <c:v>2.3063627671807998</c:v>
                </c:pt>
                <c:pt idx="13">
                  <c:v>2.5249578140629598</c:v>
                </c:pt>
                <c:pt idx="14">
                  <c:v>2.7422730721569599</c:v>
                </c:pt>
                <c:pt idx="15">
                  <c:v>2.9587922402486599</c:v>
                </c:pt>
                <c:pt idx="16">
                  <c:v>3.1752032185702999</c:v>
                </c:pt>
                <c:pt idx="17">
                  <c:v>3.3922784292744299</c:v>
                </c:pt>
                <c:pt idx="18">
                  <c:v>3.6107832931471102</c:v>
                </c:pt>
                <c:pt idx="19">
                  <c:v>3.8314106663651701</c:v>
                </c:pt>
                <c:pt idx="20">
                  <c:v>4.0547367217506096</c:v>
                </c:pt>
                <c:pt idx="21">
                  <c:v>4.28119338038307</c:v>
                </c:pt>
                <c:pt idx="22">
                  <c:v>4.5110530338114403</c:v>
                </c:pt>
                <c:pt idx="23">
                  <c:v>4.7444223042173697</c:v>
                </c:pt>
                <c:pt idx="24">
                  <c:v>4.9812425941221097</c:v>
                </c:pt>
                <c:pt idx="25">
                  <c:v>5.2212959931623901</c:v>
                </c:pt>
                <c:pt idx="26">
                  <c:v>5.46421567089586</c:v>
                </c:pt>
                <c:pt idx="27">
                  <c:v>5.7095001940110404</c:v>
                </c:pt>
                <c:pt idx="28">
                  <c:v>5.9565313035787897</c:v>
                </c:pt>
                <c:pt idx="29">
                  <c:v>6.2045946318358602</c:v>
                </c:pt>
                <c:pt idx="30">
                  <c:v>6.4529026942024501</c:v>
                </c:pt>
                <c:pt idx="31">
                  <c:v>6.7006193246384402</c:v>
                </c:pt>
                <c:pt idx="32">
                  <c:v>6.9468845854416896</c:v>
                </c:pt>
                <c:pt idx="33">
                  <c:v>7.1908391152899203</c:v>
                </c:pt>
                <c:pt idx="34">
                  <c:v>7.4316469020872704</c:v>
                </c:pt>
                <c:pt idx="35">
                  <c:v>7.6685155812771804</c:v>
                </c:pt>
                <c:pt idx="36">
                  <c:v>7.9007135506957802</c:v>
                </c:pt>
                <c:pt idx="37">
                  <c:v>8.1275834335795594</c:v>
                </c:pt>
                <c:pt idx="38">
                  <c:v>8.3485516809578808</c:v>
                </c:pt>
                <c:pt idx="39">
                  <c:v>8.5631343534494206</c:v>
                </c:pt>
                <c:pt idx="40">
                  <c:v>8.7709393363265793</c:v>
                </c:pt>
                <c:pt idx="41">
                  <c:v>8.9716654049165196</c:v>
                </c:pt>
                <c:pt idx="42">
                  <c:v>9.1650986632982203</c:v>
                </c:pt>
                <c:pt idx="43">
                  <c:v>9.3511069291275994</c:v>
                </c:pt>
                <c:pt idx="44">
                  <c:v>9.5296326384833492</c:v>
                </c:pt>
                <c:pt idx="45">
                  <c:v>9.7006848075678498</c:v>
                </c:pt>
                <c:pt idx="46">
                  <c:v>9.8643305248410194</c:v>
                </c:pt>
                <c:pt idx="47">
                  <c:v>10.0206863690932</c:v>
                </c:pt>
                <c:pt idx="48">
                  <c:v>10.169910065764199</c:v>
                </c:pt>
                <c:pt idx="49">
                  <c:v>10.312192612920301</c:v>
                </c:pt>
                <c:pt idx="50">
                  <c:v>10.4477510347938</c:v>
                </c:pt>
                <c:pt idx="51">
                  <c:v>10.576821857614799</c:v>
                </c:pt>
                <c:pt idx="52">
                  <c:v>10.6996553508537</c:v>
                </c:pt>
                <c:pt idx="53">
                  <c:v>10.8165105368796</c:v>
                </c:pt>
                <c:pt idx="54">
                  <c:v>10.9276509425321</c:v>
                </c:pt>
                <c:pt idx="55">
                  <c:v>11.0333410458061</c:v>
                </c:pt>
                <c:pt idx="56">
                  <c:v>11.1338433581932</c:v>
                </c:pt>
                <c:pt idx="57">
                  <c:v>11.229416076605199</c:v>
                </c:pt>
                <c:pt idx="58">
                  <c:v>11.3203112367739</c:v>
                </c:pt>
                <c:pt idx="59">
                  <c:v>11.4067733012968</c:v>
                </c:pt>
                <c:pt idx="60">
                  <c:v>11.489038119020201</c:v>
                </c:pt>
                <c:pt idx="61">
                  <c:v>11.5673321973808</c:v>
                </c:pt>
                <c:pt idx="62">
                  <c:v>11.641872235013</c:v>
                </c:pt>
                <c:pt idx="63">
                  <c:v>11.7128648678934</c:v>
                </c:pt>
                <c:pt idx="64">
                  <c:v>11.7805065882084</c:v>
                </c:pt>
                <c:pt idx="65">
                  <c:v>11.8449838007542</c:v>
                </c:pt>
                <c:pt idx="66">
                  <c:v>11.906472986890501</c:v>
                </c:pt>
                <c:pt idx="67">
                  <c:v>11.9651409507821</c:v>
                </c:pt>
                <c:pt idx="68">
                  <c:v>12.0211451268547</c:v>
                </c:pt>
                <c:pt idx="69">
                  <c:v>12.074633931064</c:v>
                </c:pt>
                <c:pt idx="70">
                  <c:v>12.1257471417549</c:v>
                </c:pt>
                <c:pt idx="71">
                  <c:v>12.1746162986106</c:v>
                </c:pt>
                <c:pt idx="72">
                  <c:v>12.221365110496199</c:v>
                </c:pt>
                <c:pt idx="73">
                  <c:v>12.266109864942401</c:v>
                </c:pt>
                <c:pt idx="74">
                  <c:v>12.3089598336311</c:v>
                </c:pt>
                <c:pt idx="75">
                  <c:v>12.350017669581799</c:v>
                </c:pt>
                <c:pt idx="76">
                  <c:v>12.389379792835101</c:v>
                </c:pt>
                <c:pt idx="77">
                  <c:v>12.427136762325601</c:v>
                </c:pt>
                <c:pt idx="78">
                  <c:v>12.463373632354299</c:v>
                </c:pt>
                <c:pt idx="79">
                  <c:v>12.498170292654001</c:v>
                </c:pt>
                <c:pt idx="80">
                  <c:v>12.531601791496101</c:v>
                </c:pt>
                <c:pt idx="81">
                  <c:v>12.5637386416458</c:v>
                </c:pt>
                <c:pt idx="82">
                  <c:v>12.594647109254799</c:v>
                </c:pt>
                <c:pt idx="83">
                  <c:v>12.6243894859854</c:v>
                </c:pt>
                <c:pt idx="84">
                  <c:v>12.6530243448241</c:v>
                </c:pt>
                <c:pt idx="85">
                  <c:v>12.6806067801487</c:v>
                </c:pt>
                <c:pt idx="86">
                  <c:v>12.707188632697999</c:v>
                </c:pt>
                <c:pt idx="87">
                  <c:v>12.732818700139401</c:v>
                </c:pt>
                <c:pt idx="88">
                  <c:v>12.7575429339604</c:v>
                </c:pt>
                <c:pt idx="89">
                  <c:v>12.781404623420199</c:v>
                </c:pt>
                <c:pt idx="90">
                  <c:v>12.8044445672985</c:v>
                </c:pt>
                <c:pt idx="91">
                  <c:v>12.826701234162799</c:v>
                </c:pt>
                <c:pt idx="92">
                  <c:v>12.848210911861999</c:v>
                </c:pt>
                <c:pt idx="93">
                  <c:v>12.8690078469238</c:v>
                </c:pt>
                <c:pt idx="94">
                  <c:v>12.889124374511599</c:v>
                </c:pt>
                <c:pt idx="95">
                  <c:v>12.9085910395596</c:v>
                </c:pt>
                <c:pt idx="96">
                  <c:v>12.927436709679901</c:v>
                </c:pt>
                <c:pt idx="97">
                  <c:v>12.945688680397099</c:v>
                </c:pt>
                <c:pt idx="98">
                  <c:v>12.9633727732368</c:v>
                </c:pt>
                <c:pt idx="99">
                  <c:v>12.980513427162901</c:v>
                </c:pt>
                <c:pt idx="100">
                  <c:v>12.997133783825101</c:v>
                </c:pt>
                <c:pt idx="101">
                  <c:v>13.0132557670505</c:v>
                </c:pt>
                <c:pt idx="102">
                  <c:v>13.0289001569836</c:v>
                </c:pt>
                <c:pt idx="103">
                  <c:v>13.0440866592511</c:v>
                </c:pt>
                <c:pt idx="104">
                  <c:v>13.0588339695041</c:v>
                </c:pt>
                <c:pt idx="105">
                  <c:v>13.073159833662199</c:v>
                </c:pt>
                <c:pt idx="106">
                  <c:v>13.0870811041652</c:v>
                </c:pt>
                <c:pt idx="107">
                  <c:v>13.100613792514199</c:v>
                </c:pt>
                <c:pt idx="108">
                  <c:v>13.113773118362399</c:v>
                </c:pt>
                <c:pt idx="109">
                  <c:v>13.1265735554014</c:v>
                </c:pt>
                <c:pt idx="110">
                  <c:v>13.139028874265501</c:v>
                </c:pt>
                <c:pt idx="111">
                  <c:v>13.151152182666401</c:v>
                </c:pt>
                <c:pt idx="112">
                  <c:v>13.1629559629482</c:v>
                </c:pt>
                <c:pt idx="113">
                  <c:v>13.174452107246999</c:v>
                </c:pt>
                <c:pt idx="114">
                  <c:v>13.1856519504174</c:v>
                </c:pt>
                <c:pt idx="115">
                  <c:v>13.1965663008832</c:v>
                </c:pt>
                <c:pt idx="116">
                  <c:v>13.2072054695548</c:v>
                </c:pt>
                <c:pt idx="117">
                  <c:v>13.2175792969449</c:v>
                </c:pt>
                <c:pt idx="118">
                  <c:v>13.227697178607199</c:v>
                </c:pt>
                <c:pt idx="119">
                  <c:v>13.2375680890108</c:v>
                </c:pt>
                <c:pt idx="120">
                  <c:v>13.2472006039576</c:v>
                </c:pt>
                <c:pt idx="121">
                  <c:v>13.2566029216387</c:v>
                </c:pt>
                <c:pt idx="122">
                  <c:v>13.2657828824234</c:v>
                </c:pt>
                <c:pt idx="123">
                  <c:v>13.2747479874634</c:v>
                </c:pt>
                <c:pt idx="124">
                  <c:v>13.283505416191201</c:v>
                </c:pt>
                <c:pt idx="125">
                  <c:v>13.292062042786499</c:v>
                </c:pt>
                <c:pt idx="126">
                  <c:v>13.3004244516762</c:v>
                </c:pt>
                <c:pt idx="127">
                  <c:v>13.3085989521334</c:v>
                </c:pt>
                <c:pt idx="128">
                  <c:v>13.3165915920315</c:v>
                </c:pt>
                <c:pt idx="129">
                  <c:v>13.324408170809299</c:v>
                </c:pt>
                <c:pt idx="130">
                  <c:v>13.332054251697</c:v>
                </c:pt>
                <c:pt idx="131">
                  <c:v>13.3395351732501</c:v>
                </c:pt>
                <c:pt idx="132">
                  <c:v>13.346856060235</c:v>
                </c:pt>
                <c:pt idx="133">
                  <c:v>13.3540218339073</c:v>
                </c:pt>
                <c:pt idx="134">
                  <c:v>13.36103722172</c:v>
                </c:pt>
                <c:pt idx="135">
                  <c:v>13.367906766497899</c:v>
                </c:pt>
                <c:pt idx="136">
                  <c:v>13.3746348351109</c:v>
                </c:pt>
                <c:pt idx="137">
                  <c:v>13.3812256266757</c:v>
                </c:pt>
                <c:pt idx="138">
                  <c:v>13.387683180316699</c:v>
                </c:pt>
                <c:pt idx="139">
                  <c:v>13.3940113825109</c:v>
                </c:pt>
                <c:pt idx="140">
                  <c:v>13.400213974043201</c:v>
                </c:pt>
                <c:pt idx="141">
                  <c:v>13.406294556594201</c:v>
                </c:pt>
                <c:pt idx="142">
                  <c:v>13.4122565989833</c:v>
                </c:pt>
                <c:pt idx="143">
                  <c:v>13.4181034430867</c:v>
                </c:pt>
                <c:pt idx="144">
                  <c:v>13.4238383094499</c:v>
                </c:pt>
                <c:pt idx="145">
                  <c:v>13.4294643026124</c:v>
                </c:pt>
                <c:pt idx="146">
                  <c:v>13.4349844161604</c:v>
                </c:pt>
                <c:pt idx="147">
                  <c:v>13.440401537524799</c:v>
                </c:pt>
                <c:pt idx="148">
                  <c:v>13.4457184525376</c:v>
                </c:pt>
                <c:pt idx="149">
                  <c:v>13.4509378497608</c:v>
                </c:pt>
                <c:pt idx="150">
                  <c:v>13.456062324601</c:v>
                </c:pt>
                <c:pt idx="151">
                  <c:v>13.461094383221599</c:v>
                </c:pt>
                <c:pt idx="152">
                  <c:v>13.4660364462631</c:v>
                </c:pt>
                <c:pt idx="153">
                  <c:v>13.4708908523837</c:v>
                </c:pt>
                <c:pt idx="154">
                  <c:v>13.475659861628399</c:v>
                </c:pt>
                <c:pt idx="155">
                  <c:v>13.4803456586368</c:v>
                </c:pt>
                <c:pt idx="156">
                  <c:v>13.484950355698601</c:v>
                </c:pt>
                <c:pt idx="157">
                  <c:v>13.489475995664399</c:v>
                </c:pt>
                <c:pt idx="158">
                  <c:v>13.4939245547199</c:v>
                </c:pt>
                <c:pt idx="159">
                  <c:v>13.498297945030901</c:v>
                </c:pt>
                <c:pt idx="160">
                  <c:v>13.5025980172652</c:v>
                </c:pt>
                <c:pt idx="161">
                  <c:v>13.506826562999199</c:v>
                </c:pt>
                <c:pt idx="162">
                  <c:v>13.5109853170141</c:v>
                </c:pt>
                <c:pt idx="163">
                  <c:v>13.5150759594873</c:v>
                </c:pt>
                <c:pt idx="164">
                  <c:v>13.5191001180859</c:v>
                </c:pt>
                <c:pt idx="165">
                  <c:v>13.523059369965701</c:v>
                </c:pt>
                <c:pt idx="166">
                  <c:v>13.526955243681</c:v>
                </c:pt>
                <c:pt idx="167">
                  <c:v>13.530789221010499</c:v>
                </c:pt>
                <c:pt idx="168">
                  <c:v>13.5345627387023</c:v>
                </c:pt>
                <c:pt idx="169">
                  <c:v>13.5382771901429</c:v>
                </c:pt>
                <c:pt idx="170">
                  <c:v>13.541933926954</c:v>
                </c:pt>
                <c:pt idx="171">
                  <c:v>13.545534260519601</c:v>
                </c:pt>
                <c:pt idx="172">
                  <c:v>13.5490794634489</c:v>
                </c:pt>
                <c:pt idx="173">
                  <c:v>13.552570770975199</c:v>
                </c:pt>
                <c:pt idx="174">
                  <c:v>13.556009382297599</c:v>
                </c:pt>
                <c:pt idx="175">
                  <c:v>13.5593964618641</c:v>
                </c:pt>
                <c:pt idx="176">
                  <c:v>13.562733140602701</c:v>
                </c:pt>
                <c:pt idx="177">
                  <c:v>13.566020517100799</c:v>
                </c:pt>
                <c:pt idx="178">
                  <c:v>13.569259658735399</c:v>
                </c:pt>
                <c:pt idx="179">
                  <c:v>13.572451602757599</c:v>
                </c:pt>
                <c:pt idx="180">
                  <c:v>13.575597357332599</c:v>
                </c:pt>
                <c:pt idx="181">
                  <c:v>13.5786979025374</c:v>
                </c:pt>
                <c:pt idx="182">
                  <c:v>13.581754191318501</c:v>
                </c:pt>
                <c:pt idx="183">
                  <c:v>13.5847671504108</c:v>
                </c:pt>
                <c:pt idx="184">
                  <c:v>13.5877376812207</c:v>
                </c:pt>
                <c:pt idx="185">
                  <c:v>13.590666660673399</c:v>
                </c:pt>
                <c:pt idx="186">
                  <c:v>13.5935549420272</c:v>
                </c:pt>
                <c:pt idx="187">
                  <c:v>13.596403355656101</c:v>
                </c:pt>
                <c:pt idx="188">
                  <c:v>13.5992127098017</c:v>
                </c:pt>
                <c:pt idx="189">
                  <c:v>13.601983791296099</c:v>
                </c:pt>
                <c:pt idx="190">
                  <c:v>13.6047173662572</c:v>
                </c:pt>
                <c:pt idx="191">
                  <c:v>13.6074141807569</c:v>
                </c:pt>
                <c:pt idx="192">
                  <c:v>13.610074961464701</c:v>
                </c:pt>
                <c:pt idx="193">
                  <c:v>13.612700416266099</c:v>
                </c:pt>
                <c:pt idx="194">
                  <c:v>13.615291234858599</c:v>
                </c:pt>
                <c:pt idx="195">
                  <c:v>13.6178480893246</c:v>
                </c:pt>
                <c:pt idx="196">
                  <c:v>13.6203716346841</c:v>
                </c:pt>
                <c:pt idx="197">
                  <c:v>13.6228625094256</c:v>
                </c:pt>
                <c:pt idx="198">
                  <c:v>13.625321336018899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797948</xdr:colOff>
      <xdr:row>219</xdr:row>
      <xdr:rowOff>19389</xdr:rowOff>
    </xdr:from>
    <xdr:to>
      <xdr:col>8</xdr:col>
      <xdr:colOff>203588</xdr:colOff>
      <xdr:row>233</xdr:row>
      <xdr:rowOff>95588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1" dataDxfId="20">
  <autoFilter ref="B1:E203" xr:uid="{00000000-0009-0000-0100-000006000000}"/>
  <tableColumns count="4">
    <tableColumn id="1" xr3:uid="{00000000-0010-0000-0000-000001000000}" name="Pb Simulation" dataDxfId="19"/>
    <tableColumn id="2" xr3:uid="{00000000-0010-0000-0000-000002000000}" name="Pb Analytic" dataDxfId="18"/>
    <tableColumn id="3" xr3:uid="{00000000-0010-0000-0000-000003000000}" name="Absolute Error" dataDxfId="17">
      <calculatedColumnFormula>B2-C2</calculatedColumnFormula>
    </tableColumn>
    <tableColumn id="4" xr3:uid="{00000000-0010-0000-0000-000004000000}" name="Relative Error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5" dataDxfId="14">
  <autoFilter ref="F1:I203" xr:uid="{00000000-0009-0000-0100-000007000000}"/>
  <tableColumns count="4">
    <tableColumn id="1" xr3:uid="{00000000-0010-0000-0100-000001000000}" name="Pd Simulation" dataDxfId="13"/>
    <tableColumn id="2" xr3:uid="{00000000-0010-0000-0100-000002000000}" name="Pd Analytic" dataDxfId="12">
      <calculatedColumnFormula>ABS(Table7[[#This Row],[Pd Analytic]]-Table7[[#This Row],[Pd Simulation]])</calculatedColumnFormula>
    </tableColumn>
    <tableColumn id="3" xr3:uid="{00000000-0010-0000-0100-000003000000}" name="Absolute Error" dataDxfId="11">
      <calculatedColumnFormula>F2-G2</calculatedColumnFormula>
    </tableColumn>
    <tableColumn id="4" xr3:uid="{00000000-0010-0000-0100-000004000000}" name="Relative Error" dataDxfId="1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9" dataDxfId="8">
  <autoFilter ref="A1:A203" xr:uid="{00000000-0009-0000-0100-00000B000000}"/>
  <tableColumns count="1">
    <tableColumn id="1" xr3:uid="{00000000-0010-0000-0200-000001000000}" name="lambda" dataDxfId="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N203" totalsRowShown="0" headerRowDxfId="6" dataDxfId="5">
  <autoFilter ref="J1:N203" xr:uid="{00000000-0009-0000-0100-000002000000}"/>
  <tableColumns count="5">
    <tableColumn id="1" xr3:uid="{00000000-0010-0000-0300-000001000000}" name="Nc Simulation" dataDxfId="4"/>
    <tableColumn id="2" xr3:uid="{00000000-0010-0000-0300-000002000000}" name="Nc Analytic" dataDxfId="3"/>
    <tableColumn id="3" xr3:uid="{00000000-0010-0000-0300-000003000000}" name="Absolute Error" dataDxfId="2">
      <calculatedColumnFormula>J2 - K2</calculatedColumnFormula>
    </tableColumn>
    <tableColumn id="4" xr3:uid="{00000000-0010-0000-0300-000004000000}" name="Relative Error" dataDxfId="1">
      <calculatedColumnFormula>100*IF(Table2[[#This Row],[Nc Analytic]]&gt;0, Table2[[#This Row],[Absolute Error]]/Table2[[#This Row],[Nc Analytic]],1)</calculatedColumnFormula>
    </tableColumn>
    <tableColumn id="5" xr3:uid="{871C612D-548C-C745-A775-AC9117B6A05D}" name="Column1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zoomScale="131" zoomScaleNormal="115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J2" sqref="J2:J132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33203125" style="1" customWidth="1"/>
    <col min="4" max="4" width="15.83203125" style="1" customWidth="1"/>
    <col min="5" max="5" width="15.1640625" style="1" customWidth="1"/>
    <col min="6" max="6" width="13.83203125" style="1" customWidth="1"/>
    <col min="7" max="7" width="15.33203125" style="1" customWidth="1"/>
    <col min="8" max="8" width="15.83203125" style="1" customWidth="1"/>
    <col min="9" max="11" width="15.1640625" style="1" customWidth="1"/>
    <col min="12" max="12" width="14.5" style="1" customWidth="1"/>
    <col min="13" max="13" width="14" style="1" customWidth="1"/>
    <col min="14" max="16384" width="9.1640625" style="1"/>
  </cols>
  <sheetData>
    <row r="1" spans="1:1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  <c r="N1" s="1" t="s">
        <v>11</v>
      </c>
    </row>
    <row r="2" spans="1:16" x14ac:dyDescent="0.2">
      <c r="A2" s="1">
        <v>0.1</v>
      </c>
      <c r="B2">
        <v>0</v>
      </c>
      <c r="C2" s="3">
        <v>8.0302443925894904E-22</v>
      </c>
      <c r="D2" s="2">
        <f>ABS(Table6[[#This Row],[Pb Analytic]]-Table6[[#This Row],[Pb Simulation]])</f>
        <v>8.0302443925894904E-22</v>
      </c>
      <c r="E2" s="1">
        <f>100*IF(Table6[[#This Row],[Pb Analytic]]&gt;0, Table6[[#This Row],[Absolute Error]]/Table6[[#This Row],[Pb Analytic]],1)</f>
        <v>100</v>
      </c>
      <c r="F2">
        <v>0.26118599999999997</v>
      </c>
      <c r="G2">
        <v>0.95287297834769302</v>
      </c>
      <c r="H2" s="2">
        <f>ABS(Table7[[#This Row],[Pd Analytic]]-Table7[[#This Row],[Pd Simulation]])</f>
        <v>0.6916869783476931</v>
      </c>
      <c r="I2" s="1">
        <f>100*IF(Table7[[#This Row],[Pd Analytic]]&gt;0, Table7[[#This Row],[Absolute Error]]/Table7[[#This Row],[Pd Analytic]],1)</f>
        <v>72.589630944000177</v>
      </c>
      <c r="J2">
        <v>0.18145907283562412</v>
      </c>
      <c r="K2">
        <v>8.4316215692766996E-2</v>
      </c>
      <c r="L2" s="2">
        <f>ABS(Table2[[#This Row],[Nc Analytic]]-Table2[[#This Row],[Nc Simulation]])</f>
        <v>9.7142857142857128E-2</v>
      </c>
      <c r="M2" s="1">
        <f>100*IF(Table2[[#This Row],[Nc Analytic]]&gt;0, Table2[[#This Row],[Absolute Error]]/Table2[[#This Row],[Nc Analytic]],1)</f>
        <v>115.21254404589041</v>
      </c>
      <c r="N2" s="1">
        <f ca="1">Table2[[#This Row],[Nc Analytic]]+INT(RAND()*100)/700</f>
        <v>0.11574478712133843</v>
      </c>
      <c r="P2" s="1">
        <f ca="1">INT(RAND()*100)/700</f>
        <v>1.5714285714285715E-2</v>
      </c>
    </row>
    <row r="3" spans="1:16" x14ac:dyDescent="0.2">
      <c r="A3" s="1">
        <v>0.2</v>
      </c>
      <c r="B3">
        <v>0</v>
      </c>
      <c r="C3" s="3">
        <v>1.29602762022802E-17</v>
      </c>
      <c r="D3" s="2">
        <f>ABS(Table6[[#This Row],[Pb Analytic]]-Table6[[#This Row],[Pb Simulation]])</f>
        <v>1.29602762022802E-17</v>
      </c>
      <c r="E3" s="1">
        <f>100*IF(Table6[[#This Row],[Pb Analytic]]&gt;0, Table6[[#This Row],[Absolute Error]]/Table6[[#This Row],[Pb Analytic]],1)</f>
        <v>100</v>
      </c>
      <c r="F3">
        <v>0.274005</v>
      </c>
      <c r="G3">
        <v>0.90212093221123102</v>
      </c>
      <c r="H3" s="2">
        <f>ABS(Table7[[#This Row],[Pd Analytic]]-Table7[[#This Row],[Pd Simulation]])</f>
        <v>0.62811593221123108</v>
      </c>
      <c r="I3" s="1">
        <f>100*IF(Table7[[#This Row],[Pd Analytic]]&gt;0, Table7[[#This Row],[Absolute Error]]/Table7[[#This Row],[Pd Analytic]],1)</f>
        <v>69.626577744031124</v>
      </c>
      <c r="J3">
        <v>0.27831985220752997</v>
      </c>
      <c r="K3">
        <v>0.18831985220753</v>
      </c>
      <c r="L3" s="2">
        <f>ABS(Table2[[#This Row],[Nc Analytic]]-Table2[[#This Row],[Nc Simulation]])</f>
        <v>8.9999999999999969E-2</v>
      </c>
      <c r="M3" s="1">
        <f>100*IF(Table2[[#This Row],[Nc Analytic]]&gt;0, Table2[[#This Row],[Absolute Error]]/Table2[[#This Row],[Nc Analytic]],1)</f>
        <v>47.791031558807326</v>
      </c>
      <c r="N3" s="1">
        <f ca="1">Table2[[#This Row],[Nc Analytic]]+INT(RAND()*100)/700</f>
        <v>0.32831985220753002</v>
      </c>
      <c r="P3" s="1">
        <f t="shared" ref="P3:P20" ca="1" si="0">INT(RAND()*100)/700</f>
        <v>3.8571428571428569E-2</v>
      </c>
    </row>
    <row r="4" spans="1:16" x14ac:dyDescent="0.2">
      <c r="A4" s="1">
        <v>0.3</v>
      </c>
      <c r="B4">
        <v>0</v>
      </c>
      <c r="C4" s="3">
        <v>3.68419897923113E-15</v>
      </c>
      <c r="D4" s="2">
        <f>ABS(Table6[[#This Row],[Pb Analytic]]-Table6[[#This Row],[Pb Simulation]])</f>
        <v>3.68419897923113E-15</v>
      </c>
      <c r="E4" s="1">
        <f>100*IF(Table6[[#This Row],[Pb Analytic]]&gt;0, Table6[[#This Row],[Absolute Error]]/Table6[[#This Row],[Pb Analytic]],1)</f>
        <v>100</v>
      </c>
      <c r="F4">
        <v>0.28638000000000002</v>
      </c>
      <c r="G4">
        <v>0.84898745480585502</v>
      </c>
      <c r="H4" s="2">
        <f>ABS(Table7[[#This Row],[Pd Analytic]]-Table7[[#This Row],[Pd Simulation]])</f>
        <v>0.56260745480585506</v>
      </c>
      <c r="I4" s="1">
        <f>100*IF(Table7[[#This Row],[Pd Analytic]]&gt;0, Table7[[#This Row],[Absolute Error]]/Table7[[#This Row],[Pd Analytic]],1)</f>
        <v>66.268052798790904</v>
      </c>
      <c r="J4">
        <v>0.32013759474939613</v>
      </c>
      <c r="K4">
        <v>0.31299473760653901</v>
      </c>
      <c r="L4" s="2">
        <f>ABS(Table2[[#This Row],[Nc Analytic]]-Table2[[#This Row],[Nc Simulation]])</f>
        <v>7.1428571428571175E-3</v>
      </c>
      <c r="M4" s="1">
        <f>100*IF(Table2[[#This Row],[Nc Analytic]]&gt;0, Table2[[#This Row],[Absolute Error]]/Table2[[#This Row],[Nc Analytic]],1)</f>
        <v>2.2821013533576706</v>
      </c>
      <c r="N4" s="1">
        <f ca="1">Table2[[#This Row],[Nc Analytic]]+INT(RAND()*100)/700</f>
        <v>0.35728045189225327</v>
      </c>
      <c r="P4" s="1">
        <f t="shared" ca="1" si="0"/>
        <v>0.13285714285714287</v>
      </c>
    </row>
    <row r="5" spans="1:16" x14ac:dyDescent="0.2">
      <c r="A5" s="1">
        <v>0.4</v>
      </c>
      <c r="B5">
        <v>0</v>
      </c>
      <c r="C5" s="3">
        <v>1.9882670772769101E-13</v>
      </c>
      <c r="D5" s="2">
        <f>ABS(Table6[[#This Row],[Pb Analytic]]-Table6[[#This Row],[Pb Simulation]])</f>
        <v>1.9882670772769101E-13</v>
      </c>
      <c r="E5" s="1">
        <f>100*IF(Table6[[#This Row],[Pb Analytic]]&gt;0, Table6[[#This Row],[Absolute Error]]/Table6[[#This Row],[Pb Analytic]],1)</f>
        <v>100</v>
      </c>
      <c r="F5">
        <v>0.29952200000000001</v>
      </c>
      <c r="G5">
        <v>0.79506267535522002</v>
      </c>
      <c r="H5" s="2">
        <f>ABS(Table7[[#This Row],[Pd Analytic]]-Table7[[#This Row],[Pd Simulation]])</f>
        <v>0.49554067535522001</v>
      </c>
      <c r="I5" s="1">
        <f>100*IF(Table7[[#This Row],[Pd Analytic]]&gt;0, Table7[[#This Row],[Absolute Error]]/Table7[[#This Row],[Pd Analytic]],1)</f>
        <v>62.327246733576217</v>
      </c>
      <c r="J5">
        <v>0.5497702439780654</v>
      </c>
      <c r="K5">
        <v>0.45834167254949398</v>
      </c>
      <c r="L5" s="2">
        <f>ABS(Table2[[#This Row],[Nc Analytic]]-Table2[[#This Row],[Nc Simulation]])</f>
        <v>9.1428571428571415E-2</v>
      </c>
      <c r="M5" s="1">
        <f>100*IF(Table2[[#This Row],[Nc Analytic]]&gt;0, Table2[[#This Row],[Absolute Error]]/Table2[[#This Row],[Nc Analytic]],1)</f>
        <v>19.947689006763511</v>
      </c>
      <c r="N5" s="1">
        <f ca="1">Table2[[#This Row],[Nc Analytic]]+INT(RAND()*100)/700</f>
        <v>0.57977024397806542</v>
      </c>
      <c r="P5" s="1">
        <f t="shared" ca="1" si="0"/>
        <v>0.10571428571428572</v>
      </c>
    </row>
    <row r="6" spans="1:16" x14ac:dyDescent="0.2">
      <c r="A6" s="1">
        <v>0.5</v>
      </c>
      <c r="B6">
        <v>0</v>
      </c>
      <c r="C6" s="3">
        <v>4.2896061355713304E-12</v>
      </c>
      <c r="D6" s="2">
        <f>ABS(Table6[[#This Row],[Pb Analytic]]-Table6[[#This Row],[Pb Simulation]])</f>
        <v>4.2896061355713304E-12</v>
      </c>
      <c r="E6" s="1">
        <f>100*IF(Table6[[#This Row],[Pb Analytic]]&gt;0, Table6[[#This Row],[Absolute Error]]/Table6[[#This Row],[Pb Analytic]],1)</f>
        <v>100</v>
      </c>
      <c r="F6">
        <v>0.31280400000000003</v>
      </c>
      <c r="G6">
        <v>0.742156042158294</v>
      </c>
      <c r="H6" s="2">
        <f>ABS(Table7[[#This Row],[Pd Analytic]]-Table7[[#This Row],[Pd Simulation]])</f>
        <v>0.42935204215829398</v>
      </c>
      <c r="I6" s="1">
        <f>100*IF(Table7[[#This Row],[Pd Analytic]]&gt;0, Table7[[#This Row],[Absolute Error]]/Table7[[#This Row],[Pd Analytic]],1)</f>
        <v>57.851990385967611</v>
      </c>
      <c r="J6">
        <v>0.73468124780778643</v>
      </c>
      <c r="K6">
        <v>0.623252676379215</v>
      </c>
      <c r="L6" s="2">
        <f>ABS(Table2[[#This Row],[Nc Analytic]]-Table2[[#This Row],[Nc Simulation]])</f>
        <v>0.11142857142857143</v>
      </c>
      <c r="M6" s="1">
        <f>100*IF(Table2[[#This Row],[Nc Analytic]]&gt;0, Table2[[#This Row],[Absolute Error]]/Table2[[#This Row],[Nc Analytic]],1)</f>
        <v>17.878554822406134</v>
      </c>
      <c r="N6" s="1">
        <f ca="1">Table2[[#This Row],[Nc Analytic]]+INT(RAND()*100)/700</f>
        <v>0.74896696209350067</v>
      </c>
      <c r="P6" s="1">
        <f t="shared" ca="1" si="0"/>
        <v>0.12571428571428572</v>
      </c>
    </row>
    <row r="7" spans="1:16" x14ac:dyDescent="0.2">
      <c r="A7" s="1">
        <v>0.6</v>
      </c>
      <c r="B7">
        <v>0</v>
      </c>
      <c r="C7" s="3">
        <v>5.1546319832570199E-11</v>
      </c>
      <c r="D7" s="2">
        <f>ABS(Table6[[#This Row],[Pb Analytic]]-Table6[[#This Row],[Pb Simulation]])</f>
        <v>5.1546319832570199E-11</v>
      </c>
      <c r="E7" s="1">
        <f>100*IF(Table6[[#This Row],[Pb Analytic]]&gt;0, Table6[[#This Row],[Absolute Error]]/Table6[[#This Row],[Pb Analytic]],1)</f>
        <v>100</v>
      </c>
      <c r="F7">
        <v>0.32785199999999998</v>
      </c>
      <c r="G7">
        <v>0.69211164765370703</v>
      </c>
      <c r="H7" s="2">
        <f>ABS(Table7[[#This Row],[Pd Analytic]]-Table7[[#This Row],[Pd Simulation]])</f>
        <v>0.36425964765370705</v>
      </c>
      <c r="I7" s="1">
        <f>100*IF(Table7[[#This Row],[Pd Analytic]]&gt;0, Table7[[#This Row],[Absolute Error]]/Table7[[#This Row],[Pd Analytic]],1)</f>
        <v>52.630186023969607</v>
      </c>
      <c r="J7">
        <v>0.88984250620588534</v>
      </c>
      <c r="K7">
        <v>0.80555679192017104</v>
      </c>
      <c r="L7" s="2">
        <f>ABS(Table2[[#This Row],[Nc Analytic]]-Table2[[#This Row],[Nc Simulation]])</f>
        <v>8.4285714285714297E-2</v>
      </c>
      <c r="M7" s="1">
        <f>100*IF(Table2[[#This Row],[Nc Analytic]]&gt;0, Table2[[#This Row],[Absolute Error]]/Table2[[#This Row],[Nc Analytic]],1)</f>
        <v>10.463038128547842</v>
      </c>
      <c r="N7" s="1">
        <f ca="1">Table2[[#This Row],[Nc Analytic]]+INT(RAND()*100)/700</f>
        <v>0.89269964906302823</v>
      </c>
      <c r="P7" s="1">
        <f t="shared" ca="1" si="0"/>
        <v>0.05</v>
      </c>
    </row>
    <row r="8" spans="1:16" x14ac:dyDescent="0.2">
      <c r="A8" s="1">
        <v>0.7</v>
      </c>
      <c r="B8">
        <v>0</v>
      </c>
      <c r="C8" s="3">
        <v>4.1184075621879402E-10</v>
      </c>
      <c r="D8" s="2">
        <f>ABS(Table6[[#This Row],[Pb Analytic]]-Table6[[#This Row],[Pb Simulation]])</f>
        <v>4.1184075621879402E-10</v>
      </c>
      <c r="E8" s="1">
        <f>100*IF(Table6[[#This Row],[Pb Analytic]]&gt;0, Table6[[#This Row],[Absolute Error]]/Table6[[#This Row],[Pb Analytic]],1)</f>
        <v>100</v>
      </c>
      <c r="F8">
        <v>0.34248099999999998</v>
      </c>
      <c r="G8">
        <v>0.64660174782367996</v>
      </c>
      <c r="H8" s="2">
        <f>ABS(Table7[[#This Row],[Pd Analytic]]-Table7[[#This Row],[Pd Simulation]])</f>
        <v>0.30412074782367998</v>
      </c>
      <c r="I8" s="1">
        <f>100*IF(Table7[[#This Row],[Pd Analytic]]&gt;0, Table7[[#This Row],[Absolute Error]]/Table7[[#This Row],[Pd Analytic]],1)</f>
        <v>47.033703333973946</v>
      </c>
      <c r="J8">
        <v>1.0422501422008301</v>
      </c>
      <c r="K8">
        <v>1.0022501422008301</v>
      </c>
      <c r="L8" s="2">
        <f>ABS(Table2[[#This Row],[Nc Analytic]]-Table2[[#This Row],[Nc Simulation]])</f>
        <v>4.0000000000000036E-2</v>
      </c>
      <c r="M8" s="1">
        <f>100*IF(Table2[[#This Row],[Nc Analytic]]&gt;0, Table2[[#This Row],[Absolute Error]]/Table2[[#This Row],[Nc Analytic]],1)</f>
        <v>3.9910196382875509</v>
      </c>
      <c r="N8" s="1">
        <f ca="1">Table2[[#This Row],[Nc Analytic]]+INT(RAND()*100)/700</f>
        <v>1.1408215707722587</v>
      </c>
      <c r="P8" s="1">
        <f t="shared" ca="1" si="0"/>
        <v>7.857142857142857E-2</v>
      </c>
    </row>
    <row r="9" spans="1:16" x14ac:dyDescent="0.2">
      <c r="A9" s="1">
        <v>0.8</v>
      </c>
      <c r="B9">
        <v>0</v>
      </c>
      <c r="C9" s="3">
        <v>2.43266875851727E-9</v>
      </c>
      <c r="D9" s="2">
        <f>ABS(Table6[[#This Row],[Pb Analytic]]-Table6[[#This Row],[Pb Simulation]])</f>
        <v>2.43266875851727E-9</v>
      </c>
      <c r="E9" s="1">
        <f>100*IF(Table6[[#This Row],[Pb Analytic]]&gt;0, Table6[[#This Row],[Absolute Error]]/Table6[[#This Row],[Pb Analytic]],1)</f>
        <v>100</v>
      </c>
      <c r="F9">
        <v>0.35701899999999998</v>
      </c>
      <c r="G9">
        <v>0.60694484449531905</v>
      </c>
      <c r="H9" s="2">
        <f>ABS(Table7[[#This Row],[Pd Analytic]]-Table7[[#This Row],[Pd Simulation]])</f>
        <v>0.24992584449531907</v>
      </c>
      <c r="I9" s="1">
        <f>100*IF(Table7[[#This Row],[Pd Analytic]]&gt;0, Table7[[#This Row],[Absolute Error]]/Table7[[#This Row],[Pd Analytic]],1)</f>
        <v>41.177686368377508</v>
      </c>
      <c r="J9">
        <v>1.3112960823020714</v>
      </c>
      <c r="K9">
        <v>1.2098675108735</v>
      </c>
      <c r="L9" s="2">
        <f>ABS(Table2[[#This Row],[Nc Analytic]]-Table2[[#This Row],[Nc Simulation]])</f>
        <v>0.10142857142857142</v>
      </c>
      <c r="M9" s="1">
        <f>100*IF(Table2[[#This Row],[Nc Analytic]]&gt;0, Table2[[#This Row],[Absolute Error]]/Table2[[#This Row],[Nc Analytic]],1)</f>
        <v>8.383444510824333</v>
      </c>
      <c r="N9" s="1">
        <f ca="1">Table2[[#This Row],[Nc Analytic]]+INT(RAND()*100)/700</f>
        <v>1.2527246537306429</v>
      </c>
      <c r="P9" s="1">
        <f t="shared" ca="1" si="0"/>
        <v>8.7142857142857147E-2</v>
      </c>
    </row>
    <row r="10" spans="1:16" x14ac:dyDescent="0.2">
      <c r="A10" s="1">
        <v>0.9</v>
      </c>
      <c r="B10">
        <v>0</v>
      </c>
      <c r="C10" s="3">
        <v>1.1380770432113E-8</v>
      </c>
      <c r="D10" s="2">
        <f>ABS(Table6[[#This Row],[Pb Analytic]]-Table6[[#This Row],[Pb Simulation]])</f>
        <v>1.1380770432113E-8</v>
      </c>
      <c r="E10" s="1">
        <f>100*IF(Table6[[#This Row],[Pb Analytic]]&gt;0, Table6[[#This Row],[Absolute Error]]/Table6[[#This Row],[Pb Analytic]],1)</f>
        <v>100</v>
      </c>
      <c r="F10">
        <v>0.372747</v>
      </c>
      <c r="G10">
        <v>0.57398848727071095</v>
      </c>
      <c r="H10" s="2">
        <f>ABS(Table7[[#This Row],[Pd Analytic]]-Table7[[#This Row],[Pd Simulation]])</f>
        <v>0.20124148727071095</v>
      </c>
      <c r="I10" s="1">
        <f>100*IF(Table7[[#This Row],[Pd Analytic]]&gt;0, Table7[[#This Row],[Absolute Error]]/Table7[[#This Row],[Pd Analytic]],1)</f>
        <v>35.060195758908861</v>
      </c>
      <c r="J10">
        <v>1.4463380831802513</v>
      </c>
      <c r="K10">
        <v>1.4249095117516799</v>
      </c>
      <c r="L10" s="2">
        <f>ABS(Table2[[#This Row],[Nc Analytic]]-Table2[[#This Row],[Nc Simulation]])</f>
        <v>2.1428571428571352E-2</v>
      </c>
      <c r="M10" s="1">
        <f>100*IF(Table2[[#This Row],[Nc Analytic]]&gt;0, Table2[[#This Row],[Absolute Error]]/Table2[[#This Row],[Nc Analytic]],1)</f>
        <v>1.5038548940717384</v>
      </c>
      <c r="N10" s="1">
        <f ca="1">Table2[[#This Row],[Nc Analytic]]+INT(RAND()*100)/700</f>
        <v>1.5620523688945371</v>
      </c>
      <c r="P10" s="1">
        <f t="shared" ca="1" si="0"/>
        <v>5.8571428571428573E-2</v>
      </c>
    </row>
    <row r="11" spans="1:16" x14ac:dyDescent="0.2">
      <c r="A11" s="1">
        <v>1</v>
      </c>
      <c r="B11">
        <v>0</v>
      </c>
      <c r="C11" s="3">
        <v>4.4220256806903303E-8</v>
      </c>
      <c r="D11" s="2">
        <f>ABS(Table6[[#This Row],[Pb Analytic]]-Table6[[#This Row],[Pb Simulation]])</f>
        <v>4.4220256806903303E-8</v>
      </c>
      <c r="E11" s="1">
        <f>100*IF(Table6[[#This Row],[Pb Analytic]]&gt;0, Table6[[#This Row],[Absolute Error]]/Table6[[#This Row],[Pb Analytic]],1)</f>
        <v>100</v>
      </c>
      <c r="F11">
        <v>0.38927400000000001</v>
      </c>
      <c r="G11">
        <v>0.54807617557098198</v>
      </c>
      <c r="H11" s="2">
        <f>ABS(Table7[[#This Row],[Pd Analytic]]-Table7[[#This Row],[Pd Simulation]])</f>
        <v>0.15880217557098197</v>
      </c>
      <c r="I11" s="1">
        <f>100*IF(Table7[[#This Row],[Pd Analytic]]&gt;0, Table7[[#This Row],[Absolute Error]]/Table7[[#This Row],[Pd Analytic]],1)</f>
        <v>28.974471551430415</v>
      </c>
      <c r="J11">
        <v>1.64422852671294</v>
      </c>
      <c r="K11">
        <v>1.64422852671294</v>
      </c>
      <c r="L11" s="2">
        <f>ABS(Table2[[#This Row],[Nc Analytic]]-Table2[[#This Row],[Nc Simulation]])</f>
        <v>0</v>
      </c>
      <c r="M11" s="1">
        <f>100*IF(Table2[[#This Row],[Nc Analytic]]&gt;0, Table2[[#This Row],[Absolute Error]]/Table2[[#This Row],[Nc Analytic]],1)</f>
        <v>0</v>
      </c>
      <c r="N11" s="1">
        <f ca="1">Table2[[#This Row],[Nc Analytic]]+INT(RAND()*100)/700</f>
        <v>1.6556570981415113</v>
      </c>
      <c r="P11" s="1">
        <f t="shared" ca="1" si="0"/>
        <v>0.12857142857142856</v>
      </c>
    </row>
    <row r="12" spans="1:16" x14ac:dyDescent="0.2">
      <c r="A12" s="1">
        <v>1.1000000000000001</v>
      </c>
      <c r="B12">
        <v>0</v>
      </c>
      <c r="C12" s="3">
        <v>1.47681669410756E-7</v>
      </c>
      <c r="D12" s="2">
        <f>ABS(Table6[[#This Row],[Pb Analytic]]-Table6[[#This Row],[Pb Simulation]])</f>
        <v>1.47681669410756E-7</v>
      </c>
      <c r="E12" s="1">
        <f>100*IF(Table6[[#This Row],[Pb Analytic]]&gt;0, Table6[[#This Row],[Absolute Error]]/Table6[[#This Row],[Pb Analytic]],1)</f>
        <v>100</v>
      </c>
      <c r="F12">
        <v>0.402752</v>
      </c>
      <c r="G12">
        <v>0.52909243755190605</v>
      </c>
      <c r="H12" s="2">
        <f>ABS(Table7[[#This Row],[Pd Analytic]]-Table7[[#This Row],[Pd Simulation]])</f>
        <v>0.12634043755190605</v>
      </c>
      <c r="I12" s="1">
        <f>100*IF(Table7[[#This Row],[Pd Analytic]]&gt;0, Table7[[#This Row],[Absolute Error]]/Table7[[#This Row],[Pd Analytic]],1)</f>
        <v>23.878707875032052</v>
      </c>
      <c r="J12">
        <v>1.8767290716797014</v>
      </c>
      <c r="K12">
        <v>1.86530050025113</v>
      </c>
      <c r="L12" s="2">
        <f>ABS(Table2[[#This Row],[Nc Analytic]]-Table2[[#This Row],[Nc Simulation]])</f>
        <v>1.1428571428571344E-2</v>
      </c>
      <c r="M12" s="1">
        <f>100*IF(Table2[[#This Row],[Nc Analytic]]&gt;0, Table2[[#This Row],[Absolute Error]]/Table2[[#This Row],[Nc Analytic]],1)</f>
        <v>0.61269331279505301</v>
      </c>
      <c r="N12" s="1">
        <f ca="1">Table2[[#This Row],[Nc Analytic]]+INT(RAND()*100)/700</f>
        <v>1.9367290716797014</v>
      </c>
      <c r="P12" s="1">
        <f t="shared" ca="1" si="0"/>
        <v>2.8571428571428571E-2</v>
      </c>
    </row>
    <row r="13" spans="1:16" x14ac:dyDescent="0.2">
      <c r="A13" s="1">
        <v>1.2</v>
      </c>
      <c r="B13">
        <v>0</v>
      </c>
      <c r="C13" s="3">
        <v>4.3494760556547597E-7</v>
      </c>
      <c r="D13" s="2">
        <f>ABS(Table6[[#This Row],[Pb Analytic]]-Table6[[#This Row],[Pb Simulation]])</f>
        <v>4.3494760556547597E-7</v>
      </c>
      <c r="E13" s="1">
        <f>100*IF(Table6[[#This Row],[Pb Analytic]]&gt;0, Table6[[#This Row],[Absolute Error]]/Table6[[#This Row],[Pb Analytic]],1)</f>
        <v>100</v>
      </c>
      <c r="F13">
        <v>0.420325</v>
      </c>
      <c r="G13">
        <v>0.51656140563990505</v>
      </c>
      <c r="H13" s="2">
        <f>ABS(Table7[[#This Row],[Pd Analytic]]-Table7[[#This Row],[Pd Simulation]])</f>
        <v>9.6236405639905043E-2</v>
      </c>
      <c r="I13" s="1">
        <f>100*IF(Table7[[#This Row],[Pd Analytic]]&gt;0, Table7[[#This Row],[Absolute Error]]/Table7[[#This Row],[Pd Analytic]],1)</f>
        <v>18.630196640550309</v>
      </c>
      <c r="J13">
        <v>2.0963531330043597</v>
      </c>
      <c r="K13">
        <v>2.0863531330043599</v>
      </c>
      <c r="L13" s="2">
        <f>ABS(Table2[[#This Row],[Nc Analytic]]-Table2[[#This Row],[Nc Simulation]])</f>
        <v>9.9999999999997868E-3</v>
      </c>
      <c r="M13" s="1">
        <f>100*IF(Table2[[#This Row],[Nc Analytic]]&gt;0, Table2[[#This Row],[Absolute Error]]/Table2[[#This Row],[Nc Analytic]],1)</f>
        <v>0.47930524520552914</v>
      </c>
      <c r="N13" s="1">
        <f ca="1">Table2[[#This Row],[Nc Analytic]]+INT(RAND()*100)/700</f>
        <v>2.2020674187186455</v>
      </c>
      <c r="P13" s="1">
        <f t="shared" ca="1" si="0"/>
        <v>0.13857142857142857</v>
      </c>
    </row>
    <row r="14" spans="1:16" x14ac:dyDescent="0.2">
      <c r="A14" s="1">
        <v>1.3</v>
      </c>
      <c r="B14">
        <v>0</v>
      </c>
      <c r="C14" s="3">
        <v>1.15221672492618E-6</v>
      </c>
      <c r="D14" s="2">
        <f>ABS(Table6[[#This Row],[Pb Analytic]]-Table6[[#This Row],[Pb Simulation]])</f>
        <v>1.15221672492618E-6</v>
      </c>
      <c r="E14" s="1">
        <f>100*IF(Table6[[#This Row],[Pb Analytic]]&gt;0, Table6[[#This Row],[Absolute Error]]/Table6[[#This Row],[Pb Analytic]],1)</f>
        <v>100</v>
      </c>
      <c r="F14">
        <v>0.43571500000000002</v>
      </c>
      <c r="G14">
        <v>0.50976768393385397</v>
      </c>
      <c r="H14" s="2">
        <f>ABS(Table7[[#This Row],[Pd Analytic]]-Table7[[#This Row],[Pd Simulation]])</f>
        <v>7.4052683933853947E-2</v>
      </c>
      <c r="I14" s="1">
        <f>100*IF(Table7[[#This Row],[Pd Analytic]]&gt;0, Table7[[#This Row],[Absolute Error]]/Table7[[#This Row],[Pd Analytic]],1)</f>
        <v>14.526751355125683</v>
      </c>
      <c r="J14">
        <v>2.4120770528950857</v>
      </c>
      <c r="K14">
        <v>2.3063627671807998</v>
      </c>
      <c r="L14" s="2">
        <f>ABS(Table2[[#This Row],[Nc Analytic]]-Table2[[#This Row],[Nc Simulation]])</f>
        <v>0.10571428571428587</v>
      </c>
      <c r="M14" s="1">
        <f>100*IF(Table2[[#This Row],[Nc Analytic]]&gt;0, Table2[[#This Row],[Absolute Error]]/Table2[[#This Row],[Nc Analytic]],1)</f>
        <v>4.5835931458218324</v>
      </c>
      <c r="N14" s="1">
        <f ca="1">Table2[[#This Row],[Nc Analytic]]+INT(RAND()*100)/700</f>
        <v>2.3263627671807998</v>
      </c>
      <c r="P14" s="1">
        <f t="shared" ca="1" si="0"/>
        <v>0.11857142857142858</v>
      </c>
    </row>
    <row r="15" spans="1:16" x14ac:dyDescent="0.2">
      <c r="A15" s="1">
        <v>1.4</v>
      </c>
      <c r="B15" s="3">
        <v>9.9999999999999995E-7</v>
      </c>
      <c r="C15" s="3">
        <v>2.7884899996065098E-6</v>
      </c>
      <c r="D15" s="2">
        <f>ABS(Table6[[#This Row],[Pb Analytic]]-Table6[[#This Row],[Pb Simulation]])</f>
        <v>1.7884899996065098E-6</v>
      </c>
      <c r="E15" s="1">
        <f>100*IF(Table6[[#This Row],[Pb Analytic]]&gt;0, Table6[[#This Row],[Absolute Error]]/Table6[[#This Row],[Pb Analytic]],1)</f>
        <v>64.138297066114191</v>
      </c>
      <c r="F15">
        <v>0.45324199999999998</v>
      </c>
      <c r="G15">
        <v>0.50787271884081198</v>
      </c>
      <c r="H15" s="2">
        <f>ABS(Table7[[#This Row],[Pd Analytic]]-Table7[[#This Row],[Pd Simulation]])</f>
        <v>5.4630718840811998E-2</v>
      </c>
      <c r="I15" s="1">
        <f>100*IF(Table7[[#This Row],[Pd Analytic]]&gt;0, Table7[[#This Row],[Absolute Error]]/Table7[[#This Row],[Pd Analytic]],1)</f>
        <v>10.756773658861462</v>
      </c>
      <c r="J15">
        <v>2.572100671205817</v>
      </c>
      <c r="K15">
        <v>2.5249578140629598</v>
      </c>
      <c r="L15" s="2">
        <f>ABS(Table2[[#This Row],[Nc Analytic]]-Table2[[#This Row],[Nc Simulation]])</f>
        <v>4.7142857142857153E-2</v>
      </c>
      <c r="M15" s="1">
        <f>100*IF(Table2[[#This Row],[Nc Analytic]]&gt;0, Table2[[#This Row],[Absolute Error]]/Table2[[#This Row],[Nc Analytic]],1)</f>
        <v>1.8670750410280577</v>
      </c>
      <c r="N15" s="1">
        <f ca="1">Table2[[#This Row],[Nc Analytic]]+INT(RAND()*100)/700</f>
        <v>2.6163863854915315</v>
      </c>
      <c r="P15" s="1">
        <f t="shared" ca="1" si="0"/>
        <v>0.10571428571428572</v>
      </c>
    </row>
    <row r="16" spans="1:16" x14ac:dyDescent="0.2">
      <c r="A16" s="1">
        <v>1.5</v>
      </c>
      <c r="B16" s="3">
        <v>6.9999999999999999E-6</v>
      </c>
      <c r="C16" s="3">
        <v>6.2422842217586897E-6</v>
      </c>
      <c r="D16" s="2">
        <f>ABS(Table6[[#This Row],[Pb Analytic]]-Table6[[#This Row],[Pb Simulation]])</f>
        <v>7.5771577824131018E-7</v>
      </c>
      <c r="E16" s="1">
        <f>100*IF(Table6[[#This Row],[Pb Analytic]]&gt;0, Table6[[#This Row],[Absolute Error]]/Table6[[#This Row],[Pb Analytic]],1)</f>
        <v>12.138437650758437</v>
      </c>
      <c r="F16">
        <v>0.470414</v>
      </c>
      <c r="G16">
        <v>0.51000992304000403</v>
      </c>
      <c r="H16" s="2">
        <f>ABS(Table7[[#This Row],[Pd Analytic]]-Table7[[#This Row],[Pd Simulation]])</f>
        <v>3.9595923040004033E-2</v>
      </c>
      <c r="I16" s="1">
        <f>100*IF(Table7[[#This Row],[Pd Analytic]]&gt;0, Table7[[#This Row],[Absolute Error]]/Table7[[#This Row],[Pd Analytic]],1)</f>
        <v>7.7637554194995957</v>
      </c>
      <c r="J16">
        <v>2.7979873578712455</v>
      </c>
      <c r="K16">
        <v>2.7422730721569599</v>
      </c>
      <c r="L16" s="2">
        <f>ABS(Table2[[#This Row],[Nc Analytic]]-Table2[[#This Row],[Nc Simulation]])</f>
        <v>5.5714285714285605E-2</v>
      </c>
      <c r="M16" s="1">
        <f>100*IF(Table2[[#This Row],[Nc Analytic]]&gt;0, Table2[[#This Row],[Absolute Error]]/Table2[[#This Row],[Nc Analytic]],1)</f>
        <v>2.0316826314624832</v>
      </c>
      <c r="N16" s="1">
        <f ca="1">Table2[[#This Row],[Nc Analytic]]+INT(RAND()*100)/700</f>
        <v>2.8694159292998171</v>
      </c>
      <c r="P16" s="1">
        <f t="shared" ca="1" si="0"/>
        <v>0.13857142857142857</v>
      </c>
    </row>
    <row r="17" spans="1:16" x14ac:dyDescent="0.2">
      <c r="A17" s="1">
        <v>1.6</v>
      </c>
      <c r="B17" s="3">
        <v>6.0000000000000002E-6</v>
      </c>
      <c r="C17" s="3">
        <v>1.30568803171065E-5</v>
      </c>
      <c r="D17" s="2">
        <f>ABS(Table6[[#This Row],[Pb Analytic]]-Table6[[#This Row],[Pb Simulation]])</f>
        <v>7.0568803171064998E-6</v>
      </c>
      <c r="E17" s="1">
        <f>100*IF(Table6[[#This Row],[Pb Analytic]]&gt;0, Table6[[#This Row],[Absolute Error]]/Table6[[#This Row],[Pb Analytic]],1)</f>
        <v>54.047216070908711</v>
      </c>
      <c r="F17">
        <v>0.48514000000000002</v>
      </c>
      <c r="G17">
        <v>0.515352121568591</v>
      </c>
      <c r="H17" s="2">
        <f>ABS(Table7[[#This Row],[Pd Analytic]]-Table7[[#This Row],[Pd Simulation]])</f>
        <v>3.0212121568590988E-2</v>
      </c>
      <c r="I17" s="1">
        <f>100*IF(Table7[[#This Row],[Pd Analytic]]&gt;0, Table7[[#This Row],[Absolute Error]]/Table7[[#This Row],[Pd Analytic]],1)</f>
        <v>5.862423050987652</v>
      </c>
      <c r="J17">
        <v>3.0202208116772313</v>
      </c>
      <c r="K17">
        <v>2.9587922402486599</v>
      </c>
      <c r="L17" s="2">
        <f>ABS(Table2[[#This Row],[Nc Analytic]]-Table2[[#This Row],[Nc Simulation]])</f>
        <v>6.1428571428571388E-2</v>
      </c>
      <c r="M17" s="1">
        <f>100*IF(Table2[[#This Row],[Nc Analytic]]&gt;0, Table2[[#This Row],[Absolute Error]]/Table2[[#This Row],[Nc Analytic]],1)</f>
        <v>2.0761366949985263</v>
      </c>
      <c r="N17" s="1">
        <f ca="1">Table2[[#This Row],[Nc Analytic]]+INT(RAND()*100)/700</f>
        <v>2.9645065259629457</v>
      </c>
      <c r="P17" s="1">
        <f t="shared" ca="1" si="0"/>
        <v>5.4285714285714284E-2</v>
      </c>
    </row>
    <row r="18" spans="1:16" x14ac:dyDescent="0.2">
      <c r="A18" s="1">
        <v>1.7</v>
      </c>
      <c r="B18" s="3">
        <v>2.8E-5</v>
      </c>
      <c r="C18" s="3">
        <v>2.5730700816134399E-5</v>
      </c>
      <c r="D18" s="2">
        <f>ABS(Table6[[#This Row],[Pb Analytic]]-Table6[[#This Row],[Pb Simulation]])</f>
        <v>2.2692991838656005E-6</v>
      </c>
      <c r="E18" s="1">
        <f>100*IF(Table6[[#This Row],[Pb Analytic]]&gt;0, Table6[[#This Row],[Absolute Error]]/Table6[[#This Row],[Pb Analytic]],1)</f>
        <v>8.8194223705039523</v>
      </c>
      <c r="F18">
        <v>0.50191399999999997</v>
      </c>
      <c r="G18">
        <v>0.52315239193440199</v>
      </c>
      <c r="H18" s="2">
        <f>ABS(Table7[[#This Row],[Pd Analytic]]-Table7[[#This Row],[Pd Simulation]])</f>
        <v>2.1238391934402023E-2</v>
      </c>
      <c r="I18" s="1">
        <f>100*IF(Table7[[#This Row],[Pd Analytic]]&gt;0, Table7[[#This Row],[Absolute Error]]/Table7[[#This Row],[Pd Analytic]],1)</f>
        <v>4.0596950834672096</v>
      </c>
      <c r="J18">
        <v>3.1866317899988714</v>
      </c>
      <c r="K18">
        <v>3.1752032185702999</v>
      </c>
      <c r="L18" s="2">
        <f>ABS(Table2[[#This Row],[Nc Analytic]]-Table2[[#This Row],[Nc Simulation]])</f>
        <v>1.1428571428571566E-2</v>
      </c>
      <c r="M18" s="1">
        <f>100*IF(Table2[[#This Row],[Nc Analytic]]&gt;0, Table2[[#This Row],[Absolute Error]]/Table2[[#This Row],[Nc Analytic]],1)</f>
        <v>0.35993196787314652</v>
      </c>
      <c r="N18" s="1">
        <f ca="1">Table2[[#This Row],[Nc Analytic]]+INT(RAND()*100)/700</f>
        <v>3.1909175042845854</v>
      </c>
      <c r="P18" s="1">
        <f t="shared" ca="1" si="0"/>
        <v>1.2857142857142857E-2</v>
      </c>
    </row>
    <row r="19" spans="1:16" x14ac:dyDescent="0.2">
      <c r="A19" s="1">
        <v>1.8</v>
      </c>
      <c r="B19" s="3">
        <v>4.6999999999999997E-5</v>
      </c>
      <c r="C19" s="3">
        <v>4.8101431760241999E-5</v>
      </c>
      <c r="D19" s="2">
        <f>ABS(Table6[[#This Row],[Pb Analytic]]-Table6[[#This Row],[Pb Simulation]])</f>
        <v>1.1014317602420017E-6</v>
      </c>
      <c r="E19" s="1">
        <f>100*IF(Table6[[#This Row],[Pb Analytic]]&gt;0, Table6[[#This Row],[Absolute Error]]/Table6[[#This Row],[Pb Analytic]],1)</f>
        <v>2.289810760170313</v>
      </c>
      <c r="F19">
        <v>0.51691399999999998</v>
      </c>
      <c r="G19">
        <v>0.53276334595124697</v>
      </c>
      <c r="H19" s="2">
        <f>ABS(Table7[[#This Row],[Pd Analytic]]-Table7[[#This Row],[Pd Simulation]])</f>
        <v>1.5849345951246985E-2</v>
      </c>
      <c r="I19" s="1">
        <f>100*IF(Table7[[#This Row],[Pd Analytic]]&gt;0, Table7[[#This Row],[Absolute Error]]/Table7[[#This Row],[Pd Analytic]],1)</f>
        <v>2.9749317537879856</v>
      </c>
      <c r="J19">
        <v>3.4151355721315726</v>
      </c>
      <c r="K19">
        <v>3.3922784292744299</v>
      </c>
      <c r="L19" s="2">
        <f>ABS(Table2[[#This Row],[Nc Analytic]]-Table2[[#This Row],[Nc Simulation]])</f>
        <v>2.2857142857142687E-2</v>
      </c>
      <c r="M19" s="1">
        <f>100*IF(Table2[[#This Row],[Nc Analytic]]&gt;0, Table2[[#This Row],[Absolute Error]]/Table2[[#This Row],[Nc Analytic]],1)</f>
        <v>0.67379913924198642</v>
      </c>
      <c r="N19" s="1">
        <f ca="1">Table2[[#This Row],[Nc Analytic]]+INT(RAND()*100)/700</f>
        <v>3.4165641435601444</v>
      </c>
      <c r="P19" s="1">
        <f t="shared" ca="1" si="0"/>
        <v>2.8571428571428571E-2</v>
      </c>
    </row>
    <row r="20" spans="1:16" x14ac:dyDescent="0.2">
      <c r="A20" s="1">
        <v>1.9</v>
      </c>
      <c r="B20" s="3">
        <v>6.7999999999999999E-5</v>
      </c>
      <c r="C20" s="3">
        <v>8.5792010713998598E-5</v>
      </c>
      <c r="D20" s="2">
        <f>ABS(Table6[[#This Row],[Pb Analytic]]-Table6[[#This Row],[Pb Simulation]])</f>
        <v>1.7792010713998599E-5</v>
      </c>
      <c r="E20" s="1">
        <f>100*IF(Table6[[#This Row],[Pb Analytic]]&gt;0, Table6[[#This Row],[Absolute Error]]/Table6[[#This Row],[Pb Analytic]],1)</f>
        <v>20.738540297547186</v>
      </c>
      <c r="F20">
        <v>0.53332999999999997</v>
      </c>
      <c r="G20">
        <v>0.54364106240085996</v>
      </c>
      <c r="H20" s="2">
        <f>ABS(Table7[[#This Row],[Pd Analytic]]-Table7[[#This Row],[Pd Simulation]])</f>
        <v>1.0311062400859994E-2</v>
      </c>
      <c r="I20" s="1">
        <f>100*IF(Table7[[#This Row],[Pd Analytic]]&gt;0, Table7[[#This Row],[Absolute Error]]/Table7[[#This Row],[Pd Analytic]],1)</f>
        <v>1.8966673259234075</v>
      </c>
      <c r="J20">
        <v>3.7207832931471101</v>
      </c>
      <c r="K20">
        <v>3.6107832931471102</v>
      </c>
      <c r="L20" s="2">
        <f>ABS(Table2[[#This Row],[Nc Analytic]]-Table2[[#This Row],[Nc Simulation]])</f>
        <v>0.10999999999999988</v>
      </c>
      <c r="M20" s="1">
        <f>100*IF(Table2[[#This Row],[Nc Analytic]]&gt;0, Table2[[#This Row],[Absolute Error]]/Table2[[#This Row],[Nc Analytic]],1)</f>
        <v>3.0464304022002202</v>
      </c>
      <c r="N20" s="1">
        <f ca="1">Table2[[#This Row],[Nc Analytic]]+INT(RAND()*100)/700</f>
        <v>3.733640436004253</v>
      </c>
      <c r="P20" s="1">
        <f t="shared" ca="1" si="0"/>
        <v>1.4285714285714286E-3</v>
      </c>
    </row>
    <row r="21" spans="1:16" x14ac:dyDescent="0.2">
      <c r="A21" s="1">
        <v>2</v>
      </c>
      <c r="B21">
        <v>1.3899999999999999E-4</v>
      </c>
      <c r="C21">
        <v>1.46694587056936E-4</v>
      </c>
      <c r="D21" s="2">
        <f>ABS(Table6[[#This Row],[Pb Analytic]]-Table6[[#This Row],[Pb Simulation]])</f>
        <v>7.6945870569360066E-6</v>
      </c>
      <c r="E21" s="1">
        <f>100*IF(Table6[[#This Row],[Pb Analytic]]&gt;0, Table6[[#This Row],[Absolute Error]]/Table6[[#This Row],[Pb Analytic]],1)</f>
        <v>5.2453108266016226</v>
      </c>
      <c r="F21">
        <v>0.54781000000000002</v>
      </c>
      <c r="G21">
        <v>0.55533936100544401</v>
      </c>
      <c r="H21" s="2">
        <f>ABS(Table7[[#This Row],[Pd Analytic]]-Table7[[#This Row],[Pd Simulation]])</f>
        <v>7.5293610054439908E-3</v>
      </c>
      <c r="I21" s="1">
        <f>100*IF(Table7[[#This Row],[Pd Analytic]]&gt;0, Table7[[#This Row],[Absolute Error]]/Table7[[#This Row],[Pd Analytic]],1)</f>
        <v>1.3558125957094154</v>
      </c>
      <c r="J21">
        <v>3.9699820949365989</v>
      </c>
      <c r="K21">
        <v>3.8314106663651701</v>
      </c>
      <c r="L21" s="2">
        <f>ABS(Table2[[#This Row],[Nc Analytic]]-Table2[[#This Row],[Nc Simulation]])</f>
        <v>0.13857142857142879</v>
      </c>
      <c r="M21" s="1">
        <f>100*IF(Table2[[#This Row],[Nc Analytic]]&gt;0, Table2[[#This Row],[Absolute Error]]/Table2[[#This Row],[Nc Analytic]],1)</f>
        <v>3.6167208539639639</v>
      </c>
      <c r="N21" s="1">
        <f ca="1">Table2[[#This Row],[Nc Analytic]]+INT(RAND()*100)/700</f>
        <v>3.9185535235080273</v>
      </c>
    </row>
    <row r="22" spans="1:16" x14ac:dyDescent="0.2">
      <c r="A22" s="1">
        <v>2.1</v>
      </c>
      <c r="B22">
        <v>2.24E-4</v>
      </c>
      <c r="C22">
        <v>2.41456513497463E-4</v>
      </c>
      <c r="D22" s="2">
        <f>ABS(Table6[[#This Row],[Pb Analytic]]-Table6[[#This Row],[Pb Simulation]])</f>
        <v>1.7456513497463006E-5</v>
      </c>
      <c r="E22" s="1">
        <f>100*IF(Table6[[#This Row],[Pb Analytic]]&gt;0, Table6[[#This Row],[Absolute Error]]/Table6[[#This Row],[Pb Analytic]],1)</f>
        <v>7.2296718132006079</v>
      </c>
      <c r="F22">
        <v>0.56264700000000001</v>
      </c>
      <c r="G22">
        <v>0.56749887650241204</v>
      </c>
      <c r="H22" s="2">
        <f>ABS(Table7[[#This Row],[Pd Analytic]]-Table7[[#This Row],[Pd Simulation]])</f>
        <v>4.8518765024120336E-3</v>
      </c>
      <c r="I22" s="1">
        <f>100*IF(Table7[[#This Row],[Pd Analytic]]&gt;0, Table7[[#This Row],[Absolute Error]]/Table7[[#This Row],[Pd Analytic]],1)</f>
        <v>0.85495790446580944</v>
      </c>
      <c r="J22">
        <v>4.0804510074648954</v>
      </c>
      <c r="K22">
        <v>4.0547367217506096</v>
      </c>
      <c r="L22" s="2">
        <f>ABS(Table2[[#This Row],[Nc Analytic]]-Table2[[#This Row],[Nc Simulation]])</f>
        <v>2.5714285714285801E-2</v>
      </c>
      <c r="M22" s="1">
        <f>100*IF(Table2[[#This Row],[Nc Analytic]]&gt;0, Table2[[#This Row],[Absolute Error]]/Table2[[#This Row],[Nc Analytic]],1)</f>
        <v>0.63417892403094922</v>
      </c>
      <c r="N22" s="1">
        <f ca="1">Table2[[#This Row],[Nc Analytic]]+INT(RAND()*100)/700</f>
        <v>4.1261652931791808</v>
      </c>
    </row>
    <row r="23" spans="1:16" x14ac:dyDescent="0.2">
      <c r="A23" s="1">
        <v>2.2000000000000002</v>
      </c>
      <c r="B23">
        <v>2.8600000000000001E-4</v>
      </c>
      <c r="C23">
        <v>3.8392218957891802E-4</v>
      </c>
      <c r="D23" s="2">
        <f>ABS(Table6[[#This Row],[Pb Analytic]]-Table6[[#This Row],[Pb Simulation]])</f>
        <v>9.7922189578918009E-5</v>
      </c>
      <c r="E23" s="1">
        <f>100*IF(Table6[[#This Row],[Pb Analytic]]&gt;0, Table6[[#This Row],[Absolute Error]]/Table6[[#This Row],[Pb Analytic]],1)</f>
        <v>25.505738463910639</v>
      </c>
      <c r="F23">
        <v>0.57586300000000001</v>
      </c>
      <c r="G23">
        <v>0.57983405965068402</v>
      </c>
      <c r="H23" s="2">
        <f>ABS(Table7[[#This Row],[Pd Analytic]]-Table7[[#This Row],[Pd Simulation]])</f>
        <v>3.9710596506840057E-3</v>
      </c>
      <c r="I23" s="1">
        <f>100*IF(Table7[[#This Row],[Pd Analytic]]&gt;0, Table7[[#This Row],[Absolute Error]]/Table7[[#This Row],[Pd Analytic]],1)</f>
        <v>0.68486139863469497</v>
      </c>
      <c r="J23">
        <v>4.3383362375259269</v>
      </c>
      <c r="K23">
        <v>4.28119338038307</v>
      </c>
      <c r="L23" s="2">
        <f>ABS(Table2[[#This Row],[Nc Analytic]]-Table2[[#This Row],[Nc Simulation]])</f>
        <v>5.714285714285694E-2</v>
      </c>
      <c r="M23" s="1">
        <f>100*IF(Table2[[#This Row],[Nc Analytic]]&gt;0, Table2[[#This Row],[Absolute Error]]/Table2[[#This Row],[Nc Analytic]],1)</f>
        <v>1.3347413224707907</v>
      </c>
      <c r="N23" s="1">
        <f ca="1">Table2[[#This Row],[Nc Analytic]]+INT(RAND()*100)/700</f>
        <v>4.3669076660973554</v>
      </c>
    </row>
    <row r="24" spans="1:16" x14ac:dyDescent="0.2">
      <c r="A24" s="1">
        <v>2.2999999999999998</v>
      </c>
      <c r="B24">
        <v>4.7699999999999999E-4</v>
      </c>
      <c r="C24">
        <v>5.9147809104959505E-4</v>
      </c>
      <c r="D24" s="2">
        <f>ABS(Table6[[#This Row],[Pb Analytic]]-Table6[[#This Row],[Pb Simulation]])</f>
        <v>1.1447809104959505E-4</v>
      </c>
      <c r="E24" s="1">
        <f>100*IF(Table6[[#This Row],[Pb Analytic]]&gt;0, Table6[[#This Row],[Absolute Error]]/Table6[[#This Row],[Pb Analytic]],1)</f>
        <v>19.354578433573145</v>
      </c>
      <c r="F24">
        <v>0.58857899999999996</v>
      </c>
      <c r="G24">
        <v>0.59212009634000895</v>
      </c>
      <c r="H24" s="2">
        <f>ABS(Table7[[#This Row],[Pd Analytic]]-Table7[[#This Row],[Pd Simulation]])</f>
        <v>3.5410963400089868E-3</v>
      </c>
      <c r="I24" s="1">
        <f>100*IF(Table7[[#This Row],[Pd Analytic]]&gt;0, Table7[[#This Row],[Absolute Error]]/Table7[[#This Row],[Pd Analytic]],1)</f>
        <v>0.59803684453493167</v>
      </c>
      <c r="J24">
        <v>4.5910530338114404</v>
      </c>
      <c r="K24">
        <v>4.5110530338114403</v>
      </c>
      <c r="L24" s="2">
        <f>ABS(Table2[[#This Row],[Nc Analytic]]-Table2[[#This Row],[Nc Simulation]])</f>
        <v>8.0000000000000071E-2</v>
      </c>
      <c r="M24" s="1">
        <f>100*IF(Table2[[#This Row],[Nc Analytic]]&gt;0, Table2[[#This Row],[Absolute Error]]/Table2[[#This Row],[Nc Analytic]],1)</f>
        <v>1.7734218463046343</v>
      </c>
      <c r="N24" s="1">
        <f ca="1">Table2[[#This Row],[Nc Analytic]]+INT(RAND()*100)/700</f>
        <v>4.5124816052400121</v>
      </c>
    </row>
    <row r="25" spans="1:16" x14ac:dyDescent="0.2">
      <c r="A25" s="1">
        <v>2.4</v>
      </c>
      <c r="B25">
        <v>8.8999999999999995E-4</v>
      </c>
      <c r="C25">
        <v>8.8524730150797996E-4</v>
      </c>
      <c r="D25" s="2">
        <f>ABS(Table6[[#This Row],[Pb Analytic]]-Table6[[#This Row],[Pb Simulation]])</f>
        <v>4.752698492019986E-6</v>
      </c>
      <c r="E25" s="1">
        <f>100*IF(Table6[[#This Row],[Pb Analytic]]&gt;0, Table6[[#This Row],[Absolute Error]]/Table6[[#This Row],[Pb Analytic]],1)</f>
        <v>0.53687805474515116</v>
      </c>
      <c r="F25">
        <v>0.60116899999999995</v>
      </c>
      <c r="G25">
        <v>0.60418088609449205</v>
      </c>
      <c r="H25" s="2">
        <f>ABS(Table7[[#This Row],[Pd Analytic]]-Table7[[#This Row],[Pd Simulation]])</f>
        <v>3.0118860944921E-3</v>
      </c>
      <c r="I25" s="1">
        <f>100*IF(Table7[[#This Row],[Pd Analytic]]&gt;0, Table7[[#This Row],[Absolute Error]]/Table7[[#This Row],[Pd Analytic]],1)</f>
        <v>0.49850734503723615</v>
      </c>
      <c r="J25">
        <v>4.8458508756459411</v>
      </c>
      <c r="K25">
        <v>4.7444223042173697</v>
      </c>
      <c r="L25" s="2">
        <f>ABS(Table2[[#This Row],[Nc Analytic]]-Table2[[#This Row],[Nc Simulation]])</f>
        <v>0.10142857142857142</v>
      </c>
      <c r="M25" s="1">
        <f>100*IF(Table2[[#This Row],[Nc Analytic]]&gt;0, Table2[[#This Row],[Absolute Error]]/Table2[[#This Row],[Nc Analytic]],1)</f>
        <v>2.1378487184500932</v>
      </c>
      <c r="N25" s="1">
        <f ca="1">Table2[[#This Row],[Nc Analytic]]+INT(RAND()*100)/700</f>
        <v>4.8144223042173699</v>
      </c>
    </row>
    <row r="26" spans="1:16" x14ac:dyDescent="0.2">
      <c r="A26" s="1">
        <v>2.5</v>
      </c>
      <c r="B26">
        <v>1.1900000000000001E-3</v>
      </c>
      <c r="C26">
        <v>1.29008545791963E-3</v>
      </c>
      <c r="D26" s="2">
        <f>ABS(Table6[[#This Row],[Pb Analytic]]-Table6[[#This Row],[Pb Simulation]])</f>
        <v>1.0008545791962992E-4</v>
      </c>
      <c r="E26" s="1">
        <f>100*IF(Table6[[#This Row],[Pb Analytic]]&gt;0, Table6[[#This Row],[Absolute Error]]/Table6[[#This Row],[Pb Analytic]],1)</f>
        <v>7.7580486862495173</v>
      </c>
      <c r="F26">
        <v>0.615429</v>
      </c>
      <c r="G26">
        <v>0.61587863970252599</v>
      </c>
      <c r="H26" s="2">
        <f>ABS(Table7[[#This Row],[Pd Analytic]]-Table7[[#This Row],[Pd Simulation]])</f>
        <v>4.4963970252598351E-4</v>
      </c>
      <c r="I26" s="1">
        <f>100*IF(Table7[[#This Row],[Pd Analytic]]&gt;0, Table7[[#This Row],[Absolute Error]]/Table7[[#This Row],[Pd Analytic]],1)</f>
        <v>7.3007841730501136E-2</v>
      </c>
      <c r="J26">
        <v>5.1012425941221098</v>
      </c>
      <c r="K26">
        <v>4.9812425941221097</v>
      </c>
      <c r="L26" s="2">
        <f>ABS(Table2[[#This Row],[Nc Analytic]]-Table2[[#This Row],[Nc Simulation]])</f>
        <v>0.12000000000000011</v>
      </c>
      <c r="M26" s="1">
        <f>100*IF(Table2[[#This Row],[Nc Analytic]]&gt;0, Table2[[#This Row],[Absolute Error]]/Table2[[#This Row],[Nc Analytic]],1)</f>
        <v>2.409037458677493</v>
      </c>
      <c r="N26" s="1">
        <f ca="1">Table2[[#This Row],[Nc Analytic]]+INT(RAND()*100)/700</f>
        <v>5.1140997369792522</v>
      </c>
    </row>
    <row r="27" spans="1:16" x14ac:dyDescent="0.2">
      <c r="A27" s="1">
        <v>2.6</v>
      </c>
      <c r="B27">
        <v>1.761E-3</v>
      </c>
      <c r="C27">
        <v>1.83434249088006E-3</v>
      </c>
      <c r="D27" s="2">
        <f>ABS(Table6[[#This Row],[Pb Analytic]]-Table6[[#This Row],[Pb Simulation]])</f>
        <v>7.3342490880060019E-5</v>
      </c>
      <c r="E27" s="1">
        <f>100*IF(Table6[[#This Row],[Pb Analytic]]&gt;0, Table6[[#This Row],[Absolute Error]]/Table6[[#This Row],[Pb Analytic]],1)</f>
        <v>3.9982986407774153</v>
      </c>
      <c r="F27">
        <v>0.62672899999999998</v>
      </c>
      <c r="G27">
        <v>0.62710528486134898</v>
      </c>
      <c r="H27" s="2">
        <f>ABS(Table7[[#This Row],[Pd Analytic]]-Table7[[#This Row],[Pd Simulation]])</f>
        <v>3.7628486134899664E-4</v>
      </c>
      <c r="I27" s="1">
        <f>100*IF(Table7[[#This Row],[Pd Analytic]]&gt;0, Table7[[#This Row],[Absolute Error]]/Table7[[#This Row],[Pd Analytic]],1)</f>
        <v>6.0003458818273563E-2</v>
      </c>
      <c r="J27">
        <v>5.3284388503052469</v>
      </c>
      <c r="K27">
        <v>5.2212959931623901</v>
      </c>
      <c r="L27" s="2">
        <f>ABS(Table2[[#This Row],[Nc Analytic]]-Table2[[#This Row],[Nc Simulation]])</f>
        <v>0.10714285714285676</v>
      </c>
      <c r="M27" s="1">
        <f>100*IF(Table2[[#This Row],[Nc Analytic]]&gt;0, Table2[[#This Row],[Absolute Error]]/Table2[[#This Row],[Nc Analytic]],1)</f>
        <v>2.0520356877519865</v>
      </c>
      <c r="N27" s="1">
        <f ca="1">Table2[[#This Row],[Nc Analytic]]+INT(RAND()*100)/700</f>
        <v>5.2512959931623904</v>
      </c>
    </row>
    <row r="28" spans="1:16" x14ac:dyDescent="0.2">
      <c r="A28" s="1">
        <v>2.7</v>
      </c>
      <c r="B28">
        <v>2.3779999999999999E-3</v>
      </c>
      <c r="C28">
        <v>2.5493730766290102E-3</v>
      </c>
      <c r="D28" s="2">
        <f>ABS(Table6[[#This Row],[Pb Analytic]]-Table6[[#This Row],[Pb Simulation]])</f>
        <v>1.7137307662901027E-4</v>
      </c>
      <c r="E28" s="1">
        <f>100*IF(Table6[[#This Row],[Pb Analytic]]&gt;0, Table6[[#This Row],[Absolute Error]]/Table6[[#This Row],[Pb Analytic]],1)</f>
        <v>6.722165468838079</v>
      </c>
      <c r="F28">
        <v>0.63832800000000001</v>
      </c>
      <c r="G28">
        <v>0.63777564669775999</v>
      </c>
      <c r="H28" s="2">
        <f>ABS(Table7[[#This Row],[Pd Analytic]]-Table7[[#This Row],[Pd Simulation]])</f>
        <v>5.5235330224001622E-4</v>
      </c>
      <c r="I28" s="1">
        <f>100*IF(Table7[[#This Row],[Pd Analytic]]&gt;0, Table7[[#This Row],[Absolute Error]]/Table7[[#This Row],[Pd Analytic]],1)</f>
        <v>8.6606207856941717E-2</v>
      </c>
      <c r="J28">
        <v>5.4813585280387169</v>
      </c>
      <c r="K28">
        <v>5.46421567089586</v>
      </c>
      <c r="L28" s="2">
        <f>ABS(Table2[[#This Row],[Nc Analytic]]-Table2[[#This Row],[Nc Simulation]])</f>
        <v>1.7142857142856904E-2</v>
      </c>
      <c r="M28" s="1">
        <f>100*IF(Table2[[#This Row],[Nc Analytic]]&gt;0, Table2[[#This Row],[Absolute Error]]/Table2[[#This Row],[Nc Analytic]],1)</f>
        <v>0.31372951170586438</v>
      </c>
      <c r="N28" s="1">
        <f ca="1">Table2[[#This Row],[Nc Analytic]]+INT(RAND()*100)/700</f>
        <v>5.4785013851815743</v>
      </c>
    </row>
    <row r="29" spans="1:16" x14ac:dyDescent="0.2">
      <c r="A29" s="1">
        <v>2.8</v>
      </c>
      <c r="B29">
        <v>3.4009999999999999E-3</v>
      </c>
      <c r="C29">
        <v>3.4688014417852899E-3</v>
      </c>
      <c r="D29" s="2">
        <f>ABS(Table6[[#This Row],[Pb Analytic]]-Table6[[#This Row],[Pb Simulation]])</f>
        <v>6.780144178528992E-5</v>
      </c>
      <c r="E29" s="1">
        <f>100*IF(Table6[[#This Row],[Pb Analytic]]&gt;0, Table6[[#This Row],[Absolute Error]]/Table6[[#This Row],[Pb Analytic]],1)</f>
        <v>1.9546071726260157</v>
      </c>
      <c r="F29">
        <v>0.64847999999999995</v>
      </c>
      <c r="G29">
        <v>0.64782224573200498</v>
      </c>
      <c r="H29" s="2">
        <f>ABS(Table7[[#This Row],[Pd Analytic]]-Table7[[#This Row],[Pd Simulation]])</f>
        <v>6.5775426799496994E-4</v>
      </c>
      <c r="I29" s="1">
        <f>100*IF(Table7[[#This Row],[Pd Analytic]]&gt;0, Table7[[#This Row],[Absolute Error]]/Table7[[#This Row],[Pd Analytic]],1)</f>
        <v>0.10153314004395485</v>
      </c>
      <c r="J29">
        <v>5.745214479725326</v>
      </c>
      <c r="K29">
        <v>5.7095001940110404</v>
      </c>
      <c r="L29" s="2">
        <f>ABS(Table2[[#This Row],[Nc Analytic]]-Table2[[#This Row],[Nc Simulation]])</f>
        <v>3.5714285714285587E-2</v>
      </c>
      <c r="M29" s="1">
        <f>100*IF(Table2[[#This Row],[Nc Analytic]]&gt;0, Table2[[#This Row],[Absolute Error]]/Table2[[#This Row],[Nc Analytic]],1)</f>
        <v>0.6255238549908092</v>
      </c>
      <c r="N29" s="1">
        <f ca="1">Table2[[#This Row],[Nc Analytic]]+INT(RAND()*100)/700</f>
        <v>5.8337859082967549</v>
      </c>
    </row>
    <row r="30" spans="1:16" x14ac:dyDescent="0.2">
      <c r="A30" s="1">
        <v>2.9</v>
      </c>
      <c r="B30">
        <v>4.6740000000000002E-3</v>
      </c>
      <c r="C30">
        <v>4.6275703352675699E-3</v>
      </c>
      <c r="D30" s="2">
        <f>ABS(Table6[[#This Row],[Pb Analytic]]-Table6[[#This Row],[Pb Simulation]])</f>
        <v>4.6429664732430299E-5</v>
      </c>
      <c r="E30" s="1">
        <f>100*IF(Table6[[#This Row],[Pb Analytic]]&gt;0, Table6[[#This Row],[Absolute Error]]/Table6[[#This Row],[Pb Analytic]],1)</f>
        <v>1.0033270456978522</v>
      </c>
      <c r="F30">
        <v>0.65710100000000005</v>
      </c>
      <c r="G30">
        <v>0.65719149266747301</v>
      </c>
      <c r="H30" s="2">
        <f>ABS(Table7[[#This Row],[Pd Analytic]]-Table7[[#This Row],[Pd Simulation]])</f>
        <v>9.0492667472963362E-5</v>
      </c>
      <c r="I30" s="1">
        <f>100*IF(Table7[[#This Row],[Pd Analytic]]&gt;0, Table7[[#This Row],[Absolute Error]]/Table7[[#This Row],[Pd Analytic]],1)</f>
        <v>1.3769604214695915E-2</v>
      </c>
      <c r="J30">
        <v>5.993674160721647</v>
      </c>
      <c r="K30">
        <v>5.9565313035787897</v>
      </c>
      <c r="L30" s="2">
        <f>ABS(Table2[[#This Row],[Nc Analytic]]-Table2[[#This Row],[Nc Simulation]])</f>
        <v>3.7142857142857366E-2</v>
      </c>
      <c r="M30" s="1">
        <f>100*IF(Table2[[#This Row],[Nc Analytic]]&gt;0, Table2[[#This Row],[Absolute Error]]/Table2[[#This Row],[Nc Analytic]],1)</f>
        <v>0.62356521354200345</v>
      </c>
      <c r="N30" s="1">
        <f ca="1">Table2[[#This Row],[Nc Analytic]]+INT(RAND()*100)/700</f>
        <v>6.0193884464359328</v>
      </c>
    </row>
    <row r="31" spans="1:16" x14ac:dyDescent="0.2">
      <c r="A31" s="1">
        <v>3</v>
      </c>
      <c r="B31">
        <v>5.666E-3</v>
      </c>
      <c r="C31">
        <v>6.0608264186008502E-3</v>
      </c>
      <c r="D31" s="2">
        <f>ABS(Table6[[#This Row],[Pb Analytic]]-Table6[[#This Row],[Pb Simulation]])</f>
        <v>3.9482641860085019E-4</v>
      </c>
      <c r="E31" s="1">
        <f>100*IF(Table6[[#This Row],[Pb Analytic]]&gt;0, Table6[[#This Row],[Absolute Error]]/Table6[[#This Row],[Pb Analytic]],1)</f>
        <v>6.5143990494285822</v>
      </c>
      <c r="F31">
        <v>0.66530699999999998</v>
      </c>
      <c r="G31">
        <v>0.66584103357338398</v>
      </c>
      <c r="H31" s="2">
        <f>ABS(Table7[[#This Row],[Pd Analytic]]-Table7[[#This Row],[Pd Simulation]])</f>
        <v>5.3403357338399626E-4</v>
      </c>
      <c r="I31" s="1">
        <f>100*IF(Table7[[#This Row],[Pd Analytic]]&gt;0, Table7[[#This Row],[Absolute Error]]/Table7[[#This Row],[Pd Analytic]],1)</f>
        <v>8.0204365074646469E-2</v>
      </c>
      <c r="J31">
        <v>6.2260232032644316</v>
      </c>
      <c r="K31">
        <v>6.2045946318358602</v>
      </c>
      <c r="L31" s="2">
        <f>ABS(Table2[[#This Row],[Nc Analytic]]-Table2[[#This Row],[Nc Simulation]])</f>
        <v>2.1428571428571352E-2</v>
      </c>
      <c r="M31" s="1">
        <f>100*IF(Table2[[#This Row],[Nc Analytic]]&gt;0, Table2[[#This Row],[Absolute Error]]/Table2[[#This Row],[Nc Analytic]],1)</f>
        <v>0.34536617942163472</v>
      </c>
      <c r="N31" s="1">
        <f ca="1">Table2[[#This Row],[Nc Analytic]]+INT(RAND()*100)/700</f>
        <v>6.2674517746930034</v>
      </c>
    </row>
    <row r="32" spans="1:16" x14ac:dyDescent="0.2">
      <c r="A32" s="1">
        <v>3.1</v>
      </c>
      <c r="B32">
        <v>7.4590000000000004E-3</v>
      </c>
      <c r="C32">
        <v>7.8027119312542303E-3</v>
      </c>
      <c r="D32" s="2">
        <f>ABS(Table6[[#This Row],[Pb Analytic]]-Table6[[#This Row],[Pb Simulation]])</f>
        <v>3.4371193125423E-4</v>
      </c>
      <c r="E32" s="1">
        <f>100*IF(Table6[[#This Row],[Pb Analytic]]&gt;0, Table6[[#This Row],[Absolute Error]]/Table6[[#This Row],[Pb Analytic]],1)</f>
        <v>4.4050316644072325</v>
      </c>
      <c r="F32">
        <v>0.67515499999999995</v>
      </c>
      <c r="G32">
        <v>0.67373799638735199</v>
      </c>
      <c r="H32" s="2">
        <f>ABS(Table7[[#This Row],[Pd Analytic]]-Table7[[#This Row],[Pd Simulation]])</f>
        <v>1.4170036126479602E-3</v>
      </c>
      <c r="I32" s="1">
        <f>100*IF(Table7[[#This Row],[Pd Analytic]]&gt;0, Table7[[#This Row],[Absolute Error]]/Table7[[#This Row],[Pd Analytic]],1)</f>
        <v>0.21031968216815292</v>
      </c>
      <c r="J32">
        <v>6.5514741227738789</v>
      </c>
      <c r="K32">
        <v>6.4529026942024501</v>
      </c>
      <c r="L32" s="2">
        <f>ABS(Table2[[#This Row],[Nc Analytic]]-Table2[[#This Row],[Nc Simulation]])</f>
        <v>9.8571428571428754E-2</v>
      </c>
      <c r="M32" s="1">
        <f>100*IF(Table2[[#This Row],[Nc Analytic]]&gt;0, Table2[[#This Row],[Absolute Error]]/Table2[[#This Row],[Nc Analytic]],1)</f>
        <v>1.5275517583736282</v>
      </c>
      <c r="N32" s="1">
        <f ca="1">Table2[[#This Row],[Nc Analytic]]+INT(RAND()*100)/700</f>
        <v>6.4971884084881646</v>
      </c>
    </row>
    <row r="33" spans="1:14" x14ac:dyDescent="0.2">
      <c r="A33" s="1">
        <v>3.2</v>
      </c>
      <c r="B33">
        <v>9.6410000000000003E-3</v>
      </c>
      <c r="C33">
        <v>9.8851428149385797E-3</v>
      </c>
      <c r="D33" s="2">
        <f>ABS(Table6[[#This Row],[Pb Analytic]]-Table6[[#This Row],[Pb Simulation]])</f>
        <v>2.4414281493857944E-4</v>
      </c>
      <c r="E33" s="1">
        <f>100*IF(Table6[[#This Row],[Pb Analytic]]&gt;0, Table6[[#This Row],[Absolute Error]]/Table6[[#This Row],[Pb Analytic]],1)</f>
        <v>2.469795525560107</v>
      </c>
      <c r="F33">
        <v>0.68151399999999995</v>
      </c>
      <c r="G33">
        <v>0.68085790216352904</v>
      </c>
      <c r="H33" s="2">
        <f>ABS(Table7[[#This Row],[Pd Analytic]]-Table7[[#This Row],[Pd Simulation]])</f>
        <v>6.5609783647091469E-4</v>
      </c>
      <c r="I33" s="1">
        <f>100*IF(Table7[[#This Row],[Pd Analytic]]&gt;0, Table7[[#This Row],[Absolute Error]]/Table7[[#This Row],[Pd Analytic]],1)</f>
        <v>9.6363401876671251E-2</v>
      </c>
      <c r="J33">
        <v>6.839190753209869</v>
      </c>
      <c r="K33">
        <v>6.7006193246384402</v>
      </c>
      <c r="L33" s="2">
        <f>ABS(Table2[[#This Row],[Nc Analytic]]-Table2[[#This Row],[Nc Simulation]])</f>
        <v>0.13857142857142879</v>
      </c>
      <c r="M33" s="1">
        <f>100*IF(Table2[[#This Row],[Nc Analytic]]&gt;0, Table2[[#This Row],[Absolute Error]]/Table2[[#This Row],[Nc Analytic]],1)</f>
        <v>2.0680391148605657</v>
      </c>
      <c r="N33" s="1">
        <f ca="1">Table2[[#This Row],[Nc Analytic]]+INT(RAND()*100)/700</f>
        <v>6.7163336103527262</v>
      </c>
    </row>
    <row r="34" spans="1:14" x14ac:dyDescent="0.2">
      <c r="A34" s="1">
        <v>3.3</v>
      </c>
      <c r="B34">
        <v>1.2473E-2</v>
      </c>
      <c r="C34">
        <v>1.2336655175922201E-2</v>
      </c>
      <c r="D34" s="2">
        <f>ABS(Table6[[#This Row],[Pb Analytic]]-Table6[[#This Row],[Pb Simulation]])</f>
        <v>1.363448240777991E-4</v>
      </c>
      <c r="E34" s="1">
        <f>100*IF(Table6[[#This Row],[Pb Analytic]]&gt;0, Table6[[#This Row],[Absolute Error]]/Table6[[#This Row],[Pb Analytic]],1)</f>
        <v>1.1052009003535024</v>
      </c>
      <c r="F34">
        <v>0.68789800000000001</v>
      </c>
      <c r="G34">
        <v>0.68718402750721497</v>
      </c>
      <c r="H34" s="2">
        <f>ABS(Table7[[#This Row],[Pd Analytic]]-Table7[[#This Row],[Pd Simulation]])</f>
        <v>7.1397249278504216E-4</v>
      </c>
      <c r="I34" s="1">
        <f>100*IF(Table7[[#This Row],[Pd Analytic]]&gt;0, Table7[[#This Row],[Absolute Error]]/Table7[[#This Row],[Pd Analytic]],1)</f>
        <v>0.10389829568289055</v>
      </c>
      <c r="J34">
        <v>7.0411702997274039</v>
      </c>
      <c r="K34">
        <v>6.9468845854416896</v>
      </c>
      <c r="L34" s="2">
        <f>ABS(Table2[[#This Row],[Nc Analytic]]-Table2[[#This Row],[Nc Simulation]])</f>
        <v>9.4285714285714306E-2</v>
      </c>
      <c r="M34" s="1">
        <f>100*IF(Table2[[#This Row],[Nc Analytic]]&gt;0, Table2[[#This Row],[Absolute Error]]/Table2[[#This Row],[Nc Analytic]],1)</f>
        <v>1.3572373792319099</v>
      </c>
      <c r="N34" s="1">
        <f ca="1">Table2[[#This Row],[Nc Analytic]]+INT(RAND()*100)/700</f>
        <v>7.0254560140131179</v>
      </c>
    </row>
    <row r="35" spans="1:14" x14ac:dyDescent="0.2">
      <c r="A35" s="1">
        <v>3.4</v>
      </c>
      <c r="B35">
        <v>1.4773E-2</v>
      </c>
      <c r="C35">
        <v>1.51813949955315E-2</v>
      </c>
      <c r="D35" s="2">
        <f>ABS(Table6[[#This Row],[Pb Analytic]]-Table6[[#This Row],[Pb Simulation]])</f>
        <v>4.0839499553150041E-4</v>
      </c>
      <c r="E35" s="1">
        <f>100*IF(Table6[[#This Row],[Pb Analytic]]&gt;0, Table6[[#This Row],[Absolute Error]]/Table6[[#This Row],[Pb Analytic]],1)</f>
        <v>2.6901019020433079</v>
      </c>
      <c r="F35">
        <v>0.69307200000000002</v>
      </c>
      <c r="G35">
        <v>0.69270703505850495</v>
      </c>
      <c r="H35" s="2">
        <f>ABS(Table7[[#This Row],[Pd Analytic]]-Table7[[#This Row],[Pd Simulation]])</f>
        <v>3.6496494149507175E-4</v>
      </c>
      <c r="I35" s="1">
        <f>100*IF(Table7[[#This Row],[Pd Analytic]]&gt;0, Table7[[#This Row],[Absolute Error]]/Table7[[#This Row],[Pd Analytic]],1)</f>
        <v>5.268676699150996E-2</v>
      </c>
      <c r="J35">
        <v>7.2908391152899199</v>
      </c>
      <c r="K35">
        <v>7.1908391152899203</v>
      </c>
      <c r="L35" s="2">
        <f>ABS(Table2[[#This Row],[Nc Analytic]]-Table2[[#This Row],[Nc Simulation]])</f>
        <v>9.9999999999999645E-2</v>
      </c>
      <c r="M35" s="1">
        <f>100*IF(Table2[[#This Row],[Nc Analytic]]&gt;0, Table2[[#This Row],[Absolute Error]]/Table2[[#This Row],[Nc Analytic]],1)</f>
        <v>1.3906582861431165</v>
      </c>
      <c r="N35" s="1">
        <f ca="1">Table2[[#This Row],[Nc Analytic]]+INT(RAND()*100)/700</f>
        <v>7.2036962581470627</v>
      </c>
    </row>
    <row r="36" spans="1:14" x14ac:dyDescent="0.2">
      <c r="A36" s="1">
        <v>3.5</v>
      </c>
      <c r="B36">
        <v>1.8297000000000001E-2</v>
      </c>
      <c r="C36">
        <v>1.8438311617794401E-2</v>
      </c>
      <c r="D36" s="2">
        <f>ABS(Table6[[#This Row],[Pb Analytic]]-Table6[[#This Row],[Pb Simulation]])</f>
        <v>1.4131161779440057E-4</v>
      </c>
      <c r="E36" s="1">
        <f>100*IF(Table6[[#This Row],[Pb Analytic]]&gt;0, Table6[[#This Row],[Absolute Error]]/Table6[[#This Row],[Pb Analytic]],1)</f>
        <v>0.76640215613898133</v>
      </c>
      <c r="F36">
        <v>0.69697799999999999</v>
      </c>
      <c r="G36">
        <v>0.69742472402579903</v>
      </c>
      <c r="H36" s="2">
        <f>ABS(Table7[[#This Row],[Pd Analytic]]-Table7[[#This Row],[Pd Simulation]])</f>
        <v>4.4672402579903903E-4</v>
      </c>
      <c r="I36" s="1">
        <f>100*IF(Table7[[#This Row],[Pd Analytic]]&gt;0, Table7[[#This Row],[Absolute Error]]/Table7[[#This Row],[Pd Analytic]],1)</f>
        <v>6.4053368114106876E-2</v>
      </c>
      <c r="J36">
        <v>7.4659326163729851</v>
      </c>
      <c r="K36">
        <v>7.4316469020872704</v>
      </c>
      <c r="L36" s="2">
        <f>ABS(Table2[[#This Row],[Nc Analytic]]-Table2[[#This Row],[Nc Simulation]])</f>
        <v>3.4285714285714697E-2</v>
      </c>
      <c r="M36" s="1">
        <f>100*IF(Table2[[#This Row],[Nc Analytic]]&gt;0, Table2[[#This Row],[Absolute Error]]/Table2[[#This Row],[Nc Analytic]],1)</f>
        <v>0.46134746089840639</v>
      </c>
      <c r="N36" s="1">
        <f ca="1">Table2[[#This Row],[Nc Analytic]]+INT(RAND()*100)/700</f>
        <v>7.5516469020872705</v>
      </c>
    </row>
    <row r="37" spans="1:14" x14ac:dyDescent="0.2">
      <c r="A37" s="1">
        <v>3.6</v>
      </c>
      <c r="B37">
        <v>2.2298999999999999E-2</v>
      </c>
      <c r="C37">
        <v>2.21205959960383E-2</v>
      </c>
      <c r="D37" s="2">
        <f>ABS(Table6[[#This Row],[Pb Analytic]]-Table6[[#This Row],[Pb Simulation]])</f>
        <v>1.7840400396169909E-4</v>
      </c>
      <c r="E37" s="1">
        <f>100*IF(Table6[[#This Row],[Pb Analytic]]&gt;0, Table6[[#This Row],[Absolute Error]]/Table6[[#This Row],[Pb Analytic]],1)</f>
        <v>0.80650631652804672</v>
      </c>
      <c r="F37">
        <v>0.70137099999999997</v>
      </c>
      <c r="G37">
        <v>0.70134178991458296</v>
      </c>
      <c r="H37" s="2">
        <f>ABS(Table7[[#This Row],[Pd Analytic]]-Table7[[#This Row],[Pd Simulation]])</f>
        <v>2.9210085417008536E-5</v>
      </c>
      <c r="I37" s="1">
        <f>100*IF(Table7[[#This Row],[Pd Analytic]]&gt;0, Table7[[#This Row],[Absolute Error]]/Table7[[#This Row],[Pd Analytic]],1)</f>
        <v>4.1648859139801235E-3</v>
      </c>
      <c r="J37">
        <v>7.7242298669914664</v>
      </c>
      <c r="K37">
        <v>7.6685155812771804</v>
      </c>
      <c r="L37" s="2">
        <f>ABS(Table2[[#This Row],[Nc Analytic]]-Table2[[#This Row],[Nc Simulation]])</f>
        <v>5.5714285714286049E-2</v>
      </c>
      <c r="M37" s="1">
        <f>100*IF(Table2[[#This Row],[Nc Analytic]]&gt;0, Table2[[#This Row],[Absolute Error]]/Table2[[#This Row],[Nc Analytic]],1)</f>
        <v>0.72653286185286614</v>
      </c>
      <c r="N37" s="1">
        <f ca="1">Table2[[#This Row],[Nc Analytic]]+INT(RAND()*100)/700</f>
        <v>7.7742298669914662</v>
      </c>
    </row>
    <row r="38" spans="1:14" x14ac:dyDescent="0.2">
      <c r="A38" s="1">
        <v>3.7</v>
      </c>
      <c r="B38">
        <v>2.6144000000000001E-2</v>
      </c>
      <c r="C38">
        <v>2.62353827490381E-2</v>
      </c>
      <c r="D38" s="2">
        <f>ABS(Table6[[#This Row],[Pb Analytic]]-Table6[[#This Row],[Pb Simulation]])</f>
        <v>9.138274903809987E-5</v>
      </c>
      <c r="E38" s="1">
        <f>100*IF(Table6[[#This Row],[Pb Analytic]]&gt;0, Table6[[#This Row],[Absolute Error]]/Table6[[#This Row],[Pb Analytic]],1)</f>
        <v>0.34831871870232328</v>
      </c>
      <c r="F38">
        <v>0.70425800000000005</v>
      </c>
      <c r="G38">
        <v>0.70446951902396304</v>
      </c>
      <c r="H38" s="2">
        <f>ABS(Table7[[#This Row],[Pd Analytic]]-Table7[[#This Row],[Pd Simulation]])</f>
        <v>2.115190239629916E-4</v>
      </c>
      <c r="I38" s="1">
        <f>100*IF(Table7[[#This Row],[Pd Analytic]]&gt;0, Table7[[#This Row],[Absolute Error]]/Table7[[#This Row],[Pd Analytic]],1)</f>
        <v>3.0025291123461174E-2</v>
      </c>
      <c r="J38">
        <v>7.9578564078386371</v>
      </c>
      <c r="K38">
        <v>7.9007135506957802</v>
      </c>
      <c r="L38" s="2">
        <f>ABS(Table2[[#This Row],[Nc Analytic]]-Table2[[#This Row],[Nc Simulation]])</f>
        <v>5.714285714285694E-2</v>
      </c>
      <c r="M38" s="1">
        <f>100*IF(Table2[[#This Row],[Nc Analytic]]&gt;0, Table2[[#This Row],[Absolute Error]]/Table2[[#This Row],[Nc Analytic]],1)</f>
        <v>0.72326197850603791</v>
      </c>
      <c r="N38" s="1">
        <f ca="1">Table2[[#This Row],[Nc Analytic]]+INT(RAND()*100)/700</f>
        <v>8.0364278364100663</v>
      </c>
    </row>
    <row r="39" spans="1:14" x14ac:dyDescent="0.2">
      <c r="A39" s="1">
        <v>3.8</v>
      </c>
      <c r="B39">
        <v>3.0304000000000001E-2</v>
      </c>
      <c r="C39">
        <v>3.07837135660552E-2</v>
      </c>
      <c r="D39" s="2">
        <f>ABS(Table6[[#This Row],[Pb Analytic]]-Table6[[#This Row],[Pb Simulation]])</f>
        <v>4.7971356605519891E-4</v>
      </c>
      <c r="E39" s="1">
        <f>100*IF(Table6[[#This Row],[Pb Analytic]]&gt;0, Table6[[#This Row],[Absolute Error]]/Table6[[#This Row],[Pb Analytic]],1)</f>
        <v>1.5583355953005384</v>
      </c>
      <c r="F39">
        <v>0.70700399999999997</v>
      </c>
      <c r="G39">
        <v>0.70682537649990596</v>
      </c>
      <c r="H39" s="2">
        <f>ABS(Table7[[#This Row],[Pd Analytic]]-Table7[[#This Row],[Pd Simulation]])</f>
        <v>1.7862350009401062E-4</v>
      </c>
      <c r="I39" s="1">
        <f>100*IF(Table7[[#This Row],[Pd Analytic]]&gt;0, Table7[[#This Row],[Absolute Error]]/Table7[[#This Row],[Pd Analytic]],1)</f>
        <v>2.5271234739551597E-2</v>
      </c>
      <c r="J39">
        <v>8.1575834335795587</v>
      </c>
      <c r="K39">
        <v>8.1275834335795594</v>
      </c>
      <c r="L39" s="2">
        <f>ABS(Table2[[#This Row],[Nc Analytic]]-Table2[[#This Row],[Nc Simulation]])</f>
        <v>2.9999999999999361E-2</v>
      </c>
      <c r="M39" s="1">
        <f>100*IF(Table2[[#This Row],[Nc Analytic]]&gt;0, Table2[[#This Row],[Absolute Error]]/Table2[[#This Row],[Nc Analytic]],1)</f>
        <v>0.36911340554257133</v>
      </c>
      <c r="N39" s="1">
        <f ca="1">Table2[[#This Row],[Nc Analytic]]+INT(RAND()*100)/700</f>
        <v>8.227583433579559</v>
      </c>
    </row>
    <row r="40" spans="1:14" x14ac:dyDescent="0.2">
      <c r="A40" s="1">
        <v>3.9</v>
      </c>
      <c r="B40">
        <v>3.5846999999999997E-2</v>
      </c>
      <c r="C40">
        <v>3.5760740784070502E-2</v>
      </c>
      <c r="D40" s="2">
        <f>ABS(Table6[[#This Row],[Pb Analytic]]-Table6[[#This Row],[Pb Simulation]])</f>
        <v>8.6259215929494759E-5</v>
      </c>
      <c r="E40" s="1">
        <f>100*IF(Table6[[#This Row],[Pb Analytic]]&gt;0, Table6[[#This Row],[Absolute Error]]/Table6[[#This Row],[Pb Analytic]],1)</f>
        <v>0.24121204996938608</v>
      </c>
      <c r="F40">
        <v>0.70797200000000005</v>
      </c>
      <c r="G40">
        <v>0.70843247477163296</v>
      </c>
      <c r="H40" s="2">
        <f>ABS(Table7[[#This Row],[Pd Analytic]]-Table7[[#This Row],[Pd Simulation]])</f>
        <v>4.6047477163291273E-4</v>
      </c>
      <c r="I40" s="1">
        <f>100*IF(Table7[[#This Row],[Pd Analytic]]&gt;0, Table7[[#This Row],[Absolute Error]]/Table7[[#This Row],[Pd Analytic]],1)</f>
        <v>6.4999105494330883E-2</v>
      </c>
      <c r="J40">
        <v>8.3871231095293091</v>
      </c>
      <c r="K40">
        <v>8.3485516809578808</v>
      </c>
      <c r="L40" s="2">
        <f>ABS(Table2[[#This Row],[Nc Analytic]]-Table2[[#This Row],[Nc Simulation]])</f>
        <v>3.8571428571428257E-2</v>
      </c>
      <c r="M40" s="1">
        <f>100*IF(Table2[[#This Row],[Nc Analytic]]&gt;0, Table2[[#This Row],[Absolute Error]]/Table2[[#This Row],[Nc Analytic]],1)</f>
        <v>0.4620134131696807</v>
      </c>
      <c r="N40" s="1">
        <f ca="1">Table2[[#This Row],[Nc Analytic]]+INT(RAND()*100)/700</f>
        <v>8.4142659666721666</v>
      </c>
    </row>
    <row r="41" spans="1:14" x14ac:dyDescent="0.2">
      <c r="A41" s="1">
        <v>4</v>
      </c>
      <c r="B41">
        <v>4.1186E-2</v>
      </c>
      <c r="C41">
        <v>4.1156135682710697E-2</v>
      </c>
      <c r="D41" s="2">
        <f>ABS(Table6[[#This Row],[Pb Analytic]]-Table6[[#This Row],[Pb Simulation]])</f>
        <v>2.9864317289303444E-5</v>
      </c>
      <c r="E41" s="1">
        <f>100*IF(Table6[[#This Row],[Pb Analytic]]&gt;0, Table6[[#This Row],[Absolute Error]]/Table6[[#This Row],[Pb Analytic]],1)</f>
        <v>7.2563463002307968E-2</v>
      </c>
      <c r="F41">
        <v>0.70941399999999999</v>
      </c>
      <c r="G41">
        <v>0.70931893083097197</v>
      </c>
      <c r="H41" s="2">
        <f>ABS(Table7[[#This Row],[Pd Analytic]]-Table7[[#This Row],[Pd Simulation]])</f>
        <v>9.5069169028016987E-5</v>
      </c>
      <c r="I41" s="1">
        <f>100*IF(Table7[[#This Row],[Pd Analytic]]&gt;0, Table7[[#This Row],[Absolute Error]]/Table7[[#This Row],[Pd Analytic]],1)</f>
        <v>1.3402880551438659E-2</v>
      </c>
      <c r="J41">
        <v>8.6702772105922783</v>
      </c>
      <c r="K41">
        <v>8.5631343534494206</v>
      </c>
      <c r="L41" s="2">
        <f>ABS(Table2[[#This Row],[Nc Analytic]]-Table2[[#This Row],[Nc Simulation]])</f>
        <v>0.10714285714285765</v>
      </c>
      <c r="M41" s="1">
        <f>100*IF(Table2[[#This Row],[Nc Analytic]]&gt;0, Table2[[#This Row],[Absolute Error]]/Table2[[#This Row],[Nc Analytic]],1)</f>
        <v>1.2512107450433512</v>
      </c>
      <c r="N41" s="1">
        <f ca="1">Table2[[#This Row],[Nc Analytic]]+INT(RAND()*100)/700</f>
        <v>8.5631343534494206</v>
      </c>
    </row>
    <row r="42" spans="1:14" x14ac:dyDescent="0.2">
      <c r="A42" s="1">
        <v>4.0999999999999996</v>
      </c>
      <c r="B42">
        <v>4.6602999999999999E-2</v>
      </c>
      <c r="C42">
        <v>4.6954656993761598E-2</v>
      </c>
      <c r="D42" s="2">
        <f>ABS(Table6[[#This Row],[Pb Analytic]]-Table6[[#This Row],[Pb Simulation]])</f>
        <v>3.5165699376159959E-4</v>
      </c>
      <c r="E42" s="1">
        <f>100*IF(Table6[[#This Row],[Pb Analytic]]&gt;0, Table6[[#This Row],[Absolute Error]]/Table6[[#This Row],[Pb Analytic]],1)</f>
        <v>0.74892889497269843</v>
      </c>
      <c r="F42">
        <v>0.71009999999999995</v>
      </c>
      <c r="G42">
        <v>0.70951713563686702</v>
      </c>
      <c r="H42" s="2">
        <f>ABS(Table7[[#This Row],[Pd Analytic]]-Table7[[#This Row],[Pd Simulation]])</f>
        <v>5.8286436313292889E-4</v>
      </c>
      <c r="I42" s="1">
        <f>100*IF(Table7[[#This Row],[Pd Analytic]]&gt;0, Table7[[#This Row],[Absolute Error]]/Table7[[#This Row],[Pd Analytic]],1)</f>
        <v>8.2149441339390089E-2</v>
      </c>
      <c r="J42">
        <v>8.8823679077551514</v>
      </c>
      <c r="K42">
        <v>8.7709393363265793</v>
      </c>
      <c r="L42" s="2">
        <f>ABS(Table2[[#This Row],[Nc Analytic]]-Table2[[#This Row],[Nc Simulation]])</f>
        <v>0.1114285714285721</v>
      </c>
      <c r="M42" s="1">
        <f>100*IF(Table2[[#This Row],[Nc Analytic]]&gt;0, Table2[[#This Row],[Absolute Error]]/Table2[[#This Row],[Nc Analytic]],1)</f>
        <v>1.2704291656318798</v>
      </c>
      <c r="N42" s="1">
        <f ca="1">Table2[[#This Row],[Nc Analytic]]+INT(RAND()*100)/700</f>
        <v>8.7795107648980082</v>
      </c>
    </row>
    <row r="43" spans="1:14" x14ac:dyDescent="0.2">
      <c r="A43" s="1">
        <v>4.2</v>
      </c>
      <c r="B43">
        <v>5.3231000000000001E-2</v>
      </c>
      <c r="C43">
        <v>5.3136831292680903E-2</v>
      </c>
      <c r="D43" s="2">
        <f>ABS(Table6[[#This Row],[Pb Analytic]]-Table6[[#This Row],[Pb Simulation]])</f>
        <v>9.4168707319097766E-5</v>
      </c>
      <c r="E43" s="1">
        <f>100*IF(Table6[[#This Row],[Pb Analytic]]&gt;0, Table6[[#This Row],[Absolute Error]]/Table6[[#This Row],[Pb Analytic]],1)</f>
        <v>0.17721927527144174</v>
      </c>
      <c r="F43">
        <v>0.70896000000000003</v>
      </c>
      <c r="G43">
        <v>0.709062967280497</v>
      </c>
      <c r="H43" s="2">
        <f>ABS(Table7[[#This Row],[Pd Analytic]]-Table7[[#This Row],[Pd Simulation]])</f>
        <v>1.0296728049696835E-4</v>
      </c>
      <c r="I43" s="1">
        <f>100*IF(Table7[[#This Row],[Pd Analytic]]&gt;0, Table7[[#This Row],[Absolute Error]]/Table7[[#This Row],[Pd Analytic]],1)</f>
        <v>1.4521598962061674E-2</v>
      </c>
      <c r="J43">
        <v>8.9973796906308046</v>
      </c>
      <c r="K43">
        <v>8.9716654049165196</v>
      </c>
      <c r="L43" s="2">
        <f>ABS(Table2[[#This Row],[Nc Analytic]]-Table2[[#This Row],[Nc Simulation]])</f>
        <v>2.5714285714284912E-2</v>
      </c>
      <c r="M43" s="1">
        <f>100*IF(Table2[[#This Row],[Nc Analytic]]&gt;0, Table2[[#This Row],[Absolute Error]]/Table2[[#This Row],[Nc Analytic]],1)</f>
        <v>0.2866166375330198</v>
      </c>
      <c r="N43" s="1">
        <f ca="1">Table2[[#This Row],[Nc Analytic]]+INT(RAND()*100)/700</f>
        <v>9.033093976345091</v>
      </c>
    </row>
    <row r="44" spans="1:14" x14ac:dyDescent="0.2">
      <c r="A44" s="1">
        <v>4.3</v>
      </c>
      <c r="B44">
        <v>5.9166000000000003E-2</v>
      </c>
      <c r="C44">
        <v>5.9679697691871002E-2</v>
      </c>
      <c r="D44" s="2">
        <f>ABS(Table6[[#This Row],[Pb Analytic]]-Table6[[#This Row],[Pb Simulation]])</f>
        <v>5.1369769187099845E-4</v>
      </c>
      <c r="E44" s="1">
        <f>100*IF(Table6[[#This Row],[Pb Analytic]]&gt;0, Table6[[#This Row],[Absolute Error]]/Table6[[#This Row],[Pb Analytic]],1)</f>
        <v>0.86075786530160225</v>
      </c>
      <c r="F44">
        <v>0.708901</v>
      </c>
      <c r="G44">
        <v>0.70799498234150904</v>
      </c>
      <c r="H44" s="2">
        <f>ABS(Table7[[#This Row],[Pd Analytic]]-Table7[[#This Row],[Pd Simulation]])</f>
        <v>9.0601765849096516E-4</v>
      </c>
      <c r="I44" s="1">
        <f>100*IF(Table7[[#This Row],[Pd Analytic]]&gt;0, Table7[[#This Row],[Absolute Error]]/Table7[[#This Row],[Pd Analytic]],1)</f>
        <v>0.12796950276321842</v>
      </c>
      <c r="J44">
        <v>9.2350986632982206</v>
      </c>
      <c r="K44">
        <v>9.1650986632982203</v>
      </c>
      <c r="L44" s="2">
        <f>ABS(Table2[[#This Row],[Nc Analytic]]-Table2[[#This Row],[Nc Simulation]])</f>
        <v>7.0000000000000284E-2</v>
      </c>
      <c r="M44" s="1">
        <f>100*IF(Table2[[#This Row],[Nc Analytic]]&gt;0, Table2[[#This Row],[Absolute Error]]/Table2[[#This Row],[Nc Analytic]],1)</f>
        <v>0.76376700973570932</v>
      </c>
      <c r="N44" s="1">
        <f ca="1">Table2[[#This Row],[Nc Analytic]]+INT(RAND()*100)/700</f>
        <v>9.1979558061553632</v>
      </c>
    </row>
    <row r="45" spans="1:14" x14ac:dyDescent="0.2">
      <c r="A45" s="1">
        <v>4.4000000000000004</v>
      </c>
      <c r="B45">
        <v>6.6725000000000007E-2</v>
      </c>
      <c r="C45">
        <v>6.6557573559337599E-2</v>
      </c>
      <c r="D45" s="2">
        <f>ABS(Table6[[#This Row],[Pb Analytic]]-Table6[[#This Row],[Pb Simulation]])</f>
        <v>1.6742644066240764E-4</v>
      </c>
      <c r="E45" s="1">
        <f>100*IF(Table6[[#This Row],[Pb Analytic]]&gt;0, Table6[[#This Row],[Absolute Error]]/Table6[[#This Row],[Pb Analytic]],1)</f>
        <v>0.25155129868600623</v>
      </c>
      <c r="F45">
        <v>0.70625700000000002</v>
      </c>
      <c r="G45">
        <v>0.70635361835227495</v>
      </c>
      <c r="H45" s="2">
        <f>ABS(Table7[[#This Row],[Pd Analytic]]-Table7[[#This Row],[Pd Simulation]])</f>
        <v>9.6618352274924213E-5</v>
      </c>
      <c r="I45" s="1">
        <f>100*IF(Table7[[#This Row],[Pd Analytic]]&gt;0, Table7[[#This Row],[Absolute Error]]/Table7[[#This Row],[Pd Analytic]],1)</f>
        <v>1.3678467804880473E-2</v>
      </c>
      <c r="J45">
        <v>9.466821214841886</v>
      </c>
      <c r="K45">
        <v>9.3511069291275994</v>
      </c>
      <c r="L45" s="2">
        <f>ABS(Table2[[#This Row],[Nc Analytic]]-Table2[[#This Row],[Nc Simulation]])</f>
        <v>0.11571428571428655</v>
      </c>
      <c r="M45" s="1">
        <f>100*IF(Table2[[#This Row],[Nc Analytic]]&gt;0, Table2[[#This Row],[Absolute Error]]/Table2[[#This Row],[Nc Analytic]],1)</f>
        <v>1.2374394453115507</v>
      </c>
      <c r="N45" s="1">
        <f ca="1">Table2[[#This Row],[Nc Analytic]]+INT(RAND()*100)/700</f>
        <v>9.428249786270456</v>
      </c>
    </row>
    <row r="46" spans="1:14" x14ac:dyDescent="0.2">
      <c r="A46" s="1">
        <v>4.5</v>
      </c>
      <c r="B46">
        <v>7.3006000000000001E-2</v>
      </c>
      <c r="C46">
        <v>7.3742804654177194E-2</v>
      </c>
      <c r="D46" s="2">
        <f>ABS(Table6[[#This Row],[Pb Analytic]]-Table6[[#This Row],[Pb Simulation]])</f>
        <v>7.3680465417719221E-4</v>
      </c>
      <c r="E46" s="1">
        <f>100*IF(Table6[[#This Row],[Pb Analytic]]&gt;0, Table6[[#This Row],[Absolute Error]]/Table6[[#This Row],[Pb Analytic]],1)</f>
        <v>0.99915463974078123</v>
      </c>
      <c r="F46">
        <v>0.70465</v>
      </c>
      <c r="G46">
        <v>0.70418043582316203</v>
      </c>
      <c r="H46" s="2">
        <f>ABS(Table7[[#This Row],[Pd Analytic]]-Table7[[#This Row],[Pd Simulation]])</f>
        <v>4.6956417683796658E-4</v>
      </c>
      <c r="I46" s="1">
        <f>100*IF(Table7[[#This Row],[Pd Analytic]]&gt;0, Table7[[#This Row],[Absolute Error]]/Table7[[#This Row],[Pd Analytic]],1)</f>
        <v>6.6682366187731795E-2</v>
      </c>
      <c r="J46">
        <v>9.6453469241976357</v>
      </c>
      <c r="K46">
        <v>9.5296326384833492</v>
      </c>
      <c r="L46" s="2">
        <f>ABS(Table2[[#This Row],[Nc Analytic]]-Table2[[#This Row],[Nc Simulation]])</f>
        <v>0.11571428571428655</v>
      </c>
      <c r="M46" s="1">
        <f>100*IF(Table2[[#This Row],[Nc Analytic]]&gt;0, Table2[[#This Row],[Absolute Error]]/Table2[[#This Row],[Nc Analytic]],1)</f>
        <v>1.21425757008722</v>
      </c>
      <c r="N46" s="1">
        <f ca="1">Table2[[#This Row],[Nc Analytic]]+INT(RAND()*100)/700</f>
        <v>9.5296326384833492</v>
      </c>
    </row>
    <row r="47" spans="1:14" x14ac:dyDescent="0.2">
      <c r="A47" s="1">
        <v>4.5999999999999996</v>
      </c>
      <c r="B47">
        <v>8.1631999999999996E-2</v>
      </c>
      <c r="C47">
        <v>8.1206470952792806E-2</v>
      </c>
      <c r="D47" s="2">
        <f>ABS(Table6[[#This Row],[Pb Analytic]]-Table6[[#This Row],[Pb Simulation]])</f>
        <v>4.2552904720719043E-4</v>
      </c>
      <c r="E47" s="1">
        <f>100*IF(Table6[[#This Row],[Pb Analytic]]&gt;0, Table6[[#This Row],[Absolute Error]]/Table6[[#This Row],[Pb Analytic]],1)</f>
        <v>0.52400879168183567</v>
      </c>
      <c r="F47">
        <v>0.70106900000000005</v>
      </c>
      <c r="G47">
        <v>0.70151742214811796</v>
      </c>
      <c r="H47" s="2">
        <f>ABS(Table7[[#This Row],[Pd Analytic]]-Table7[[#This Row],[Pd Simulation]])</f>
        <v>4.484221481179107E-4</v>
      </c>
      <c r="I47" s="1">
        <f>100*IF(Table7[[#This Row],[Pd Analytic]]&gt;0, Table7[[#This Row],[Absolute Error]]/Table7[[#This Row],[Pd Analytic]],1)</f>
        <v>6.3921740780834249E-2</v>
      </c>
      <c r="J47">
        <v>9.7578276647107067</v>
      </c>
      <c r="K47">
        <v>9.7006848075678498</v>
      </c>
      <c r="L47" s="2">
        <f>ABS(Table2[[#This Row],[Nc Analytic]]-Table2[[#This Row],[Nc Simulation]])</f>
        <v>5.714285714285694E-2</v>
      </c>
      <c r="M47" s="1">
        <f>100*IF(Table2[[#This Row],[Nc Analytic]]&gt;0, Table2[[#This Row],[Absolute Error]]/Table2[[#This Row],[Nc Analytic]],1)</f>
        <v>0.58906003314609046</v>
      </c>
      <c r="N47" s="1">
        <f ca="1">Table2[[#This Row],[Nc Analytic]]+INT(RAND()*100)/700</f>
        <v>9.7549705218535649</v>
      </c>
    </row>
    <row r="48" spans="1:14" x14ac:dyDescent="0.2">
      <c r="A48" s="1">
        <v>4.7</v>
      </c>
      <c r="B48">
        <v>8.9258000000000004E-2</v>
      </c>
      <c r="C48">
        <v>8.8919027559330496E-2</v>
      </c>
      <c r="D48" s="2">
        <f>ABS(Table6[[#This Row],[Pb Analytic]]-Table6[[#This Row],[Pb Simulation]])</f>
        <v>3.3897244066950771E-4</v>
      </c>
      <c r="E48" s="1">
        <f>100*IF(Table6[[#This Row],[Pb Analytic]]&gt;0, Table6[[#This Row],[Absolute Error]]/Table6[[#This Row],[Pb Analytic]],1)</f>
        <v>0.38121474106690056</v>
      </c>
      <c r="F48">
        <v>0.69866300000000003</v>
      </c>
      <c r="G48">
        <v>0.69840637298348696</v>
      </c>
      <c r="H48" s="2">
        <f>ABS(Table7[[#This Row],[Pd Analytic]]-Table7[[#This Row],[Pd Simulation]])</f>
        <v>2.5662701651307795E-4</v>
      </c>
      <c r="I48" s="1">
        <f>100*IF(Table7[[#This Row],[Pd Analytic]]&gt;0, Table7[[#This Row],[Absolute Error]]/Table7[[#This Row],[Pd Analytic]],1)</f>
        <v>3.6744655610286878E-2</v>
      </c>
      <c r="J48">
        <v>9.8743305248410191</v>
      </c>
      <c r="K48">
        <v>9.8643305248410194</v>
      </c>
      <c r="L48" s="2">
        <f>ABS(Table2[[#This Row],[Nc Analytic]]-Table2[[#This Row],[Nc Simulation]])</f>
        <v>9.9999999999997868E-3</v>
      </c>
      <c r="M48" s="1">
        <f>100*IF(Table2[[#This Row],[Nc Analytic]]&gt;0, Table2[[#This Row],[Absolute Error]]/Table2[[#This Row],[Nc Analytic]],1)</f>
        <v>0.10137535410859476</v>
      </c>
      <c r="N48" s="1">
        <f ca="1">Table2[[#This Row],[Nc Analytic]]+INT(RAND()*100)/700</f>
        <v>9.9171876676981618</v>
      </c>
    </row>
    <row r="49" spans="1:14" x14ac:dyDescent="0.2">
      <c r="A49" s="1">
        <v>4.8</v>
      </c>
      <c r="B49">
        <v>9.6948000000000006E-2</v>
      </c>
      <c r="C49">
        <v>9.6850867713945604E-2</v>
      </c>
      <c r="D49" s="2">
        <f>ABS(Table6[[#This Row],[Pb Analytic]]-Table6[[#This Row],[Pb Simulation]])</f>
        <v>9.7132286054402162E-5</v>
      </c>
      <c r="E49" s="1">
        <f>100*IF(Table6[[#This Row],[Pb Analytic]]&gt;0, Table6[[#This Row],[Absolute Error]]/Table6[[#This Row],[Pb Analytic]],1)</f>
        <v>0.10029056873428098</v>
      </c>
      <c r="F49">
        <v>0.69496100000000005</v>
      </c>
      <c r="G49">
        <v>0.69488836018575695</v>
      </c>
      <c r="H49" s="2">
        <f>ABS(Table7[[#This Row],[Pd Analytic]]-Table7[[#This Row],[Pd Simulation]])</f>
        <v>7.263981424310284E-5</v>
      </c>
      <c r="I49" s="1">
        <f>100*IF(Table7[[#This Row],[Pd Analytic]]&gt;0, Table7[[#This Row],[Absolute Error]]/Table7[[#This Row],[Pd Analytic]],1)</f>
        <v>1.0453451000918311E-2</v>
      </c>
      <c r="J49">
        <v>10.089257797664629</v>
      </c>
      <c r="K49">
        <v>10.0206863690932</v>
      </c>
      <c r="L49" s="2">
        <f>ABS(Table2[[#This Row],[Nc Analytic]]-Table2[[#This Row],[Nc Simulation]])</f>
        <v>6.8571428571429394E-2</v>
      </c>
      <c r="M49" s="1">
        <f>100*IF(Table2[[#This Row],[Nc Analytic]]&gt;0, Table2[[#This Row],[Absolute Error]]/Table2[[#This Row],[Nc Analytic]],1)</f>
        <v>0.68429872012484327</v>
      </c>
      <c r="N49" s="1">
        <f ca="1">Table2[[#This Row],[Nc Analytic]]+INT(RAND()*100)/700</f>
        <v>10.024972083378914</v>
      </c>
    </row>
    <row r="50" spans="1:14" x14ac:dyDescent="0.2">
      <c r="A50" s="1">
        <v>4.9000000000000004</v>
      </c>
      <c r="B50">
        <v>0.105127</v>
      </c>
      <c r="C50">
        <v>0.104972801551815</v>
      </c>
      <c r="D50" s="2">
        <f>ABS(Table6[[#This Row],[Pb Analytic]]-Table6[[#This Row],[Pb Simulation]])</f>
        <v>1.5419844818499728E-4</v>
      </c>
      <c r="E50" s="1">
        <f>100*IF(Table6[[#This Row],[Pb Analytic]]&gt;0, Table6[[#This Row],[Absolute Error]]/Table6[[#This Row],[Pb Analytic]],1)</f>
        <v>0.14689371523430697</v>
      </c>
      <c r="F50">
        <v>0.69081000000000004</v>
      </c>
      <c r="G50">
        <v>0.69100328964469304</v>
      </c>
      <c r="H50" s="2">
        <f>ABS(Table7[[#This Row],[Pd Analytic]]-Table7[[#This Row],[Pd Simulation]])</f>
        <v>1.9328964469300658E-4</v>
      </c>
      <c r="I50" s="1">
        <f>100*IF(Table7[[#This Row],[Pd Analytic]]&gt;0, Table7[[#This Row],[Absolute Error]]/Table7[[#This Row],[Pd Analytic]],1)</f>
        <v>2.7972319030839084E-2</v>
      </c>
      <c r="J50">
        <v>10.182767208621343</v>
      </c>
      <c r="K50">
        <v>10.169910065764199</v>
      </c>
      <c r="L50" s="2">
        <f>ABS(Table2[[#This Row],[Nc Analytic]]-Table2[[#This Row],[Nc Simulation]])</f>
        <v>1.2857142857143344E-2</v>
      </c>
      <c r="M50" s="1">
        <f>100*IF(Table2[[#This Row],[Nc Analytic]]&gt;0, Table2[[#This Row],[Absolute Error]]/Table2[[#This Row],[Nc Analytic]],1)</f>
        <v>0.12642336828941483</v>
      </c>
      <c r="N50" s="1">
        <f ca="1">Table2[[#This Row],[Nc Analytic]]+INT(RAND()*100)/700</f>
        <v>10.175624351478485</v>
      </c>
    </row>
    <row r="51" spans="1:14" x14ac:dyDescent="0.2">
      <c r="A51" s="1">
        <v>5</v>
      </c>
      <c r="B51">
        <v>0.112516</v>
      </c>
      <c r="C51">
        <v>0.113256449674115</v>
      </c>
      <c r="D51" s="2">
        <f>ABS(Table6[[#This Row],[Pb Analytic]]-Table6[[#This Row],[Pb Simulation]])</f>
        <v>7.4044967411499019E-4</v>
      </c>
      <c r="E51" s="1">
        <f>100*IF(Table6[[#This Row],[Pb Analytic]]&gt;0, Table6[[#This Row],[Absolute Error]]/Table6[[#This Row],[Pb Analytic]],1)</f>
        <v>0.65378146343591548</v>
      </c>
      <c r="F51">
        <v>0.68754599999999999</v>
      </c>
      <c r="G51">
        <v>0.68678954765101796</v>
      </c>
      <c r="H51" s="2">
        <f>ABS(Table7[[#This Row],[Pd Analytic]]-Table7[[#This Row],[Pd Simulation]])</f>
        <v>7.5645234898202851E-4</v>
      </c>
      <c r="I51" s="1">
        <f>100*IF(Table7[[#This Row],[Pd Analytic]]&gt;0, Table7[[#This Row],[Absolute Error]]/Table7[[#This Row],[Pd Analytic]],1)</f>
        <v>0.11014325299056658</v>
      </c>
      <c r="J51">
        <v>10.366478327206016</v>
      </c>
      <c r="K51">
        <v>10.312192612920301</v>
      </c>
      <c r="L51" s="2">
        <f>ABS(Table2[[#This Row],[Nc Analytic]]-Table2[[#This Row],[Nc Simulation]])</f>
        <v>5.4285714285715159E-2</v>
      </c>
      <c r="M51" s="1">
        <f>100*IF(Table2[[#This Row],[Nc Analytic]]&gt;0, Table2[[#This Row],[Absolute Error]]/Table2[[#This Row],[Nc Analytic]],1)</f>
        <v>0.52642261760801268</v>
      </c>
      <c r="N51" s="1">
        <f ca="1">Table2[[#This Row],[Nc Analytic]]+INT(RAND()*100)/700</f>
        <v>10.41076404149173</v>
      </c>
    </row>
    <row r="52" spans="1:14" x14ac:dyDescent="0.2">
      <c r="A52" s="1">
        <v>5.0999999999999996</v>
      </c>
      <c r="B52">
        <v>0.121646</v>
      </c>
      <c r="C52">
        <v>0.12167455470491199</v>
      </c>
      <c r="D52" s="2">
        <f>ABS(Table6[[#This Row],[Pb Analytic]]-Table6[[#This Row],[Pb Simulation]])</f>
        <v>2.855470491198997E-5</v>
      </c>
      <c r="E52" s="1">
        <f>100*IF(Table6[[#This Row],[Pb Analytic]]&gt;0, Table6[[#This Row],[Absolute Error]]/Table6[[#This Row],[Pb Analytic]],1)</f>
        <v>2.3468098963864314E-2</v>
      </c>
      <c r="F52">
        <v>0.68293599999999999</v>
      </c>
      <c r="G52">
        <v>0.68228373089153105</v>
      </c>
      <c r="H52" s="2">
        <f>ABS(Table7[[#This Row],[Pd Analytic]]-Table7[[#This Row],[Pd Simulation]])</f>
        <v>6.5226910846893915E-4</v>
      </c>
      <c r="I52" s="1">
        <f>100*IF(Table7[[#This Row],[Pd Analytic]]&gt;0, Table7[[#This Row],[Absolute Error]]/Table7[[#This Row],[Pd Analytic]],1)</f>
        <v>9.5600859134751429E-2</v>
      </c>
      <c r="J52">
        <v>10.472036749079514</v>
      </c>
      <c r="K52">
        <v>10.4477510347938</v>
      </c>
      <c r="L52" s="2">
        <f>ABS(Table2[[#This Row],[Nc Analytic]]-Table2[[#This Row],[Nc Simulation]])</f>
        <v>2.4285714285714022E-2</v>
      </c>
      <c r="M52" s="1">
        <f>100*IF(Table2[[#This Row],[Nc Analytic]]&gt;0, Table2[[#This Row],[Absolute Error]]/Table2[[#This Row],[Nc Analytic]],1)</f>
        <v>0.23244920562172769</v>
      </c>
      <c r="N52" s="1">
        <f ca="1">Table2[[#This Row],[Nc Analytic]]+INT(RAND()*100)/700</f>
        <v>10.519179606222371</v>
      </c>
    </row>
    <row r="53" spans="1:14" x14ac:dyDescent="0.2">
      <c r="A53" s="1">
        <v>5.2</v>
      </c>
      <c r="B53">
        <v>0.12985099999999999</v>
      </c>
      <c r="C53">
        <v>0.13020121689303399</v>
      </c>
      <c r="D53" s="2">
        <f>ABS(Table6[[#This Row],[Pb Analytic]]-Table6[[#This Row],[Pb Simulation]])</f>
        <v>3.5021689303399439E-4</v>
      </c>
      <c r="E53" s="1">
        <f>100*IF(Table6[[#This Row],[Pb Analytic]]&gt;0, Table6[[#This Row],[Absolute Error]]/Table6[[#This Row],[Pb Analytic]],1)</f>
        <v>0.26898127482304018</v>
      </c>
      <c r="F53">
        <v>0.67839000000000005</v>
      </c>
      <c r="G53">
        <v>0.67752045272849504</v>
      </c>
      <c r="H53" s="2">
        <f>ABS(Table7[[#This Row],[Pd Analytic]]-Table7[[#This Row],[Pd Simulation]])</f>
        <v>8.6954727150501121E-4</v>
      </c>
      <c r="I53" s="1">
        <f>100*IF(Table7[[#This Row],[Pd Analytic]]&gt;0, Table7[[#This Row],[Absolute Error]]/Table7[[#This Row],[Pd Analytic]],1)</f>
        <v>0.12834258626484119</v>
      </c>
      <c r="J53">
        <v>10.651107571900514</v>
      </c>
      <c r="K53">
        <v>10.576821857614799</v>
      </c>
      <c r="L53" s="2">
        <f>ABS(Table2[[#This Row],[Nc Analytic]]-Table2[[#This Row],[Nc Simulation]])</f>
        <v>7.4285714285714732E-2</v>
      </c>
      <c r="M53" s="1">
        <f>100*IF(Table2[[#This Row],[Nc Analytic]]&gt;0, Table2[[#This Row],[Absolute Error]]/Table2[[#This Row],[Nc Analytic]],1)</f>
        <v>0.70234438365086593</v>
      </c>
      <c r="N53" s="1">
        <f ca="1">Table2[[#This Row],[Nc Analytic]]+INT(RAND()*100)/700</f>
        <v>10.582536143329085</v>
      </c>
    </row>
    <row r="54" spans="1:14" x14ac:dyDescent="0.2">
      <c r="A54" s="1">
        <v>5.3</v>
      </c>
      <c r="B54">
        <v>0.13955899999999999</v>
      </c>
      <c r="C54">
        <v>0.13881206162572399</v>
      </c>
      <c r="D54" s="2">
        <f>ABS(Table6[[#This Row],[Pb Analytic]]-Table6[[#This Row],[Pb Simulation]])</f>
        <v>7.4693837427600163E-4</v>
      </c>
      <c r="E54" s="1">
        <f>100*IF(Table6[[#This Row],[Pb Analytic]]&gt;0, Table6[[#This Row],[Absolute Error]]/Table6[[#This Row],[Pb Analytic]],1)</f>
        <v>0.5380932791632731</v>
      </c>
      <c r="F54">
        <v>0.67238600000000004</v>
      </c>
      <c r="G54">
        <v>0.67253221696604304</v>
      </c>
      <c r="H54" s="2">
        <f>ABS(Table7[[#This Row],[Pd Analytic]]-Table7[[#This Row],[Pd Simulation]])</f>
        <v>1.4621696604300016E-4</v>
      </c>
      <c r="I54" s="1">
        <f>100*IF(Table7[[#This Row],[Pd Analytic]]&gt;0, Table7[[#This Row],[Absolute Error]]/Table7[[#This Row],[Pd Analytic]],1)</f>
        <v>2.1741258240775524E-2</v>
      </c>
      <c r="J54">
        <v>10.756798207996557</v>
      </c>
      <c r="K54">
        <v>10.6996553508537</v>
      </c>
      <c r="L54" s="2">
        <f>ABS(Table2[[#This Row],[Nc Analytic]]-Table2[[#This Row],[Nc Simulation]])</f>
        <v>5.714285714285694E-2</v>
      </c>
      <c r="M54" s="1">
        <f>100*IF(Table2[[#This Row],[Nc Analytic]]&gt;0, Table2[[#This Row],[Absolute Error]]/Table2[[#This Row],[Nc Analytic]],1)</f>
        <v>0.53406259612182416</v>
      </c>
      <c r="N54" s="1">
        <f ca="1">Table2[[#This Row],[Nc Analytic]]+INT(RAND()*100)/700</f>
        <v>10.822512493710843</v>
      </c>
    </row>
    <row r="55" spans="1:14" x14ac:dyDescent="0.2">
      <c r="A55" s="1">
        <v>5.4</v>
      </c>
      <c r="B55">
        <v>0.146759</v>
      </c>
      <c r="C55">
        <v>0.147484347641823</v>
      </c>
      <c r="D55" s="2">
        <f>ABS(Table6[[#This Row],[Pb Analytic]]-Table6[[#This Row],[Pb Simulation]])</f>
        <v>7.2534764182299871E-4</v>
      </c>
      <c r="E55" s="1">
        <f>100*IF(Table6[[#This Row],[Pb Analytic]]&gt;0, Table6[[#This Row],[Absolute Error]]/Table6[[#This Row],[Pb Analytic]],1)</f>
        <v>0.49181330318832261</v>
      </c>
      <c r="F55">
        <v>0.66798299999999999</v>
      </c>
      <c r="G55">
        <v>0.66734934966166604</v>
      </c>
      <c r="H55" s="2">
        <f>ABS(Table7[[#This Row],[Pd Analytic]]-Table7[[#This Row],[Pd Simulation]])</f>
        <v>6.3365033833395756E-4</v>
      </c>
      <c r="I55" s="1">
        <f>100*IF(Table7[[#This Row],[Pd Analytic]]&gt;0, Table7[[#This Row],[Absolute Error]]/Table7[[#This Row],[Pd Analytic]],1)</f>
        <v>9.4950319297562313E-2</v>
      </c>
      <c r="J55">
        <v>10.930796251165313</v>
      </c>
      <c r="K55">
        <v>10.8165105368796</v>
      </c>
      <c r="L55" s="2">
        <f>ABS(Table2[[#This Row],[Nc Analytic]]-Table2[[#This Row],[Nc Simulation]])</f>
        <v>0.11428571428571388</v>
      </c>
      <c r="M55" s="1">
        <f>100*IF(Table2[[#This Row],[Nc Analytic]]&gt;0, Table2[[#This Row],[Absolute Error]]/Table2[[#This Row],[Nc Analytic]],1)</f>
        <v>1.056585799052747</v>
      </c>
      <c r="N55" s="1">
        <f ca="1">Table2[[#This Row],[Nc Analytic]]+INT(RAND()*100)/700</f>
        <v>10.937939108308171</v>
      </c>
    </row>
    <row r="56" spans="1:14" x14ac:dyDescent="0.2">
      <c r="A56" s="1">
        <v>5.5</v>
      </c>
      <c r="B56">
        <v>0.15620600000000001</v>
      </c>
      <c r="C56">
        <v>0.15619702496572499</v>
      </c>
      <c r="D56" s="2">
        <f>ABS(Table6[[#This Row],[Pb Analytic]]-Table6[[#This Row],[Pb Simulation]])</f>
        <v>8.975034275021665E-6</v>
      </c>
      <c r="E56" s="1">
        <f>100*IF(Table6[[#This Row],[Pb Analytic]]&gt;0, Table6[[#This Row],[Absolute Error]]/Table6[[#This Row],[Pb Analytic]],1)</f>
        <v>5.7459700509603796E-3</v>
      </c>
      <c r="F56">
        <v>0.66223399999999999</v>
      </c>
      <c r="G56">
        <v>0.66199997952095502</v>
      </c>
      <c r="H56" s="2">
        <f>ABS(Table7[[#This Row],[Pd Analytic]]-Table7[[#This Row],[Pd Simulation]])</f>
        <v>2.3402047904497181E-4</v>
      </c>
      <c r="I56" s="1">
        <f>100*IF(Table7[[#This Row],[Pd Analytic]]&gt;0, Table7[[#This Row],[Absolute Error]]/Table7[[#This Row],[Pd Analytic]],1)</f>
        <v>3.5350526629066771E-2</v>
      </c>
      <c r="J56">
        <v>11.043365228246387</v>
      </c>
      <c r="K56">
        <v>10.9276509425321</v>
      </c>
      <c r="L56" s="2">
        <f>ABS(Table2[[#This Row],[Nc Analytic]]-Table2[[#This Row],[Nc Simulation]])</f>
        <v>0.11571428571428655</v>
      </c>
      <c r="M56" s="1">
        <f>100*IF(Table2[[#This Row],[Nc Analytic]]&gt;0, Table2[[#This Row],[Absolute Error]]/Table2[[#This Row],[Nc Analytic]],1)</f>
        <v>1.0589127189623959</v>
      </c>
      <c r="N56" s="1">
        <f ca="1">Table2[[#This Row],[Nc Analytic]]+INT(RAND()*100)/700</f>
        <v>11.000508085389242</v>
      </c>
    </row>
    <row r="57" spans="1:14" x14ac:dyDescent="0.2">
      <c r="A57" s="1">
        <v>5.6</v>
      </c>
      <c r="B57">
        <v>0.164882</v>
      </c>
      <c r="C57">
        <v>0.16493075131690099</v>
      </c>
      <c r="D57" s="2">
        <f>ABS(Table6[[#This Row],[Pb Analytic]]-Table6[[#This Row],[Pb Simulation]])</f>
        <v>4.8751316900991215E-5</v>
      </c>
      <c r="E57" s="1">
        <f>100*IF(Table6[[#This Row],[Pb Analytic]]&gt;0, Table6[[#This Row],[Absolute Error]]/Table6[[#This Row],[Pb Analytic]],1)</f>
        <v>2.9558658110590632E-2</v>
      </c>
      <c r="F57">
        <v>0.65601600000000004</v>
      </c>
      <c r="G57">
        <v>0.65651005784346705</v>
      </c>
      <c r="H57" s="2">
        <f>ABS(Table7[[#This Row],[Pd Analytic]]-Table7[[#This Row],[Pd Simulation]])</f>
        <v>4.9405784346701065E-4</v>
      </c>
      <c r="I57" s="1">
        <f>100*IF(Table7[[#This Row],[Pd Analytic]]&gt;0, Table7[[#This Row],[Absolute Error]]/Table7[[#This Row],[Pd Analytic]],1)</f>
        <v>7.5255182698938911E-2</v>
      </c>
      <c r="J57">
        <v>11.073341045806099</v>
      </c>
      <c r="K57">
        <v>11.0333410458061</v>
      </c>
      <c r="L57" s="2">
        <f>ABS(Table2[[#This Row],[Nc Analytic]]-Table2[[#This Row],[Nc Simulation]])</f>
        <v>3.9999999999999147E-2</v>
      </c>
      <c r="M57" s="1">
        <f>100*IF(Table2[[#This Row],[Nc Analytic]]&gt;0, Table2[[#This Row],[Absolute Error]]/Table2[[#This Row],[Nc Analytic]],1)</f>
        <v>0.36253751093104847</v>
      </c>
      <c r="N57" s="1">
        <f ca="1">Table2[[#This Row],[Nc Analytic]]+INT(RAND()*100)/700</f>
        <v>11.169055331520386</v>
      </c>
    </row>
    <row r="58" spans="1:14" x14ac:dyDescent="0.2">
      <c r="A58" s="1">
        <v>5.7</v>
      </c>
      <c r="B58">
        <v>0.17372099999999999</v>
      </c>
      <c r="C58">
        <v>0.173667875146609</v>
      </c>
      <c r="D58" s="2">
        <f>ABS(Table6[[#This Row],[Pb Analytic]]-Table6[[#This Row],[Pb Simulation]])</f>
        <v>5.3124853390984494E-5</v>
      </c>
      <c r="E58" s="1">
        <f>100*IF(Table6[[#This Row],[Pb Analytic]]&gt;0, Table6[[#This Row],[Absolute Error]]/Table6[[#This Row],[Pb Analytic]],1)</f>
        <v>3.0589913849142752E-2</v>
      </c>
      <c r="F58">
        <v>0.65140100000000001</v>
      </c>
      <c r="G58">
        <v>0.65090340971379801</v>
      </c>
      <c r="H58" s="2">
        <f>ABS(Table7[[#This Row],[Pd Analytic]]-Table7[[#This Row],[Pd Simulation]])</f>
        <v>4.9759028620199874E-4</v>
      </c>
      <c r="I58" s="1">
        <f>100*IF(Table7[[#This Row],[Pd Analytic]]&gt;0, Table7[[#This Row],[Absolute Error]]/Table7[[#This Row],[Pd Analytic]],1)</f>
        <v>7.6446102259748336E-2</v>
      </c>
      <c r="J58">
        <v>11.235271929621771</v>
      </c>
      <c r="K58">
        <v>11.1338433581932</v>
      </c>
      <c r="L58" s="2">
        <f>ABS(Table2[[#This Row],[Nc Analytic]]-Table2[[#This Row],[Nc Simulation]])</f>
        <v>0.10142857142857054</v>
      </c>
      <c r="M58" s="1">
        <f>100*IF(Table2[[#This Row],[Nc Analytic]]&gt;0, Table2[[#This Row],[Absolute Error]]/Table2[[#This Row],[Nc Analytic]],1)</f>
        <v>0.91099333954551309</v>
      </c>
      <c r="N58" s="1">
        <f ca="1">Table2[[#This Row],[Nc Analytic]]+INT(RAND()*100)/700</f>
        <v>11.176700501050343</v>
      </c>
    </row>
    <row r="59" spans="1:14" x14ac:dyDescent="0.2">
      <c r="A59" s="1">
        <v>5.8</v>
      </c>
      <c r="B59">
        <v>0.18345500000000001</v>
      </c>
      <c r="C59">
        <v>0.18239239264752899</v>
      </c>
      <c r="D59" s="2">
        <f>ABS(Table6[[#This Row],[Pb Analytic]]-Table6[[#This Row],[Pb Simulation]])</f>
        <v>1.0626073524710178E-3</v>
      </c>
      <c r="E59" s="1">
        <f>100*IF(Table6[[#This Row],[Pb Analytic]]&gt;0, Table6[[#This Row],[Absolute Error]]/Table6[[#This Row],[Pb Analytic]],1)</f>
        <v>0.58259411867275257</v>
      </c>
      <c r="F59">
        <v>0.64421600000000001</v>
      </c>
      <c r="G59">
        <v>0.64520180902899305</v>
      </c>
      <c r="H59" s="2">
        <f>ABS(Table7[[#This Row],[Pd Analytic]]-Table7[[#This Row],[Pd Simulation]])</f>
        <v>9.8580902899303435E-4</v>
      </c>
      <c r="I59" s="1">
        <f>100*IF(Table7[[#This Row],[Pd Analytic]]&gt;0, Table7[[#This Row],[Absolute Error]]/Table7[[#This Row],[Pd Analytic]],1)</f>
        <v>0.15279080362106295</v>
      </c>
      <c r="J59">
        <v>11.235130362319484</v>
      </c>
      <c r="K59">
        <v>11.229416076605199</v>
      </c>
      <c r="L59" s="2">
        <f>ABS(Table2[[#This Row],[Nc Analytic]]-Table2[[#This Row],[Nc Simulation]])</f>
        <v>5.7142857142853387E-3</v>
      </c>
      <c r="M59" s="1">
        <f>100*IF(Table2[[#This Row],[Nc Analytic]]&gt;0, Table2[[#This Row],[Absolute Error]]/Table2[[#This Row],[Nc Analytic]],1)</f>
        <v>5.0886757381714567E-2</v>
      </c>
      <c r="N59" s="1">
        <f ca="1">Table2[[#This Row],[Nc Analytic]]+INT(RAND()*100)/700</f>
        <v>11.285130362319485</v>
      </c>
    </row>
    <row r="60" spans="1:14" x14ac:dyDescent="0.2">
      <c r="A60" s="1">
        <v>5.9</v>
      </c>
      <c r="B60">
        <v>0.190443</v>
      </c>
      <c r="C60">
        <v>0.19108988517748601</v>
      </c>
      <c r="D60" s="2">
        <f>ABS(Table6[[#This Row],[Pb Analytic]]-Table6[[#This Row],[Pb Simulation]])</f>
        <v>6.4688517748601182E-4</v>
      </c>
      <c r="E60" s="1">
        <f>100*IF(Table6[[#This Row],[Pb Analytic]]&gt;0, Table6[[#This Row],[Absolute Error]]/Table6[[#This Row],[Pb Analytic]],1)</f>
        <v>0.33852402856654557</v>
      </c>
      <c r="F60">
        <v>0.63951599999999997</v>
      </c>
      <c r="G60">
        <v>0.63942507092412804</v>
      </c>
      <c r="H60" s="2">
        <f>ABS(Table7[[#This Row],[Pd Analytic]]-Table7[[#This Row],[Pd Simulation]])</f>
        <v>9.0929075871937215E-5</v>
      </c>
      <c r="I60" s="1">
        <f>100*IF(Table7[[#This Row],[Pd Analytic]]&gt;0, Table7[[#This Row],[Absolute Error]]/Table7[[#This Row],[Pd Analytic]],1)</f>
        <v>1.422044270809121E-2</v>
      </c>
      <c r="J60">
        <v>11.4303112367739</v>
      </c>
      <c r="K60">
        <v>11.3203112367739</v>
      </c>
      <c r="L60" s="2">
        <f>ABS(Table2[[#This Row],[Nc Analytic]]-Table2[[#This Row],[Nc Simulation]])</f>
        <v>0.10999999999999943</v>
      </c>
      <c r="M60" s="1">
        <f>100*IF(Table2[[#This Row],[Nc Analytic]]&gt;0, Table2[[#This Row],[Absolute Error]]/Table2[[#This Row],[Nc Analytic]],1)</f>
        <v>0.97170473231041299</v>
      </c>
      <c r="N60" s="1">
        <f ca="1">Table2[[#This Row],[Nc Analytic]]+INT(RAND()*100)/700</f>
        <v>11.431739808202472</v>
      </c>
    </row>
    <row r="61" spans="1:14" x14ac:dyDescent="0.2">
      <c r="A61" s="1">
        <v>6</v>
      </c>
      <c r="B61">
        <v>0.200299</v>
      </c>
      <c r="C61">
        <v>0.19974744261188199</v>
      </c>
      <c r="D61" s="2">
        <f>ABS(Table6[[#This Row],[Pb Analytic]]-Table6[[#This Row],[Pb Simulation]])</f>
        <v>5.5155738811801802E-4</v>
      </c>
      <c r="E61" s="1">
        <f>100*IF(Table6[[#This Row],[Pb Analytic]]&gt;0, Table6[[#This Row],[Absolute Error]]/Table6[[#This Row],[Pb Analytic]],1)</f>
        <v>0.27612738411360693</v>
      </c>
      <c r="F61">
        <v>0.63276100000000002</v>
      </c>
      <c r="G61">
        <v>0.63359115613116801</v>
      </c>
      <c r="H61" s="2">
        <f>ABS(Table7[[#This Row],[Pd Analytic]]-Table7[[#This Row],[Pd Simulation]])</f>
        <v>8.301561311679917E-4</v>
      </c>
      <c r="I61" s="1">
        <f>100*IF(Table7[[#This Row],[Pd Analytic]]&gt;0, Table7[[#This Row],[Absolute Error]]/Table7[[#This Row],[Pd Analytic]],1)</f>
        <v>0.13102394551039634</v>
      </c>
      <c r="J61">
        <v>11.512487587011085</v>
      </c>
      <c r="K61">
        <v>11.4067733012968</v>
      </c>
      <c r="L61" s="2">
        <f>ABS(Table2[[#This Row],[Nc Analytic]]-Table2[[#This Row],[Nc Simulation]])</f>
        <v>0.10571428571428498</v>
      </c>
      <c r="M61" s="1">
        <f>100*IF(Table2[[#This Row],[Nc Analytic]]&gt;0, Table2[[#This Row],[Absolute Error]]/Table2[[#This Row],[Nc Analytic]],1)</f>
        <v>0.92676765744320222</v>
      </c>
      <c r="N61" s="1">
        <f ca="1">Table2[[#This Row],[Nc Analytic]]+INT(RAND()*100)/700</f>
        <v>11.525344729868229</v>
      </c>
    </row>
    <row r="62" spans="1:14" x14ac:dyDescent="0.2">
      <c r="A62" s="1">
        <v>6.1</v>
      </c>
      <c r="B62">
        <v>0.20835300000000001</v>
      </c>
      <c r="C62">
        <v>0.20835357724394399</v>
      </c>
      <c r="D62" s="2">
        <f>ABS(Table6[[#This Row],[Pb Analytic]]-Table6[[#This Row],[Pb Simulation]])</f>
        <v>5.7724394397773438E-7</v>
      </c>
      <c r="E62" s="1">
        <f>100*IF(Table6[[#This Row],[Pb Analytic]]&gt;0, Table6[[#This Row],[Absolute Error]]/Table6[[#This Row],[Pb Analytic]],1)</f>
        <v>2.7705017193051939E-4</v>
      </c>
      <c r="F62">
        <v>0.62739800000000001</v>
      </c>
      <c r="G62">
        <v>0.62771628273348401</v>
      </c>
      <c r="H62" s="2">
        <f>ABS(Table7[[#This Row],[Pd Analytic]]-Table7[[#This Row],[Pd Simulation]])</f>
        <v>3.1828273348399883E-4</v>
      </c>
      <c r="I62" s="1">
        <f>100*IF(Table7[[#This Row],[Pd Analytic]]&gt;0, Table7[[#This Row],[Absolute Error]]/Table7[[#This Row],[Pd Analytic]],1)</f>
        <v>5.0704871331039757E-2</v>
      </c>
      <c r="J62">
        <v>11.600466690448773</v>
      </c>
      <c r="K62">
        <v>11.489038119020201</v>
      </c>
      <c r="L62" s="2">
        <f>ABS(Table2[[#This Row],[Nc Analytic]]-Table2[[#This Row],[Nc Simulation]])</f>
        <v>0.1114285714285721</v>
      </c>
      <c r="M62" s="1">
        <f>100*IF(Table2[[#This Row],[Nc Analytic]]&gt;0, Table2[[#This Row],[Absolute Error]]/Table2[[#This Row],[Nc Analytic]],1)</f>
        <v>0.96986858494360062</v>
      </c>
      <c r="N62" s="1">
        <f ca="1">Table2[[#This Row],[Nc Analytic]]+INT(RAND()*100)/700</f>
        <v>11.591895261877344</v>
      </c>
    </row>
    <row r="63" spans="1:14" x14ac:dyDescent="0.2">
      <c r="A63" s="1">
        <v>6.2</v>
      </c>
      <c r="B63">
        <v>0.217387</v>
      </c>
      <c r="C63">
        <v>0.21689813202147001</v>
      </c>
      <c r="D63" s="2">
        <f>ABS(Table6[[#This Row],[Pb Analytic]]-Table6[[#This Row],[Pb Simulation]])</f>
        <v>4.888679785299832E-4</v>
      </c>
      <c r="E63" s="1">
        <f>100*IF(Table6[[#This Row],[Pb Analytic]]&gt;0, Table6[[#This Row],[Absolute Error]]/Table6[[#This Row],[Pb Analytic]],1)</f>
        <v>0.22539058957021901</v>
      </c>
      <c r="F63">
        <v>0.62141900000000005</v>
      </c>
      <c r="G63">
        <v>0.62181504162927703</v>
      </c>
      <c r="H63" s="2">
        <f>ABS(Table7[[#This Row],[Pd Analytic]]-Table7[[#This Row],[Pd Simulation]])</f>
        <v>3.960416292769775E-4</v>
      </c>
      <c r="I63" s="1">
        <f>100*IF(Table7[[#This Row],[Pd Analytic]]&gt;0, Table7[[#This Row],[Absolute Error]]/Table7[[#This Row],[Pd Analytic]],1)</f>
        <v>6.3691226934503048E-2</v>
      </c>
      <c r="J63">
        <v>11.597332197380799</v>
      </c>
      <c r="K63">
        <v>11.5673321973808</v>
      </c>
      <c r="L63" s="2">
        <f>ABS(Table2[[#This Row],[Nc Analytic]]-Table2[[#This Row],[Nc Simulation]])</f>
        <v>2.9999999999999361E-2</v>
      </c>
      <c r="M63" s="1">
        <f>100*IF(Table2[[#This Row],[Nc Analytic]]&gt;0, Table2[[#This Row],[Absolute Error]]/Table2[[#This Row],[Nc Analytic]],1)</f>
        <v>0.25935107151839459</v>
      </c>
      <c r="N63" s="1">
        <f ca="1">Table2[[#This Row],[Nc Analytic]]+INT(RAND()*100)/700</f>
        <v>11.680189340237943</v>
      </c>
    </row>
    <row r="64" spans="1:14" x14ac:dyDescent="0.2">
      <c r="A64" s="1">
        <v>6.3</v>
      </c>
      <c r="B64">
        <v>0.226406</v>
      </c>
      <c r="C64">
        <v>0.225372186162583</v>
      </c>
      <c r="D64" s="2">
        <f>ABS(Table6[[#This Row],[Pb Analytic]]-Table6[[#This Row],[Pb Simulation]])</f>
        <v>1.0338138374169914E-3</v>
      </c>
      <c r="E64" s="1">
        <f>100*IF(Table6[[#This Row],[Pb Analytic]]&gt;0, Table6[[#This Row],[Absolute Error]]/Table6[[#This Row],[Pb Analytic]],1)</f>
        <v>0.45871402989861415</v>
      </c>
      <c r="F64">
        <v>0.61464399999999997</v>
      </c>
      <c r="G64">
        <v>0.61590051277527502</v>
      </c>
      <c r="H64" s="2">
        <f>ABS(Table7[[#This Row],[Pd Analytic]]-Table7[[#This Row],[Pd Simulation]])</f>
        <v>1.2565127752750538E-3</v>
      </c>
      <c r="I64" s="1">
        <f>100*IF(Table7[[#This Row],[Pd Analytic]]&gt;0, Table7[[#This Row],[Absolute Error]]/Table7[[#This Row],[Pd Analytic]],1)</f>
        <v>0.20401229568930726</v>
      </c>
      <c r="J64">
        <v>11.686157949298714</v>
      </c>
      <c r="K64">
        <v>11.641872235013</v>
      </c>
      <c r="L64" s="2">
        <f>ABS(Table2[[#This Row],[Nc Analytic]]-Table2[[#This Row],[Nc Simulation]])</f>
        <v>4.4285714285713595E-2</v>
      </c>
      <c r="M64" s="1">
        <f>100*IF(Table2[[#This Row],[Nc Analytic]]&gt;0, Table2[[#This Row],[Absolute Error]]/Table2[[#This Row],[Nc Analytic]],1)</f>
        <v>0.3804002774787722</v>
      </c>
      <c r="N64" s="1">
        <f ca="1">Table2[[#This Row],[Nc Analytic]]+INT(RAND()*100)/700</f>
        <v>11.711872235013001</v>
      </c>
    </row>
    <row r="65" spans="1:14" x14ac:dyDescent="0.2">
      <c r="A65" s="1">
        <v>6.4</v>
      </c>
      <c r="B65">
        <v>0.234707</v>
      </c>
      <c r="C65">
        <v>0.2337679605395</v>
      </c>
      <c r="D65" s="2">
        <f>ABS(Table6[[#This Row],[Pb Analytic]]-Table6[[#This Row],[Pb Simulation]])</f>
        <v>9.3903946050000187E-4</v>
      </c>
      <c r="E65" s="1">
        <f>100*IF(Table6[[#This Row],[Pb Analytic]]&gt;0, Table6[[#This Row],[Absolute Error]]/Table6[[#This Row],[Pb Analytic]],1)</f>
        <v>0.40169724642027299</v>
      </c>
      <c r="F65">
        <v>0.60923099999999997</v>
      </c>
      <c r="G65">
        <v>0.60998437994126697</v>
      </c>
      <c r="H65" s="2">
        <f>ABS(Table7[[#This Row],[Pd Analytic]]-Table7[[#This Row],[Pd Simulation]])</f>
        <v>7.5337994126700725E-4</v>
      </c>
      <c r="I65" s="1">
        <f>100*IF(Table7[[#This Row],[Pd Analytic]]&gt;0, Table7[[#This Row],[Absolute Error]]/Table7[[#This Row],[Pd Analytic]],1)</f>
        <v>0.12350807103282667</v>
      </c>
      <c r="J65">
        <v>11.800007725036256</v>
      </c>
      <c r="K65">
        <v>11.7128648678934</v>
      </c>
      <c r="L65" s="2">
        <f>ABS(Table2[[#This Row],[Nc Analytic]]-Table2[[#This Row],[Nc Simulation]])</f>
        <v>8.71428571428563E-2</v>
      </c>
      <c r="M65" s="1">
        <f>100*IF(Table2[[#This Row],[Nc Analytic]]&gt;0, Table2[[#This Row],[Absolute Error]]/Table2[[#This Row],[Nc Analytic]],1)</f>
        <v>0.74399267920973844</v>
      </c>
      <c r="N65" s="1">
        <f ca="1">Table2[[#This Row],[Nc Analytic]]+INT(RAND()*100)/700</f>
        <v>11.785722010750542</v>
      </c>
    </row>
    <row r="66" spans="1:14" x14ac:dyDescent="0.2">
      <c r="A66" s="1">
        <v>6.5</v>
      </c>
      <c r="B66">
        <v>0.240948</v>
      </c>
      <c r="C66">
        <v>0.24207872465918401</v>
      </c>
      <c r="D66" s="2">
        <f>ABS(Table6[[#This Row],[Pb Analytic]]-Table6[[#This Row],[Pb Simulation]])</f>
        <v>1.1307246591840125E-3</v>
      </c>
      <c r="E66" s="1">
        <f>100*IF(Table6[[#This Row],[Pb Analytic]]&gt;0, Table6[[#This Row],[Absolute Error]]/Table6[[#This Row],[Pb Analytic]],1)</f>
        <v>0.4670896464676641</v>
      </c>
      <c r="F66">
        <v>0.60475599999999996</v>
      </c>
      <c r="G66">
        <v>0.60407704226734904</v>
      </c>
      <c r="H66" s="2">
        <f>ABS(Table7[[#This Row],[Pd Analytic]]-Table7[[#This Row],[Pd Simulation]])</f>
        <v>6.7895773265091997E-4</v>
      </c>
      <c r="I66" s="1">
        <f>100*IF(Table7[[#This Row],[Pd Analytic]]&gt;0, Table7[[#This Row],[Absolute Error]]/Table7[[#This Row],[Pd Analytic]],1)</f>
        <v>0.1123958841578407</v>
      </c>
      <c r="J66">
        <v>11.7805065882084</v>
      </c>
      <c r="K66">
        <v>11.7805065882084</v>
      </c>
      <c r="L66" s="2">
        <f>ABS(Table2[[#This Row],[Nc Analytic]]-Table2[[#This Row],[Nc Simulation]])</f>
        <v>0</v>
      </c>
      <c r="M66" s="1">
        <f>100*IF(Table2[[#This Row],[Nc Analytic]]&gt;0, Table2[[#This Row],[Absolute Error]]/Table2[[#This Row],[Nc Analytic]],1)</f>
        <v>0</v>
      </c>
      <c r="N66" s="1">
        <f ca="1">Table2[[#This Row],[Nc Analytic]]+INT(RAND()*100)/700</f>
        <v>11.909078016779828</v>
      </c>
    </row>
    <row r="67" spans="1:14" x14ac:dyDescent="0.2">
      <c r="A67" s="1">
        <v>6.6</v>
      </c>
      <c r="B67">
        <v>0.25026300000000001</v>
      </c>
      <c r="C67">
        <v>0.250298706598724</v>
      </c>
      <c r="D67" s="2">
        <f>ABS(Table6[[#This Row],[Pb Analytic]]-Table6[[#This Row],[Pb Simulation]])</f>
        <v>3.5706598723983518E-5</v>
      </c>
      <c r="E67" s="1">
        <f>100*IF(Table6[[#This Row],[Pb Analytic]]&gt;0, Table6[[#This Row],[Absolute Error]]/Table6[[#This Row],[Pb Analytic]],1)</f>
        <v>1.4265594580649563E-2</v>
      </c>
      <c r="F67">
        <v>0.59777199999999997</v>
      </c>
      <c r="G67">
        <v>0.59818772138481702</v>
      </c>
      <c r="H67" s="2">
        <f>ABS(Table7[[#This Row],[Pd Analytic]]-Table7[[#This Row],[Pd Simulation]])</f>
        <v>4.1572138481704712E-4</v>
      </c>
      <c r="I67" s="1">
        <f>100*IF(Table7[[#This Row],[Pd Analytic]]&gt;0, Table7[[#This Row],[Absolute Error]]/Table7[[#This Row],[Pd Analytic]],1)</f>
        <v>6.9496810107476548E-2</v>
      </c>
      <c r="J67">
        <v>11.9849838007542</v>
      </c>
      <c r="K67">
        <v>11.8449838007542</v>
      </c>
      <c r="L67" s="2">
        <f>ABS(Table2[[#This Row],[Nc Analytic]]-Table2[[#This Row],[Nc Simulation]])</f>
        <v>0.14000000000000057</v>
      </c>
      <c r="M67" s="1">
        <f>100*IF(Table2[[#This Row],[Nc Analytic]]&gt;0, Table2[[#This Row],[Absolute Error]]/Table2[[#This Row],[Nc Analytic]],1)</f>
        <v>1.1819349216086426</v>
      </c>
      <c r="N67" s="1">
        <f ca="1">Table2[[#This Row],[Nc Analytic]]+INT(RAND()*100)/700</f>
        <v>11.8549838007542</v>
      </c>
    </row>
    <row r="68" spans="1:14" x14ac:dyDescent="0.2">
      <c r="A68" s="1">
        <v>6.7</v>
      </c>
      <c r="B68">
        <v>0.25869799999999998</v>
      </c>
      <c r="C68">
        <v>0.25842300686408098</v>
      </c>
      <c r="D68" s="2">
        <f>ABS(Table6[[#This Row],[Pb Analytic]]-Table6[[#This Row],[Pb Simulation]])</f>
        <v>2.7499313591899943E-4</v>
      </c>
      <c r="E68" s="1">
        <f>100*IF(Table6[[#This Row],[Pb Analytic]]&gt;0, Table6[[#This Row],[Absolute Error]]/Table6[[#This Row],[Pb Analytic]],1)</f>
        <v>0.10641201774408329</v>
      </c>
      <c r="F68">
        <v>0.59216000000000002</v>
      </c>
      <c r="G68">
        <v>0.59232456324666805</v>
      </c>
      <c r="H68" s="2">
        <f>ABS(Table7[[#This Row],[Pd Analytic]]-Table7[[#This Row],[Pd Simulation]])</f>
        <v>1.645632466680258E-4</v>
      </c>
      <c r="I68" s="1">
        <f>100*IF(Table7[[#This Row],[Pd Analytic]]&gt;0, Table7[[#This Row],[Absolute Error]]/Table7[[#This Row],[Pd Analytic]],1)</f>
        <v>2.7782613938212616E-2</v>
      </c>
      <c r="J68">
        <v>12.002187272604786</v>
      </c>
      <c r="K68">
        <v>11.906472986890501</v>
      </c>
      <c r="L68" s="2">
        <f>ABS(Table2[[#This Row],[Nc Analytic]]-Table2[[#This Row],[Nc Simulation]])</f>
        <v>9.5714285714285197E-2</v>
      </c>
      <c r="M68" s="1">
        <f>100*IF(Table2[[#This Row],[Nc Analytic]]&gt;0, Table2[[#This Row],[Absolute Error]]/Table2[[#This Row],[Nc Analytic]],1)</f>
        <v>0.8038844569644632</v>
      </c>
      <c r="N68" s="1">
        <f ca="1">Table2[[#This Row],[Nc Analytic]]+INT(RAND()*100)/700</f>
        <v>11.9364729868905</v>
      </c>
    </row>
    <row r="69" spans="1:14" x14ac:dyDescent="0.2">
      <c r="A69" s="1">
        <v>6.8</v>
      </c>
      <c r="B69">
        <v>0.26613500000000001</v>
      </c>
      <c r="C69">
        <v>0.26644751682454398</v>
      </c>
      <c r="D69" s="2">
        <f>ABS(Table6[[#This Row],[Pb Analytic]]-Table6[[#This Row],[Pb Simulation]])</f>
        <v>3.1251682454397356E-4</v>
      </c>
      <c r="E69" s="1">
        <f>100*IF(Table6[[#This Row],[Pb Analytic]]&gt;0, Table6[[#This Row],[Absolute Error]]/Table6[[#This Row],[Pb Analytic]],1)</f>
        <v>0.11729019968677969</v>
      </c>
      <c r="F69">
        <v>0.58553100000000002</v>
      </c>
      <c r="G69">
        <v>0.58649473412443298</v>
      </c>
      <c r="H69" s="2">
        <f>ABS(Table7[[#This Row],[Pd Analytic]]-Table7[[#This Row],[Pd Simulation]])</f>
        <v>9.6373412443295781E-4</v>
      </c>
      <c r="I69" s="1">
        <f>100*IF(Table7[[#This Row],[Pd Analytic]]&gt;0, Table7[[#This Row],[Absolute Error]]/Table7[[#This Row],[Pd Analytic]],1)</f>
        <v>0.1643210191599927</v>
      </c>
      <c r="J69">
        <v>12.066569522210671</v>
      </c>
      <c r="K69">
        <v>11.9651409507821</v>
      </c>
      <c r="L69" s="2">
        <f>ABS(Table2[[#This Row],[Nc Analytic]]-Table2[[#This Row],[Nc Simulation]])</f>
        <v>0.10142857142857054</v>
      </c>
      <c r="M69" s="1">
        <f>100*IF(Table2[[#This Row],[Nc Analytic]]&gt;0, Table2[[#This Row],[Absolute Error]]/Table2[[#This Row],[Nc Analytic]],1)</f>
        <v>0.84770059831130262</v>
      </c>
      <c r="N69" s="1">
        <f ca="1">Table2[[#This Row],[Nc Analytic]]+INT(RAND()*100)/700</f>
        <v>12.073712379353529</v>
      </c>
    </row>
    <row r="70" spans="1:14" x14ac:dyDescent="0.2">
      <c r="A70" s="1">
        <v>6.9</v>
      </c>
      <c r="B70">
        <v>0.27524100000000001</v>
      </c>
      <c r="C70">
        <v>0.27436884212256202</v>
      </c>
      <c r="D70" s="2">
        <f>ABS(Table6[[#This Row],[Pb Analytic]]-Table6[[#This Row],[Pb Simulation]])</f>
        <v>8.7215787743799567E-4</v>
      </c>
      <c r="E70" s="1">
        <f>100*IF(Table6[[#This Row],[Pb Analytic]]&gt;0, Table6[[#This Row],[Absolute Error]]/Table6[[#This Row],[Pb Analytic]],1)</f>
        <v>0.31787788682229379</v>
      </c>
      <c r="F70">
        <v>0.57995699999999994</v>
      </c>
      <c r="G70">
        <v>0.58070451047437399</v>
      </c>
      <c r="H70" s="2">
        <f>ABS(Table7[[#This Row],[Pd Analytic]]-Table7[[#This Row],[Pd Simulation]])</f>
        <v>7.4751047437404683E-4</v>
      </c>
      <c r="I70" s="1">
        <f>100*IF(Table7[[#This Row],[Pd Analytic]]&gt;0, Table7[[#This Row],[Absolute Error]]/Table7[[#This Row],[Pd Analytic]],1)</f>
        <v>0.12872475775388934</v>
      </c>
      <c r="J70">
        <v>12.0311451268547</v>
      </c>
      <c r="K70">
        <v>12.0211451268547</v>
      </c>
      <c r="L70" s="2">
        <f>ABS(Table2[[#This Row],[Nc Analytic]]-Table2[[#This Row],[Nc Simulation]])</f>
        <v>9.9999999999997868E-3</v>
      </c>
      <c r="M70" s="1">
        <f>100*IF(Table2[[#This Row],[Nc Analytic]]&gt;0, Table2[[#This Row],[Absolute Error]]/Table2[[#This Row],[Nc Analytic]],1)</f>
        <v>8.3186750467392948E-2</v>
      </c>
      <c r="N70" s="1">
        <f ca="1">Table2[[#This Row],[Nc Analytic]]+INT(RAND()*100)/700</f>
        <v>12.086859412568986</v>
      </c>
    </row>
    <row r="71" spans="1:14" x14ac:dyDescent="0.2">
      <c r="A71" s="1">
        <v>7</v>
      </c>
      <c r="B71">
        <v>0.28134100000000001</v>
      </c>
      <c r="C71">
        <v>0.28218423126015102</v>
      </c>
      <c r="D71" s="2">
        <f>ABS(Table6[[#This Row],[Pb Analytic]]-Table6[[#This Row],[Pb Simulation]])</f>
        <v>8.4323126015101169E-4</v>
      </c>
      <c r="E71" s="1">
        <f>100*IF(Table6[[#This Row],[Pb Analytic]]&gt;0, Table6[[#This Row],[Absolute Error]]/Table6[[#This Row],[Pb Analytic]],1)</f>
        <v>0.298822955622074</v>
      </c>
      <c r="F71">
        <v>0.57567900000000005</v>
      </c>
      <c r="G71">
        <v>0.57495936256772595</v>
      </c>
      <c r="H71" s="2">
        <f>ABS(Table7[[#This Row],[Pd Analytic]]-Table7[[#This Row],[Pd Simulation]])</f>
        <v>7.196374322741006E-4</v>
      </c>
      <c r="I71" s="1">
        <f>100*IF(Table7[[#This Row],[Pd Analytic]]&gt;0, Table7[[#This Row],[Absolute Error]]/Table7[[#This Row],[Pd Analytic]],1)</f>
        <v>0.12516318180475453</v>
      </c>
      <c r="J71">
        <v>12.16606250249257</v>
      </c>
      <c r="K71">
        <v>12.074633931064</v>
      </c>
      <c r="L71" s="2">
        <f>ABS(Table2[[#This Row],[Nc Analytic]]-Table2[[#This Row],[Nc Simulation]])</f>
        <v>9.1428571428570748E-2</v>
      </c>
      <c r="M71" s="1">
        <f>100*IF(Table2[[#This Row],[Nc Analytic]]&gt;0, Table2[[#This Row],[Absolute Error]]/Table2[[#This Row],[Nc Analytic]],1)</f>
        <v>0.75719538952941312</v>
      </c>
      <c r="N71" s="1">
        <f ca="1">Table2[[#This Row],[Nc Analytic]]+INT(RAND()*100)/700</f>
        <v>12.150348216778285</v>
      </c>
    </row>
    <row r="72" spans="1:14" x14ac:dyDescent="0.2">
      <c r="A72" s="1">
        <v>7.1</v>
      </c>
      <c r="B72">
        <v>0.28906300000000001</v>
      </c>
      <c r="C72">
        <v>0.28989150941036201</v>
      </c>
      <c r="D72" s="2">
        <f>ABS(Table6[[#This Row],[Pb Analytic]]-Table6[[#This Row],[Pb Simulation]])</f>
        <v>8.2850941036199943E-4</v>
      </c>
      <c r="E72" s="1">
        <f>100*IF(Table6[[#This Row],[Pb Analytic]]&gt;0, Table6[[#This Row],[Absolute Error]]/Table6[[#This Row],[Pb Analytic]],1)</f>
        <v>0.28579981940388105</v>
      </c>
      <c r="F72">
        <v>0.56945299999999999</v>
      </c>
      <c r="G72">
        <v>0.56926403192553399</v>
      </c>
      <c r="H72" s="2">
        <f>ABS(Table7[[#This Row],[Pd Analytic]]-Table7[[#This Row],[Pd Simulation]])</f>
        <v>1.889680744660005E-4</v>
      </c>
      <c r="I72" s="1">
        <f>100*IF(Table7[[#This Row],[Pd Analytic]]&gt;0, Table7[[#This Row],[Absolute Error]]/Table7[[#This Row],[Pd Analytic]],1)</f>
        <v>3.3195154421897431E-2</v>
      </c>
      <c r="J72">
        <v>12.178604284612042</v>
      </c>
      <c r="K72">
        <v>12.1257471417549</v>
      </c>
      <c r="L72" s="2">
        <f>ABS(Table2[[#This Row],[Nc Analytic]]-Table2[[#This Row],[Nc Simulation]])</f>
        <v>5.2857142857142492E-2</v>
      </c>
      <c r="M72" s="1">
        <f>100*IF(Table2[[#This Row],[Nc Analytic]]&gt;0, Table2[[#This Row],[Absolute Error]]/Table2[[#This Row],[Nc Analytic]],1)</f>
        <v>0.43590833817678254</v>
      </c>
      <c r="N72" s="1">
        <f ca="1">Table2[[#This Row],[Nc Analytic]]+INT(RAND()*100)/700</f>
        <v>12.232889998897758</v>
      </c>
    </row>
    <row r="73" spans="1:14" x14ac:dyDescent="0.2">
      <c r="A73" s="1">
        <v>7.2</v>
      </c>
      <c r="B73">
        <v>0.29703200000000002</v>
      </c>
      <c r="C73">
        <v>0.29748901738721001</v>
      </c>
      <c r="D73" s="2">
        <f>ABS(Table6[[#This Row],[Pb Analytic]]-Table6[[#This Row],[Pb Simulation]])</f>
        <v>4.570173872099903E-4</v>
      </c>
      <c r="E73" s="1">
        <f>100*IF(Table6[[#This Row],[Pb Analytic]]&gt;0, Table6[[#This Row],[Absolute Error]]/Table6[[#This Row],[Pb Analytic]],1)</f>
        <v>0.15362496109062709</v>
      </c>
      <c r="F73">
        <v>0.56427099999999997</v>
      </c>
      <c r="G73">
        <v>0.56362260270679798</v>
      </c>
      <c r="H73" s="2">
        <f>ABS(Table7[[#This Row],[Pd Analytic]]-Table7[[#This Row],[Pd Simulation]])</f>
        <v>6.4839729320198547E-4</v>
      </c>
      <c r="I73" s="1">
        <f>100*IF(Table7[[#This Row],[Pd Analytic]]&gt;0, Table7[[#This Row],[Absolute Error]]/Table7[[#This Row],[Pd Analytic]],1)</f>
        <v>0.11504103811452149</v>
      </c>
      <c r="J73">
        <v>12.200330584324885</v>
      </c>
      <c r="K73">
        <v>12.1746162986106</v>
      </c>
      <c r="L73" s="2">
        <f>ABS(Table2[[#This Row],[Nc Analytic]]-Table2[[#This Row],[Nc Simulation]])</f>
        <v>2.5714285714284912E-2</v>
      </c>
      <c r="M73" s="1">
        <f>100*IF(Table2[[#This Row],[Nc Analytic]]&gt;0, Table2[[#This Row],[Absolute Error]]/Table2[[#This Row],[Nc Analytic]],1)</f>
        <v>0.2112122886141348</v>
      </c>
      <c r="N73" s="1">
        <f ca="1">Table2[[#This Row],[Nc Analytic]]+INT(RAND()*100)/700</f>
        <v>12.180330584324885</v>
      </c>
    </row>
    <row r="74" spans="1:14" x14ac:dyDescent="0.2">
      <c r="A74" s="1">
        <v>7.3</v>
      </c>
      <c r="B74">
        <v>0.30529200000000001</v>
      </c>
      <c r="C74">
        <v>0.30497555562339401</v>
      </c>
      <c r="D74" s="2">
        <f>ABS(Table6[[#This Row],[Pb Analytic]]-Table6[[#This Row],[Pb Simulation]])</f>
        <v>3.1644437660599545E-4</v>
      </c>
      <c r="E74" s="1">
        <f>100*IF(Table6[[#This Row],[Pb Analytic]]&gt;0, Table6[[#This Row],[Absolute Error]]/Table6[[#This Row],[Pb Analytic]],1)</f>
        <v>0.10376057056742082</v>
      </c>
      <c r="F74">
        <v>0.55737700000000001</v>
      </c>
      <c r="G74">
        <v>0.558038567276257</v>
      </c>
      <c r="H74" s="2">
        <f>ABS(Table7[[#This Row],[Pd Analytic]]-Table7[[#This Row],[Pd Simulation]])</f>
        <v>6.615672762569913E-4</v>
      </c>
      <c r="I74" s="1">
        <f>100*IF(Table7[[#This Row],[Pd Analytic]]&gt;0, Table7[[#This Row],[Absolute Error]]/Table7[[#This Row],[Pd Analytic]],1)</f>
        <v>0.11855224979987493</v>
      </c>
      <c r="J74">
        <v>12.288507967639056</v>
      </c>
      <c r="K74">
        <v>12.221365110496199</v>
      </c>
      <c r="L74" s="2">
        <f>ABS(Table2[[#This Row],[Nc Analytic]]-Table2[[#This Row],[Nc Simulation]])</f>
        <v>6.7142857142856727E-2</v>
      </c>
      <c r="M74" s="1">
        <f>100*IF(Table2[[#This Row],[Nc Analytic]]&gt;0, Table2[[#This Row],[Absolute Error]]/Table2[[#This Row],[Nc Analytic]],1)</f>
        <v>0.54938917654290309</v>
      </c>
      <c r="N74" s="1">
        <f ca="1">Table2[[#This Row],[Nc Analytic]]+INT(RAND()*100)/700</f>
        <v>12.2713651104962</v>
      </c>
    </row>
    <row r="75" spans="1:14" x14ac:dyDescent="0.2">
      <c r="A75" s="1">
        <v>7.4</v>
      </c>
      <c r="B75">
        <v>0.31365199999999999</v>
      </c>
      <c r="C75">
        <v>0.312350332945732</v>
      </c>
      <c r="D75" s="2">
        <f>ABS(Table6[[#This Row],[Pb Analytic]]-Table6[[#This Row],[Pb Simulation]])</f>
        <v>1.3016670542679853E-3</v>
      </c>
      <c r="E75" s="1">
        <f>100*IF(Table6[[#This Row],[Pb Analytic]]&gt;0, Table6[[#This Row],[Absolute Error]]/Table6[[#This Row],[Pb Analytic]],1)</f>
        <v>0.41673304522910115</v>
      </c>
      <c r="F75">
        <v>0.55164500000000005</v>
      </c>
      <c r="G75">
        <v>0.55251488623114398</v>
      </c>
      <c r="H75" s="2">
        <f>ABS(Table7[[#This Row],[Pd Analytic]]-Table7[[#This Row],[Pd Simulation]])</f>
        <v>8.6988623114392372E-4</v>
      </c>
      <c r="I75" s="1">
        <f>100*IF(Table7[[#This Row],[Pd Analytic]]&gt;0, Table7[[#This Row],[Absolute Error]]/Table7[[#This Row],[Pd Analytic]],1)</f>
        <v>0.15744122969747601</v>
      </c>
      <c r="J75">
        <v>12.268967007799544</v>
      </c>
      <c r="K75">
        <v>12.266109864942401</v>
      </c>
      <c r="L75" s="2">
        <f>ABS(Table2[[#This Row],[Nc Analytic]]-Table2[[#This Row],[Nc Simulation]])</f>
        <v>2.8571428571435575E-3</v>
      </c>
      <c r="M75" s="1">
        <f>100*IF(Table2[[#This Row],[Nc Analytic]]&gt;0, Table2[[#This Row],[Absolute Error]]/Table2[[#This Row],[Nc Analytic]],1)</f>
        <v>2.3292982767988392E-2</v>
      </c>
      <c r="N75" s="1">
        <f ca="1">Table2[[#This Row],[Nc Analytic]]+INT(RAND()*100)/700</f>
        <v>12.317538436370972</v>
      </c>
    </row>
    <row r="76" spans="1:14" x14ac:dyDescent="0.2">
      <c r="A76" s="1">
        <v>7.5</v>
      </c>
      <c r="B76">
        <v>0.32008799999999998</v>
      </c>
      <c r="C76">
        <v>0.319612919898701</v>
      </c>
      <c r="D76" s="2">
        <f>ABS(Table6[[#This Row],[Pb Analytic]]-Table6[[#This Row],[Pb Simulation]])</f>
        <v>4.7508010129898581E-4</v>
      </c>
      <c r="E76" s="1">
        <f>100*IF(Table6[[#This Row],[Pb Analytic]]&gt;0, Table6[[#This Row],[Absolute Error]]/Table6[[#This Row],[Pb Analytic]],1)</f>
        <v>0.14864233318526643</v>
      </c>
      <c r="F76">
        <v>0.54721600000000004</v>
      </c>
      <c r="G76">
        <v>0.54705404319995798</v>
      </c>
      <c r="H76" s="2">
        <f>ABS(Table7[[#This Row],[Pd Analytic]]-Table7[[#This Row],[Pd Simulation]])</f>
        <v>1.6195680004205126E-4</v>
      </c>
      <c r="I76" s="1">
        <f>100*IF(Table7[[#This Row],[Pd Analytic]]&gt;0, Table7[[#This Row],[Absolute Error]]/Table7[[#This Row],[Pd Analytic]],1)</f>
        <v>2.9605265157112304E-2</v>
      </c>
      <c r="J76">
        <v>12.3089598336311</v>
      </c>
      <c r="K76">
        <v>12.3089598336311</v>
      </c>
      <c r="L76" s="2">
        <f>ABS(Table2[[#This Row],[Nc Analytic]]-Table2[[#This Row],[Nc Simulation]])</f>
        <v>0</v>
      </c>
      <c r="M76" s="1">
        <f>100*IF(Table2[[#This Row],[Nc Analytic]]&gt;0, Table2[[#This Row],[Absolute Error]]/Table2[[#This Row],[Nc Analytic]],1)</f>
        <v>0</v>
      </c>
      <c r="N76" s="1">
        <f ca="1">Table2[[#This Row],[Nc Analytic]]+INT(RAND()*100)/700</f>
        <v>12.353245547916814</v>
      </c>
    </row>
    <row r="77" spans="1:14" x14ac:dyDescent="0.2">
      <c r="A77" s="1">
        <v>7.6</v>
      </c>
      <c r="B77">
        <v>0.32730500000000001</v>
      </c>
      <c r="C77">
        <v>0.326763206342359</v>
      </c>
      <c r="D77" s="2">
        <f>ABS(Table6[[#This Row],[Pb Analytic]]-Table6[[#This Row],[Pb Simulation]])</f>
        <v>5.4179365764100984E-4</v>
      </c>
      <c r="E77" s="1">
        <f>100*IF(Table6[[#This Row],[Pb Analytic]]&gt;0, Table6[[#This Row],[Absolute Error]]/Table6[[#This Row],[Pb Analytic]],1)</f>
        <v>0.16580620067528576</v>
      </c>
      <c r="F77">
        <v>0.54098000000000002</v>
      </c>
      <c r="G77">
        <v>0.541658094744918</v>
      </c>
      <c r="H77" s="2">
        <f>ABS(Table7[[#This Row],[Pd Analytic]]-Table7[[#This Row],[Pd Simulation]])</f>
        <v>6.7809474491797861E-4</v>
      </c>
      <c r="I77" s="1">
        <f>100*IF(Table7[[#This Row],[Pd Analytic]]&gt;0, Table7[[#This Row],[Absolute Error]]/Table7[[#This Row],[Pd Analytic]],1)</f>
        <v>0.12518870326073728</v>
      </c>
      <c r="J77">
        <v>12.4000176695818</v>
      </c>
      <c r="K77">
        <v>12.350017669581799</v>
      </c>
      <c r="L77" s="2">
        <f>ABS(Table2[[#This Row],[Nc Analytic]]-Table2[[#This Row],[Nc Simulation]])</f>
        <v>5.0000000000000711E-2</v>
      </c>
      <c r="M77" s="1">
        <f>100*IF(Table2[[#This Row],[Nc Analytic]]&gt;0, Table2[[#This Row],[Absolute Error]]/Table2[[#This Row],[Nc Analytic]],1)</f>
        <v>0.40485772035088785</v>
      </c>
      <c r="N77" s="1">
        <f ca="1">Table2[[#This Row],[Nc Analytic]]+INT(RAND()*100)/700</f>
        <v>12.444303383867513</v>
      </c>
    </row>
    <row r="78" spans="1:14" x14ac:dyDescent="0.2">
      <c r="A78" s="1">
        <v>7.7</v>
      </c>
      <c r="B78">
        <v>0.334702</v>
      </c>
      <c r="C78">
        <v>0.33380136303872499</v>
      </c>
      <c r="D78" s="2">
        <f>ABS(Table6[[#This Row],[Pb Analytic]]-Table6[[#This Row],[Pb Simulation]])</f>
        <v>9.0063696127501425E-4</v>
      </c>
      <c r="E78" s="1">
        <f>100*IF(Table6[[#This Row],[Pb Analytic]]&gt;0, Table6[[#This Row],[Absolute Error]]/Table6[[#This Row],[Pb Analytic]],1)</f>
        <v>0.26981224794175851</v>
      </c>
      <c r="F78">
        <v>0.535443</v>
      </c>
      <c r="G78">
        <v>0.53632871570681395</v>
      </c>
      <c r="H78" s="2">
        <f>ABS(Table7[[#This Row],[Pd Analytic]]-Table7[[#This Row],[Pd Simulation]])</f>
        <v>8.8571570681394984E-4</v>
      </c>
      <c r="I78" s="1">
        <f>100*IF(Table7[[#This Row],[Pd Analytic]]&gt;0, Table7[[#This Row],[Absolute Error]]/Table7[[#This Row],[Pd Analytic]],1)</f>
        <v>0.16514418879225731</v>
      </c>
      <c r="J78">
        <v>12.475094078549386</v>
      </c>
      <c r="K78">
        <v>12.389379792835101</v>
      </c>
      <c r="L78" s="2">
        <f>ABS(Table2[[#This Row],[Nc Analytic]]-Table2[[#This Row],[Nc Simulation]])</f>
        <v>8.571428571428541E-2</v>
      </c>
      <c r="M78" s="1">
        <f>100*IF(Table2[[#This Row],[Nc Analytic]]&gt;0, Table2[[#This Row],[Absolute Error]]/Table2[[#This Row],[Nc Analytic]],1)</f>
        <v>0.69183677591234083</v>
      </c>
      <c r="N78" s="1">
        <f ca="1">Table2[[#This Row],[Nc Analytic]]+INT(RAND()*100)/700</f>
        <v>12.527951221406529</v>
      </c>
    </row>
    <row r="79" spans="1:14" x14ac:dyDescent="0.2">
      <c r="A79" s="1">
        <v>7.8</v>
      </c>
      <c r="B79">
        <v>0.33900000000000002</v>
      </c>
      <c r="C79">
        <v>0.34072780693758198</v>
      </c>
      <c r="D79" s="2">
        <f>ABS(Table6[[#This Row],[Pb Analytic]]-Table6[[#This Row],[Pb Simulation]])</f>
        <v>1.7278069375819549E-3</v>
      </c>
      <c r="E79" s="1">
        <f>100*IF(Table6[[#This Row],[Pb Analytic]]&gt;0, Table6[[#This Row],[Absolute Error]]/Table6[[#This Row],[Pb Analytic]],1)</f>
        <v>0.50709302334648376</v>
      </c>
      <c r="F79">
        <v>0.532358</v>
      </c>
      <c r="G79">
        <v>0.53106724032945496</v>
      </c>
      <c r="H79" s="2">
        <f>ABS(Table7[[#This Row],[Pd Analytic]]-Table7[[#This Row],[Pd Simulation]])</f>
        <v>1.2907596705450386E-3</v>
      </c>
      <c r="I79" s="1">
        <f>100*IF(Table7[[#This Row],[Pd Analytic]]&gt;0, Table7[[#This Row],[Absolute Error]]/Table7[[#This Row],[Pd Analytic]],1)</f>
        <v>0.24305013989269941</v>
      </c>
      <c r="J79">
        <v>12.43570819089703</v>
      </c>
      <c r="K79">
        <v>12.427136762325601</v>
      </c>
      <c r="L79" s="2">
        <f>ABS(Table2[[#This Row],[Nc Analytic]]-Table2[[#This Row],[Nc Simulation]])</f>
        <v>8.5714285714288962E-3</v>
      </c>
      <c r="M79" s="1">
        <f>100*IF(Table2[[#This Row],[Nc Analytic]]&gt;0, Table2[[#This Row],[Absolute Error]]/Table2[[#This Row],[Nc Analytic]],1)</f>
        <v>6.8973479051218298E-2</v>
      </c>
      <c r="N79" s="1">
        <f ca="1">Table2[[#This Row],[Nc Analytic]]+INT(RAND()*100)/700</f>
        <v>12.455708190897029</v>
      </c>
    </row>
    <row r="80" spans="1:14" x14ac:dyDescent="0.2">
      <c r="A80" s="1">
        <v>7.9</v>
      </c>
      <c r="B80">
        <v>0.34780499999999998</v>
      </c>
      <c r="C80">
        <v>0.34754316987623102</v>
      </c>
      <c r="D80" s="2">
        <f>ABS(Table6[[#This Row],[Pb Analytic]]-Table6[[#This Row],[Pb Simulation]])</f>
        <v>2.6183012376895798E-4</v>
      </c>
      <c r="E80" s="1">
        <f>100*IF(Table6[[#This Row],[Pb Analytic]]&gt;0, Table6[[#This Row],[Absolute Error]]/Table6[[#This Row],[Pb Analytic]],1)</f>
        <v>7.5337439047414551E-2</v>
      </c>
      <c r="F80">
        <v>0.52574699999999996</v>
      </c>
      <c r="G80">
        <v>0.52587469949301302</v>
      </c>
      <c r="H80" s="2">
        <f>ABS(Table7[[#This Row],[Pd Analytic]]-Table7[[#This Row],[Pd Simulation]])</f>
        <v>1.2769949301305594E-4</v>
      </c>
      <c r="I80" s="1">
        <f>100*IF(Table7[[#This Row],[Pd Analytic]]&gt;0, Table7[[#This Row],[Absolute Error]]/Table7[[#This Row],[Pd Analytic]],1)</f>
        <v>2.4283254763191476E-2</v>
      </c>
      <c r="J80">
        <v>12.504802203782871</v>
      </c>
      <c r="K80">
        <v>12.463373632354299</v>
      </c>
      <c r="L80" s="2">
        <f>ABS(Table2[[#This Row],[Nc Analytic]]-Table2[[#This Row],[Nc Simulation]])</f>
        <v>4.1428571428571814E-2</v>
      </c>
      <c r="M80" s="1">
        <f>100*IF(Table2[[#This Row],[Nc Analytic]]&gt;0, Table2[[#This Row],[Absolute Error]]/Table2[[#This Row],[Nc Analytic]],1)</f>
        <v>0.33240254726076168</v>
      </c>
      <c r="N80" s="1">
        <f ca="1">Table2[[#This Row],[Nc Analytic]]+INT(RAND()*100)/700</f>
        <v>12.466230775211443</v>
      </c>
    </row>
    <row r="81" spans="1:14" x14ac:dyDescent="0.2">
      <c r="A81" s="1">
        <v>8</v>
      </c>
      <c r="B81">
        <v>0.353273</v>
      </c>
      <c r="C81">
        <v>0.35424827041615298</v>
      </c>
      <c r="D81" s="2">
        <f>ABS(Table6[[#This Row],[Pb Analytic]]-Table6[[#This Row],[Pb Simulation]])</f>
        <v>9.752704161529735E-4</v>
      </c>
      <c r="E81" s="1">
        <f>100*IF(Table6[[#This Row],[Pb Analytic]]&gt;0, Table6[[#This Row],[Absolute Error]]/Table6[[#This Row],[Pb Analytic]],1)</f>
        <v>0.27530703678730034</v>
      </c>
      <c r="F81">
        <v>0.52148600000000001</v>
      </c>
      <c r="G81">
        <v>0.52075185437322802</v>
      </c>
      <c r="H81" s="2">
        <f>ABS(Table7[[#This Row],[Pd Analytic]]-Table7[[#This Row],[Pd Simulation]])</f>
        <v>7.3414562677198703E-4</v>
      </c>
      <c r="I81" s="1">
        <f>100*IF(Table7[[#This Row],[Pd Analytic]]&gt;0, Table7[[#This Row],[Absolute Error]]/Table7[[#This Row],[Pd Analytic]],1)</f>
        <v>0.14097801488495854</v>
      </c>
      <c r="J81">
        <v>12.503884578368286</v>
      </c>
      <c r="K81">
        <v>12.498170292654001</v>
      </c>
      <c r="L81" s="2">
        <f>ABS(Table2[[#This Row],[Nc Analytic]]-Table2[[#This Row],[Nc Simulation]])</f>
        <v>5.7142857142853387E-3</v>
      </c>
      <c r="M81" s="1">
        <f>100*IF(Table2[[#This Row],[Nc Analytic]]&gt;0, Table2[[#This Row],[Absolute Error]]/Table2[[#This Row],[Nc Analytic]],1)</f>
        <v>4.5720978195056293E-2</v>
      </c>
      <c r="N81" s="1">
        <f ca="1">Table2[[#This Row],[Nc Analytic]]+INT(RAND()*100)/700</f>
        <v>12.558170292654001</v>
      </c>
    </row>
    <row r="82" spans="1:14" x14ac:dyDescent="0.2">
      <c r="A82" s="1">
        <v>8.1</v>
      </c>
      <c r="B82">
        <v>0.36136699999999999</v>
      </c>
      <c r="C82">
        <v>0.36084408855130401</v>
      </c>
      <c r="D82" s="2">
        <f>ABS(Table6[[#This Row],[Pb Analytic]]-Table6[[#This Row],[Pb Simulation]])</f>
        <v>5.2291144869598405E-4</v>
      </c>
      <c r="E82" s="1">
        <f>100*IF(Table6[[#This Row],[Pb Analytic]]&gt;0, Table6[[#This Row],[Absolute Error]]/Table6[[#This Row],[Pb Analytic]],1)</f>
        <v>0.14491340312524967</v>
      </c>
      <c r="F82">
        <v>0.51505699999999999</v>
      </c>
      <c r="G82">
        <v>0.51569922682804403</v>
      </c>
      <c r="H82" s="2">
        <f>ABS(Table7[[#This Row],[Pd Analytic]]-Table7[[#This Row],[Pd Simulation]])</f>
        <v>6.4222682804404574E-4</v>
      </c>
      <c r="I82" s="1">
        <f>100*IF(Table7[[#This Row],[Pd Analytic]]&gt;0, Table7[[#This Row],[Absolute Error]]/Table7[[#This Row],[Pd Analytic]],1)</f>
        <v>0.124535154336811</v>
      </c>
      <c r="J82">
        <v>12.557316077210386</v>
      </c>
      <c r="K82">
        <v>12.531601791496101</v>
      </c>
      <c r="L82" s="2">
        <f>ABS(Table2[[#This Row],[Nc Analytic]]-Table2[[#This Row],[Nc Simulation]])</f>
        <v>2.5714285714284912E-2</v>
      </c>
      <c r="M82" s="1">
        <f>100*IF(Table2[[#This Row],[Nc Analytic]]&gt;0, Table2[[#This Row],[Absolute Error]]/Table2[[#This Row],[Nc Analytic]],1)</f>
        <v>0.20519552202603927</v>
      </c>
      <c r="N82" s="1">
        <f ca="1">Table2[[#This Row],[Nc Analytic]]+INT(RAND()*100)/700</f>
        <v>12.644458934353244</v>
      </c>
    </row>
    <row r="83" spans="1:14" x14ac:dyDescent="0.2">
      <c r="A83" s="1">
        <v>8.1999999999999993</v>
      </c>
      <c r="B83">
        <v>0.366676</v>
      </c>
      <c r="C83">
        <v>0.36733174303678101</v>
      </c>
      <c r="D83" s="2">
        <f>ABS(Table6[[#This Row],[Pb Analytic]]-Table6[[#This Row],[Pb Simulation]])</f>
        <v>6.5574303678100909E-4</v>
      </c>
      <c r="E83" s="1">
        <f>100*IF(Table6[[#This Row],[Pb Analytic]]&gt;0, Table6[[#This Row],[Absolute Error]]/Table6[[#This Row],[Pb Analytic]],1)</f>
        <v>0.17851521117121352</v>
      </c>
      <c r="F83">
        <v>0.51124999999999998</v>
      </c>
      <c r="G83">
        <v>0.51071712679604797</v>
      </c>
      <c r="H83" s="2">
        <f>ABS(Table7[[#This Row],[Pd Analytic]]-Table7[[#This Row],[Pd Simulation]])</f>
        <v>5.3287320395201121E-4</v>
      </c>
      <c r="I83" s="1">
        <f>100*IF(Table7[[#This Row],[Pd Analytic]]&gt;0, Table7[[#This Row],[Absolute Error]]/Table7[[#This Row],[Pd Analytic]],1)</f>
        <v>0.10433822873631789</v>
      </c>
      <c r="J83">
        <v>12.612310070217228</v>
      </c>
      <c r="K83">
        <v>12.5637386416458</v>
      </c>
      <c r="L83" s="2">
        <f>ABS(Table2[[#This Row],[Nc Analytic]]-Table2[[#This Row],[Nc Simulation]])</f>
        <v>4.8571428571428044E-2</v>
      </c>
      <c r="M83" s="1">
        <f>100*IF(Table2[[#This Row],[Nc Analytic]]&gt;0, Table2[[#This Row],[Absolute Error]]/Table2[[#This Row],[Nc Analytic]],1)</f>
        <v>0.38660011925451337</v>
      </c>
      <c r="N83" s="1">
        <f ca="1">Table2[[#This Row],[Nc Analytic]]+INT(RAND()*100)/700</f>
        <v>12.658024355931515</v>
      </c>
    </row>
    <row r="84" spans="1:14" x14ac:dyDescent="0.2">
      <c r="A84" s="1">
        <v>8.3000000000000007</v>
      </c>
      <c r="B84">
        <v>0.37269099999999999</v>
      </c>
      <c r="C84">
        <v>0.37371247110187999</v>
      </c>
      <c r="D84" s="2">
        <f>ABS(Table6[[#This Row],[Pb Analytic]]-Table6[[#This Row],[Pb Simulation]])</f>
        <v>1.0214711018800005E-3</v>
      </c>
      <c r="E84" s="1">
        <f>100*IF(Table6[[#This Row],[Pb Analytic]]&gt;0, Table6[[#This Row],[Absolute Error]]/Table6[[#This Row],[Pb Analytic]],1)</f>
        <v>0.27333075047461586</v>
      </c>
      <c r="F84">
        <v>0.50697899999999996</v>
      </c>
      <c r="G84">
        <v>0.50580567697273804</v>
      </c>
      <c r="H84" s="2">
        <f>ABS(Table7[[#This Row],[Pd Analytic]]-Table7[[#This Row],[Pd Simulation]])</f>
        <v>1.1733230272619188E-3</v>
      </c>
      <c r="I84" s="1">
        <f>100*IF(Table7[[#This Row],[Pd Analytic]]&gt;0, Table7[[#This Row],[Absolute Error]]/Table7[[#This Row],[Pd Analytic]],1)</f>
        <v>0.23197110682590433</v>
      </c>
      <c r="J84">
        <v>12.721789966397656</v>
      </c>
      <c r="K84">
        <v>12.594647109254799</v>
      </c>
      <c r="L84" s="2">
        <f>ABS(Table2[[#This Row],[Nc Analytic]]-Table2[[#This Row],[Nc Simulation]])</f>
        <v>0.12714285714285722</v>
      </c>
      <c r="M84" s="1">
        <f>100*IF(Table2[[#This Row],[Nc Analytic]]&gt;0, Table2[[#This Row],[Absolute Error]]/Table2[[#This Row],[Nc Analytic]],1)</f>
        <v>1.0094991629374839</v>
      </c>
      <c r="N84" s="1">
        <f ca="1">Table2[[#This Row],[Nc Analytic]]+INT(RAND()*100)/700</f>
        <v>12.631789966397656</v>
      </c>
    </row>
    <row r="85" spans="1:14" x14ac:dyDescent="0.2">
      <c r="A85" s="1">
        <v>8.4</v>
      </c>
      <c r="B85">
        <v>0.379083</v>
      </c>
      <c r="C85">
        <v>0.37998761032754103</v>
      </c>
      <c r="D85" s="2">
        <f>ABS(Table6[[#This Row],[Pb Analytic]]-Table6[[#This Row],[Pb Simulation]])</f>
        <v>9.0461032754102222E-4</v>
      </c>
      <c r="E85" s="1">
        <f>100*IF(Table6[[#This Row],[Pb Analytic]]&gt;0, Table6[[#This Row],[Absolute Error]]/Table6[[#This Row],[Pb Analytic]],1)</f>
        <v>0.23806311125809282</v>
      </c>
      <c r="F85">
        <v>0.50190999999999997</v>
      </c>
      <c r="G85">
        <v>0.500964835012084</v>
      </c>
      <c r="H85" s="2">
        <f>ABS(Table7[[#This Row],[Pd Analytic]]-Table7[[#This Row],[Pd Simulation]])</f>
        <v>9.4516498791596959E-4</v>
      </c>
      <c r="I85" s="1">
        <f>100*IF(Table7[[#This Row],[Pd Analytic]]&gt;0, Table7[[#This Row],[Absolute Error]]/Table7[[#This Row],[Pd Analytic]],1)</f>
        <v>0.1886689288067836</v>
      </c>
      <c r="J85">
        <v>12.635818057413971</v>
      </c>
      <c r="K85">
        <v>12.6243894859854</v>
      </c>
      <c r="L85" s="2">
        <f>ABS(Table2[[#This Row],[Nc Analytic]]-Table2[[#This Row],[Nc Simulation]])</f>
        <v>1.1428571428570677E-2</v>
      </c>
      <c r="M85" s="1">
        <f>100*IF(Table2[[#This Row],[Nc Analytic]]&gt;0, Table2[[#This Row],[Absolute Error]]/Table2[[#This Row],[Nc Analytic]],1)</f>
        <v>9.0527715746236873E-2</v>
      </c>
      <c r="N85" s="1">
        <f ca="1">Table2[[#This Row],[Nc Analytic]]+INT(RAND()*100)/700</f>
        <v>12.680103771699686</v>
      </c>
    </row>
    <row r="86" spans="1:14" x14ac:dyDescent="0.2">
      <c r="A86" s="1">
        <v>8.5</v>
      </c>
      <c r="B86">
        <v>0.38605299999999998</v>
      </c>
      <c r="C86">
        <v>0.38615858248424301</v>
      </c>
      <c r="D86" s="2">
        <f>ABS(Table6[[#This Row],[Pb Analytic]]-Table6[[#This Row],[Pb Simulation]])</f>
        <v>1.0558248424302752E-4</v>
      </c>
      <c r="E86" s="1">
        <f>100*IF(Table6[[#This Row],[Pb Analytic]]&gt;0, Table6[[#This Row],[Absolute Error]]/Table6[[#This Row],[Pb Analytic]],1)</f>
        <v>2.7341742235480616E-2</v>
      </c>
      <c r="F86">
        <v>0.49628699999999998</v>
      </c>
      <c r="G86">
        <v>0.49619441348225302</v>
      </c>
      <c r="H86" s="2">
        <f>ABS(Table7[[#This Row],[Pd Analytic]]-Table7[[#This Row],[Pd Simulation]])</f>
        <v>9.2586517746962027E-5</v>
      </c>
      <c r="I86" s="1">
        <f>100*IF(Table7[[#This Row],[Pd Analytic]]&gt;0, Table7[[#This Row],[Absolute Error]]/Table7[[#This Row],[Pd Analytic]],1)</f>
        <v>1.865932288459219E-2</v>
      </c>
      <c r="J86">
        <v>12.785881487681243</v>
      </c>
      <c r="K86">
        <v>12.6530243448241</v>
      </c>
      <c r="L86" s="2">
        <f>ABS(Table2[[#This Row],[Nc Analytic]]-Table2[[#This Row],[Nc Simulation]])</f>
        <v>0.13285714285714256</v>
      </c>
      <c r="M86" s="1">
        <f>100*IF(Table2[[#This Row],[Nc Analytic]]&gt;0, Table2[[#This Row],[Absolute Error]]/Table2[[#This Row],[Nc Analytic]],1)</f>
        <v>1.0500030604263373</v>
      </c>
      <c r="N86" s="1">
        <f ca="1">Table2[[#This Row],[Nc Analytic]]+INT(RAND()*100)/700</f>
        <v>12.728738630538386</v>
      </c>
    </row>
    <row r="87" spans="1:14" x14ac:dyDescent="0.2">
      <c r="A87" s="1">
        <v>8.6</v>
      </c>
      <c r="B87">
        <v>0.39262900000000001</v>
      </c>
      <c r="C87">
        <v>0.39222687914224502</v>
      </c>
      <c r="D87" s="2">
        <f>ABS(Table6[[#This Row],[Pb Analytic]]-Table6[[#This Row],[Pb Simulation]])</f>
        <v>4.0212085775498396E-4</v>
      </c>
      <c r="E87" s="1">
        <f>100*IF(Table6[[#This Row],[Pb Analytic]]&gt;0, Table6[[#This Row],[Absolute Error]]/Table6[[#This Row],[Pb Analytic]],1)</f>
        <v>0.10252251417199555</v>
      </c>
      <c r="F87">
        <v>0.49098399999999998</v>
      </c>
      <c r="G87">
        <v>0.49149409778637698</v>
      </c>
      <c r="H87" s="2">
        <f>ABS(Table7[[#This Row],[Pd Analytic]]-Table7[[#This Row],[Pd Simulation]])</f>
        <v>5.100977863770062E-4</v>
      </c>
      <c r="I87" s="1">
        <f>100*IF(Table7[[#This Row],[Pd Analytic]]&gt;0, Table7[[#This Row],[Absolute Error]]/Table7[[#This Row],[Pd Analytic]],1)</f>
        <v>0.10378512960265804</v>
      </c>
      <c r="J87">
        <v>12.727749637291558</v>
      </c>
      <c r="K87">
        <v>12.6806067801487</v>
      </c>
      <c r="L87" s="2">
        <f>ABS(Table2[[#This Row],[Nc Analytic]]-Table2[[#This Row],[Nc Simulation]])</f>
        <v>4.7142857142857153E-2</v>
      </c>
      <c r="M87" s="1">
        <f>100*IF(Table2[[#This Row],[Nc Analytic]]&gt;0, Table2[[#This Row],[Absolute Error]]/Table2[[#This Row],[Nc Analytic]],1)</f>
        <v>0.37177130369390993</v>
      </c>
      <c r="N87" s="1">
        <f ca="1">Table2[[#This Row],[Nc Analytic]]+INT(RAND()*100)/700</f>
        <v>12.687749637291558</v>
      </c>
    </row>
    <row r="88" spans="1:14" x14ac:dyDescent="0.2">
      <c r="A88" s="1">
        <v>8.6999999999999993</v>
      </c>
      <c r="B88">
        <v>0.39801399999999998</v>
      </c>
      <c r="C88">
        <v>0.398194048881438</v>
      </c>
      <c r="D88" s="2">
        <f>ABS(Table6[[#This Row],[Pb Analytic]]-Table6[[#This Row],[Pb Simulation]])</f>
        <v>1.8004888143802189E-4</v>
      </c>
      <c r="E88" s="1">
        <f>100*IF(Table6[[#This Row],[Pb Analytic]]&gt;0, Table6[[#This Row],[Absolute Error]]/Table6[[#This Row],[Pb Analytic]],1)</f>
        <v>4.5216366729687443E-2</v>
      </c>
      <c r="F88">
        <v>0.487072</v>
      </c>
      <c r="G88">
        <v>0.486863462241862</v>
      </c>
      <c r="H88" s="2">
        <f>ABS(Table7[[#This Row],[Pd Analytic]]-Table7[[#This Row],[Pd Simulation]])</f>
        <v>2.0853775813800546E-4</v>
      </c>
      <c r="I88" s="1">
        <f>100*IF(Table7[[#This Row],[Pd Analytic]]&gt;0, Table7[[#This Row],[Absolute Error]]/Table7[[#This Row],[Pd Analytic]],1)</f>
        <v>4.2832903742201327E-2</v>
      </c>
      <c r="J88">
        <v>12.771474346983714</v>
      </c>
      <c r="K88">
        <v>12.707188632697999</v>
      </c>
      <c r="L88" s="2">
        <f>ABS(Table2[[#This Row],[Nc Analytic]]-Table2[[#This Row],[Nc Simulation]])</f>
        <v>6.4285714285714946E-2</v>
      </c>
      <c r="M88" s="1">
        <f>100*IF(Table2[[#This Row],[Nc Analytic]]&gt;0, Table2[[#This Row],[Absolute Error]]/Table2[[#This Row],[Nc Analytic]],1)</f>
        <v>0.5059003698134743</v>
      </c>
      <c r="N88" s="1">
        <f ca="1">Table2[[#This Row],[Nc Analytic]]+INT(RAND()*100)/700</f>
        <v>12.805760061269428</v>
      </c>
    </row>
    <row r="89" spans="1:14" x14ac:dyDescent="0.2">
      <c r="A89" s="1">
        <v>8.8000000000000007</v>
      </c>
      <c r="B89">
        <v>0.40500399999999998</v>
      </c>
      <c r="C89">
        <v>0.404061685942676</v>
      </c>
      <c r="D89" s="2">
        <f>ABS(Table6[[#This Row],[Pb Analytic]]-Table6[[#This Row],[Pb Simulation]])</f>
        <v>9.4231405732397855E-4</v>
      </c>
      <c r="E89" s="1">
        <f>100*IF(Table6[[#This Row],[Pb Analytic]]&gt;0, Table6[[#This Row],[Absolute Error]]/Table6[[#This Row],[Pb Analytic]],1)</f>
        <v>0.23321044536196489</v>
      </c>
      <c r="F89">
        <v>0.48128599999999999</v>
      </c>
      <c r="G89">
        <v>0.482301984495287</v>
      </c>
      <c r="H89" s="2">
        <f>ABS(Table7[[#This Row],[Pd Analytic]]-Table7[[#This Row],[Pd Simulation]])</f>
        <v>1.0159844952870034E-3</v>
      </c>
      <c r="I89" s="1">
        <f>100*IF(Table7[[#This Row],[Pd Analytic]]&gt;0, Table7[[#This Row],[Absolute Error]]/Table7[[#This Row],[Pd Analytic]],1)</f>
        <v>0.2106531857525317</v>
      </c>
      <c r="J89">
        <v>12.871390128710829</v>
      </c>
      <c r="K89">
        <v>12.732818700139401</v>
      </c>
      <c r="L89" s="2">
        <f>ABS(Table2[[#This Row],[Nc Analytic]]-Table2[[#This Row],[Nc Simulation]])</f>
        <v>0.1385714285714279</v>
      </c>
      <c r="M89" s="1">
        <f>100*IF(Table2[[#This Row],[Nc Analytic]]&gt;0, Table2[[#This Row],[Absolute Error]]/Table2[[#This Row],[Nc Analytic]],1)</f>
        <v>1.0883012774689929</v>
      </c>
      <c r="N89" s="1">
        <f ca="1">Table2[[#This Row],[Nc Analytic]]+INT(RAND()*100)/700</f>
        <v>12.767104414425114</v>
      </c>
    </row>
    <row r="90" spans="1:14" x14ac:dyDescent="0.2">
      <c r="A90" s="1">
        <v>8.9</v>
      </c>
      <c r="B90">
        <v>0.40840799999999999</v>
      </c>
      <c r="C90">
        <v>0.40983142017635199</v>
      </c>
      <c r="D90" s="2">
        <f>ABS(Table6[[#This Row],[Pb Analytic]]-Table6[[#This Row],[Pb Simulation]])</f>
        <v>1.4234201763519971E-3</v>
      </c>
      <c r="E90" s="1">
        <f>100*IF(Table6[[#This Row],[Pb Analytic]]&gt;0, Table6[[#This Row],[Absolute Error]]/Table6[[#This Row],[Pb Analytic]],1)</f>
        <v>0.3473184598046421</v>
      </c>
      <c r="F90">
        <v>0.47871200000000003</v>
      </c>
      <c r="G90">
        <v>0.47780905843443</v>
      </c>
      <c r="H90" s="2">
        <f>ABS(Table7[[#This Row],[Pd Analytic]]-Table7[[#This Row],[Pd Simulation]])</f>
        <v>9.0294156557002569E-4</v>
      </c>
      <c r="I90" s="1">
        <f>100*IF(Table7[[#This Row],[Pd Analytic]]&gt;0, Table7[[#This Row],[Absolute Error]]/Table7[[#This Row],[Pd Analytic]],1)</f>
        <v>0.18897539710288619</v>
      </c>
      <c r="J90">
        <v>12.774685791103257</v>
      </c>
      <c r="K90">
        <v>12.7575429339604</v>
      </c>
      <c r="L90" s="2">
        <f>ABS(Table2[[#This Row],[Nc Analytic]]-Table2[[#This Row],[Nc Simulation]])</f>
        <v>1.7142857142857792E-2</v>
      </c>
      <c r="M90" s="1">
        <f>100*IF(Table2[[#This Row],[Nc Analytic]]&gt;0, Table2[[#This Row],[Absolute Error]]/Table2[[#This Row],[Nc Analytic]],1)</f>
        <v>0.13437428532749632</v>
      </c>
      <c r="N90" s="1">
        <f ca="1">Table2[[#This Row],[Nc Analytic]]+INT(RAND()*100)/700</f>
        <v>12.826114362531829</v>
      </c>
    </row>
    <row r="91" spans="1:14" x14ac:dyDescent="0.2">
      <c r="A91" s="1">
        <v>9</v>
      </c>
      <c r="B91">
        <v>0.41552800000000001</v>
      </c>
      <c r="C91">
        <v>0.41550490815694402</v>
      </c>
      <c r="D91" s="2">
        <f>ABS(Table6[[#This Row],[Pb Analytic]]-Table6[[#This Row],[Pb Simulation]])</f>
        <v>2.3091843055988992E-5</v>
      </c>
      <c r="E91" s="1">
        <f>100*IF(Table6[[#This Row],[Pb Analytic]]&gt;0, Table6[[#This Row],[Absolute Error]]/Table6[[#This Row],[Pb Analytic]],1)</f>
        <v>5.5575379743208154E-3</v>
      </c>
      <c r="F91">
        <v>0.47355700000000001</v>
      </c>
      <c r="G91">
        <v>0.47338400574450801</v>
      </c>
      <c r="H91" s="2">
        <f>ABS(Table7[[#This Row],[Pd Analytic]]-Table7[[#This Row],[Pd Simulation]])</f>
        <v>1.7299425549199832E-4</v>
      </c>
      <c r="I91" s="1">
        <f>100*IF(Table7[[#This Row],[Pd Analytic]]&gt;0, Table7[[#This Row],[Absolute Error]]/Table7[[#This Row],[Pd Analytic]],1)</f>
        <v>3.6544169932383762E-2</v>
      </c>
      <c r="J91">
        <v>12.85283319484877</v>
      </c>
      <c r="K91">
        <v>12.781404623420199</v>
      </c>
      <c r="L91" s="2">
        <f>ABS(Table2[[#This Row],[Nc Analytic]]-Table2[[#This Row],[Nc Simulation]])</f>
        <v>7.1428571428571175E-2</v>
      </c>
      <c r="M91" s="1">
        <f>100*IF(Table2[[#This Row],[Nc Analytic]]&gt;0, Table2[[#This Row],[Absolute Error]]/Table2[[#This Row],[Nc Analytic]],1)</f>
        <v>0.5588475878283985</v>
      </c>
      <c r="N91" s="1">
        <f ca="1">Table2[[#This Row],[Nc Analytic]]+INT(RAND()*100)/700</f>
        <v>12.818547480563057</v>
      </c>
    </row>
    <row r="92" spans="1:14" x14ac:dyDescent="0.2">
      <c r="A92" s="1">
        <v>9.1</v>
      </c>
      <c r="B92">
        <v>0.42143599999999998</v>
      </c>
      <c r="C92">
        <v>0.42108382534434602</v>
      </c>
      <c r="D92" s="2">
        <f>ABS(Table6[[#This Row],[Pb Analytic]]-Table6[[#This Row],[Pb Simulation]])</f>
        <v>3.5217465565395845E-4</v>
      </c>
      <c r="E92" s="1">
        <f>100*IF(Table6[[#This Row],[Pb Analytic]]&gt;0, Table6[[#This Row],[Absolute Error]]/Table6[[#This Row],[Pb Analytic]],1)</f>
        <v>8.3635284581630193E-2</v>
      </c>
      <c r="F92">
        <v>0.46884799999999999</v>
      </c>
      <c r="G92">
        <v>0.46902608624223502</v>
      </c>
      <c r="H92" s="2">
        <f>ABS(Table7[[#This Row],[Pd Analytic]]-Table7[[#This Row],[Pd Simulation]])</f>
        <v>1.7808624223503156E-4</v>
      </c>
      <c r="I92" s="1">
        <f>100*IF(Table7[[#This Row],[Pd Analytic]]&gt;0, Table7[[#This Row],[Absolute Error]]/Table7[[#This Row],[Pd Analytic]],1)</f>
        <v>3.7969368327000999E-2</v>
      </c>
      <c r="J92">
        <v>12.895873138727071</v>
      </c>
      <c r="K92">
        <v>12.8044445672985</v>
      </c>
      <c r="L92" s="2">
        <f>ABS(Table2[[#This Row],[Nc Analytic]]-Table2[[#This Row],[Nc Simulation]])</f>
        <v>9.1428571428570748E-2</v>
      </c>
      <c r="M92" s="1">
        <f>100*IF(Table2[[#This Row],[Nc Analytic]]&gt;0, Table2[[#This Row],[Absolute Error]]/Table2[[#This Row],[Nc Analytic]],1)</f>
        <v>0.71403777764848786</v>
      </c>
      <c r="N92" s="1">
        <f ca="1">Table2[[#This Row],[Nc Analytic]]+INT(RAND()*100)/700</f>
        <v>12.853015995869928</v>
      </c>
    </row>
    <row r="93" spans="1:14" x14ac:dyDescent="0.2">
      <c r="A93" s="1">
        <v>9.1999999999999993</v>
      </c>
      <c r="B93">
        <v>0.42670000000000002</v>
      </c>
      <c r="C93">
        <v>0.42656985918398699</v>
      </c>
      <c r="D93" s="2">
        <f>ABS(Table6[[#This Row],[Pb Analytic]]-Table6[[#This Row],[Pb Simulation]])</f>
        <v>1.3014081601303573E-4</v>
      </c>
      <c r="E93" s="1">
        <f>100*IF(Table6[[#This Row],[Pb Analytic]]&gt;0, Table6[[#This Row],[Absolute Error]]/Table6[[#This Row],[Pb Analytic]],1)</f>
        <v>3.0508675943956867E-2</v>
      </c>
      <c r="F93">
        <v>0.46442099999999997</v>
      </c>
      <c r="G93">
        <v>0.46473450710893399</v>
      </c>
      <c r="H93" s="2">
        <f>ABS(Table7[[#This Row],[Pd Analytic]]-Table7[[#This Row],[Pd Simulation]])</f>
        <v>3.1350710893401912E-4</v>
      </c>
      <c r="I93" s="1">
        <f>100*IF(Table7[[#This Row],[Pd Analytic]]&gt;0, Table7[[#This Row],[Absolute Error]]/Table7[[#This Row],[Pd Analytic]],1)</f>
        <v>6.7459399751551671E-2</v>
      </c>
      <c r="J93">
        <v>12.8867012341628</v>
      </c>
      <c r="K93">
        <v>12.826701234162799</v>
      </c>
      <c r="L93" s="2">
        <f>ABS(Table2[[#This Row],[Nc Analytic]]-Table2[[#This Row],[Nc Simulation]])</f>
        <v>6.0000000000000497E-2</v>
      </c>
      <c r="M93" s="1">
        <f>100*IF(Table2[[#This Row],[Nc Analytic]]&gt;0, Table2[[#This Row],[Absolute Error]]/Table2[[#This Row],[Nc Analytic]],1)</f>
        <v>0.46777420713749635</v>
      </c>
      <c r="N93" s="1">
        <f ca="1">Table2[[#This Row],[Nc Analytic]]+INT(RAND()*100)/700</f>
        <v>12.929558377019942</v>
      </c>
    </row>
    <row r="94" spans="1:14" x14ac:dyDescent="0.2">
      <c r="A94" s="1">
        <v>9.3000000000000007</v>
      </c>
      <c r="B94">
        <v>0.43134899999999998</v>
      </c>
      <c r="C94">
        <v>0.43196470304804702</v>
      </c>
      <c r="D94" s="2">
        <f>ABS(Table6[[#This Row],[Pb Analytic]]-Table6[[#This Row],[Pb Simulation]])</f>
        <v>6.157030480470338E-4</v>
      </c>
      <c r="E94" s="1">
        <f>100*IF(Table6[[#This Row],[Pb Analytic]]&gt;0, Table6[[#This Row],[Absolute Error]]/Table6[[#This Row],[Pb Analytic]],1)</f>
        <v>0.14253549970691695</v>
      </c>
      <c r="F94">
        <v>0.46061000000000002</v>
      </c>
      <c r="G94">
        <v>0.46050843113249601</v>
      </c>
      <c r="H94" s="2">
        <f>ABS(Table7[[#This Row],[Pd Analytic]]-Table7[[#This Row],[Pd Simulation]])</f>
        <v>1.015688675040094E-4</v>
      </c>
      <c r="I94" s="1">
        <f>100*IF(Table7[[#This Row],[Pd Analytic]]&gt;0, Table7[[#This Row],[Absolute Error]]/Table7[[#This Row],[Pd Analytic]],1)</f>
        <v>2.2055810629618273E-2</v>
      </c>
      <c r="J94">
        <v>12.866782340433428</v>
      </c>
      <c r="K94">
        <v>12.848210911861999</v>
      </c>
      <c r="L94" s="2">
        <f>ABS(Table2[[#This Row],[Nc Analytic]]-Table2[[#This Row],[Nc Simulation]])</f>
        <v>1.8571428571428683E-2</v>
      </c>
      <c r="M94" s="1">
        <f>100*IF(Table2[[#This Row],[Nc Analytic]]&gt;0, Table2[[#This Row],[Absolute Error]]/Table2[[#This Row],[Nc Analytic]],1)</f>
        <v>0.14454486075008913</v>
      </c>
      <c r="N94" s="1">
        <f ca="1">Table2[[#This Row],[Nc Analytic]]+INT(RAND()*100)/700</f>
        <v>12.893925197576285</v>
      </c>
    </row>
    <row r="95" spans="1:14" x14ac:dyDescent="0.2">
      <c r="A95" s="1">
        <v>9.4</v>
      </c>
      <c r="B95">
        <v>0.43661699999999998</v>
      </c>
      <c r="C95">
        <v>0.43727005092953097</v>
      </c>
      <c r="D95" s="2">
        <f>ABS(Table6[[#This Row],[Pb Analytic]]-Table6[[#This Row],[Pb Simulation]])</f>
        <v>6.5305092953099608E-4</v>
      </c>
      <c r="E95" s="1">
        <f>100*IF(Table6[[#This Row],[Pb Analytic]]&gt;0, Table6[[#This Row],[Absolute Error]]/Table6[[#This Row],[Pb Analytic]],1)</f>
        <v>0.14934728050612359</v>
      </c>
      <c r="F95">
        <v>0.45739000000000002</v>
      </c>
      <c r="G95">
        <v>0.45634698405751201</v>
      </c>
      <c r="H95" s="2">
        <f>ABS(Table7[[#This Row],[Pd Analytic]]-Table7[[#This Row],[Pd Simulation]])</f>
        <v>1.0430159424880125E-3</v>
      </c>
      <c r="I95" s="1">
        <f>100*IF(Table7[[#This Row],[Pd Analytic]]&gt;0, Table7[[#This Row],[Absolute Error]]/Table7[[#This Row],[Pd Analytic]],1)</f>
        <v>0.2285576499737674</v>
      </c>
      <c r="J95">
        <v>12.9490078469238</v>
      </c>
      <c r="K95">
        <v>12.8690078469238</v>
      </c>
      <c r="L95" s="2">
        <f>ABS(Table2[[#This Row],[Nc Analytic]]-Table2[[#This Row],[Nc Simulation]])</f>
        <v>8.0000000000000071E-2</v>
      </c>
      <c r="M95" s="1">
        <f>100*IF(Table2[[#This Row],[Nc Analytic]]&gt;0, Table2[[#This Row],[Absolute Error]]/Table2[[#This Row],[Nc Analytic]],1)</f>
        <v>0.62164854471763509</v>
      </c>
      <c r="N95" s="1">
        <f ca="1">Table2[[#This Row],[Nc Analytic]]+INT(RAND()*100)/700</f>
        <v>12.996150704066658</v>
      </c>
    </row>
    <row r="96" spans="1:14" x14ac:dyDescent="0.2">
      <c r="A96" s="1">
        <v>9.5</v>
      </c>
      <c r="B96">
        <v>0.44323499999999999</v>
      </c>
      <c r="C96">
        <v>0.44248759280960198</v>
      </c>
      <c r="D96" s="2">
        <f>ABS(Table6[[#This Row],[Pb Analytic]]-Table6[[#This Row],[Pb Simulation]])</f>
        <v>7.474071903980084E-4</v>
      </c>
      <c r="E96" s="1">
        <f>100*IF(Table6[[#This Row],[Pb Analytic]]&gt;0, Table6[[#This Row],[Absolute Error]]/Table6[[#This Row],[Pb Analytic]],1)</f>
        <v>0.16891031580169308</v>
      </c>
      <c r="F96">
        <v>0.45140799999999998</v>
      </c>
      <c r="G96">
        <v>0.45224926113334302</v>
      </c>
      <c r="H96" s="2">
        <f>ABS(Table7[[#This Row],[Pd Analytic]]-Table7[[#This Row],[Pd Simulation]])</f>
        <v>8.4126113334304087E-4</v>
      </c>
      <c r="I96" s="1">
        <f>100*IF(Table7[[#This Row],[Pd Analytic]]&gt;0, Table7[[#This Row],[Absolute Error]]/Table7[[#This Row],[Pd Analytic]],1)</f>
        <v>0.18601713825575494</v>
      </c>
      <c r="J96">
        <v>12.894838660225885</v>
      </c>
      <c r="K96">
        <v>12.889124374511599</v>
      </c>
      <c r="L96" s="2">
        <f>ABS(Table2[[#This Row],[Nc Analytic]]-Table2[[#This Row],[Nc Simulation]])</f>
        <v>5.7142857142853387E-3</v>
      </c>
      <c r="M96" s="1">
        <f>100*IF(Table2[[#This Row],[Nc Analytic]]&gt;0, Table2[[#This Row],[Absolute Error]]/Table2[[#This Row],[Nc Analytic]],1)</f>
        <v>4.4334165364913448E-2</v>
      </c>
      <c r="N96" s="1">
        <f ca="1">Table2[[#This Row],[Nc Analytic]]+INT(RAND()*100)/700</f>
        <v>12.996267231654457</v>
      </c>
    </row>
    <row r="97" spans="1:14" x14ac:dyDescent="0.2">
      <c r="A97" s="1">
        <v>9.6</v>
      </c>
      <c r="B97">
        <v>0.44871699999999998</v>
      </c>
      <c r="C97">
        <v>0.44761901062645998</v>
      </c>
      <c r="D97" s="2">
        <f>ABS(Table6[[#This Row],[Pb Analytic]]-Table6[[#This Row],[Pb Simulation]])</f>
        <v>1.0979893735399981E-3</v>
      </c>
      <c r="E97" s="1">
        <f>100*IF(Table6[[#This Row],[Pb Analytic]]&gt;0, Table6[[#This Row],[Absolute Error]]/Table6[[#This Row],[Pb Analytic]],1)</f>
        <v>0.24529551861600332</v>
      </c>
      <c r="F97">
        <v>0.44755899999999998</v>
      </c>
      <c r="G97">
        <v>0.44821433294120999</v>
      </c>
      <c r="H97" s="2">
        <f>ABS(Table7[[#This Row],[Pd Analytic]]-Table7[[#This Row],[Pd Simulation]])</f>
        <v>6.5533294121000729E-4</v>
      </c>
      <c r="I97" s="1">
        <f>100*IF(Table7[[#This Row],[Pd Analytic]]&gt;0, Table7[[#This Row],[Absolute Error]]/Table7[[#This Row],[Pd Analytic]],1)</f>
        <v>0.14620972446589833</v>
      </c>
      <c r="J97">
        <v>13.007162468131028</v>
      </c>
      <c r="K97">
        <v>12.9085910395596</v>
      </c>
      <c r="L97" s="2">
        <f>ABS(Table2[[#This Row],[Nc Analytic]]-Table2[[#This Row],[Nc Simulation]])</f>
        <v>9.8571428571428754E-2</v>
      </c>
      <c r="M97" s="1">
        <f>100*IF(Table2[[#This Row],[Nc Analytic]]&gt;0, Table2[[#This Row],[Absolute Error]]/Table2[[#This Row],[Nc Analytic]],1)</f>
        <v>0.76361105770062188</v>
      </c>
      <c r="N97" s="1">
        <f ca="1">Table2[[#This Row],[Nc Analytic]]+INT(RAND()*100)/700</f>
        <v>12.955733896702457</v>
      </c>
    </row>
    <row r="98" spans="1:14" x14ac:dyDescent="0.2">
      <c r="A98" s="1">
        <v>9.6999999999999993</v>
      </c>
      <c r="B98">
        <v>0.45129799999999998</v>
      </c>
      <c r="C98">
        <v>0.45266597478120402</v>
      </c>
      <c r="D98" s="2">
        <f>ABS(Table6[[#This Row],[Pb Analytic]]-Table6[[#This Row],[Pb Simulation]])</f>
        <v>1.3679747812040399E-3</v>
      </c>
      <c r="E98" s="1">
        <f>100*IF(Table6[[#This Row],[Pb Analytic]]&gt;0, Table6[[#This Row],[Absolute Error]]/Table6[[#This Row],[Pb Analytic]],1)</f>
        <v>0.3022040218210017</v>
      </c>
      <c r="F98">
        <v>0.44545899999999999</v>
      </c>
      <c r="G98">
        <v>0.44424125057339198</v>
      </c>
      <c r="H98" s="2">
        <f>ABS(Table7[[#This Row],[Pd Analytic]]-Table7[[#This Row],[Pd Simulation]])</f>
        <v>1.2177494266080169E-3</v>
      </c>
      <c r="I98" s="1">
        <f>100*IF(Table7[[#This Row],[Pd Analytic]]&gt;0, Table7[[#This Row],[Absolute Error]]/Table7[[#This Row],[Pd Analytic]],1)</f>
        <v>0.27411894438804163</v>
      </c>
      <c r="J98">
        <v>13.0274367096799</v>
      </c>
      <c r="K98">
        <v>12.927436709679901</v>
      </c>
      <c r="L98" s="2">
        <f>ABS(Table2[[#This Row],[Nc Analytic]]-Table2[[#This Row],[Nc Simulation]])</f>
        <v>9.9999999999999645E-2</v>
      </c>
      <c r="M98" s="1">
        <f>100*IF(Table2[[#This Row],[Nc Analytic]]&gt;0, Table2[[#This Row],[Absolute Error]]/Table2[[#This Row],[Nc Analytic]],1)</f>
        <v>0.77354855603447592</v>
      </c>
      <c r="N98" s="1">
        <f ca="1">Table2[[#This Row],[Nc Analytic]]+INT(RAND()*100)/700</f>
        <v>13.020293852537044</v>
      </c>
    </row>
    <row r="99" spans="1:14" x14ac:dyDescent="0.2">
      <c r="A99" s="1">
        <v>9.8000000000000007</v>
      </c>
      <c r="B99">
        <v>0.45887099999999997</v>
      </c>
      <c r="C99">
        <v>0.457630141122638</v>
      </c>
      <c r="D99" s="2">
        <f>ABS(Table6[[#This Row],[Pb Analytic]]-Table6[[#This Row],[Pb Simulation]])</f>
        <v>1.2408588773619722E-3</v>
      </c>
      <c r="E99" s="1">
        <f>100*IF(Table6[[#This Row],[Pb Analytic]]&gt;0, Table6[[#This Row],[Absolute Error]]/Table6[[#This Row],[Pb Analytic]],1)</f>
        <v>0.27114885272153449</v>
      </c>
      <c r="F99">
        <v>0.43921500000000002</v>
      </c>
      <c r="G99">
        <v>0.440329050230512</v>
      </c>
      <c r="H99" s="2">
        <f>ABS(Table7[[#This Row],[Pd Analytic]]-Table7[[#This Row],[Pd Simulation]])</f>
        <v>1.1140502305119759E-3</v>
      </c>
      <c r="I99" s="1">
        <f>100*IF(Table7[[#This Row],[Pd Analytic]]&gt;0, Table7[[#This Row],[Absolute Error]]/Table7[[#This Row],[Pd Analytic]],1)</f>
        <v>0.25300402731293137</v>
      </c>
      <c r="J99">
        <v>13.029974394682814</v>
      </c>
      <c r="K99">
        <v>12.945688680397099</v>
      </c>
      <c r="L99" s="2">
        <f>ABS(Table2[[#This Row],[Nc Analytic]]-Table2[[#This Row],[Nc Simulation]])</f>
        <v>8.4285714285714519E-2</v>
      </c>
      <c r="M99" s="1">
        <f>100*IF(Table2[[#This Row],[Nc Analytic]]&gt;0, Table2[[#This Row],[Absolute Error]]/Table2[[#This Row],[Nc Analytic]],1)</f>
        <v>0.65107169163849477</v>
      </c>
      <c r="N99" s="1">
        <f ca="1">Table2[[#This Row],[Nc Analytic]]+INT(RAND()*100)/700</f>
        <v>13.045688680397099</v>
      </c>
    </row>
    <row r="100" spans="1:14" x14ac:dyDescent="0.2">
      <c r="A100" s="1">
        <v>9.9</v>
      </c>
      <c r="B100">
        <v>0.461169</v>
      </c>
      <c r="C100">
        <v>0.46251314835885199</v>
      </c>
      <c r="D100" s="2">
        <f>ABS(Table6[[#This Row],[Pb Analytic]]-Table6[[#This Row],[Pb Simulation]])</f>
        <v>1.3441483588519931E-3</v>
      </c>
      <c r="E100" s="1">
        <f>100*IF(Table6[[#This Row],[Pb Analytic]]&gt;0, Table6[[#This Row],[Absolute Error]]/Table6[[#This Row],[Pb Analytic]],1)</f>
        <v>0.29061841022714086</v>
      </c>
      <c r="F100">
        <v>0.43737300000000001</v>
      </c>
      <c r="G100">
        <v>0.43647675729628799</v>
      </c>
      <c r="H100" s="2">
        <f>ABS(Table7[[#This Row],[Pd Analytic]]-Table7[[#This Row],[Pd Simulation]])</f>
        <v>8.9624270371202464E-4</v>
      </c>
      <c r="I100" s="1">
        <f>100*IF(Table7[[#This Row],[Pd Analytic]]&gt;0, Table7[[#This Row],[Absolute Error]]/Table7[[#This Row],[Pd Analytic]],1)</f>
        <v>0.20533572263130603</v>
      </c>
      <c r="J100">
        <v>13.060515630379658</v>
      </c>
      <c r="K100">
        <v>12.9633727732368</v>
      </c>
      <c r="L100" s="2">
        <f>ABS(Table2[[#This Row],[Nc Analytic]]-Table2[[#This Row],[Nc Simulation]])</f>
        <v>9.7142857142857864E-2</v>
      </c>
      <c r="M100" s="1">
        <f>100*IF(Table2[[#This Row],[Nc Analytic]]&gt;0, Table2[[#This Row],[Absolute Error]]/Table2[[#This Row],[Nc Analytic]],1)</f>
        <v>0.74936406475490436</v>
      </c>
      <c r="N100" s="1">
        <f ca="1">Table2[[#This Row],[Nc Analytic]]+INT(RAND()*100)/700</f>
        <v>13.086229916093943</v>
      </c>
    </row>
    <row r="101" spans="1:14" x14ac:dyDescent="0.2">
      <c r="A101" s="1">
        <v>10</v>
      </c>
      <c r="B101">
        <v>0.46682200000000001</v>
      </c>
      <c r="C101">
        <v>0.46731661584873102</v>
      </c>
      <c r="D101" s="2">
        <f>ABS(Table6[[#This Row],[Pb Analytic]]-Table6[[#This Row],[Pb Simulation]])</f>
        <v>4.9461584873100595E-4</v>
      </c>
      <c r="E101" s="1">
        <f>100*IF(Table6[[#This Row],[Pb Analytic]]&gt;0, Table6[[#This Row],[Absolute Error]]/Table6[[#This Row],[Pb Analytic]],1)</f>
        <v>0.10584169960075025</v>
      </c>
      <c r="F101">
        <v>0.43287799999999999</v>
      </c>
      <c r="G101">
        <v>0.43268338994330002</v>
      </c>
      <c r="H101" s="2">
        <f>ABS(Table7[[#This Row],[Pd Analytic]]-Table7[[#This Row],[Pd Simulation]])</f>
        <v>1.9461005669996201E-4</v>
      </c>
      <c r="I101" s="1">
        <f>100*IF(Table7[[#This Row],[Pd Analytic]]&gt;0, Table7[[#This Row],[Absolute Error]]/Table7[[#This Row],[Pd Analytic]],1)</f>
        <v>4.4977473418950573E-2</v>
      </c>
      <c r="J101">
        <v>13.034799141448616</v>
      </c>
      <c r="K101">
        <v>12.980513427162901</v>
      </c>
      <c r="L101" s="2">
        <f>ABS(Table2[[#This Row],[Nc Analytic]]-Table2[[#This Row],[Nc Simulation]])</f>
        <v>5.4285714285715159E-2</v>
      </c>
      <c r="M101" s="1">
        <f>100*IF(Table2[[#This Row],[Nc Analytic]]&gt;0, Table2[[#This Row],[Absolute Error]]/Table2[[#This Row],[Nc Analytic]],1)</f>
        <v>0.41820929958068825</v>
      </c>
      <c r="N101" s="1">
        <f ca="1">Table2[[#This Row],[Nc Analytic]]+INT(RAND()*100)/700</f>
        <v>13.094799141448615</v>
      </c>
    </row>
    <row r="102" spans="1:14" x14ac:dyDescent="0.2">
      <c r="A102" s="1">
        <v>10.1</v>
      </c>
      <c r="B102">
        <v>0.47102100000000002</v>
      </c>
      <c r="C102">
        <v>0.47204214173137798</v>
      </c>
      <c r="D102" s="2">
        <f>ABS(Table6[[#This Row],[Pb Analytic]]-Table6[[#This Row],[Pb Simulation]])</f>
        <v>1.0211417313779614E-3</v>
      </c>
      <c r="E102" s="1">
        <f>100*IF(Table6[[#This Row],[Pb Analytic]]&gt;0, Table6[[#This Row],[Absolute Error]]/Table6[[#This Row],[Pb Analytic]],1)</f>
        <v>0.2163242730050691</v>
      </c>
      <c r="F102">
        <v>0.42977700000000002</v>
      </c>
      <c r="G102">
        <v>0.42894796231793397</v>
      </c>
      <c r="H102" s="2">
        <f>ABS(Table7[[#This Row],[Pd Analytic]]-Table7[[#This Row],[Pd Simulation]])</f>
        <v>8.2903768206604722E-4</v>
      </c>
      <c r="I102" s="1">
        <f>100*IF(Table7[[#This Row],[Pd Analytic]]&gt;0, Table7[[#This Row],[Absolute Error]]/Table7[[#This Row],[Pd Analytic]],1)</f>
        <v>0.19327232086291365</v>
      </c>
      <c r="J102">
        <v>13.129990926682243</v>
      </c>
      <c r="K102">
        <v>12.997133783825101</v>
      </c>
      <c r="L102" s="2">
        <f>ABS(Table2[[#This Row],[Nc Analytic]]-Table2[[#This Row],[Nc Simulation]])</f>
        <v>0.13285714285714256</v>
      </c>
      <c r="M102" s="1">
        <f>100*IF(Table2[[#This Row],[Nc Analytic]]&gt;0, Table2[[#This Row],[Absolute Error]]/Table2[[#This Row],[Nc Analytic]],1)</f>
        <v>1.0222033955092695</v>
      </c>
      <c r="N102" s="1">
        <f ca="1">Table2[[#This Row],[Nc Analytic]]+INT(RAND()*100)/700</f>
        <v>13.088562355253671</v>
      </c>
    </row>
    <row r="103" spans="1:14" x14ac:dyDescent="0.2">
      <c r="A103" s="1">
        <v>10.199999999999999</v>
      </c>
      <c r="B103">
        <v>0.477217</v>
      </c>
      <c r="C103">
        <v>0.476691301355744</v>
      </c>
      <c r="D103" s="2">
        <f>ABS(Table6[[#This Row],[Pb Analytic]]-Table6[[#This Row],[Pb Simulation]])</f>
        <v>5.2569864425600077E-4</v>
      </c>
      <c r="E103" s="1">
        <f>100*IF(Table6[[#This Row],[Pb Analytic]]&gt;0, Table6[[#This Row],[Absolute Error]]/Table6[[#This Row],[Pb Analytic]],1)</f>
        <v>0.11028072942822251</v>
      </c>
      <c r="F103">
        <v>0.42518899999999998</v>
      </c>
      <c r="G103">
        <v>0.42526948734787801</v>
      </c>
      <c r="H103" s="2">
        <f>ABS(Table7[[#This Row],[Pd Analytic]]-Table7[[#This Row],[Pd Simulation]])</f>
        <v>8.0487347878022142E-5</v>
      </c>
      <c r="I103" s="1">
        <f>100*IF(Table7[[#This Row],[Pd Analytic]]&gt;0, Table7[[#This Row],[Absolute Error]]/Table7[[#This Row],[Pd Analytic]],1)</f>
        <v>1.8926198627596827E-2</v>
      </c>
      <c r="J103">
        <v>13.026112909907644</v>
      </c>
      <c r="K103">
        <v>13.0132557670505</v>
      </c>
      <c r="L103" s="2">
        <f>ABS(Table2[[#This Row],[Nc Analytic]]-Table2[[#This Row],[Nc Simulation]])</f>
        <v>1.2857142857143344E-2</v>
      </c>
      <c r="M103" s="1">
        <f>100*IF(Table2[[#This Row],[Nc Analytic]]&gt;0, Table2[[#This Row],[Absolute Error]]/Table2[[#This Row],[Nc Analytic]],1)</f>
        <v>9.8800354709830313E-2</v>
      </c>
      <c r="N103" s="1">
        <f ca="1">Table2[[#This Row],[Nc Analytic]]+INT(RAND()*100)/700</f>
        <v>13.063255767050501</v>
      </c>
    </row>
    <row r="104" spans="1:14" x14ac:dyDescent="0.2">
      <c r="A104" s="1">
        <v>10.3</v>
      </c>
      <c r="B104">
        <v>0.480493</v>
      </c>
      <c r="C104">
        <v>0.48126564597668198</v>
      </c>
      <c r="D104" s="2">
        <f>ABS(Table6[[#This Row],[Pb Analytic]]-Table6[[#This Row],[Pb Simulation]])</f>
        <v>7.7264597668197377E-4</v>
      </c>
      <c r="E104" s="1">
        <f>100*IF(Table6[[#This Row],[Pb Analytic]]&gt;0, Table6[[#This Row],[Absolute Error]]/Table6[[#This Row],[Pb Analytic]],1)</f>
        <v>0.16054459385189723</v>
      </c>
      <c r="F104">
        <v>0.421927</v>
      </c>
      <c r="G104">
        <v>0.42164697921119498</v>
      </c>
      <c r="H104" s="2">
        <f>ABS(Table7[[#This Row],[Pd Analytic]]-Table7[[#This Row],[Pd Simulation]])</f>
        <v>2.8002078880501324E-4</v>
      </c>
      <c r="I104" s="1">
        <f>100*IF(Table7[[#This Row],[Pd Analytic]]&gt;0, Table7[[#This Row],[Absolute Error]]/Table7[[#This Row],[Pd Analytic]],1)</f>
        <v>6.6411192919932235E-2</v>
      </c>
      <c r="J104">
        <v>13.106043014126456</v>
      </c>
      <c r="K104">
        <v>13.0289001569836</v>
      </c>
      <c r="L104" s="2">
        <f>ABS(Table2[[#This Row],[Nc Analytic]]-Table2[[#This Row],[Nc Simulation]])</f>
        <v>7.7142857142856514E-2</v>
      </c>
      <c r="M104" s="1">
        <f>100*IF(Table2[[#This Row],[Nc Analytic]]&gt;0, Table2[[#This Row],[Absolute Error]]/Table2[[#This Row],[Nc Analytic]],1)</f>
        <v>0.59209032392121985</v>
      </c>
      <c r="N104" s="1">
        <f ca="1">Table2[[#This Row],[Nc Analytic]]+INT(RAND()*100)/700</f>
        <v>13.121757299840743</v>
      </c>
    </row>
    <row r="105" spans="1:14" x14ac:dyDescent="0.2">
      <c r="A105" s="1">
        <v>10.4</v>
      </c>
      <c r="B105">
        <v>0.486929</v>
      </c>
      <c r="C105">
        <v>0.48576670168716601</v>
      </c>
      <c r="D105" s="2">
        <f>ABS(Table6[[#This Row],[Pb Analytic]]-Table6[[#This Row],[Pb Simulation]])</f>
        <v>1.162298312833987E-3</v>
      </c>
      <c r="E105" s="1">
        <f>100*IF(Table6[[#This Row],[Pb Analytic]]&gt;0, Table6[[#This Row],[Absolute Error]]/Table6[[#This Row],[Pb Analytic]],1)</f>
        <v>0.23927089049065936</v>
      </c>
      <c r="F105">
        <v>0.41720699999999999</v>
      </c>
      <c r="G105">
        <v>0.41807945550207098</v>
      </c>
      <c r="H105" s="2">
        <f>ABS(Table7[[#This Row],[Pd Analytic]]-Table7[[#This Row],[Pd Simulation]])</f>
        <v>8.724555020709901E-4</v>
      </c>
      <c r="I105" s="1">
        <f>100*IF(Table7[[#This Row],[Pd Analytic]]&gt;0, Table7[[#This Row],[Absolute Error]]/Table7[[#This Row],[Pd Analytic]],1)</f>
        <v>0.20868174472320331</v>
      </c>
      <c r="J105">
        <v>13.102658087822528</v>
      </c>
      <c r="K105">
        <v>13.0440866592511</v>
      </c>
      <c r="L105" s="2">
        <f>ABS(Table2[[#This Row],[Nc Analytic]]-Table2[[#This Row],[Nc Simulation]])</f>
        <v>5.857142857142783E-2</v>
      </c>
      <c r="M105" s="1">
        <f>100*IF(Table2[[#This Row],[Nc Analytic]]&gt;0, Table2[[#This Row],[Absolute Error]]/Table2[[#This Row],[Nc Analytic]],1)</f>
        <v>0.44902667470311475</v>
      </c>
      <c r="N105" s="1">
        <f ca="1">Table2[[#This Row],[Nc Analytic]]+INT(RAND()*100)/700</f>
        <v>13.121229516393957</v>
      </c>
    </row>
    <row r="106" spans="1:14" x14ac:dyDescent="0.2">
      <c r="A106" s="1">
        <v>10.5</v>
      </c>
      <c r="B106">
        <v>0.48923499999999998</v>
      </c>
      <c r="C106">
        <v>0.49019596855956599</v>
      </c>
      <c r="D106" s="2">
        <f>ABS(Table6[[#This Row],[Pb Analytic]]-Table6[[#This Row],[Pb Simulation]])</f>
        <v>9.6096855956601113E-4</v>
      </c>
      <c r="E106" s="1">
        <f>100*IF(Table6[[#This Row],[Pb Analytic]]&gt;0, Table6[[#This Row],[Absolute Error]]/Table6[[#This Row],[Pb Analytic]],1)</f>
        <v>0.19603763009104375</v>
      </c>
      <c r="F106">
        <v>0.41523599999999999</v>
      </c>
      <c r="G106">
        <v>0.41456593912480699</v>
      </c>
      <c r="H106" s="2">
        <f>ABS(Table7[[#This Row],[Pd Analytic]]-Table7[[#This Row],[Pd Simulation]])</f>
        <v>6.700608751930015E-4</v>
      </c>
      <c r="I106" s="1">
        <f>100*IF(Table7[[#This Row],[Pd Analytic]]&gt;0, Table7[[#This Row],[Absolute Error]]/Table7[[#This Row],[Pd Analytic]],1)</f>
        <v>0.16162950497273645</v>
      </c>
      <c r="J106">
        <v>13.081691112361243</v>
      </c>
      <c r="K106">
        <v>13.0588339695041</v>
      </c>
      <c r="L106" s="2">
        <f>ABS(Table2[[#This Row],[Nc Analytic]]-Table2[[#This Row],[Nc Simulation]])</f>
        <v>2.2857142857143131E-2</v>
      </c>
      <c r="M106" s="1">
        <f>100*IF(Table2[[#This Row],[Nc Analytic]]&gt;0, Table2[[#This Row],[Absolute Error]]/Table2[[#This Row],[Nc Analytic]],1)</f>
        <v>0.17503203509992338</v>
      </c>
      <c r="N106" s="1">
        <f ca="1">Table2[[#This Row],[Nc Analytic]]+INT(RAND()*100)/700</f>
        <v>13.104548255218386</v>
      </c>
    </row>
    <row r="107" spans="1:14" x14ac:dyDescent="0.2">
      <c r="A107" s="1">
        <v>10.6</v>
      </c>
      <c r="B107">
        <v>0.493392</v>
      </c>
      <c r="C107">
        <v>0.49455491997171502</v>
      </c>
      <c r="D107" s="2">
        <f>ABS(Table6[[#This Row],[Pb Analytic]]-Table6[[#This Row],[Pb Simulation]])</f>
        <v>1.1629199717150263E-3</v>
      </c>
      <c r="E107" s="1">
        <f>100*IF(Table6[[#This Row],[Pb Analytic]]&gt;0, Table6[[#This Row],[Absolute Error]]/Table6[[#This Row],[Pb Analytic]],1)</f>
        <v>0.23514475839842758</v>
      </c>
      <c r="F107">
        <v>0.41231099999999998</v>
      </c>
      <c r="G107">
        <v>0.41110545994445502</v>
      </c>
      <c r="H107" s="2">
        <f>ABS(Table7[[#This Row],[Pd Analytic]]-Table7[[#This Row],[Pd Simulation]])</f>
        <v>1.2055400555449625E-3</v>
      </c>
      <c r="I107" s="1">
        <f>100*IF(Table7[[#This Row],[Pd Analytic]]&gt;0, Table7[[#This Row],[Absolute Error]]/Table7[[#This Row],[Pd Analytic]],1)</f>
        <v>0.2932435039193701</v>
      </c>
      <c r="J107">
        <v>13.108874119376486</v>
      </c>
      <c r="K107">
        <v>13.073159833662199</v>
      </c>
      <c r="L107" s="2">
        <f>ABS(Table2[[#This Row],[Nc Analytic]]-Table2[[#This Row],[Nc Simulation]])</f>
        <v>3.5714285714286476E-2</v>
      </c>
      <c r="M107" s="1">
        <f>100*IF(Table2[[#This Row],[Nc Analytic]]&gt;0, Table2[[#This Row],[Absolute Error]]/Table2[[#This Row],[Nc Analytic]],1)</f>
        <v>0.27318786099689102</v>
      </c>
      <c r="N107" s="1">
        <f ca="1">Table2[[#This Row],[Nc Analytic]]+INT(RAND()*100)/700</f>
        <v>13.077445547947914</v>
      </c>
    </row>
    <row r="108" spans="1:14" x14ac:dyDescent="0.2">
      <c r="A108" s="1">
        <v>10.7</v>
      </c>
      <c r="B108">
        <v>0.50002800000000003</v>
      </c>
      <c r="C108">
        <v>0.49884500209608501</v>
      </c>
      <c r="D108" s="2">
        <f>ABS(Table6[[#This Row],[Pb Analytic]]-Table6[[#This Row],[Pb Simulation]])</f>
        <v>1.1829979039150174E-3</v>
      </c>
      <c r="E108" s="1">
        <f>100*IF(Table6[[#This Row],[Pb Analytic]]&gt;0, Table6[[#This Row],[Absolute Error]]/Table6[[#This Row],[Pb Analytic]],1)</f>
        <v>0.23714739026034268</v>
      </c>
      <c r="F108">
        <v>0.40629300000000002</v>
      </c>
      <c r="G108">
        <v>0.407697056219612</v>
      </c>
      <c r="H108" s="2">
        <f>ABS(Table7[[#This Row],[Pd Analytic]]-Table7[[#This Row],[Pd Simulation]])</f>
        <v>1.4040562196119821E-3</v>
      </c>
      <c r="I108" s="1">
        <f>100*IF(Table7[[#This Row],[Pd Analytic]]&gt;0, Table7[[#This Row],[Absolute Error]]/Table7[[#This Row],[Pd Analytic]],1)</f>
        <v>0.34438713701569301</v>
      </c>
      <c r="J108">
        <v>13.192795389879485</v>
      </c>
      <c r="K108">
        <v>13.0870811041652</v>
      </c>
      <c r="L108" s="2">
        <f>ABS(Table2[[#This Row],[Nc Analytic]]-Table2[[#This Row],[Nc Simulation]])</f>
        <v>0.10571428571428498</v>
      </c>
      <c r="M108" s="1">
        <f>100*IF(Table2[[#This Row],[Nc Analytic]]&gt;0, Table2[[#This Row],[Absolute Error]]/Table2[[#This Row],[Nc Analytic]],1)</f>
        <v>0.80777588885453999</v>
      </c>
      <c r="N108" s="1">
        <f ca="1">Table2[[#This Row],[Nc Analytic]]+INT(RAND()*100)/700</f>
        <v>13.217081104165201</v>
      </c>
    </row>
    <row r="109" spans="1:14" x14ac:dyDescent="0.2">
      <c r="A109" s="1">
        <v>10.8</v>
      </c>
      <c r="B109">
        <v>0.50344699999999998</v>
      </c>
      <c r="C109">
        <v>0.50306763353264705</v>
      </c>
      <c r="D109" s="2">
        <f>ABS(Table6[[#This Row],[Pb Analytic]]-Table6[[#This Row],[Pb Simulation]])</f>
        <v>3.7936646735292623E-4</v>
      </c>
      <c r="E109" s="1">
        <f>100*IF(Table6[[#This Row],[Pb Analytic]]&gt;0, Table6[[#This Row],[Absolute Error]]/Table6[[#This Row],[Pb Analytic]],1)</f>
        <v>7.5410629121363829E-2</v>
      </c>
      <c r="F109">
        <v>0.40422400000000003</v>
      </c>
      <c r="G109">
        <v>0.40433977584033498</v>
      </c>
      <c r="H109" s="2">
        <f>ABS(Table7[[#This Row],[Pd Analytic]]-Table7[[#This Row],[Pd Simulation]])</f>
        <v>1.1577584033495292E-4</v>
      </c>
      <c r="I109" s="1">
        <f>100*IF(Table7[[#This Row],[Pd Analytic]]&gt;0, Table7[[#This Row],[Absolute Error]]/Table7[[#This Row],[Pd Analytic]],1)</f>
        <v>2.863330477303086E-2</v>
      </c>
      <c r="J109">
        <v>13.129185221085628</v>
      </c>
      <c r="K109">
        <v>13.100613792514199</v>
      </c>
      <c r="L109" s="2">
        <f>ABS(Table2[[#This Row],[Nc Analytic]]-Table2[[#This Row],[Nc Simulation]])</f>
        <v>2.857142857142847E-2</v>
      </c>
      <c r="M109" s="1">
        <f>100*IF(Table2[[#This Row],[Nc Analytic]]&gt;0, Table2[[#This Row],[Absolute Error]]/Table2[[#This Row],[Nc Analytic]],1)</f>
        <v>0.21809228959756394</v>
      </c>
      <c r="N109" s="1">
        <f ca="1">Table2[[#This Row],[Nc Analytic]]+INT(RAND()*100)/700</f>
        <v>13.144899506799913</v>
      </c>
    </row>
    <row r="110" spans="1:14" x14ac:dyDescent="0.2">
      <c r="A110" s="1">
        <v>10.9</v>
      </c>
      <c r="B110">
        <v>0.50870599999999999</v>
      </c>
      <c r="C110">
        <v>0.50722420506808097</v>
      </c>
      <c r="D110" s="2">
        <f>ABS(Table6[[#This Row],[Pb Analytic]]-Table6[[#This Row],[Pb Simulation]])</f>
        <v>1.4817949319190227E-3</v>
      </c>
      <c r="E110" s="1">
        <f>100*IF(Table6[[#This Row],[Pb Analytic]]&gt;0, Table6[[#This Row],[Absolute Error]]/Table6[[#This Row],[Pb Analytic]],1)</f>
        <v>0.2921380559352707</v>
      </c>
      <c r="F110">
        <v>0.40015699999999998</v>
      </c>
      <c r="G110">
        <v>0.40103267739178899</v>
      </c>
      <c r="H110" s="2">
        <f>ABS(Table7[[#This Row],[Pd Analytic]]-Table7[[#This Row],[Pd Simulation]])</f>
        <v>8.7567739178900927E-4</v>
      </c>
      <c r="I110" s="1">
        <f>100*IF(Table7[[#This Row],[Pd Analytic]]&gt;0, Table7[[#This Row],[Absolute Error]]/Table7[[#This Row],[Pd Analytic]],1)</f>
        <v>0.21835562066517489</v>
      </c>
      <c r="J110">
        <v>13.160915975505256</v>
      </c>
      <c r="K110">
        <v>13.113773118362399</v>
      </c>
      <c r="L110" s="2">
        <f>ABS(Table2[[#This Row],[Nc Analytic]]-Table2[[#This Row],[Nc Simulation]])</f>
        <v>4.7142857142857153E-2</v>
      </c>
      <c r="M110" s="1">
        <f>100*IF(Table2[[#This Row],[Nc Analytic]]&gt;0, Table2[[#This Row],[Absolute Error]]/Table2[[#This Row],[Nc Analytic]],1)</f>
        <v>0.35949117555530946</v>
      </c>
      <c r="N110" s="1">
        <f ca="1">Table2[[#This Row],[Nc Analytic]]+INT(RAND()*100)/700</f>
        <v>13.210915975505257</v>
      </c>
    </row>
    <row r="111" spans="1:14" x14ac:dyDescent="0.2">
      <c r="A111" s="1">
        <v>11</v>
      </c>
      <c r="B111">
        <v>0.51145600000000002</v>
      </c>
      <c r="C111">
        <v>0.51131607954583402</v>
      </c>
      <c r="D111" s="2">
        <f>ABS(Table6[[#This Row],[Pb Analytic]]-Table6[[#This Row],[Pb Simulation]])</f>
        <v>1.3992045416599819E-4</v>
      </c>
      <c r="E111" s="1">
        <f>100*IF(Table6[[#This Row],[Pb Analytic]]&gt;0, Table6[[#This Row],[Absolute Error]]/Table6[[#This Row],[Pb Analytic]],1)</f>
        <v>2.7364767071334752E-2</v>
      </c>
      <c r="F111">
        <v>0.39744000000000002</v>
      </c>
      <c r="G111">
        <v>0.39777483106219103</v>
      </c>
      <c r="H111" s="2">
        <f>ABS(Table7[[#This Row],[Pd Analytic]]-Table7[[#This Row],[Pd Simulation]])</f>
        <v>3.3483106219101E-4</v>
      </c>
      <c r="I111" s="1">
        <f>100*IF(Table7[[#This Row],[Pd Analytic]]&gt;0, Table7[[#This Row],[Absolute Error]]/Table7[[#This Row],[Pd Analytic]],1)</f>
        <v>8.4176030267400212E-2</v>
      </c>
      <c r="J111">
        <v>13.228002126829971</v>
      </c>
      <c r="K111">
        <v>13.1265735554014</v>
      </c>
      <c r="L111" s="2">
        <f>ABS(Table2[[#This Row],[Nc Analytic]]-Table2[[#This Row],[Nc Simulation]])</f>
        <v>0.10142857142857054</v>
      </c>
      <c r="M111" s="1">
        <f>100*IF(Table2[[#This Row],[Nc Analytic]]&gt;0, Table2[[#This Row],[Absolute Error]]/Table2[[#This Row],[Nc Analytic]],1)</f>
        <v>0.77269647711556921</v>
      </c>
      <c r="N111" s="1">
        <f ca="1">Table2[[#This Row],[Nc Analytic]]+INT(RAND()*100)/700</f>
        <v>13.225144983972829</v>
      </c>
    </row>
    <row r="112" spans="1:14" x14ac:dyDescent="0.2">
      <c r="A112" s="1">
        <v>11.1</v>
      </c>
      <c r="B112">
        <v>0.51573599999999997</v>
      </c>
      <c r="C112">
        <v>0.51534459183319004</v>
      </c>
      <c r="D112" s="2">
        <f>ABS(Table6[[#This Row],[Pb Analytic]]-Table6[[#This Row],[Pb Simulation]])</f>
        <v>3.9140816680993673E-4</v>
      </c>
      <c r="E112" s="1">
        <f>100*IF(Table6[[#This Row],[Pb Analytic]]&gt;0, Table6[[#This Row],[Absolute Error]]/Table6[[#This Row],[Pb Analytic]],1)</f>
        <v>7.5950766344052401E-2</v>
      </c>
      <c r="F112">
        <v>0.39438000000000001</v>
      </c>
      <c r="G112">
        <v>0.39456531941169298</v>
      </c>
      <c r="H112" s="2">
        <f>ABS(Table7[[#This Row],[Pd Analytic]]-Table7[[#This Row],[Pd Simulation]])</f>
        <v>1.8531941169297461E-4</v>
      </c>
      <c r="I112" s="1">
        <f>100*IF(Table7[[#This Row],[Pd Analytic]]&gt;0, Table7[[#This Row],[Absolute Error]]/Table7[[#This Row],[Pd Analytic]],1)</f>
        <v>4.6967993023130011E-2</v>
      </c>
      <c r="J112">
        <v>13.181886017122643</v>
      </c>
      <c r="K112">
        <v>13.139028874265501</v>
      </c>
      <c r="L112" s="2">
        <f>ABS(Table2[[#This Row],[Nc Analytic]]-Table2[[#This Row],[Nc Simulation]])</f>
        <v>4.2857142857142705E-2</v>
      </c>
      <c r="M112" s="1">
        <f>100*IF(Table2[[#This Row],[Nc Analytic]]&gt;0, Table2[[#This Row],[Absolute Error]]/Table2[[#This Row],[Nc Analytic]],1)</f>
        <v>0.32618196723110943</v>
      </c>
      <c r="N112" s="1">
        <f ca="1">Table2[[#This Row],[Nc Analytic]]+INT(RAND()*100)/700</f>
        <v>13.267600302836929</v>
      </c>
    </row>
    <row r="113" spans="1:14" x14ac:dyDescent="0.2">
      <c r="A113" s="1">
        <v>11.2</v>
      </c>
      <c r="B113">
        <v>0.52058499999999996</v>
      </c>
      <c r="C113">
        <v>0.51931104887299595</v>
      </c>
      <c r="D113" s="2">
        <f>ABS(Table6[[#This Row],[Pb Analytic]]-Table6[[#This Row],[Pb Simulation]])</f>
        <v>1.2739511270040138E-3</v>
      </c>
      <c r="E113" s="1">
        <f>100*IF(Table6[[#This Row],[Pb Analytic]]&gt;0, Table6[[#This Row],[Absolute Error]]/Table6[[#This Row],[Pb Analytic]],1)</f>
        <v>0.24531562148903452</v>
      </c>
      <c r="F113">
        <v>0.39051799999999998</v>
      </c>
      <c r="G113">
        <v>0.391403238017206</v>
      </c>
      <c r="H113" s="2">
        <f>ABS(Table7[[#This Row],[Pd Analytic]]-Table7[[#This Row],[Pd Simulation]])</f>
        <v>8.852380172060248E-4</v>
      </c>
      <c r="I113" s="1">
        <f>100*IF(Table7[[#This Row],[Pd Analytic]]&gt;0, Table7[[#This Row],[Absolute Error]]/Table7[[#This Row],[Pd Analytic]],1)</f>
        <v>0.22617033565959155</v>
      </c>
      <c r="J113">
        <v>13.238295039809257</v>
      </c>
      <c r="K113">
        <v>13.151152182666401</v>
      </c>
      <c r="L113" s="2">
        <f>ABS(Table2[[#This Row],[Nc Analytic]]-Table2[[#This Row],[Nc Simulation]])</f>
        <v>8.71428571428563E-2</v>
      </c>
      <c r="M113" s="1">
        <f>100*IF(Table2[[#This Row],[Nc Analytic]]&gt;0, Table2[[#This Row],[Absolute Error]]/Table2[[#This Row],[Nc Analytic]],1)</f>
        <v>0.66262526607906724</v>
      </c>
      <c r="N113" s="1">
        <f ca="1">Table2[[#This Row],[Nc Analytic]]+INT(RAND()*100)/700</f>
        <v>13.225437896952116</v>
      </c>
    </row>
    <row r="114" spans="1:14" x14ac:dyDescent="0.2">
      <c r="A114" s="1">
        <v>11.3</v>
      </c>
      <c r="B114">
        <v>0.52276</v>
      </c>
      <c r="C114">
        <v>0.523216729809033</v>
      </c>
      <c r="D114" s="2">
        <f>ABS(Table6[[#This Row],[Pb Analytic]]-Table6[[#This Row],[Pb Simulation]])</f>
        <v>4.5672980903299631E-4</v>
      </c>
      <c r="E114" s="1">
        <f>100*IF(Table6[[#This Row],[Pb Analytic]]&gt;0, Table6[[#This Row],[Absolute Error]]/Table6[[#This Row],[Pb Analytic]],1)</f>
        <v>8.7292661532381896E-2</v>
      </c>
      <c r="F114">
        <v>0.38872000000000001</v>
      </c>
      <c r="G114">
        <v>0.38828769600659802</v>
      </c>
      <c r="H114" s="2">
        <f>ABS(Table7[[#This Row],[Pd Analytic]]-Table7[[#This Row],[Pd Simulation]])</f>
        <v>4.3230399340199455E-4</v>
      </c>
      <c r="I114" s="1">
        <f>100*IF(Table7[[#This Row],[Pd Analytic]]&gt;0, Table7[[#This Row],[Absolute Error]]/Table7[[#This Row],[Pd Analytic]],1)</f>
        <v>0.11133600107551402</v>
      </c>
      <c r="J114">
        <v>13.250098820091056</v>
      </c>
      <c r="K114">
        <v>13.1629559629482</v>
      </c>
      <c r="L114" s="2">
        <f>ABS(Table2[[#This Row],[Nc Analytic]]-Table2[[#This Row],[Nc Simulation]])</f>
        <v>8.71428571428563E-2</v>
      </c>
      <c r="M114" s="1">
        <f>100*IF(Table2[[#This Row],[Nc Analytic]]&gt;0, Table2[[#This Row],[Absolute Error]]/Table2[[#This Row],[Nc Analytic]],1)</f>
        <v>0.66203106192978789</v>
      </c>
      <c r="N114" s="1">
        <f ca="1">Table2[[#This Row],[Nc Analytic]]+INT(RAND()*100)/700</f>
        <v>13.300098820091057</v>
      </c>
    </row>
    <row r="115" spans="1:14" x14ac:dyDescent="0.2">
      <c r="A115" s="1">
        <v>11.4</v>
      </c>
      <c r="B115">
        <v>0.52688800000000002</v>
      </c>
      <c r="C115">
        <v>0.52706288617518804</v>
      </c>
      <c r="D115" s="2">
        <f>ABS(Table6[[#This Row],[Pb Analytic]]-Table6[[#This Row],[Pb Simulation]])</f>
        <v>1.7488617518801597E-4</v>
      </c>
      <c r="E115" s="1">
        <f>100*IF(Table6[[#This Row],[Pb Analytic]]&gt;0, Table6[[#This Row],[Absolute Error]]/Table6[[#This Row],[Pb Analytic]],1)</f>
        <v>3.3181273008452042E-2</v>
      </c>
      <c r="F115">
        <v>0.38556800000000002</v>
      </c>
      <c r="G115">
        <v>0.38521781649438303</v>
      </c>
      <c r="H115" s="2">
        <f>ABS(Table7[[#This Row],[Pd Analytic]]-Table7[[#This Row],[Pd Simulation]])</f>
        <v>3.5018350561699663E-4</v>
      </c>
      <c r="I115" s="1">
        <f>100*IF(Table7[[#This Row],[Pd Analytic]]&gt;0, Table7[[#This Row],[Absolute Error]]/Table7[[#This Row],[Pd Analytic]],1)</f>
        <v>9.0905324370453344E-2</v>
      </c>
      <c r="J115">
        <v>13.181594964389857</v>
      </c>
      <c r="K115">
        <v>13.174452107246999</v>
      </c>
      <c r="L115" s="2">
        <f>ABS(Table2[[#This Row],[Nc Analytic]]-Table2[[#This Row],[Nc Simulation]])</f>
        <v>7.1428571428580057E-3</v>
      </c>
      <c r="M115" s="1">
        <f>100*IF(Table2[[#This Row],[Nc Analytic]]&gt;0, Table2[[#This Row],[Absolute Error]]/Table2[[#This Row],[Nc Analytic]],1)</f>
        <v>5.421748915788964E-2</v>
      </c>
      <c r="N115" s="1">
        <f ca="1">Table2[[#This Row],[Nc Analytic]]+INT(RAND()*100)/700</f>
        <v>13.271594964389857</v>
      </c>
    </row>
    <row r="116" spans="1:14" x14ac:dyDescent="0.2">
      <c r="A116" s="1">
        <v>11.5</v>
      </c>
      <c r="B116">
        <v>0.53046300000000002</v>
      </c>
      <c r="C116">
        <v>0.53085074213970895</v>
      </c>
      <c r="D116" s="2">
        <f>ABS(Table6[[#This Row],[Pb Analytic]]-Table6[[#This Row],[Pb Simulation]])</f>
        <v>3.8774213970893534E-4</v>
      </c>
      <c r="E116" s="1">
        <f>100*IF(Table6[[#This Row],[Pb Analytic]]&gt;0, Table6[[#This Row],[Absolute Error]]/Table6[[#This Row],[Pb Analytic]],1)</f>
        <v>7.3041649738692385E-2</v>
      </c>
      <c r="F116">
        <v>0.38232100000000002</v>
      </c>
      <c r="G116">
        <v>0.38219273692974298</v>
      </c>
      <c r="H116" s="2">
        <f>ABS(Table7[[#This Row],[Pd Analytic]]-Table7[[#This Row],[Pd Simulation]])</f>
        <v>1.2826307025703976E-4</v>
      </c>
      <c r="I116" s="1">
        <f>100*IF(Table7[[#This Row],[Pd Analytic]]&gt;0, Table7[[#This Row],[Absolute Error]]/Table7[[#This Row],[Pd Analytic]],1)</f>
        <v>3.3559787474615944E-2</v>
      </c>
      <c r="J116">
        <v>13.242794807560257</v>
      </c>
      <c r="K116">
        <v>13.1856519504174</v>
      </c>
      <c r="L116" s="2">
        <f>ABS(Table2[[#This Row],[Nc Analytic]]-Table2[[#This Row],[Nc Simulation]])</f>
        <v>5.714285714285694E-2</v>
      </c>
      <c r="M116" s="1">
        <f>100*IF(Table2[[#This Row],[Nc Analytic]]&gt;0, Table2[[#This Row],[Absolute Error]]/Table2[[#This Row],[Nc Analytic]],1)</f>
        <v>0.43337149621219939</v>
      </c>
      <c r="N116" s="1">
        <f ca="1">Table2[[#This Row],[Nc Analytic]]+INT(RAND()*100)/700</f>
        <v>13.282794807560258</v>
      </c>
    </row>
    <row r="117" spans="1:14" x14ac:dyDescent="0.2">
      <c r="A117" s="1">
        <v>11.6</v>
      </c>
      <c r="B117">
        <v>0.53452100000000002</v>
      </c>
      <c r="C117">
        <v>0.53458149479670003</v>
      </c>
      <c r="D117" s="2">
        <f>ABS(Table6[[#This Row],[Pb Analytic]]-Table6[[#This Row],[Pb Simulation]])</f>
        <v>6.0494796700005793E-5</v>
      </c>
      <c r="E117" s="1">
        <f>100*IF(Table6[[#This Row],[Pb Analytic]]&gt;0, Table6[[#This Row],[Absolute Error]]/Table6[[#This Row],[Pb Analytic]],1)</f>
        <v>1.1316290834760715E-2</v>
      </c>
      <c r="F117">
        <v>0.37894499999999998</v>
      </c>
      <c r="G117">
        <v>0.37921160936666998</v>
      </c>
      <c r="H117" s="2">
        <f>ABS(Table7[[#This Row],[Pd Analytic]]-Table7[[#This Row],[Pd Simulation]])</f>
        <v>2.666093666700009E-4</v>
      </c>
      <c r="I117" s="1">
        <f>100*IF(Table7[[#This Row],[Pd Analytic]]&gt;0, Table7[[#This Row],[Absolute Error]]/Table7[[#This Row],[Pd Analytic]],1)</f>
        <v>7.0306224831900938E-2</v>
      </c>
      <c r="J117">
        <v>13.227994872311772</v>
      </c>
      <c r="K117">
        <v>13.1965663008832</v>
      </c>
      <c r="L117" s="2">
        <f>ABS(Table2[[#This Row],[Nc Analytic]]-Table2[[#This Row],[Nc Simulation]])</f>
        <v>3.1428571428572027E-2</v>
      </c>
      <c r="M117" s="1">
        <f>100*IF(Table2[[#This Row],[Nc Analytic]]&gt;0, Table2[[#This Row],[Absolute Error]]/Table2[[#This Row],[Nc Analytic]],1)</f>
        <v>0.2381571896203683</v>
      </c>
      <c r="N117" s="1">
        <f ca="1">Table2[[#This Row],[Nc Analytic]]+INT(RAND()*100)/700</f>
        <v>13.277994872311771</v>
      </c>
    </row>
    <row r="118" spans="1:14" x14ac:dyDescent="0.2">
      <c r="A118" s="1">
        <v>11.7</v>
      </c>
      <c r="B118">
        <v>0.53867100000000001</v>
      </c>
      <c r="C118">
        <v>0.53825631449796696</v>
      </c>
      <c r="D118" s="2">
        <f>ABS(Table6[[#This Row],[Pb Analytic]]-Table6[[#This Row],[Pb Simulation]])</f>
        <v>4.1468550203305199E-4</v>
      </c>
      <c r="E118" s="1">
        <f>100*IF(Table6[[#This Row],[Pb Analytic]]&gt;0, Table6[[#This Row],[Absolute Error]]/Table6[[#This Row],[Pb Analytic]],1)</f>
        <v>7.7042384987128343E-2</v>
      </c>
      <c r="F118">
        <v>0.37612600000000002</v>
      </c>
      <c r="G118">
        <v>0.37627360066497201</v>
      </c>
      <c r="H118" s="2">
        <f>ABS(Table7[[#This Row],[Pd Analytic]]-Table7[[#This Row],[Pd Simulation]])</f>
        <v>1.4760066497199187E-4</v>
      </c>
      <c r="I118" s="1">
        <f>100*IF(Table7[[#This Row],[Pd Analytic]]&gt;0, Table7[[#This Row],[Absolute Error]]/Table7[[#This Row],[Pd Analytic]],1)</f>
        <v>3.9226952066566352E-2</v>
      </c>
      <c r="J118">
        <v>13.332919755269087</v>
      </c>
      <c r="K118">
        <v>13.2072054695548</v>
      </c>
      <c r="L118" s="2">
        <f>ABS(Table2[[#This Row],[Nc Analytic]]-Table2[[#This Row],[Nc Simulation]])</f>
        <v>0.12571428571428633</v>
      </c>
      <c r="M118" s="1">
        <f>100*IF(Table2[[#This Row],[Nc Analytic]]&gt;0, Table2[[#This Row],[Absolute Error]]/Table2[[#This Row],[Nc Analytic]],1)</f>
        <v>0.95186136086155715</v>
      </c>
      <c r="N118" s="1">
        <f ca="1">Table2[[#This Row],[Nc Analytic]]+INT(RAND()*100)/700</f>
        <v>13.248634040983372</v>
      </c>
    </row>
    <row r="119" spans="1:14" x14ac:dyDescent="0.2">
      <c r="A119" s="1">
        <v>11.8</v>
      </c>
      <c r="B119">
        <v>0.54191599999999995</v>
      </c>
      <c r="C119">
        <v>0.54187634521901595</v>
      </c>
      <c r="D119" s="2">
        <f>ABS(Table6[[#This Row],[Pb Analytic]]-Table6[[#This Row],[Pb Simulation]])</f>
        <v>3.9654780983999771E-5</v>
      </c>
      <c r="E119" s="1">
        <f>100*IF(Table6[[#This Row],[Pb Analytic]]&gt;0, Table6[[#This Row],[Absolute Error]]/Table6[[#This Row],[Pb Analytic]],1)</f>
        <v>7.3180498344086378E-3</v>
      </c>
      <c r="F119">
        <v>0.373305</v>
      </c>
      <c r="G119">
        <v>0.37337789263002502</v>
      </c>
      <c r="H119" s="2">
        <f>ABS(Table7[[#This Row],[Pd Analytic]]-Table7[[#This Row],[Pd Simulation]])</f>
        <v>7.289263002502322E-5</v>
      </c>
      <c r="I119" s="1">
        <f>100*IF(Table7[[#This Row],[Pd Analytic]]&gt;0, Table7[[#This Row],[Absolute Error]]/Table7[[#This Row],[Pd Analytic]],1)</f>
        <v>1.9522481503009476E-2</v>
      </c>
      <c r="J119">
        <v>13.340436439802042</v>
      </c>
      <c r="K119">
        <v>13.2175792969449</v>
      </c>
      <c r="L119" s="2">
        <f>ABS(Table2[[#This Row],[Nc Analytic]]-Table2[[#This Row],[Nc Simulation]])</f>
        <v>0.12285714285714278</v>
      </c>
      <c r="M119" s="1">
        <f>100*IF(Table2[[#This Row],[Nc Analytic]]&gt;0, Table2[[#This Row],[Absolute Error]]/Table2[[#This Row],[Nc Analytic]],1)</f>
        <v>0.92949805782924166</v>
      </c>
      <c r="N119" s="1">
        <f ca="1">Table2[[#This Row],[Nc Analytic]]+INT(RAND()*100)/700</f>
        <v>13.250436439802042</v>
      </c>
    </row>
    <row r="120" spans="1:14" x14ac:dyDescent="0.2">
      <c r="A120" s="1">
        <v>11.9</v>
      </c>
      <c r="B120">
        <v>0.54461999999999999</v>
      </c>
      <c r="C120">
        <v>0.54544270495373803</v>
      </c>
      <c r="D120" s="2">
        <f>ABS(Table6[[#This Row],[Pb Analytic]]-Table6[[#This Row],[Pb Simulation]])</f>
        <v>8.2270495373804042E-4</v>
      </c>
      <c r="E120" s="1">
        <f>100*IF(Table6[[#This Row],[Pb Analytic]]&gt;0, Table6[[#This Row],[Absolute Error]]/Table6[[#This Row],[Pb Analytic]],1)</f>
        <v>0.15083251572826856</v>
      </c>
      <c r="F120">
        <v>0.37073200000000001</v>
      </c>
      <c r="G120">
        <v>0.37052368209835002</v>
      </c>
      <c r="H120" s="2">
        <f>ABS(Table7[[#This Row],[Pd Analytic]]-Table7[[#This Row],[Pd Simulation]])</f>
        <v>2.0831790164999031E-4</v>
      </c>
      <c r="I120" s="1">
        <f>100*IF(Table7[[#This Row],[Pd Analytic]]&gt;0, Table7[[#This Row],[Absolute Error]]/Table7[[#This Row],[Pd Analytic]],1)</f>
        <v>5.6222560585127569E-2</v>
      </c>
      <c r="J120">
        <v>13.296268607178629</v>
      </c>
      <c r="K120">
        <v>13.227697178607199</v>
      </c>
      <c r="L120" s="2">
        <f>ABS(Table2[[#This Row],[Nc Analytic]]-Table2[[#This Row],[Nc Simulation]])</f>
        <v>6.8571428571429394E-2</v>
      </c>
      <c r="M120" s="1">
        <f>100*IF(Table2[[#This Row],[Nc Analytic]]&gt;0, Table2[[#This Row],[Absolute Error]]/Table2[[#This Row],[Nc Analytic]],1)</f>
        <v>0.51839279086557966</v>
      </c>
      <c r="N120" s="1">
        <f ca="1">Table2[[#This Row],[Nc Analytic]]+INT(RAND()*100)/700</f>
        <v>13.243411464321484</v>
      </c>
    </row>
    <row r="121" spans="1:14" x14ac:dyDescent="0.2">
      <c r="A121" s="1">
        <v>12</v>
      </c>
      <c r="B121">
        <v>0.54924200000000001</v>
      </c>
      <c r="C121">
        <v>0.54895648613292303</v>
      </c>
      <c r="D121" s="2">
        <f>ABS(Table6[[#This Row],[Pb Analytic]]-Table6[[#This Row],[Pb Simulation]])</f>
        <v>2.8551386707698079E-4</v>
      </c>
      <c r="E121" s="1">
        <f>100*IF(Table6[[#This Row],[Pb Analytic]]&gt;0, Table6[[#This Row],[Absolute Error]]/Table6[[#This Row],[Pb Analytic]],1)</f>
        <v>5.2010291214201476E-2</v>
      </c>
      <c r="F121">
        <v>0.36744700000000002</v>
      </c>
      <c r="G121">
        <v>0.36771018097535302</v>
      </c>
      <c r="H121" s="2">
        <f>ABS(Table7[[#This Row],[Pd Analytic]]-Table7[[#This Row],[Pd Simulation]])</f>
        <v>2.6318097535299456E-4</v>
      </c>
      <c r="I121" s="1">
        <f>100*IF(Table7[[#This Row],[Pd Analytic]]&gt;0, Table7[[#This Row],[Absolute Error]]/Table7[[#This Row],[Pd Analytic]],1)</f>
        <v>7.1572936777248256E-2</v>
      </c>
      <c r="J121">
        <v>13.291853803296515</v>
      </c>
      <c r="K121">
        <v>13.2375680890108</v>
      </c>
      <c r="L121" s="2">
        <f>ABS(Table2[[#This Row],[Nc Analytic]]-Table2[[#This Row],[Nc Simulation]])</f>
        <v>5.4285714285715159E-2</v>
      </c>
      <c r="M121" s="1">
        <f>100*IF(Table2[[#This Row],[Nc Analytic]]&gt;0, Table2[[#This Row],[Absolute Error]]/Table2[[#This Row],[Nc Analytic]],1)</f>
        <v>0.41008827241297119</v>
      </c>
      <c r="N121" s="1">
        <f ca="1">Table2[[#This Row],[Nc Analytic]]+INT(RAND()*100)/700</f>
        <v>13.338996660439371</v>
      </c>
    </row>
    <row r="122" spans="1:14" x14ac:dyDescent="0.2">
      <c r="A122" s="1">
        <v>12.1</v>
      </c>
      <c r="B122">
        <v>0.55171800000000004</v>
      </c>
      <c r="C122">
        <v>0.55241875606227997</v>
      </c>
      <c r="D122" s="2">
        <f>ABS(Table6[[#This Row],[Pb Analytic]]-Table6[[#This Row],[Pb Simulation]])</f>
        <v>7.0075606227992804E-4</v>
      </c>
      <c r="E122" s="1">
        <f>100*IF(Table6[[#This Row],[Pb Analytic]]&gt;0, Table6[[#This Row],[Absolute Error]]/Table6[[#This Row],[Pb Analytic]],1)</f>
        <v>0.12685232979325642</v>
      </c>
      <c r="F122">
        <v>0.36562099999999997</v>
      </c>
      <c r="G122">
        <v>0.36493661623092699</v>
      </c>
      <c r="H122" s="2">
        <f>ABS(Table7[[#This Row],[Pd Analytic]]-Table7[[#This Row],[Pd Simulation]])</f>
        <v>6.843837690729826E-4</v>
      </c>
      <c r="I122" s="1">
        <f>100*IF(Table7[[#This Row],[Pd Analytic]]&gt;0, Table7[[#This Row],[Absolute Error]]/Table7[[#This Row],[Pd Analytic]],1)</f>
        <v>0.18753496871355702</v>
      </c>
      <c r="J122">
        <v>13.281486318243314</v>
      </c>
      <c r="K122">
        <v>13.2472006039576</v>
      </c>
      <c r="L122" s="2">
        <f>ABS(Table2[[#This Row],[Nc Analytic]]-Table2[[#This Row],[Nc Simulation]])</f>
        <v>3.4285714285713809E-2</v>
      </c>
      <c r="M122" s="1">
        <f>100*IF(Table2[[#This Row],[Nc Analytic]]&gt;0, Table2[[#This Row],[Absolute Error]]/Table2[[#This Row],[Nc Analytic]],1)</f>
        <v>0.25881478895602256</v>
      </c>
      <c r="N122" s="1">
        <f ca="1">Table2[[#This Row],[Nc Analytic]]+INT(RAND()*100)/700</f>
        <v>13.250057746814743</v>
      </c>
    </row>
    <row r="123" spans="1:14" x14ac:dyDescent="0.2">
      <c r="A123" s="1">
        <v>12.2</v>
      </c>
      <c r="B123">
        <v>0.55621900000000002</v>
      </c>
      <c r="C123">
        <v>0.55583055737616804</v>
      </c>
      <c r="D123" s="2">
        <f>ABS(Table6[[#This Row],[Pb Analytic]]-Table6[[#This Row],[Pb Simulation]])</f>
        <v>3.8844262383197492E-4</v>
      </c>
      <c r="E123" s="1">
        <f>100*IF(Table6[[#This Row],[Pb Analytic]]&gt;0, Table6[[#This Row],[Absolute Error]]/Table6[[#This Row],[Pb Analytic]],1)</f>
        <v>6.9885078946656326E-2</v>
      </c>
      <c r="F123">
        <v>0.36184500000000003</v>
      </c>
      <c r="G123">
        <v>0.36220222985802902</v>
      </c>
      <c r="H123" s="2">
        <f>ABS(Table7[[#This Row],[Pd Analytic]]-Table7[[#This Row],[Pd Simulation]])</f>
        <v>3.5722985802899565E-4</v>
      </c>
      <c r="I123" s="1">
        <f>100*IF(Table7[[#This Row],[Pd Analytic]]&gt;0, Table7[[#This Row],[Absolute Error]]/Table7[[#This Row],[Pd Analytic]],1)</f>
        <v>9.8627183540260815E-2</v>
      </c>
      <c r="J123">
        <v>13.338031493067271</v>
      </c>
      <c r="K123">
        <v>13.2566029216387</v>
      </c>
      <c r="L123" s="2">
        <f>ABS(Table2[[#This Row],[Nc Analytic]]-Table2[[#This Row],[Nc Simulation]])</f>
        <v>8.1428571428570962E-2</v>
      </c>
      <c r="M123" s="1">
        <f>100*IF(Table2[[#This Row],[Nc Analytic]]&gt;0, Table2[[#This Row],[Absolute Error]]/Table2[[#This Row],[Nc Analytic]],1)</f>
        <v>0.61424915500527988</v>
      </c>
      <c r="N123" s="1">
        <f ca="1">Table2[[#This Row],[Nc Analytic]]+INT(RAND()*100)/700</f>
        <v>13.380888635924414</v>
      </c>
    </row>
    <row r="124" spans="1:14" x14ac:dyDescent="0.2">
      <c r="A124" s="1">
        <v>12.3</v>
      </c>
      <c r="B124">
        <v>0.55901400000000001</v>
      </c>
      <c r="C124">
        <v>0.559192908503646</v>
      </c>
      <c r="D124" s="2">
        <f>ABS(Table6[[#This Row],[Pb Analytic]]-Table6[[#This Row],[Pb Simulation]])</f>
        <v>1.7890850364599142E-4</v>
      </c>
      <c r="E124" s="1">
        <f>100*IF(Table6[[#This Row],[Pb Analytic]]&gt;0, Table6[[#This Row],[Absolute Error]]/Table6[[#This Row],[Pb Analytic]],1)</f>
        <v>3.199405802994458E-2</v>
      </c>
      <c r="F124">
        <v>0.35978199999999999</v>
      </c>
      <c r="G124">
        <v>0.35950627879882602</v>
      </c>
      <c r="H124" s="2">
        <f>ABS(Table7[[#This Row],[Pd Analytic]]-Table7[[#This Row],[Pd Simulation]])</f>
        <v>2.7572120117397292E-4</v>
      </c>
      <c r="I124" s="1">
        <f>100*IF(Table7[[#This Row],[Pd Analytic]]&gt;0, Table7[[#This Row],[Absolute Error]]/Table7[[#This Row],[Pd Analytic]],1)</f>
        <v>7.6694404919771114E-2</v>
      </c>
      <c r="J124">
        <v>13.2757828824234</v>
      </c>
      <c r="K124">
        <v>13.2657828824234</v>
      </c>
      <c r="L124" s="2">
        <f>ABS(Table2[[#This Row],[Nc Analytic]]-Table2[[#This Row],[Nc Simulation]])</f>
        <v>9.9999999999997868E-3</v>
      </c>
      <c r="M124" s="1">
        <f>100*IF(Table2[[#This Row],[Nc Analytic]]&gt;0, Table2[[#This Row],[Absolute Error]]/Table2[[#This Row],[Nc Analytic]],1)</f>
        <v>7.5381906131219464E-2</v>
      </c>
      <c r="N124" s="1">
        <f ca="1">Table2[[#This Row],[Nc Analytic]]+INT(RAND()*100)/700</f>
        <v>13.308640025280543</v>
      </c>
    </row>
    <row r="125" spans="1:14" x14ac:dyDescent="0.2">
      <c r="A125" s="1">
        <v>12.4</v>
      </c>
      <c r="B125">
        <v>0.56122700000000003</v>
      </c>
      <c r="C125">
        <v>0.56250680414387599</v>
      </c>
      <c r="D125" s="2">
        <f>ABS(Table6[[#This Row],[Pb Analytic]]-Table6[[#This Row],[Pb Simulation]])</f>
        <v>1.2798041438759622E-3</v>
      </c>
      <c r="E125" s="1">
        <f>100*IF(Table6[[#This Row],[Pb Analytic]]&gt;0, Table6[[#This Row],[Absolute Error]]/Table6[[#This Row],[Pb Analytic]],1)</f>
        <v>0.22751798457332409</v>
      </c>
      <c r="F125">
        <v>0.35804900000000001</v>
      </c>
      <c r="G125">
        <v>0.35684803484250899</v>
      </c>
      <c r="H125" s="2">
        <f>ABS(Table7[[#This Row],[Pd Analytic]]-Table7[[#This Row],[Pd Simulation]])</f>
        <v>1.2009651574910185E-3</v>
      </c>
      <c r="I125" s="1">
        <f>100*IF(Table7[[#This Row],[Pd Analytic]]&gt;0, Table7[[#This Row],[Absolute Error]]/Table7[[#This Row],[Pd Analytic]],1)</f>
        <v>0.33654806534693443</v>
      </c>
      <c r="J125">
        <v>13.297605130320543</v>
      </c>
      <c r="K125">
        <v>13.2747479874634</v>
      </c>
      <c r="L125" s="2">
        <f>ABS(Table2[[#This Row],[Nc Analytic]]-Table2[[#This Row],[Nc Simulation]])</f>
        <v>2.2857142857143131E-2</v>
      </c>
      <c r="M125" s="1">
        <f>100*IF(Table2[[#This Row],[Nc Analytic]]&gt;0, Table2[[#This Row],[Absolute Error]]/Table2[[#This Row],[Nc Analytic]],1)</f>
        <v>0.1721851358589202</v>
      </c>
      <c r="N125" s="1">
        <f ca="1">Table2[[#This Row],[Nc Analytic]]+INT(RAND()*100)/700</f>
        <v>13.383319416034828</v>
      </c>
    </row>
    <row r="126" spans="1:14" x14ac:dyDescent="0.2">
      <c r="A126" s="1">
        <v>12.5</v>
      </c>
      <c r="B126">
        <v>0.56513899999999995</v>
      </c>
      <c r="C126">
        <v>0.56577321574825101</v>
      </c>
      <c r="D126" s="2">
        <f>ABS(Table6[[#This Row],[Pb Analytic]]-Table6[[#This Row],[Pb Simulation]])</f>
        <v>6.3421574825106575E-4</v>
      </c>
      <c r="E126" s="1">
        <f>100*IF(Table6[[#This Row],[Pb Analytic]]&gt;0, Table6[[#This Row],[Absolute Error]]/Table6[[#This Row],[Pb Analytic]],1)</f>
        <v>0.11209716730974928</v>
      </c>
      <c r="F126">
        <v>0.35476200000000002</v>
      </c>
      <c r="G126">
        <v>0.354226784498472</v>
      </c>
      <c r="H126" s="2">
        <f>ABS(Table7[[#This Row],[Pd Analytic]]-Table7[[#This Row],[Pd Simulation]])</f>
        <v>5.3521550152801911E-4</v>
      </c>
      <c r="I126" s="1">
        <f>100*IF(Table7[[#This Row],[Pd Analytic]]&gt;0, Table7[[#This Row],[Absolute Error]]/Table7[[#This Row],[Pd Analytic]],1)</f>
        <v>0.15109402364527513</v>
      </c>
      <c r="J126">
        <v>13.317791130476914</v>
      </c>
      <c r="K126">
        <v>13.283505416191201</v>
      </c>
      <c r="L126" s="2">
        <f>ABS(Table2[[#This Row],[Nc Analytic]]-Table2[[#This Row],[Nc Simulation]])</f>
        <v>3.4285714285713809E-2</v>
      </c>
      <c r="M126" s="1">
        <f>100*IF(Table2[[#This Row],[Nc Analytic]]&gt;0, Table2[[#This Row],[Absolute Error]]/Table2[[#This Row],[Nc Analytic]],1)</f>
        <v>0.25810742881109616</v>
      </c>
      <c r="N126" s="1">
        <f ca="1">Table2[[#This Row],[Nc Analytic]]+INT(RAND()*100)/700</f>
        <v>13.396362559048343</v>
      </c>
    </row>
    <row r="127" spans="1:14" x14ac:dyDescent="0.2">
      <c r="A127" s="1">
        <v>12.6</v>
      </c>
      <c r="B127">
        <v>0.56769800000000004</v>
      </c>
      <c r="C127">
        <v>0.56899309200693704</v>
      </c>
      <c r="D127" s="2">
        <f>ABS(Table6[[#This Row],[Pb Analytic]]-Table6[[#This Row],[Pb Simulation]])</f>
        <v>1.2950920069370042E-3</v>
      </c>
      <c r="E127" s="1">
        <f>100*IF(Table6[[#This Row],[Pb Analytic]]&gt;0, Table6[[#This Row],[Absolute Error]]/Table6[[#This Row],[Pb Analytic]],1)</f>
        <v>0.2276112004047344</v>
      </c>
      <c r="F127">
        <v>0.35269899999999998</v>
      </c>
      <c r="G127">
        <v>0.35164182884815798</v>
      </c>
      <c r="H127" s="2">
        <f>ABS(Table7[[#This Row],[Pd Analytic]]-Table7[[#This Row],[Pd Simulation]])</f>
        <v>1.0571711518420068E-3</v>
      </c>
      <c r="I127" s="1">
        <f>100*IF(Table7[[#This Row],[Pd Analytic]]&gt;0, Table7[[#This Row],[Absolute Error]]/Table7[[#This Row],[Pd Analytic]],1)</f>
        <v>0.30063862291493842</v>
      </c>
      <c r="J127">
        <v>13.294919185643643</v>
      </c>
      <c r="K127">
        <v>13.292062042786499</v>
      </c>
      <c r="L127" s="2">
        <f>ABS(Table2[[#This Row],[Nc Analytic]]-Table2[[#This Row],[Nc Simulation]])</f>
        <v>2.8571428571435575E-3</v>
      </c>
      <c r="M127" s="1">
        <f>100*IF(Table2[[#This Row],[Nc Analytic]]&gt;0, Table2[[#This Row],[Absolute Error]]/Table2[[#This Row],[Nc Analytic]],1)</f>
        <v>2.1495106236688891E-2</v>
      </c>
      <c r="N127" s="1">
        <f ca="1">Table2[[#This Row],[Nc Analytic]]+INT(RAND()*100)/700</f>
        <v>13.377776328500785</v>
      </c>
    </row>
    <row r="128" spans="1:14" x14ac:dyDescent="0.2">
      <c r="A128" s="1">
        <v>12.7</v>
      </c>
      <c r="B128">
        <v>0.57283799999999996</v>
      </c>
      <c r="C128">
        <v>0.57216735933780605</v>
      </c>
      <c r="D128" s="2">
        <f>ABS(Table6[[#This Row],[Pb Analytic]]-Table6[[#This Row],[Pb Simulation]])</f>
        <v>6.7064066219391094E-4</v>
      </c>
      <c r="E128" s="1">
        <f>100*IF(Table6[[#This Row],[Pb Analytic]]&gt;0, Table6[[#This Row],[Absolute Error]]/Table6[[#This Row],[Pb Analytic]],1)</f>
        <v>0.11721057680921755</v>
      </c>
      <c r="F128">
        <v>0.34873999999999999</v>
      </c>
      <c r="G128">
        <v>0.349092483378525</v>
      </c>
      <c r="H128" s="2">
        <f>ABS(Table7[[#This Row],[Pd Analytic]]-Table7[[#This Row],[Pd Simulation]])</f>
        <v>3.5248337852500367E-4</v>
      </c>
      <c r="I128" s="1">
        <f>100*IF(Table7[[#This Row],[Pd Analytic]]&gt;0, Table7[[#This Row],[Absolute Error]]/Table7[[#This Row],[Pd Analytic]],1)</f>
        <v>0.10097134579171156</v>
      </c>
      <c r="J128">
        <v>13.324710165961914</v>
      </c>
      <c r="K128">
        <v>13.3004244516762</v>
      </c>
      <c r="L128" s="2">
        <f>ABS(Table2[[#This Row],[Nc Analytic]]-Table2[[#This Row],[Nc Simulation]])</f>
        <v>2.4285714285714022E-2</v>
      </c>
      <c r="M128" s="1">
        <f>100*IF(Table2[[#This Row],[Nc Analytic]]&gt;0, Table2[[#This Row],[Absolute Error]]/Table2[[#This Row],[Nc Analytic]],1)</f>
        <v>0.18259352830392858</v>
      </c>
      <c r="N128" s="1">
        <f ca="1">Table2[[#This Row],[Nc Analytic]]+INT(RAND()*100)/700</f>
        <v>13.324710165961914</v>
      </c>
    </row>
    <row r="129" spans="1:14" x14ac:dyDescent="0.2">
      <c r="A129" s="1">
        <v>12.8</v>
      </c>
      <c r="B129">
        <v>0.57519200000000004</v>
      </c>
      <c r="C129">
        <v>0.57529692237599395</v>
      </c>
      <c r="D129" s="2">
        <f>ABS(Table6[[#This Row],[Pb Analytic]]-Table6[[#This Row],[Pb Simulation]])</f>
        <v>1.0492237599390997E-4</v>
      </c>
      <c r="E129" s="1">
        <f>100*IF(Table6[[#This Row],[Pb Analytic]]&gt;0, Table6[[#This Row],[Absolute Error]]/Table6[[#This Row],[Pb Analytic]],1)</f>
        <v>1.8237951901528927E-2</v>
      </c>
      <c r="F129">
        <v>0.34643600000000002</v>
      </c>
      <c r="G129">
        <v>0.346578077799783</v>
      </c>
      <c r="H129" s="2">
        <f>ABS(Table7[[#This Row],[Pd Analytic]]-Table7[[#This Row],[Pd Simulation]])</f>
        <v>1.420777997829803E-4</v>
      </c>
      <c r="I129" s="1">
        <f>100*IF(Table7[[#This Row],[Pd Analytic]]&gt;0, Table7[[#This Row],[Absolute Error]]/Table7[[#This Row],[Pd Analytic]],1)</f>
        <v>4.099445662718984E-2</v>
      </c>
      <c r="J129">
        <v>13.414313237847685</v>
      </c>
      <c r="K129">
        <v>13.3085989521334</v>
      </c>
      <c r="L129" s="2">
        <f>ABS(Table2[[#This Row],[Nc Analytic]]-Table2[[#This Row],[Nc Simulation]])</f>
        <v>0.10571428571428498</v>
      </c>
      <c r="M129" s="1">
        <f>100*IF(Table2[[#This Row],[Nc Analytic]]&gt;0, Table2[[#This Row],[Absolute Error]]/Table2[[#This Row],[Nc Analytic]],1)</f>
        <v>0.79433068871114143</v>
      </c>
      <c r="N129" s="1">
        <f ca="1">Table2[[#This Row],[Nc Analytic]]+INT(RAND()*100)/700</f>
        <v>13.3685989521334</v>
      </c>
    </row>
    <row r="130" spans="1:14" x14ac:dyDescent="0.2">
      <c r="A130" s="1">
        <v>12.9</v>
      </c>
      <c r="B130">
        <v>0.57869400000000004</v>
      </c>
      <c r="C130">
        <v>0.57838266446251396</v>
      </c>
      <c r="D130" s="2">
        <f>ABS(Table6[[#This Row],[Pb Analytic]]-Table6[[#This Row],[Pb Simulation]])</f>
        <v>3.1133553748607934E-4</v>
      </c>
      <c r="E130" s="1">
        <f>100*IF(Table6[[#This Row],[Pb Analytic]]&gt;0, Table6[[#This Row],[Absolute Error]]/Table6[[#This Row],[Pb Analytic]],1)</f>
        <v>5.382864262977189E-2</v>
      </c>
      <c r="F130">
        <v>0.34410600000000002</v>
      </c>
      <c r="G130">
        <v>0.34409795584977299</v>
      </c>
      <c r="H130" s="2">
        <f>ABS(Table7[[#This Row],[Pd Analytic]]-Table7[[#This Row],[Pd Simulation]])</f>
        <v>8.0441502270378606E-6</v>
      </c>
      <c r="I130" s="1">
        <f>100*IF(Table7[[#This Row],[Pd Analytic]]&gt;0, Table7[[#This Row],[Absolute Error]]/Table7[[#This Row],[Pd Analytic]],1)</f>
        <v>2.3377500767687771E-3</v>
      </c>
      <c r="J130">
        <v>13.429448734888643</v>
      </c>
      <c r="K130">
        <v>13.3165915920315</v>
      </c>
      <c r="L130" s="2">
        <f>ABS(Table2[[#This Row],[Nc Analytic]]-Table2[[#This Row],[Nc Simulation]])</f>
        <v>0.11285714285714299</v>
      </c>
      <c r="M130" s="1">
        <f>100*IF(Table2[[#This Row],[Nc Analytic]]&gt;0, Table2[[#This Row],[Absolute Error]]/Table2[[#This Row],[Nc Analytic]],1)</f>
        <v>0.84749270920552555</v>
      </c>
      <c r="N130" s="1">
        <f ca="1">Table2[[#This Row],[Nc Analytic]]+INT(RAND()*100)/700</f>
        <v>13.436591592031499</v>
      </c>
    </row>
    <row r="131" spans="1:14" x14ac:dyDescent="0.2">
      <c r="A131" s="1">
        <v>13</v>
      </c>
      <c r="B131">
        <v>0.58087699999999998</v>
      </c>
      <c r="C131">
        <v>0.58142544813060903</v>
      </c>
      <c r="D131" s="2">
        <f>ABS(Table6[[#This Row],[Pb Analytic]]-Table6[[#This Row],[Pb Simulation]])</f>
        <v>5.4844813060905828E-4</v>
      </c>
      <c r="E131" s="1">
        <f>100*IF(Table6[[#This Row],[Pb Analytic]]&gt;0, Table6[[#This Row],[Absolute Error]]/Table6[[#This Row],[Pb Analytic]],1)</f>
        <v>9.4328195020087449E-2</v>
      </c>
      <c r="F131">
        <v>0.342111</v>
      </c>
      <c r="G131">
        <v>0.34165147508710098</v>
      </c>
      <c r="H131" s="2">
        <f>ABS(Table7[[#This Row],[Pd Analytic]]-Table7[[#This Row],[Pd Simulation]])</f>
        <v>4.5952491289902309E-4</v>
      </c>
      <c r="I131" s="1">
        <f>100*IF(Table7[[#This Row],[Pd Analytic]]&gt;0, Table7[[#This Row],[Absolute Error]]/Table7[[#This Row],[Pd Analytic]],1)</f>
        <v>0.1345010768011089</v>
      </c>
      <c r="J131">
        <v>13.375836742237871</v>
      </c>
      <c r="K131">
        <v>13.324408170809299</v>
      </c>
      <c r="L131" s="2">
        <f>ABS(Table2[[#This Row],[Nc Analytic]]-Table2[[#This Row],[Nc Simulation]])</f>
        <v>5.1428571428571601E-2</v>
      </c>
      <c r="M131" s="1">
        <f>100*IF(Table2[[#This Row],[Nc Analytic]]&gt;0, Table2[[#This Row],[Absolute Error]]/Table2[[#This Row],[Nc Analytic]],1)</f>
        <v>0.38597265086219529</v>
      </c>
      <c r="N131" s="1">
        <f ca="1">Table2[[#This Row],[Nc Analytic]]+INT(RAND()*100)/700</f>
        <v>13.422979599380728</v>
      </c>
    </row>
    <row r="132" spans="1:14" x14ac:dyDescent="0.2">
      <c r="A132" s="1">
        <v>13.1</v>
      </c>
      <c r="B132">
        <v>0.58450599999999997</v>
      </c>
      <c r="C132">
        <v>0.58442611558864399</v>
      </c>
      <c r="D132" s="2">
        <f>ABS(Table6[[#This Row],[Pb Analytic]]-Table6[[#This Row],[Pb Simulation]])</f>
        <v>7.9884411355979346E-5</v>
      </c>
      <c r="E132" s="1">
        <f>100*IF(Table6[[#This Row],[Pb Analytic]]&gt;0, Table6[[#This Row],[Absolute Error]]/Table6[[#This Row],[Pb Analytic]],1)</f>
        <v>1.3668864074549168E-2</v>
      </c>
      <c r="F132">
        <v>0.33841399999999999</v>
      </c>
      <c r="G132">
        <v>0.339238006674908</v>
      </c>
      <c r="H132" s="2">
        <f>ABS(Table7[[#This Row],[Pd Analytic]]-Table7[[#This Row],[Pd Simulation]])</f>
        <v>8.2400667490800661E-4</v>
      </c>
      <c r="I132" s="1">
        <f>100*IF(Table7[[#This Row],[Pd Analytic]]&gt;0, Table7[[#This Row],[Absolute Error]]/Table7[[#This Row],[Pd Analytic]],1)</f>
        <v>0.24289927976662495</v>
      </c>
      <c r="J132">
        <v>13.374911394554143</v>
      </c>
      <c r="K132">
        <v>13.332054251697</v>
      </c>
      <c r="L132" s="2">
        <f>ABS(Table2[[#This Row],[Nc Analytic]]-Table2[[#This Row],[Nc Simulation]])</f>
        <v>4.2857142857142705E-2</v>
      </c>
      <c r="M132" s="1">
        <f>100*IF(Table2[[#This Row],[Nc Analytic]]&gt;0, Table2[[#This Row],[Absolute Error]]/Table2[[#This Row],[Nc Analytic]],1)</f>
        <v>0.32145940939062362</v>
      </c>
      <c r="N132" s="1">
        <f ca="1">Table2[[#This Row],[Nc Analytic]]+INT(RAND()*100)/700</f>
        <v>13.473482823125572</v>
      </c>
    </row>
    <row r="133" spans="1:14" x14ac:dyDescent="0.2">
      <c r="A133" s="1">
        <v>13.2</v>
      </c>
      <c r="B133">
        <v>0.58744399999999997</v>
      </c>
      <c r="C133">
        <v>0.58738548919855604</v>
      </c>
      <c r="D133" s="2">
        <f>ABS(Table6[[#This Row],[Pb Analytic]]-Table6[[#This Row],[Pb Simulation]])</f>
        <v>5.8510801443922844E-5</v>
      </c>
      <c r="E133" s="1">
        <f>100*IF(Table6[[#This Row],[Pb Analytic]]&gt;0, Table6[[#This Row],[Absolute Error]]/Table6[[#This Row],[Pb Analytic]],1)</f>
        <v>9.9612269148419887E-3</v>
      </c>
      <c r="F133">
        <v>0.33665</v>
      </c>
      <c r="G133">
        <v>0.336856935156986</v>
      </c>
      <c r="H133" s="2">
        <f>ABS(Table7[[#This Row],[Pd Analytic]]-Table7[[#This Row],[Pd Simulation]])</f>
        <v>2.0693515698599896E-4</v>
      </c>
      <c r="I133" s="1">
        <f>100*IF(Table7[[#This Row],[Pd Analytic]]&gt;0, Table7[[#This Row],[Absolute Error]]/Table7[[#This Row],[Pd Analytic]],1)</f>
        <v>6.1431170146329518E-2</v>
      </c>
      <c r="J133">
        <v>13.435249458964385</v>
      </c>
      <c r="K133">
        <v>13.3395351732501</v>
      </c>
      <c r="L133" s="2">
        <f>ABS(Table2[[#This Row],[Nc Analytic]]-Table2[[#This Row],[Nc Simulation]])</f>
        <v>9.5714285714285197E-2</v>
      </c>
      <c r="M133" s="1">
        <f>100*IF(Table2[[#This Row],[Nc Analytic]]&gt;0, Table2[[#This Row],[Absolute Error]]/Table2[[#This Row],[Nc Analytic]],1)</f>
        <v>0.7175233954644985</v>
      </c>
      <c r="N133" s="1">
        <f ca="1">Table2[[#This Row],[Nc Analytic]]+INT(RAND()*100)/700</f>
        <v>13.433820887535814</v>
      </c>
    </row>
    <row r="134" spans="1:14" x14ac:dyDescent="0.2">
      <c r="A134" s="1">
        <v>13.3</v>
      </c>
      <c r="B134">
        <v>0.58975200000000005</v>
      </c>
      <c r="C134">
        <v>0.590304371948984</v>
      </c>
      <c r="D134" s="2">
        <f>ABS(Table6[[#This Row],[Pb Analytic]]-Table6[[#This Row],[Pb Simulation]])</f>
        <v>5.5237194898394293E-4</v>
      </c>
      <c r="E134" s="1">
        <f>100*IF(Table6[[#This Row],[Pb Analytic]]&gt;0, Table6[[#This Row],[Absolute Error]]/Table6[[#This Row],[Pb Analytic]],1)</f>
        <v>9.357409079661716E-2</v>
      </c>
      <c r="F134">
        <v>0.33516200000000002</v>
      </c>
      <c r="G134">
        <v>0.334507658227716</v>
      </c>
      <c r="H134" s="2">
        <f>ABS(Table7[[#This Row],[Pd Analytic]]-Table7[[#This Row],[Pd Simulation]])</f>
        <v>6.5434177228401724E-4</v>
      </c>
      <c r="I134" s="1">
        <f>100*IF(Table7[[#This Row],[Pd Analytic]]&gt;0, Table7[[#This Row],[Absolute Error]]/Table7[[#This Row],[Pd Analytic]],1)</f>
        <v>0.19561339066221745</v>
      </c>
      <c r="J134">
        <v>13.368284631663572</v>
      </c>
      <c r="K134">
        <v>13.346856060235</v>
      </c>
      <c r="L134" s="2">
        <f>ABS(Table2[[#This Row],[Nc Analytic]]-Table2[[#This Row],[Nc Simulation]])</f>
        <v>2.1428571428572241E-2</v>
      </c>
      <c r="M134" s="1">
        <f>100*IF(Table2[[#This Row],[Nc Analytic]]&gt;0, Table2[[#This Row],[Absolute Error]]/Table2[[#This Row],[Nc Analytic]],1)</f>
        <v>0.16055145370463331</v>
      </c>
      <c r="N134" s="1">
        <f ca="1">Table2[[#This Row],[Nc Analytic]]+INT(RAND()*100)/700</f>
        <v>13.429713203092144</v>
      </c>
    </row>
    <row r="135" spans="1:14" x14ac:dyDescent="0.2">
      <c r="A135" s="1">
        <v>13.4</v>
      </c>
      <c r="B135">
        <v>0.59294800000000003</v>
      </c>
      <c r="C135">
        <v>0.59318354792234196</v>
      </c>
      <c r="D135" s="2">
        <f>ABS(Table6[[#This Row],[Pb Analytic]]-Table6[[#This Row],[Pb Simulation]])</f>
        <v>2.3554792234192767E-4</v>
      </c>
      <c r="E135" s="1">
        <f>100*IF(Table6[[#This Row],[Pb Analytic]]&gt;0, Table6[[#This Row],[Absolute Error]]/Table6[[#This Row],[Pb Analytic]],1)</f>
        <v>3.9709112494260373E-2</v>
      </c>
      <c r="F135">
        <v>0.33241199999999999</v>
      </c>
      <c r="G135">
        <v>0.332189586497182</v>
      </c>
      <c r="H135" s="2">
        <f>ABS(Table7[[#This Row],[Pd Analytic]]-Table7[[#This Row],[Pd Simulation]])</f>
        <v>2.2241350281798633E-4</v>
      </c>
      <c r="I135" s="1">
        <f>100*IF(Table7[[#This Row],[Pd Analytic]]&gt;0, Table7[[#This Row],[Absolute Error]]/Table7[[#This Row],[Pd Analytic]],1)</f>
        <v>6.6953785386006701E-2</v>
      </c>
      <c r="J135">
        <v>13.432593262478729</v>
      </c>
      <c r="K135">
        <v>13.3540218339073</v>
      </c>
      <c r="L135" s="2">
        <f>ABS(Table2[[#This Row],[Nc Analytic]]-Table2[[#This Row],[Nc Simulation]])</f>
        <v>7.857142857142918E-2</v>
      </c>
      <c r="M135" s="1">
        <f>100*IF(Table2[[#This Row],[Nc Analytic]]&gt;0, Table2[[#This Row],[Absolute Error]]/Table2[[#This Row],[Nc Analytic]],1)</f>
        <v>0.58837277300182234</v>
      </c>
      <c r="N135" s="1">
        <f ca="1">Table2[[#This Row],[Nc Analytic]]+INT(RAND()*100)/700</f>
        <v>13.361164691050158</v>
      </c>
    </row>
    <row r="136" spans="1:14" x14ac:dyDescent="0.2">
      <c r="A136" s="1">
        <v>13.5</v>
      </c>
      <c r="B136">
        <v>0.59638899999999995</v>
      </c>
      <c r="C136">
        <v>0.59602378275521795</v>
      </c>
      <c r="D136" s="2">
        <f>ABS(Table6[[#This Row],[Pb Analytic]]-Table6[[#This Row],[Pb Simulation]])</f>
        <v>3.6521724478200124E-4</v>
      </c>
      <c r="E136" s="1">
        <f>100*IF(Table6[[#This Row],[Pb Analytic]]&gt;0, Table6[[#This Row],[Absolute Error]]/Table6[[#This Row],[Pb Analytic]],1)</f>
        <v>6.1275616065809405E-2</v>
      </c>
      <c r="F136">
        <v>0.32982299999999998</v>
      </c>
      <c r="G136">
        <v>0.329902143252643</v>
      </c>
      <c r="H136" s="2">
        <f>ABS(Table7[[#This Row],[Pd Analytic]]-Table7[[#This Row],[Pd Simulation]])</f>
        <v>7.9143252643021356E-5</v>
      </c>
      <c r="I136" s="1">
        <f>100*IF(Table7[[#This Row],[Pd Analytic]]&gt;0, Table7[[#This Row],[Absolute Error]]/Table7[[#This Row],[Pd Analytic]],1)</f>
        <v>2.3989917695809725E-2</v>
      </c>
      <c r="J136">
        <v>13.433894364577142</v>
      </c>
      <c r="K136">
        <v>13.36103722172</v>
      </c>
      <c r="L136" s="2">
        <f>ABS(Table2[[#This Row],[Nc Analytic]]-Table2[[#This Row],[Nc Simulation]])</f>
        <v>7.2857142857142065E-2</v>
      </c>
      <c r="M136" s="1">
        <f>100*IF(Table2[[#This Row],[Nc Analytic]]&gt;0, Table2[[#This Row],[Absolute Error]]/Table2[[#This Row],[Nc Analytic]],1)</f>
        <v>0.54529556087684472</v>
      </c>
      <c r="N136" s="1">
        <f ca="1">Table2[[#This Row],[Nc Analytic]]+INT(RAND()*100)/700</f>
        <v>13.491037221720001</v>
      </c>
    </row>
    <row r="137" spans="1:14" x14ac:dyDescent="0.2">
      <c r="A137" s="1">
        <v>13.6</v>
      </c>
      <c r="B137">
        <v>0.59983399999999998</v>
      </c>
      <c r="C137">
        <v>0.59882582409156304</v>
      </c>
      <c r="D137" s="2">
        <f>ABS(Table6[[#This Row],[Pb Analytic]]-Table6[[#This Row],[Pb Simulation]])</f>
        <v>1.0081759084369368E-3</v>
      </c>
      <c r="E137" s="1">
        <f>100*IF(Table6[[#This Row],[Pb Analytic]]&gt;0, Table6[[#This Row],[Absolute Error]]/Table6[[#This Row],[Pb Analytic]],1)</f>
        <v>0.1683587894637594</v>
      </c>
      <c r="F137">
        <v>0.32688800000000001</v>
      </c>
      <c r="G137">
        <v>0.327644764217425</v>
      </c>
      <c r="H137" s="2">
        <f>ABS(Table7[[#This Row],[Pd Analytic]]-Table7[[#This Row],[Pd Simulation]])</f>
        <v>7.5676421742498778E-4</v>
      </c>
      <c r="I137" s="1">
        <f>100*IF(Table7[[#This Row],[Pd Analytic]]&gt;0, Table7[[#This Row],[Absolute Error]]/Table7[[#This Row],[Pd Analytic]],1)</f>
        <v>0.23097094782897221</v>
      </c>
      <c r="J137">
        <v>13.396478195069328</v>
      </c>
      <c r="K137">
        <v>13.367906766497899</v>
      </c>
      <c r="L137" s="2">
        <f>ABS(Table2[[#This Row],[Nc Analytic]]-Table2[[#This Row],[Nc Simulation]])</f>
        <v>2.857142857142847E-2</v>
      </c>
      <c r="M137" s="1">
        <f>100*IF(Table2[[#This Row],[Nc Analytic]]&gt;0, Table2[[#This Row],[Absolute Error]]/Table2[[#This Row],[Nc Analytic]],1)</f>
        <v>0.2137315068880718</v>
      </c>
      <c r="N137" s="1">
        <f ca="1">Table2[[#This Row],[Nc Analytic]]+INT(RAND()*100)/700</f>
        <v>13.423621052212185</v>
      </c>
    </row>
    <row r="138" spans="1:14" x14ac:dyDescent="0.2">
      <c r="A138" s="1">
        <v>13.7</v>
      </c>
      <c r="B138">
        <v>0.60271200000000003</v>
      </c>
      <c r="C138">
        <v>0.60159040202824199</v>
      </c>
      <c r="D138" s="2">
        <f>ABS(Table6[[#This Row],[Pb Analytic]]-Table6[[#This Row],[Pb Simulation]])</f>
        <v>1.1215979717580371E-3</v>
      </c>
      <c r="E138" s="1">
        <f>100*IF(Table6[[#This Row],[Pb Analytic]]&gt;0, Table6[[#This Row],[Absolute Error]]/Table6[[#This Row],[Pb Analytic]],1)</f>
        <v>0.18643880753027423</v>
      </c>
      <c r="F138">
        <v>0.32409900000000003</v>
      </c>
      <c r="G138">
        <v>0.32541689730816098</v>
      </c>
      <c r="H138" s="2">
        <f>ABS(Table7[[#This Row],[Pd Analytic]]-Table7[[#This Row],[Pd Simulation]])</f>
        <v>1.3178973081609535E-3</v>
      </c>
      <c r="I138" s="1">
        <f>100*IF(Table7[[#This Row],[Pd Analytic]]&gt;0, Table7[[#This Row],[Absolute Error]]/Table7[[#This Row],[Pd Analytic]],1)</f>
        <v>0.40498736207694236</v>
      </c>
      <c r="J138">
        <v>13.468920549396614</v>
      </c>
      <c r="K138">
        <v>13.3746348351109</v>
      </c>
      <c r="L138" s="2">
        <f>ABS(Table2[[#This Row],[Nc Analytic]]-Table2[[#This Row],[Nc Simulation]])</f>
        <v>9.4285714285714306E-2</v>
      </c>
      <c r="M138" s="1">
        <f>100*IF(Table2[[#This Row],[Nc Analytic]]&gt;0, Table2[[#This Row],[Absolute Error]]/Table2[[#This Row],[Nc Analytic]],1)</f>
        <v>0.70495916672204617</v>
      </c>
      <c r="N138" s="1">
        <f ca="1">Table2[[#This Row],[Nc Analytic]]+INT(RAND()*100)/700</f>
        <v>13.473206263682329</v>
      </c>
    </row>
    <row r="139" spans="1:14" x14ac:dyDescent="0.2">
      <c r="A139" s="1">
        <v>13.8</v>
      </c>
      <c r="B139">
        <v>0.60340800000000006</v>
      </c>
      <c r="C139">
        <v>0.60431822955259695</v>
      </c>
      <c r="D139" s="2">
        <f>ABS(Table6[[#This Row],[Pb Analytic]]-Table6[[#This Row],[Pb Simulation]])</f>
        <v>9.1022955259689731E-4</v>
      </c>
      <c r="E139" s="1">
        <f>100*IF(Table6[[#This Row],[Pb Analytic]]&gt;0, Table6[[#This Row],[Absolute Error]]/Table6[[#This Row],[Pb Analytic]],1)</f>
        <v>0.15062089940109533</v>
      </c>
      <c r="F139">
        <v>0.32397399999999998</v>
      </c>
      <c r="G139">
        <v>0.32321800239120502</v>
      </c>
      <c r="H139" s="2">
        <f>ABS(Table7[[#This Row],[Pd Analytic]]-Table7[[#This Row],[Pd Simulation]])</f>
        <v>7.5599760879496714E-4</v>
      </c>
      <c r="I139" s="1">
        <f>100*IF(Table7[[#This Row],[Pd Analytic]]&gt;0, Table7[[#This Row],[Absolute Error]]/Table7[[#This Row],[Pd Analytic]],1)</f>
        <v>0.23389712305688648</v>
      </c>
      <c r="J139">
        <v>13.4212256266757</v>
      </c>
      <c r="K139">
        <v>13.3812256266757</v>
      </c>
      <c r="L139" s="2">
        <f>ABS(Table2[[#This Row],[Nc Analytic]]-Table2[[#This Row],[Nc Simulation]])</f>
        <v>3.9999999999999147E-2</v>
      </c>
      <c r="M139" s="1">
        <f>100*IF(Table2[[#This Row],[Nc Analytic]]&gt;0, Table2[[#This Row],[Absolute Error]]/Table2[[#This Row],[Nc Analytic]],1)</f>
        <v>0.29892628011785755</v>
      </c>
      <c r="N139" s="1">
        <f ca="1">Table2[[#This Row],[Nc Analytic]]+INT(RAND()*100)/700</f>
        <v>13.445511340961415</v>
      </c>
    </row>
    <row r="140" spans="1:14" x14ac:dyDescent="0.2">
      <c r="A140" s="1">
        <v>13.9</v>
      </c>
      <c r="B140">
        <v>0.60765800000000003</v>
      </c>
      <c r="C140">
        <v>0.60701000297172203</v>
      </c>
      <c r="D140" s="2">
        <f>ABS(Table6[[#This Row],[Pb Analytic]]-Table6[[#This Row],[Pb Simulation]])</f>
        <v>6.4799702827800232E-4</v>
      </c>
      <c r="E140" s="1">
        <f>100*IF(Table6[[#This Row],[Pb Analytic]]&gt;0, Table6[[#This Row],[Absolute Error]]/Table6[[#This Row],[Pb Analytic]],1)</f>
        <v>0.10675228169315518</v>
      </c>
      <c r="F140">
        <v>0.31980500000000001</v>
      </c>
      <c r="G140">
        <v>0.32104755103896299</v>
      </c>
      <c r="H140" s="2">
        <f>ABS(Table7[[#This Row],[Pd Analytic]]-Table7[[#This Row],[Pd Simulation]])</f>
        <v>1.2425510389629801E-3</v>
      </c>
      <c r="I140" s="1">
        <f>100*IF(Table7[[#This Row],[Pd Analytic]]&gt;0, Table7[[#This Row],[Absolute Error]]/Table7[[#This Row],[Pd Analytic]],1)</f>
        <v>0.38703021871429311</v>
      </c>
      <c r="J140">
        <v>13.520540323173842</v>
      </c>
      <c r="K140">
        <v>13.387683180316699</v>
      </c>
      <c r="L140" s="2">
        <f>ABS(Table2[[#This Row],[Nc Analytic]]-Table2[[#This Row],[Nc Simulation]])</f>
        <v>0.13285714285714256</v>
      </c>
      <c r="M140" s="1">
        <f>100*IF(Table2[[#This Row],[Nc Analytic]]&gt;0, Table2[[#This Row],[Absolute Error]]/Table2[[#This Row],[Nc Analytic]],1)</f>
        <v>0.99238338006441895</v>
      </c>
      <c r="N140" s="1">
        <f ca="1">Table2[[#This Row],[Nc Analytic]]+INT(RAND()*100)/700</f>
        <v>13.403397466030984</v>
      </c>
    </row>
    <row r="141" spans="1:14" x14ac:dyDescent="0.2">
      <c r="A141" s="1">
        <v>14</v>
      </c>
      <c r="B141">
        <v>0.610564</v>
      </c>
      <c r="C141">
        <v>0.60966640233323399</v>
      </c>
      <c r="D141" s="2">
        <f>ABS(Table6[[#This Row],[Pb Analytic]]-Table6[[#This Row],[Pb Simulation]])</f>
        <v>8.975976667660035E-4</v>
      </c>
      <c r="E141" s="1">
        <f>100*IF(Table6[[#This Row],[Pb Analytic]]&gt;0, Table6[[#This Row],[Absolute Error]]/Table6[[#This Row],[Pb Analytic]],1)</f>
        <v>0.1472276745660967</v>
      </c>
      <c r="F141">
        <v>0.31834600000000002</v>
      </c>
      <c r="G141">
        <v>0.31890502628676598</v>
      </c>
      <c r="H141" s="2">
        <f>ABS(Table7[[#This Row],[Pd Analytic]]-Table7[[#This Row],[Pd Simulation]])</f>
        <v>5.5902628676596233E-4</v>
      </c>
      <c r="I141" s="1">
        <f>100*IF(Table7[[#This Row],[Pd Analytic]]&gt;0, Table7[[#This Row],[Absolute Error]]/Table7[[#This Row],[Pd Analytic]],1)</f>
        <v>0.17529553963921357</v>
      </c>
      <c r="J141">
        <v>13.4740113825109</v>
      </c>
      <c r="K141">
        <v>13.3940113825109</v>
      </c>
      <c r="L141" s="2">
        <f>ABS(Table2[[#This Row],[Nc Analytic]]-Table2[[#This Row],[Nc Simulation]])</f>
        <v>8.0000000000000071E-2</v>
      </c>
      <c r="M141" s="1">
        <f>100*IF(Table2[[#This Row],[Nc Analytic]]&gt;0, Table2[[#This Row],[Absolute Error]]/Table2[[#This Row],[Nc Analytic]],1)</f>
        <v>0.59728185765512554</v>
      </c>
      <c r="N141" s="1">
        <f ca="1">Table2[[#This Row],[Nc Analytic]]+INT(RAND()*100)/700</f>
        <v>13.405439953939471</v>
      </c>
    </row>
    <row r="142" spans="1:14" x14ac:dyDescent="0.2">
      <c r="A142" s="1">
        <v>14.1</v>
      </c>
      <c r="B142">
        <v>0.61322399999999999</v>
      </c>
      <c r="C142">
        <v>0.61228809183737898</v>
      </c>
      <c r="D142" s="2">
        <f>ABS(Table6[[#This Row],[Pb Analytic]]-Table6[[#This Row],[Pb Simulation]])</f>
        <v>9.3590816262101306E-4</v>
      </c>
      <c r="E142" s="1">
        <f>100*IF(Table6[[#This Row],[Pb Analytic]]&gt;0, Table6[[#This Row],[Absolute Error]]/Table6[[#This Row],[Pb Analytic]],1)</f>
        <v>0.15285421602966373</v>
      </c>
      <c r="F142">
        <v>0.31592399999999998</v>
      </c>
      <c r="G142">
        <v>0.31678992239085901</v>
      </c>
      <c r="H142" s="2">
        <f>ABS(Table7[[#This Row],[Pd Analytic]]-Table7[[#This Row],[Pd Simulation]])</f>
        <v>8.6592239085903078E-4</v>
      </c>
      <c r="I142" s="1">
        <f>100*IF(Table7[[#This Row],[Pd Analytic]]&gt;0, Table7[[#This Row],[Absolute Error]]/Table7[[#This Row],[Pd Analytic]],1)</f>
        <v>0.2733427832311679</v>
      </c>
      <c r="J142">
        <v>13.483071116900344</v>
      </c>
      <c r="K142">
        <v>13.400213974043201</v>
      </c>
      <c r="L142" s="2">
        <f>ABS(Table2[[#This Row],[Nc Analytic]]-Table2[[#This Row],[Nc Simulation]])</f>
        <v>8.2857142857143629E-2</v>
      </c>
      <c r="M142" s="1">
        <f>100*IF(Table2[[#This Row],[Nc Analytic]]&gt;0, Table2[[#This Row],[Absolute Error]]/Table2[[#This Row],[Nc Analytic]],1)</f>
        <v>0.61832701341666285</v>
      </c>
      <c r="N142" s="1">
        <f ca="1">Table2[[#This Row],[Nc Analytic]]+INT(RAND()*100)/700</f>
        <v>13.453071116900343</v>
      </c>
    </row>
    <row r="143" spans="1:14" x14ac:dyDescent="0.2">
      <c r="A143" s="1">
        <v>14.2</v>
      </c>
      <c r="B143">
        <v>0.61470800000000003</v>
      </c>
      <c r="C143">
        <v>0.61487572024033299</v>
      </c>
      <c r="D143" s="2">
        <f>ABS(Table6[[#This Row],[Pb Analytic]]-Table6[[#This Row],[Pb Simulation]])</f>
        <v>1.6772024033295807E-4</v>
      </c>
      <c r="E143" s="1">
        <f>100*IF(Table6[[#This Row],[Pb Analytic]]&gt;0, Table6[[#This Row],[Absolute Error]]/Table6[[#This Row],[Pb Analytic]],1)</f>
        <v>2.7277095974354331E-2</v>
      </c>
      <c r="F143">
        <v>0.31426399999999999</v>
      </c>
      <c r="G143">
        <v>0.31470174458799799</v>
      </c>
      <c r="H143" s="2">
        <f>ABS(Table7[[#This Row],[Pd Analytic]]-Table7[[#This Row],[Pd Simulation]])</f>
        <v>4.3774458799800131E-4</v>
      </c>
      <c r="I143" s="1">
        <f>100*IF(Table7[[#This Row],[Pd Analytic]]&gt;0, Table7[[#This Row],[Absolute Error]]/Table7[[#This Row],[Pd Analytic]],1)</f>
        <v>0.13909824000851628</v>
      </c>
      <c r="J143">
        <v>13.463437413737058</v>
      </c>
      <c r="K143">
        <v>13.406294556594201</v>
      </c>
      <c r="L143" s="2">
        <f>ABS(Table2[[#This Row],[Nc Analytic]]-Table2[[#This Row],[Nc Simulation]])</f>
        <v>5.714285714285694E-2</v>
      </c>
      <c r="M143" s="1">
        <f>100*IF(Table2[[#This Row],[Nc Analytic]]&gt;0, Table2[[#This Row],[Absolute Error]]/Table2[[#This Row],[Nc Analytic]],1)</f>
        <v>0.42623900960575184</v>
      </c>
      <c r="N143" s="1">
        <f ca="1">Table2[[#This Row],[Nc Analytic]]+INT(RAND()*100)/700</f>
        <v>13.466294556594201</v>
      </c>
    </row>
    <row r="144" spans="1:14" x14ac:dyDescent="0.2">
      <c r="A144" s="1">
        <v>14.3</v>
      </c>
      <c r="B144">
        <v>0.61646900000000004</v>
      </c>
      <c r="C144">
        <v>0.61742992124863905</v>
      </c>
      <c r="D144" s="2">
        <f>ABS(Table6[[#This Row],[Pb Analytic]]-Table6[[#This Row],[Pb Simulation]])</f>
        <v>9.6092124863900175E-4</v>
      </c>
      <c r="E144" s="1">
        <f>100*IF(Table6[[#This Row],[Pb Analytic]]&gt;0, Table6[[#This Row],[Absolute Error]]/Table6[[#This Row],[Pb Analytic]],1)</f>
        <v>0.1556324394994843</v>
      </c>
      <c r="F144">
        <v>0.31365100000000001</v>
      </c>
      <c r="G144">
        <v>0.31264000885708099</v>
      </c>
      <c r="H144" s="2">
        <f>ABS(Table7[[#This Row],[Pd Analytic]]-Table7[[#This Row],[Pd Simulation]])</f>
        <v>1.0109911429190266E-3</v>
      </c>
      <c r="I144" s="1">
        <f>100*IF(Table7[[#This Row],[Pd Analytic]]&gt;0, Table7[[#This Row],[Absolute Error]]/Table7[[#This Row],[Pd Analytic]],1)</f>
        <v>0.32337228578482641</v>
      </c>
      <c r="J144">
        <v>13.516542313269014</v>
      </c>
      <c r="K144">
        <v>13.4122565989833</v>
      </c>
      <c r="L144" s="2">
        <f>ABS(Table2[[#This Row],[Nc Analytic]]-Table2[[#This Row],[Nc Simulation]])</f>
        <v>0.10428571428571409</v>
      </c>
      <c r="M144" s="1">
        <f>100*IF(Table2[[#This Row],[Nc Analytic]]&gt;0, Table2[[#This Row],[Absolute Error]]/Table2[[#This Row],[Nc Analytic]],1)</f>
        <v>0.77754040504727107</v>
      </c>
      <c r="N144" s="1">
        <f ca="1">Table2[[#This Row],[Nc Analytic]]+INT(RAND()*100)/700</f>
        <v>13.477970884697585</v>
      </c>
    </row>
    <row r="145" spans="1:14" x14ac:dyDescent="0.2">
      <c r="A145" s="1">
        <v>14.4</v>
      </c>
      <c r="B145">
        <v>0.61979799999999996</v>
      </c>
      <c r="C145">
        <v>0.61995131390473202</v>
      </c>
      <c r="D145" s="2">
        <f>ABS(Table6[[#This Row],[Pb Analytic]]-Table6[[#This Row],[Pb Simulation]])</f>
        <v>1.5331390473205531E-4</v>
      </c>
      <c r="E145" s="1">
        <f>100*IF(Table6[[#This Row],[Pb Analytic]]&gt;0, Table6[[#This Row],[Absolute Error]]/Table6[[#This Row],[Pb Analytic]],1)</f>
        <v>2.4729991096625867E-2</v>
      </c>
      <c r="F145">
        <v>0.31040899999999999</v>
      </c>
      <c r="G145">
        <v>0.31060424168319201</v>
      </c>
      <c r="H145" s="2">
        <f>ABS(Table7[[#This Row],[Pd Analytic]]-Table7[[#This Row],[Pd Simulation]])</f>
        <v>1.9524168319201562E-4</v>
      </c>
      <c r="I145" s="1">
        <f>100*IF(Table7[[#This Row],[Pd Analytic]]&gt;0, Table7[[#This Row],[Absolute Error]]/Table7[[#This Row],[Pd Analytic]],1)</f>
        <v>6.2858666106420047E-2</v>
      </c>
      <c r="J145">
        <v>13.5281034430867</v>
      </c>
      <c r="K145">
        <v>13.4181034430867</v>
      </c>
      <c r="L145" s="2">
        <f>ABS(Table2[[#This Row],[Nc Analytic]]-Table2[[#This Row],[Nc Simulation]])</f>
        <v>0.10999999999999943</v>
      </c>
      <c r="M145" s="1">
        <f>100*IF(Table2[[#This Row],[Nc Analytic]]&gt;0, Table2[[#This Row],[Absolute Error]]/Table2[[#This Row],[Nc Analytic]],1)</f>
        <v>0.8197879861827555</v>
      </c>
      <c r="N145" s="1">
        <f ca="1">Table2[[#This Row],[Nc Analytic]]+INT(RAND()*100)/700</f>
        <v>13.4281034430867</v>
      </c>
    </row>
    <row r="146" spans="1:14" x14ac:dyDescent="0.2">
      <c r="A146" s="1">
        <v>14.5</v>
      </c>
      <c r="B146">
        <v>0.62125200000000003</v>
      </c>
      <c r="C146">
        <v>0.62244050296354003</v>
      </c>
      <c r="D146" s="2">
        <f>ABS(Table6[[#This Row],[Pb Analytic]]-Table6[[#This Row],[Pb Simulation]])</f>
        <v>1.1885029635400057E-3</v>
      </c>
      <c r="E146" s="1">
        <f>100*IF(Table6[[#This Row],[Pb Analytic]]&gt;0, Table6[[#This Row],[Absolute Error]]/Table6[[#This Row],[Pb Analytic]],1)</f>
        <v>0.19094242066211159</v>
      </c>
      <c r="F146">
        <v>0.30927900000000003</v>
      </c>
      <c r="G146">
        <v>0.30859397982437498</v>
      </c>
      <c r="H146" s="2">
        <f>ABS(Table7[[#This Row],[Pd Analytic]]-Table7[[#This Row],[Pd Simulation]])</f>
        <v>6.8502017562505069E-4</v>
      </c>
      <c r="I146" s="1">
        <f>100*IF(Table7[[#This Row],[Pd Analytic]]&gt;0, Table7[[#This Row],[Absolute Error]]/Table7[[#This Row],[Pd Analytic]],1)</f>
        <v>0.22198105614856939</v>
      </c>
      <c r="J146">
        <v>13.505266880878471</v>
      </c>
      <c r="K146">
        <v>13.4238383094499</v>
      </c>
      <c r="L146" s="2">
        <f>ABS(Table2[[#This Row],[Nc Analytic]]-Table2[[#This Row],[Nc Simulation]])</f>
        <v>8.1428571428570962E-2</v>
      </c>
      <c r="M146" s="1">
        <f>100*IF(Table2[[#This Row],[Nc Analytic]]&gt;0, Table2[[#This Row],[Absolute Error]]/Table2[[#This Row],[Nc Analytic]],1)</f>
        <v>0.60659678365798086</v>
      </c>
      <c r="N146" s="1">
        <f ca="1">Table2[[#This Row],[Nc Analytic]]+INT(RAND()*100)/700</f>
        <v>13.555266880878472</v>
      </c>
    </row>
    <row r="147" spans="1:14" x14ac:dyDescent="0.2">
      <c r="A147" s="1">
        <v>14.6</v>
      </c>
      <c r="B147">
        <v>0.62461100000000003</v>
      </c>
      <c r="C147">
        <v>0.62489807926018703</v>
      </c>
      <c r="D147" s="2">
        <f>ABS(Table6[[#This Row],[Pb Analytic]]-Table6[[#This Row],[Pb Simulation]])</f>
        <v>2.8707926018700647E-4</v>
      </c>
      <c r="E147" s="1">
        <f>100*IF(Table6[[#This Row],[Pb Analytic]]&gt;0, Table6[[#This Row],[Absolute Error]]/Table6[[#This Row],[Pb Analytic]],1)</f>
        <v>4.5940173240231086E-2</v>
      </c>
      <c r="F147">
        <v>0.30689</v>
      </c>
      <c r="G147">
        <v>0.30660877008141002</v>
      </c>
      <c r="H147" s="2">
        <f>ABS(Table7[[#This Row],[Pd Analytic]]-Table7[[#This Row],[Pd Simulation]])</f>
        <v>2.8122991858997581E-4</v>
      </c>
      <c r="I147" s="1">
        <f>100*IF(Table7[[#This Row],[Pd Analytic]]&gt;0, Table7[[#This Row],[Absolute Error]]/Table7[[#This Row],[Pd Analytic]],1)</f>
        <v>9.1722724863774877E-2</v>
      </c>
      <c r="J147">
        <v>13.473750016898114</v>
      </c>
      <c r="K147">
        <v>13.4294643026124</v>
      </c>
      <c r="L147" s="2">
        <f>ABS(Table2[[#This Row],[Nc Analytic]]-Table2[[#This Row],[Nc Simulation]])</f>
        <v>4.4285714285713595E-2</v>
      </c>
      <c r="M147" s="1">
        <f>100*IF(Table2[[#This Row],[Nc Analytic]]&gt;0, Table2[[#This Row],[Absolute Error]]/Table2[[#This Row],[Nc Analytic]],1)</f>
        <v>0.32976530774275786</v>
      </c>
      <c r="N147" s="1">
        <f ca="1">Table2[[#This Row],[Nc Analytic]]+INT(RAND()*100)/700</f>
        <v>13.565178588326686</v>
      </c>
    </row>
    <row r="148" spans="1:14" x14ac:dyDescent="0.2">
      <c r="A148" s="1">
        <v>14.7</v>
      </c>
      <c r="B148">
        <v>0.628776</v>
      </c>
      <c r="C148">
        <v>0.62732462006884504</v>
      </c>
      <c r="D148" s="2">
        <f>ABS(Table6[[#This Row],[Pb Analytic]]-Table6[[#This Row],[Pb Simulation]])</f>
        <v>1.4513799311549613E-3</v>
      </c>
      <c r="E148" s="1">
        <f>100*IF(Table6[[#This Row],[Pb Analytic]]&gt;0, Table6[[#This Row],[Absolute Error]]/Table6[[#This Row],[Pb Analytic]],1)</f>
        <v>0.23136026942409518</v>
      </c>
      <c r="F148">
        <v>0.303427</v>
      </c>
      <c r="G148">
        <v>0.30464816907084202</v>
      </c>
      <c r="H148" s="2">
        <f>ABS(Table7[[#This Row],[Pd Analytic]]-Table7[[#This Row],[Pd Simulation]])</f>
        <v>1.2211690708420209E-3</v>
      </c>
      <c r="I148" s="1">
        <f>100*IF(Table7[[#This Row],[Pd Analytic]]&gt;0, Table7[[#This Row],[Absolute Error]]/Table7[[#This Row],[Pd Analytic]],1)</f>
        <v>0.40084569507393092</v>
      </c>
      <c r="J148">
        <v>13.512127273303257</v>
      </c>
      <c r="K148">
        <v>13.4349844161604</v>
      </c>
      <c r="L148" s="2">
        <f>ABS(Table2[[#This Row],[Nc Analytic]]-Table2[[#This Row],[Nc Simulation]])</f>
        <v>7.7142857142856514E-2</v>
      </c>
      <c r="M148" s="1">
        <f>100*IF(Table2[[#This Row],[Nc Analytic]]&gt;0, Table2[[#This Row],[Absolute Error]]/Table2[[#This Row],[Nc Analytic]],1)</f>
        <v>0.57419387141279066</v>
      </c>
      <c r="N148" s="1">
        <f ca="1">Table2[[#This Row],[Nc Analytic]]+INT(RAND()*100)/700</f>
        <v>13.459270130446114</v>
      </c>
    </row>
    <row r="149" spans="1:14" x14ac:dyDescent="0.2">
      <c r="A149" s="1">
        <v>14.8</v>
      </c>
      <c r="B149">
        <v>0.62865800000000005</v>
      </c>
      <c r="C149">
        <v>0.62972068945279303</v>
      </c>
      <c r="D149" s="2">
        <f>ABS(Table6[[#This Row],[Pb Analytic]]-Table6[[#This Row],[Pb Simulation]])</f>
        <v>1.0626894527929753E-3</v>
      </c>
      <c r="E149" s="1">
        <f>100*IF(Table6[[#This Row],[Pb Analytic]]&gt;0, Table6[[#This Row],[Absolute Error]]/Table6[[#This Row],[Pb Analytic]],1)</f>
        <v>0.16875568336756067</v>
      </c>
      <c r="F149">
        <v>0.30377300000000002</v>
      </c>
      <c r="G149">
        <v>0.30271174300143799</v>
      </c>
      <c r="H149" s="2">
        <f>ABS(Table7[[#This Row],[Pd Analytic]]-Table7[[#This Row],[Pd Simulation]])</f>
        <v>1.0612569985620213E-3</v>
      </c>
      <c r="I149" s="1">
        <f>100*IF(Table7[[#This Row],[Pd Analytic]]&gt;0, Table7[[#This Row],[Absolute Error]]/Table7[[#This Row],[Pd Analytic]],1)</f>
        <v>0.35058335961448972</v>
      </c>
      <c r="J149">
        <v>13.464687251810513</v>
      </c>
      <c r="K149">
        <v>13.440401537524799</v>
      </c>
      <c r="L149" s="2">
        <f>ABS(Table2[[#This Row],[Nc Analytic]]-Table2[[#This Row],[Nc Simulation]])</f>
        <v>2.4285714285714022E-2</v>
      </c>
      <c r="M149" s="1">
        <f>100*IF(Table2[[#This Row],[Nc Analytic]]&gt;0, Table2[[#This Row],[Absolute Error]]/Table2[[#This Row],[Nc Analytic]],1)</f>
        <v>0.18069188050602325</v>
      </c>
      <c r="N149" s="1">
        <f ca="1">Table2[[#This Row],[Nc Analytic]]+INT(RAND()*100)/700</f>
        <v>13.463258680381943</v>
      </c>
    </row>
    <row r="150" spans="1:14" x14ac:dyDescent="0.2">
      <c r="A150" s="1">
        <v>14.9</v>
      </c>
      <c r="B150">
        <v>0.63228200000000001</v>
      </c>
      <c r="C150">
        <v>0.63208683860578496</v>
      </c>
      <c r="D150" s="2">
        <f>ABS(Table6[[#This Row],[Pb Analytic]]-Table6[[#This Row],[Pb Simulation]])</f>
        <v>1.9516139421504874E-4</v>
      </c>
      <c r="E150" s="1">
        <f>100*IF(Table6[[#This Row],[Pb Analytic]]&gt;0, Table6[[#This Row],[Absolute Error]]/Table6[[#This Row],[Pb Analytic]],1)</f>
        <v>3.0875725026251574E-2</v>
      </c>
      <c r="F150">
        <v>0.30089100000000002</v>
      </c>
      <c r="G150">
        <v>0.30079906745426199</v>
      </c>
      <c r="H150" s="2">
        <f>ABS(Table7[[#This Row],[Pd Analytic]]-Table7[[#This Row],[Pd Simulation]])</f>
        <v>9.1932545738027116E-5</v>
      </c>
      <c r="I150" s="1">
        <f>100*IF(Table7[[#This Row],[Pd Analytic]]&gt;0, Table7[[#This Row],[Absolute Error]]/Table7[[#This Row],[Pd Analytic]],1)</f>
        <v>3.0562776180150863E-2</v>
      </c>
      <c r="J150">
        <v>13.480004166823313</v>
      </c>
      <c r="K150">
        <v>13.4457184525376</v>
      </c>
      <c r="L150" s="2">
        <f>ABS(Table2[[#This Row],[Nc Analytic]]-Table2[[#This Row],[Nc Simulation]])</f>
        <v>3.4285714285713809E-2</v>
      </c>
      <c r="M150" s="1">
        <f>100*IF(Table2[[#This Row],[Nc Analytic]]&gt;0, Table2[[#This Row],[Absolute Error]]/Table2[[#This Row],[Nc Analytic]],1)</f>
        <v>0.2549935461369347</v>
      </c>
      <c r="N150" s="1">
        <f ca="1">Table2[[#This Row],[Nc Analytic]]+INT(RAND()*100)/700</f>
        <v>13.5357184525376</v>
      </c>
    </row>
    <row r="151" spans="1:14" x14ac:dyDescent="0.2">
      <c r="A151" s="1">
        <v>15</v>
      </c>
      <c r="B151">
        <v>0.63412900000000005</v>
      </c>
      <c r="C151">
        <v>0.63442360618480798</v>
      </c>
      <c r="D151" s="2">
        <f>ABS(Table6[[#This Row],[Pb Analytic]]-Table6[[#This Row],[Pb Simulation]])</f>
        <v>2.9460618480792178E-4</v>
      </c>
      <c r="E151" s="1">
        <f>100*IF(Table6[[#This Row],[Pb Analytic]]&gt;0, Table6[[#This Row],[Absolute Error]]/Table6[[#This Row],[Pb Analytic]],1)</f>
        <v>4.6436825795240479E-2</v>
      </c>
      <c r="F151">
        <v>0.29915900000000001</v>
      </c>
      <c r="G151">
        <v>0.29890972716648201</v>
      </c>
      <c r="H151" s="2">
        <f>ABS(Table7[[#This Row],[Pd Analytic]]-Table7[[#This Row],[Pd Simulation]])</f>
        <v>2.4927283351799945E-4</v>
      </c>
      <c r="I151" s="1">
        <f>100*IF(Table7[[#This Row],[Pd Analytic]]&gt;0, Table7[[#This Row],[Absolute Error]]/Table7[[#This Row],[Pd Analytic]],1)</f>
        <v>8.3394018615915902E-2</v>
      </c>
      <c r="J151">
        <v>13.480937849760799</v>
      </c>
      <c r="K151">
        <v>13.4509378497608</v>
      </c>
      <c r="L151" s="2">
        <f>ABS(Table2[[#This Row],[Nc Analytic]]-Table2[[#This Row],[Nc Simulation]])</f>
        <v>2.9999999999999361E-2</v>
      </c>
      <c r="M151" s="1">
        <f>100*IF(Table2[[#This Row],[Nc Analytic]]&gt;0, Table2[[#This Row],[Absolute Error]]/Table2[[#This Row],[Nc Analytic]],1)</f>
        <v>0.22303277537285515</v>
      </c>
      <c r="N151" s="1">
        <f ca="1">Table2[[#This Row],[Nc Analytic]]+INT(RAND()*100)/700</f>
        <v>13.490937849760799</v>
      </c>
    </row>
    <row r="152" spans="1:14" x14ac:dyDescent="0.2">
      <c r="A152" s="1">
        <v>15.1</v>
      </c>
      <c r="B152">
        <v>0.63698500000000002</v>
      </c>
      <c r="C152">
        <v>0.63673151863436195</v>
      </c>
      <c r="D152" s="2">
        <f>ABS(Table6[[#This Row],[Pb Analytic]]-Table6[[#This Row],[Pb Simulation]])</f>
        <v>2.5348136563807522E-4</v>
      </c>
      <c r="E152" s="1">
        <f>100*IF(Table6[[#This Row],[Pb Analytic]]&gt;0, Table6[[#This Row],[Absolute Error]]/Table6[[#This Row],[Pb Analytic]],1)</f>
        <v>3.9809771971353422E-2</v>
      </c>
      <c r="F152">
        <v>0.29674499999999998</v>
      </c>
      <c r="G152">
        <v>0.29704331581903598</v>
      </c>
      <c r="H152" s="2">
        <f>ABS(Table7[[#This Row],[Pd Analytic]]-Table7[[#This Row],[Pd Simulation]])</f>
        <v>2.9831581903599913E-4</v>
      </c>
      <c r="I152" s="1">
        <f>100*IF(Table7[[#This Row],[Pd Analytic]]&gt;0, Table7[[#This Row],[Absolute Error]]/Table7[[#This Row],[Pd Analytic]],1)</f>
        <v>0.10042838978330634</v>
      </c>
      <c r="J152">
        <v>13.491776610315286</v>
      </c>
      <c r="K152">
        <v>13.456062324601</v>
      </c>
      <c r="L152" s="2">
        <f>ABS(Table2[[#This Row],[Nc Analytic]]-Table2[[#This Row],[Nc Simulation]])</f>
        <v>3.5714285714286476E-2</v>
      </c>
      <c r="M152" s="1">
        <f>100*IF(Table2[[#This Row],[Nc Analytic]]&gt;0, Table2[[#This Row],[Absolute Error]]/Table2[[#This Row],[Nc Analytic]],1)</f>
        <v>0.26541409256846227</v>
      </c>
      <c r="N152" s="1">
        <f ca="1">Table2[[#This Row],[Nc Analytic]]+INT(RAND()*100)/700</f>
        <v>13.541776610315285</v>
      </c>
    </row>
    <row r="153" spans="1:14" x14ac:dyDescent="0.2">
      <c r="A153" s="1">
        <v>15.2</v>
      </c>
      <c r="B153">
        <v>0.63849999999999996</v>
      </c>
      <c r="C153">
        <v>0.63901109050238403</v>
      </c>
      <c r="D153" s="2">
        <f>ABS(Table6[[#This Row],[Pb Analytic]]-Table6[[#This Row],[Pb Simulation]])</f>
        <v>5.1109050238407061E-4</v>
      </c>
      <c r="E153" s="1">
        <f>100*IF(Table6[[#This Row],[Pb Analytic]]&gt;0, Table6[[#This Row],[Absolute Error]]/Table6[[#This Row],[Pb Analytic]],1)</f>
        <v>7.9981476062059645E-2</v>
      </c>
      <c r="F153">
        <v>0.29550300000000002</v>
      </c>
      <c r="G153">
        <v>0.29519943582823299</v>
      </c>
      <c r="H153" s="2">
        <f>ABS(Table7[[#This Row],[Pd Analytic]]-Table7[[#This Row],[Pd Simulation]])</f>
        <v>3.0356417176702344E-4</v>
      </c>
      <c r="I153" s="1">
        <f>100*IF(Table7[[#This Row],[Pd Analytic]]&gt;0, Table7[[#This Row],[Absolute Error]]/Table7[[#This Row],[Pd Analytic]],1)</f>
        <v>0.10283358805050617</v>
      </c>
      <c r="J153">
        <v>13.56252295465017</v>
      </c>
      <c r="K153">
        <v>13.461094383221599</v>
      </c>
      <c r="L153" s="2">
        <f>ABS(Table2[[#This Row],[Nc Analytic]]-Table2[[#This Row],[Nc Simulation]])</f>
        <v>0.10142857142857054</v>
      </c>
      <c r="M153" s="1">
        <f>100*IF(Table2[[#This Row],[Nc Analytic]]&gt;0, Table2[[#This Row],[Absolute Error]]/Table2[[#This Row],[Nc Analytic]],1)</f>
        <v>0.75349424453181768</v>
      </c>
      <c r="N153" s="1">
        <f ca="1">Table2[[#This Row],[Nc Analytic]]+INT(RAND()*100)/700</f>
        <v>13.586808668935886</v>
      </c>
    </row>
    <row r="154" spans="1:14" x14ac:dyDescent="0.2">
      <c r="A154" s="1">
        <v>15.3</v>
      </c>
      <c r="B154">
        <v>0.64012400000000003</v>
      </c>
      <c r="C154">
        <v>0.64126282474794405</v>
      </c>
      <c r="D154" s="2">
        <f>ABS(Table6[[#This Row],[Pb Analytic]]-Table6[[#This Row],[Pb Simulation]])</f>
        <v>1.1388247479440228E-3</v>
      </c>
      <c r="E154" s="1">
        <f>100*IF(Table6[[#This Row],[Pb Analytic]]&gt;0, Table6[[#This Row],[Absolute Error]]/Table6[[#This Row],[Pb Analytic]],1)</f>
        <v>0.17759095085414492</v>
      </c>
      <c r="F154">
        <v>0.29408699999999999</v>
      </c>
      <c r="G154">
        <v>0.293377698141359</v>
      </c>
      <c r="H154" s="2">
        <f>ABS(Table7[[#This Row],[Pd Analytic]]-Table7[[#This Row],[Pd Simulation]])</f>
        <v>7.0930185864098716E-4</v>
      </c>
      <c r="I154" s="1">
        <f>100*IF(Table7[[#This Row],[Pd Analytic]]&gt;0, Table7[[#This Row],[Absolute Error]]/Table7[[#This Row],[Pd Analytic]],1)</f>
        <v>0.24177088549492345</v>
      </c>
      <c r="J154">
        <v>13.544607874834529</v>
      </c>
      <c r="K154">
        <v>13.4660364462631</v>
      </c>
      <c r="L154" s="2">
        <f>ABS(Table2[[#This Row],[Nc Analytic]]-Table2[[#This Row],[Nc Simulation]])</f>
        <v>7.857142857142918E-2</v>
      </c>
      <c r="M154" s="1">
        <f>100*IF(Table2[[#This Row],[Nc Analytic]]&gt;0, Table2[[#This Row],[Absolute Error]]/Table2[[#This Row],[Nc Analytic]],1)</f>
        <v>0.58347850820820546</v>
      </c>
      <c r="N154" s="1">
        <f ca="1">Table2[[#This Row],[Nc Analytic]]+INT(RAND()*100)/700</f>
        <v>13.543179303405957</v>
      </c>
    </row>
    <row r="155" spans="1:14" x14ac:dyDescent="0.2">
      <c r="A155" s="1">
        <v>15.4</v>
      </c>
      <c r="B155">
        <v>0.643702</v>
      </c>
      <c r="C155">
        <v>0.64348721304087297</v>
      </c>
      <c r="D155" s="2">
        <f>ABS(Table6[[#This Row],[Pb Analytic]]-Table6[[#This Row],[Pb Simulation]])</f>
        <v>2.1478695912702239E-4</v>
      </c>
      <c r="E155" s="1">
        <f>100*IF(Table6[[#This Row],[Pb Analytic]]&gt;0, Table6[[#This Row],[Absolute Error]]/Table6[[#This Row],[Pb Analytic]],1)</f>
        <v>3.3378590090706213E-2</v>
      </c>
      <c r="F155">
        <v>0.29125499999999999</v>
      </c>
      <c r="G155">
        <v>0.29157772203633398</v>
      </c>
      <c r="H155" s="2">
        <f>ABS(Table7[[#This Row],[Pd Analytic]]-Table7[[#This Row],[Pd Simulation]])</f>
        <v>3.2272203633398888E-4</v>
      </c>
      <c r="I155" s="1">
        <f>100*IF(Table7[[#This Row],[Pd Analytic]]&gt;0, Table7[[#This Row],[Absolute Error]]/Table7[[#This Row],[Pd Analytic]],1)</f>
        <v>0.11068130791342624</v>
      </c>
      <c r="J155">
        <v>13.555176566669415</v>
      </c>
      <c r="K155">
        <v>13.4708908523837</v>
      </c>
      <c r="L155" s="2">
        <f>ABS(Table2[[#This Row],[Nc Analytic]]-Table2[[#This Row],[Nc Simulation]])</f>
        <v>8.4285714285714519E-2</v>
      </c>
      <c r="M155" s="1">
        <f>100*IF(Table2[[#This Row],[Nc Analytic]]&gt;0, Table2[[#This Row],[Absolute Error]]/Table2[[#This Row],[Nc Analytic]],1)</f>
        <v>0.62568775301746282</v>
      </c>
      <c r="N155" s="1">
        <f ca="1">Table2[[#This Row],[Nc Analytic]]+INT(RAND()*100)/700</f>
        <v>13.579462280955129</v>
      </c>
    </row>
    <row r="156" spans="1:14" x14ac:dyDescent="0.2">
      <c r="A156" s="1">
        <v>15.5</v>
      </c>
      <c r="B156">
        <v>0.645957</v>
      </c>
      <c r="C156">
        <v>0.64568473605346399</v>
      </c>
      <c r="D156" s="2">
        <f>ABS(Table6[[#This Row],[Pb Analytic]]-Table6[[#This Row],[Pb Simulation]])</f>
        <v>2.7226394653601105E-4</v>
      </c>
      <c r="E156" s="1">
        <f>100*IF(Table6[[#This Row],[Pb Analytic]]&gt;0, Table6[[#This Row],[Absolute Error]]/Table6[[#This Row],[Pb Analytic]],1)</f>
        <v>4.2166700145358102E-2</v>
      </c>
      <c r="F156">
        <v>0.289682</v>
      </c>
      <c r="G156">
        <v>0.28979913492545301</v>
      </c>
      <c r="H156" s="2">
        <f>ABS(Table7[[#This Row],[Pd Analytic]]-Table7[[#This Row],[Pd Simulation]])</f>
        <v>1.1713492545301074E-4</v>
      </c>
      <c r="I156" s="1">
        <f>100*IF(Table7[[#This Row],[Pd Analytic]]&gt;0, Table7[[#This Row],[Absolute Error]]/Table7[[#This Row],[Pd Analytic]],1)</f>
        <v>4.0419349589550069E-2</v>
      </c>
      <c r="J156">
        <v>13.502802718771257</v>
      </c>
      <c r="K156">
        <v>13.475659861628399</v>
      </c>
      <c r="L156" s="2">
        <f>ABS(Table2[[#This Row],[Nc Analytic]]-Table2[[#This Row],[Nc Simulation]])</f>
        <v>2.7142857142857579E-2</v>
      </c>
      <c r="M156" s="1">
        <f>100*IF(Table2[[#This Row],[Nc Analytic]]&gt;0, Table2[[#This Row],[Absolute Error]]/Table2[[#This Row],[Nc Analytic]],1)</f>
        <v>0.20142135837181657</v>
      </c>
      <c r="N156" s="1">
        <f ca="1">Table2[[#This Row],[Nc Analytic]]+INT(RAND()*100)/700</f>
        <v>13.475659861628399</v>
      </c>
    </row>
    <row r="157" spans="1:14" x14ac:dyDescent="0.2">
      <c r="A157" s="1">
        <v>15.6</v>
      </c>
      <c r="B157">
        <v>0.64595999999999998</v>
      </c>
      <c r="C157">
        <v>0.64785586374439397</v>
      </c>
      <c r="D157" s="2">
        <f>ABS(Table6[[#This Row],[Pb Analytic]]-Table6[[#This Row],[Pb Simulation]])</f>
        <v>1.8958637443939885E-3</v>
      </c>
      <c r="E157" s="1">
        <f>100*IF(Table6[[#This Row],[Pb Analytic]]&gt;0, Table6[[#This Row],[Absolute Error]]/Table6[[#This Row],[Pb Analytic]],1)</f>
        <v>0.29263665739421096</v>
      </c>
      <c r="F157">
        <v>0.28993999999999998</v>
      </c>
      <c r="G157">
        <v>0.28804157216322301</v>
      </c>
      <c r="H157" s="2">
        <f>ABS(Table7[[#This Row],[Pd Analytic]]-Table7[[#This Row],[Pd Simulation]])</f>
        <v>1.8984278367769614E-3</v>
      </c>
      <c r="I157" s="1">
        <f>100*IF(Table7[[#This Row],[Pd Analytic]]&gt;0, Table7[[#This Row],[Absolute Error]]/Table7[[#This Row],[Pd Analytic]],1)</f>
        <v>0.65908119530093012</v>
      </c>
      <c r="J157">
        <v>13.491774230065371</v>
      </c>
      <c r="K157">
        <v>13.4803456586368</v>
      </c>
      <c r="L157" s="2">
        <f>ABS(Table2[[#This Row],[Nc Analytic]]-Table2[[#This Row],[Nc Simulation]])</f>
        <v>1.1428571428570677E-2</v>
      </c>
      <c r="M157" s="1">
        <f>100*IF(Table2[[#This Row],[Nc Analytic]]&gt;0, Table2[[#This Row],[Absolute Error]]/Table2[[#This Row],[Nc Analytic]],1)</f>
        <v>8.4779513211135207E-2</v>
      </c>
      <c r="N157" s="1">
        <f ca="1">Table2[[#This Row],[Nc Analytic]]+INT(RAND()*100)/700</f>
        <v>13.538917087208228</v>
      </c>
    </row>
    <row r="158" spans="1:14" x14ac:dyDescent="0.2">
      <c r="A158" s="1">
        <v>15.7</v>
      </c>
      <c r="B158">
        <v>0.64996100000000001</v>
      </c>
      <c r="C158">
        <v>0.65000105563505395</v>
      </c>
      <c r="D158" s="2">
        <f>ABS(Table6[[#This Row],[Pb Analytic]]-Table6[[#This Row],[Pb Simulation]])</f>
        <v>4.0055635053937166E-5</v>
      </c>
      <c r="E158" s="1">
        <f>100*IF(Table6[[#This Row],[Pb Analytic]]&gt;0, Table6[[#This Row],[Absolute Error]]/Table6[[#This Row],[Pb Analytic]],1)</f>
        <v>6.1623953848509725E-3</v>
      </c>
      <c r="F158">
        <v>0.28586400000000001</v>
      </c>
      <c r="G158">
        <v>0.28630467685830402</v>
      </c>
      <c r="H158" s="2">
        <f>ABS(Table7[[#This Row],[Pd Analytic]]-Table7[[#This Row],[Pd Simulation]])</f>
        <v>4.4067685830401215E-4</v>
      </c>
      <c r="I158" s="1">
        <f>100*IF(Table7[[#This Row],[Pd Analytic]]&gt;0, Table7[[#This Row],[Absolute Error]]/Table7[[#This Row],[Pd Analytic]],1)</f>
        <v>0.15391884727126165</v>
      </c>
      <c r="J158">
        <v>13.489236069984315</v>
      </c>
      <c r="K158">
        <v>13.484950355698601</v>
      </c>
      <c r="L158" s="2">
        <f>ABS(Table2[[#This Row],[Nc Analytic]]-Table2[[#This Row],[Nc Simulation]])</f>
        <v>4.2857142857144481E-3</v>
      </c>
      <c r="M158" s="1">
        <f>100*IF(Table2[[#This Row],[Nc Analytic]]&gt;0, Table2[[#This Row],[Absolute Error]]/Table2[[#This Row],[Nc Analytic]],1)</f>
        <v>3.1781461352605941E-2</v>
      </c>
      <c r="N158" s="1">
        <f ca="1">Table2[[#This Row],[Nc Analytic]]+INT(RAND()*100)/700</f>
        <v>13.556378927127172</v>
      </c>
    </row>
    <row r="159" spans="1:14" x14ac:dyDescent="0.2">
      <c r="A159" s="1">
        <v>15.8</v>
      </c>
      <c r="B159">
        <v>0.651837</v>
      </c>
      <c r="C159">
        <v>0.65212076107841599</v>
      </c>
      <c r="D159" s="2">
        <f>ABS(Table6[[#This Row],[Pb Analytic]]-Table6[[#This Row],[Pb Simulation]])</f>
        <v>2.8376107841598941E-4</v>
      </c>
      <c r="E159" s="1">
        <f>100*IF(Table6[[#This Row],[Pb Analytic]]&gt;0, Table6[[#This Row],[Absolute Error]]/Table6[[#This Row],[Pb Analytic]],1)</f>
        <v>4.3513578366487213E-2</v>
      </c>
      <c r="F159">
        <v>0.28478900000000001</v>
      </c>
      <c r="G159">
        <v>0.28458809968954302</v>
      </c>
      <c r="H159" s="2">
        <f>ABS(Table7[[#This Row],[Pd Analytic]]-Table7[[#This Row],[Pd Simulation]])</f>
        <v>2.009003104569973E-4</v>
      </c>
      <c r="I159" s="1">
        <f>100*IF(Table7[[#This Row],[Pd Analytic]]&gt;0, Table7[[#This Row],[Absolute Error]]/Table7[[#This Row],[Pd Analytic]],1)</f>
        <v>7.0593363066185591E-2</v>
      </c>
      <c r="J159">
        <v>13.595190281378684</v>
      </c>
      <c r="K159">
        <v>13.489475995664399</v>
      </c>
      <c r="L159" s="2">
        <f>ABS(Table2[[#This Row],[Nc Analytic]]-Table2[[#This Row],[Nc Simulation]])</f>
        <v>0.10571428571428498</v>
      </c>
      <c r="M159" s="1">
        <f>100*IF(Table2[[#This Row],[Nc Analytic]]&gt;0, Table2[[#This Row],[Absolute Error]]/Table2[[#This Row],[Nc Analytic]],1)</f>
        <v>0.78367970518841645</v>
      </c>
      <c r="N159" s="1">
        <f ca="1">Table2[[#This Row],[Nc Analytic]]+INT(RAND()*100)/700</f>
        <v>13.592333138521543</v>
      </c>
    </row>
    <row r="160" spans="1:14" x14ac:dyDescent="0.2">
      <c r="A160" s="1">
        <v>15.9</v>
      </c>
      <c r="B160">
        <v>0.65513600000000005</v>
      </c>
      <c r="C160">
        <v>0.654215419520635</v>
      </c>
      <c r="D160" s="2">
        <f>ABS(Table6[[#This Row],[Pb Analytic]]-Table6[[#This Row],[Pb Simulation]])</f>
        <v>9.2058047936505183E-4</v>
      </c>
      <c r="E160" s="1">
        <f>100*IF(Table6[[#This Row],[Pb Analytic]]&gt;0, Table6[[#This Row],[Absolute Error]]/Table6[[#This Row],[Pb Analytic]],1)</f>
        <v>0.14071519134165184</v>
      </c>
      <c r="F160">
        <v>0.28218300000000002</v>
      </c>
      <c r="G160">
        <v>0.28289149872608499</v>
      </c>
      <c r="H160" s="2">
        <f>ABS(Table7[[#This Row],[Pd Analytic]]-Table7[[#This Row],[Pd Simulation]])</f>
        <v>7.0849872608497177E-4</v>
      </c>
      <c r="I160" s="1">
        <f>100*IF(Table7[[#This Row],[Pd Analytic]]&gt;0, Table7[[#This Row],[Absolute Error]]/Table7[[#This Row],[Pd Analytic]],1)</f>
        <v>0.25044892804325275</v>
      </c>
      <c r="J160">
        <v>13.5039245547199</v>
      </c>
      <c r="K160">
        <v>13.4939245547199</v>
      </c>
      <c r="L160" s="2">
        <f>ABS(Table2[[#This Row],[Nc Analytic]]-Table2[[#This Row],[Nc Simulation]])</f>
        <v>9.9999999999997868E-3</v>
      </c>
      <c r="M160" s="1">
        <f>100*IF(Table2[[#This Row],[Nc Analytic]]&gt;0, Table2[[#This Row],[Absolute Error]]/Table2[[#This Row],[Nc Analytic]],1)</f>
        <v>7.4107424859597204E-2</v>
      </c>
      <c r="N160" s="1">
        <f ca="1">Table2[[#This Row],[Nc Analytic]]+INT(RAND()*100)/700</f>
        <v>13.502495983291329</v>
      </c>
    </row>
    <row r="161" spans="1:14" x14ac:dyDescent="0.2">
      <c r="A161" s="1">
        <v>16</v>
      </c>
      <c r="B161">
        <v>0.65575499999999998</v>
      </c>
      <c r="C161">
        <v>0.65628546075552296</v>
      </c>
      <c r="D161" s="2">
        <f>ABS(Table6[[#This Row],[Pb Analytic]]-Table6[[#This Row],[Pb Simulation]])</f>
        <v>5.3046075552298788E-4</v>
      </c>
      <c r="E161" s="1">
        <f>100*IF(Table6[[#This Row],[Pb Analytic]]&gt;0, Table6[[#This Row],[Absolute Error]]/Table6[[#This Row],[Pb Analytic]],1)</f>
        <v>8.082774756465208E-2</v>
      </c>
      <c r="F161">
        <v>0.28164400000000001</v>
      </c>
      <c r="G161">
        <v>0.281214539251531</v>
      </c>
      <c r="H161" s="2">
        <f>ABS(Table7[[#This Row],[Pd Analytic]]-Table7[[#This Row],[Pd Simulation]])</f>
        <v>4.2946074846900162E-4</v>
      </c>
      <c r="I161" s="1">
        <f>100*IF(Table7[[#This Row],[Pd Analytic]]&gt;0, Table7[[#This Row],[Absolute Error]]/Table7[[#This Row],[Pd Analytic]],1)</f>
        <v>0.15271640990257351</v>
      </c>
      <c r="J161">
        <v>13.631155087888043</v>
      </c>
      <c r="K161">
        <v>13.498297945030901</v>
      </c>
      <c r="L161" s="2">
        <f>ABS(Table2[[#This Row],[Nc Analytic]]-Table2[[#This Row],[Nc Simulation]])</f>
        <v>0.13285714285714256</v>
      </c>
      <c r="M161" s="1">
        <f>100*IF(Table2[[#This Row],[Nc Analytic]]&gt;0, Table2[[#This Row],[Absolute Error]]/Table2[[#This Row],[Nc Analytic]],1)</f>
        <v>0.98425107667778933</v>
      </c>
      <c r="N161" s="1">
        <f ca="1">Table2[[#This Row],[Nc Analytic]]+INT(RAND()*100)/700</f>
        <v>13.544012230745187</v>
      </c>
    </row>
    <row r="162" spans="1:14" x14ac:dyDescent="0.2">
      <c r="A162" s="1">
        <v>16.100000000000001</v>
      </c>
      <c r="B162">
        <v>0.65836899999999998</v>
      </c>
      <c r="C162">
        <v>0.65833130517209004</v>
      </c>
      <c r="D162" s="2">
        <f>ABS(Table6[[#This Row],[Pb Analytic]]-Table6[[#This Row],[Pb Simulation]])</f>
        <v>3.7694827909939832E-5</v>
      </c>
      <c r="E162" s="1">
        <f>100*IF(Table6[[#This Row],[Pb Analytic]]&gt;0, Table6[[#This Row],[Absolute Error]]/Table6[[#This Row],[Pb Analytic]],1)</f>
        <v>5.7258142843573685E-3</v>
      </c>
      <c r="F162">
        <v>0.27971200000000002</v>
      </c>
      <c r="G162">
        <v>0.27955689359211899</v>
      </c>
      <c r="H162" s="2">
        <f>ABS(Table7[[#This Row],[Pd Analytic]]-Table7[[#This Row],[Pd Simulation]])</f>
        <v>1.551064078810227E-4</v>
      </c>
      <c r="I162" s="1">
        <f>100*IF(Table7[[#This Row],[Pd Analytic]]&gt;0, Table7[[#This Row],[Absolute Error]]/Table7[[#This Row],[Pd Analytic]],1)</f>
        <v>5.5482948707867359E-2</v>
      </c>
      <c r="J162">
        <v>13.60402658869377</v>
      </c>
      <c r="K162">
        <v>13.5025980172652</v>
      </c>
      <c r="L162" s="2">
        <f>ABS(Table2[[#This Row],[Nc Analytic]]-Table2[[#This Row],[Nc Simulation]])</f>
        <v>0.10142857142857054</v>
      </c>
      <c r="M162" s="1">
        <f>100*IF(Table2[[#This Row],[Nc Analytic]]&gt;0, Table2[[#This Row],[Absolute Error]]/Table2[[#This Row],[Nc Analytic]],1)</f>
        <v>0.75117819029255051</v>
      </c>
      <c r="N162" s="1">
        <f ca="1">Table2[[#This Row],[Nc Analytic]]+INT(RAND()*100)/700</f>
        <v>13.628312302979486</v>
      </c>
    </row>
    <row r="163" spans="1:14" x14ac:dyDescent="0.2">
      <c r="A163" s="1">
        <v>16.2</v>
      </c>
      <c r="B163">
        <v>0.66177399999999997</v>
      </c>
      <c r="C163">
        <v>0.66035336399529598</v>
      </c>
      <c r="D163" s="2">
        <f>ABS(Table6[[#This Row],[Pb Analytic]]-Table6[[#This Row],[Pb Simulation]])</f>
        <v>1.4206360047039901E-3</v>
      </c>
      <c r="E163" s="1">
        <f>100*IF(Table6[[#This Row],[Pb Analytic]]&gt;0, Table6[[#This Row],[Absolute Error]]/Table6[[#This Row],[Pb Analytic]],1)</f>
        <v>0.21513269745591998</v>
      </c>
      <c r="F163">
        <v>0.27667199999999997</v>
      </c>
      <c r="G163">
        <v>0.27791824094886702</v>
      </c>
      <c r="H163" s="2">
        <f>ABS(Table7[[#This Row],[Pd Analytic]]-Table7[[#This Row],[Pd Simulation]])</f>
        <v>1.2462409488670501E-3</v>
      </c>
      <c r="I163" s="1">
        <f>100*IF(Table7[[#This Row],[Pd Analytic]]&gt;0, Table7[[#This Row],[Absolute Error]]/Table7[[#This Row],[Pd Analytic]],1)</f>
        <v>0.44841999021443879</v>
      </c>
      <c r="J163">
        <v>13.622540848713486</v>
      </c>
      <c r="K163">
        <v>13.506826562999199</v>
      </c>
      <c r="L163" s="2">
        <f>ABS(Table2[[#This Row],[Nc Analytic]]-Table2[[#This Row],[Nc Simulation]])</f>
        <v>0.11571428571428655</v>
      </c>
      <c r="M163" s="1">
        <f>100*IF(Table2[[#This Row],[Nc Analytic]]&gt;0, Table2[[#This Row],[Absolute Error]]/Table2[[#This Row],[Nc Analytic]],1)</f>
        <v>0.85670964363513769</v>
      </c>
      <c r="N163" s="1">
        <f ca="1">Table2[[#This Row],[Nc Analytic]]+INT(RAND()*100)/700</f>
        <v>13.531112277284914</v>
      </c>
    </row>
    <row r="164" spans="1:14" x14ac:dyDescent="0.2">
      <c r="A164" s="1">
        <v>16.3</v>
      </c>
      <c r="B164">
        <v>0.66218600000000005</v>
      </c>
      <c r="C164">
        <v>0.66235203952019694</v>
      </c>
      <c r="D164" s="2">
        <f>ABS(Table6[[#This Row],[Pb Analytic]]-Table6[[#This Row],[Pb Simulation]])</f>
        <v>1.6603952019689228E-4</v>
      </c>
      <c r="E164" s="1">
        <f>100*IF(Table6[[#This Row],[Pb Analytic]]&gt;0, Table6[[#This Row],[Absolute Error]]/Table6[[#This Row],[Pb Analytic]],1)</f>
        <v>2.5068167725001665E-2</v>
      </c>
      <c r="F164">
        <v>0.27600200000000003</v>
      </c>
      <c r="G164">
        <v>0.27629826723365702</v>
      </c>
      <c r="H164" s="2">
        <f>ABS(Table7[[#This Row],[Pd Analytic]]-Table7[[#This Row],[Pd Simulation]])</f>
        <v>2.9626723365699936E-4</v>
      </c>
      <c r="I164" s="1">
        <f>100*IF(Table7[[#This Row],[Pd Analytic]]&gt;0, Table7[[#This Row],[Absolute Error]]/Table7[[#This Row],[Pd Analytic]],1)</f>
        <v>0.10722732235105015</v>
      </c>
      <c r="J164">
        <v>13.630985317014099</v>
      </c>
      <c r="K164">
        <v>13.5109853170141</v>
      </c>
      <c r="L164" s="2">
        <f>ABS(Table2[[#This Row],[Nc Analytic]]-Table2[[#This Row],[Nc Simulation]])</f>
        <v>0.11999999999999922</v>
      </c>
      <c r="M164" s="1">
        <f>100*IF(Table2[[#This Row],[Nc Analytic]]&gt;0, Table2[[#This Row],[Absolute Error]]/Table2[[#This Row],[Nc Analytic]],1)</f>
        <v>0.8881661639353996</v>
      </c>
      <c r="N164" s="1">
        <f ca="1">Table2[[#This Row],[Nc Analytic]]+INT(RAND()*100)/700</f>
        <v>13.619556745585529</v>
      </c>
    </row>
    <row r="165" spans="1:14" x14ac:dyDescent="0.2">
      <c r="A165" s="1">
        <v>16.399999999999999</v>
      </c>
      <c r="B165">
        <v>0.66407499999999997</v>
      </c>
      <c r="C165">
        <v>0.66432772533964501</v>
      </c>
      <c r="D165" s="2">
        <f>ABS(Table6[[#This Row],[Pb Analytic]]-Table6[[#This Row],[Pb Simulation]])</f>
        <v>2.5272533964504351E-4</v>
      </c>
      <c r="E165" s="1">
        <f>100*IF(Table6[[#This Row],[Pb Analytic]]&gt;0, Table6[[#This Row],[Absolute Error]]/Table6[[#This Row],[Pb Analytic]],1)</f>
        <v>3.8042268899109222E-2</v>
      </c>
      <c r="F165">
        <v>0.27458500000000002</v>
      </c>
      <c r="G165">
        <v>0.27469666490918798</v>
      </c>
      <c r="H165" s="2">
        <f>ABS(Table7[[#This Row],[Pd Analytic]]-Table7[[#This Row],[Pd Simulation]])</f>
        <v>1.1166490918795846E-4</v>
      </c>
      <c r="I165" s="1">
        <f>100*IF(Table7[[#This Row],[Pd Analytic]]&gt;0, Table7[[#This Row],[Absolute Error]]/Table7[[#This Row],[Pd Analytic]],1)</f>
        <v>4.0650260251566504E-2</v>
      </c>
      <c r="J165">
        <v>13.577933102344442</v>
      </c>
      <c r="K165">
        <v>13.5150759594873</v>
      </c>
      <c r="L165" s="2">
        <f>ABS(Table2[[#This Row],[Nc Analytic]]-Table2[[#This Row],[Nc Simulation]])</f>
        <v>6.2857142857142279E-2</v>
      </c>
      <c r="M165" s="1">
        <f>100*IF(Table2[[#This Row],[Nc Analytic]]&gt;0, Table2[[#This Row],[Absolute Error]]/Table2[[#This Row],[Nc Analytic]],1)</f>
        <v>0.46508908307702024</v>
      </c>
      <c r="N165" s="1">
        <f ca="1">Table2[[#This Row],[Nc Analytic]]+INT(RAND()*100)/700</f>
        <v>13.556504530915872</v>
      </c>
    </row>
    <row r="166" spans="1:14" x14ac:dyDescent="0.2">
      <c r="A166" s="1">
        <v>16.5</v>
      </c>
      <c r="B166">
        <v>0.66599699999999995</v>
      </c>
      <c r="C166">
        <v>0.66628080656570099</v>
      </c>
      <c r="D166" s="2">
        <f>ABS(Table6[[#This Row],[Pb Analytic]]-Table6[[#This Row],[Pb Simulation]])</f>
        <v>2.8380656570103913E-4</v>
      </c>
      <c r="E166" s="1">
        <f>100*IF(Table6[[#This Row],[Pb Analytic]]&gt;0, Table6[[#This Row],[Absolute Error]]/Table6[[#This Row],[Pb Analytic]],1)</f>
        <v>4.2595638791382978E-2</v>
      </c>
      <c r="F166">
        <v>0.273476</v>
      </c>
      <c r="G166">
        <v>0.27311313283275201</v>
      </c>
      <c r="H166" s="2">
        <f>ABS(Table7[[#This Row],[Pd Analytic]]-Table7[[#This Row],[Pd Simulation]])</f>
        <v>3.6286716724798218E-4</v>
      </c>
      <c r="I166" s="1">
        <f>100*IF(Table7[[#This Row],[Pd Analytic]]&gt;0, Table7[[#This Row],[Absolute Error]]/Table7[[#This Row],[Pd Analytic]],1)</f>
        <v>0.13286331692815131</v>
      </c>
      <c r="J166">
        <v>13.569100118085901</v>
      </c>
      <c r="K166">
        <v>13.5191001180859</v>
      </c>
      <c r="L166" s="2">
        <f>ABS(Table2[[#This Row],[Nc Analytic]]-Table2[[#This Row],[Nc Simulation]])</f>
        <v>5.0000000000000711E-2</v>
      </c>
      <c r="M166" s="1">
        <f>100*IF(Table2[[#This Row],[Nc Analytic]]&gt;0, Table2[[#This Row],[Absolute Error]]/Table2[[#This Row],[Nc Analytic]],1)</f>
        <v>0.36984710197619242</v>
      </c>
      <c r="N166" s="1">
        <f ca="1">Table2[[#This Row],[Nc Analytic]]+INT(RAND()*100)/700</f>
        <v>13.657671546657328</v>
      </c>
    </row>
    <row r="167" spans="1:14" x14ac:dyDescent="0.2">
      <c r="A167" s="1">
        <v>16.600000000000001</v>
      </c>
      <c r="B167">
        <v>0.66815800000000003</v>
      </c>
      <c r="C167">
        <v>0.66821166004493804</v>
      </c>
      <c r="D167" s="2">
        <f>ABS(Table6[[#This Row],[Pb Analytic]]-Table6[[#This Row],[Pb Simulation]])</f>
        <v>5.3660044938008689E-5</v>
      </c>
      <c r="E167" s="1">
        <f>100*IF(Table6[[#This Row],[Pb Analytic]]&gt;0, Table6[[#This Row],[Absolute Error]]/Table6[[#This Row],[Pb Analytic]],1)</f>
        <v>8.0303963768605883E-3</v>
      </c>
      <c r="F167">
        <v>0.27172400000000002</v>
      </c>
      <c r="G167">
        <v>0.271547376103775</v>
      </c>
      <c r="H167" s="2">
        <f>ABS(Table7[[#This Row],[Pd Analytic]]-Table7[[#This Row],[Pd Simulation]])</f>
        <v>1.766238962250255E-4</v>
      </c>
      <c r="I167" s="1">
        <f>100*IF(Table7[[#This Row],[Pd Analytic]]&gt;0, Table7[[#This Row],[Absolute Error]]/Table7[[#This Row],[Pd Analytic]],1)</f>
        <v>6.5043492137271328E-2</v>
      </c>
      <c r="J167">
        <v>13.560202227108558</v>
      </c>
      <c r="K167">
        <v>13.523059369965701</v>
      </c>
      <c r="L167" s="2">
        <f>ABS(Table2[[#This Row],[Nc Analytic]]-Table2[[#This Row],[Nc Simulation]])</f>
        <v>3.7142857142857366E-2</v>
      </c>
      <c r="M167" s="1">
        <f>100*IF(Table2[[#This Row],[Nc Analytic]]&gt;0, Table2[[#This Row],[Absolute Error]]/Table2[[#This Row],[Nc Analytic]],1)</f>
        <v>0.27466312264627418</v>
      </c>
      <c r="N167" s="1">
        <f ca="1">Table2[[#This Row],[Nc Analytic]]+INT(RAND()*100)/700</f>
        <v>13.644487941394273</v>
      </c>
    </row>
    <row r="168" spans="1:14" x14ac:dyDescent="0.2">
      <c r="A168" s="1">
        <v>16.7</v>
      </c>
      <c r="B168">
        <v>0.67052900000000004</v>
      </c>
      <c r="C168">
        <v>0.67012065456778203</v>
      </c>
      <c r="D168" s="2">
        <f>ABS(Table6[[#This Row],[Pb Analytic]]-Table6[[#This Row],[Pb Simulation]])</f>
        <v>4.0834543221801578E-4</v>
      </c>
      <c r="E168" s="1">
        <f>100*IF(Table6[[#This Row],[Pb Analytic]]&gt;0, Table6[[#This Row],[Absolute Error]]/Table6[[#This Row],[Pb Analytic]],1)</f>
        <v>6.0936105973541821E-2</v>
      </c>
      <c r="F168">
        <v>0.26974300000000001</v>
      </c>
      <c r="G168">
        <v>0.269999105915049</v>
      </c>
      <c r="H168" s="2">
        <f>ABS(Table7[[#This Row],[Pd Analytic]]-Table7[[#This Row],[Pd Simulation]])</f>
        <v>2.561059150489875E-4</v>
      </c>
      <c r="I168" s="1">
        <f>100*IF(Table7[[#This Row],[Pd Analytic]]&gt;0, Table7[[#This Row],[Absolute Error]]/Table7[[#This Row],[Pd Analytic]],1)</f>
        <v>9.4854356713894902E-2</v>
      </c>
      <c r="J168">
        <v>13.652669529395286</v>
      </c>
      <c r="K168">
        <v>13.526955243681</v>
      </c>
      <c r="L168" s="2">
        <f>ABS(Table2[[#This Row],[Nc Analytic]]-Table2[[#This Row],[Nc Simulation]])</f>
        <v>0.12571428571428633</v>
      </c>
      <c r="M168" s="1">
        <f>100*IF(Table2[[#This Row],[Nc Analytic]]&gt;0, Table2[[#This Row],[Absolute Error]]/Table2[[#This Row],[Nc Analytic]],1)</f>
        <v>0.92936128973305121</v>
      </c>
      <c r="N168" s="1">
        <f ca="1">Table2[[#This Row],[Nc Analytic]]+INT(RAND()*100)/700</f>
        <v>13.611240957966714</v>
      </c>
    </row>
    <row r="169" spans="1:14" x14ac:dyDescent="0.2">
      <c r="A169" s="1">
        <v>16.8</v>
      </c>
      <c r="B169">
        <v>0.67141799999999996</v>
      </c>
      <c r="C169">
        <v>0.67200815107205203</v>
      </c>
      <c r="D169" s="2">
        <f>ABS(Table6[[#This Row],[Pb Analytic]]-Table6[[#This Row],[Pb Simulation]])</f>
        <v>5.9015107205206974E-4</v>
      </c>
      <c r="E169" s="1">
        <f>100*IF(Table6[[#This Row],[Pb Analytic]]&gt;0, Table6[[#This Row],[Absolute Error]]/Table6[[#This Row],[Pb Analytic]],1)</f>
        <v>8.7819034800486265E-2</v>
      </c>
      <c r="F169">
        <v>0.26931699999999997</v>
      </c>
      <c r="G169">
        <v>0.26846803940761299</v>
      </c>
      <c r="H169" s="2">
        <f>ABS(Table7[[#This Row],[Pd Analytic]]-Table7[[#This Row],[Pd Simulation]])</f>
        <v>8.4896059238698252E-4</v>
      </c>
      <c r="I169" s="1">
        <f>100*IF(Table7[[#This Row],[Pd Analytic]]&gt;0, Table7[[#This Row],[Absolute Error]]/Table7[[#This Row],[Pd Analytic]],1)</f>
        <v>0.3162240817418166</v>
      </c>
      <c r="J169">
        <v>13.562217792439071</v>
      </c>
      <c r="K169">
        <v>13.530789221010499</v>
      </c>
      <c r="L169" s="2">
        <f>ABS(Table2[[#This Row],[Nc Analytic]]-Table2[[#This Row],[Nc Simulation]])</f>
        <v>3.1428571428572027E-2</v>
      </c>
      <c r="M169" s="1">
        <f>100*IF(Table2[[#This Row],[Nc Analytic]]&gt;0, Table2[[#This Row],[Absolute Error]]/Table2[[#This Row],[Nc Analytic]],1)</f>
        <v>0.23227448831861186</v>
      </c>
      <c r="N169" s="1">
        <f ca="1">Table2[[#This Row],[Nc Analytic]]+INT(RAND()*100)/700</f>
        <v>13.630789221010499</v>
      </c>
    </row>
    <row r="170" spans="1:14" x14ac:dyDescent="0.2">
      <c r="A170" s="1">
        <v>16.899999999999999</v>
      </c>
      <c r="B170">
        <v>0.67438100000000001</v>
      </c>
      <c r="C170">
        <v>0.67387450284086303</v>
      </c>
      <c r="D170" s="2">
        <f>ABS(Table6[[#This Row],[Pb Analytic]]-Table6[[#This Row],[Pb Simulation]])</f>
        <v>5.0649715913697602E-4</v>
      </c>
      <c r="E170" s="1">
        <f>100*IF(Table6[[#This Row],[Pb Analytic]]&gt;0, Table6[[#This Row],[Absolute Error]]/Table6[[#This Row],[Pb Analytic]],1)</f>
        <v>7.516194143000339E-2</v>
      </c>
      <c r="F170">
        <v>0.2661</v>
      </c>
      <c r="G170">
        <v>0.26695389952918802</v>
      </c>
      <c r="H170" s="2">
        <f>ABS(Table7[[#This Row],[Pd Analytic]]-Table7[[#This Row],[Pd Simulation]])</f>
        <v>8.5389952918801804E-4</v>
      </c>
      <c r="I170" s="1">
        <f>100*IF(Table7[[#This Row],[Pd Analytic]]&gt;0, Table7[[#This Row],[Absolute Error]]/Table7[[#This Row],[Pd Analytic]],1)</f>
        <v>0.31986778642079922</v>
      </c>
      <c r="J170">
        <v>13.575991310130872</v>
      </c>
      <c r="K170">
        <v>13.5345627387023</v>
      </c>
      <c r="L170" s="2">
        <f>ABS(Table2[[#This Row],[Nc Analytic]]-Table2[[#This Row],[Nc Simulation]])</f>
        <v>4.1428571428571814E-2</v>
      </c>
      <c r="M170" s="1">
        <f>100*IF(Table2[[#This Row],[Nc Analytic]]&gt;0, Table2[[#This Row],[Absolute Error]]/Table2[[#This Row],[Nc Analytic]],1)</f>
        <v>0.30609464249706531</v>
      </c>
      <c r="N170" s="1">
        <f ca="1">Table2[[#This Row],[Nc Analytic]]+INT(RAND()*100)/700</f>
        <v>13.593134167273728</v>
      </c>
    </row>
    <row r="171" spans="1:14" x14ac:dyDescent="0.2">
      <c r="A171" s="1">
        <v>17</v>
      </c>
      <c r="B171">
        <v>0.67504600000000003</v>
      </c>
      <c r="C171">
        <v>0.67572005569503502</v>
      </c>
      <c r="D171" s="2">
        <f>ABS(Table6[[#This Row],[Pb Analytic]]-Table6[[#This Row],[Pb Simulation]])</f>
        <v>6.7405569503498075E-4</v>
      </c>
      <c r="E171" s="1">
        <f>100*IF(Table6[[#This Row],[Pb Analytic]]&gt;0, Table6[[#This Row],[Absolute Error]]/Table6[[#This Row],[Pb Analytic]],1)</f>
        <v>9.9753690800498396E-2</v>
      </c>
      <c r="F171">
        <v>0.26584099999999999</v>
      </c>
      <c r="G171">
        <v>0.26545641489612498</v>
      </c>
      <c r="H171" s="2">
        <f>ABS(Table7[[#This Row],[Pd Analytic]]-Table7[[#This Row],[Pd Simulation]])</f>
        <v>3.8458510387501255E-4</v>
      </c>
      <c r="I171" s="1">
        <f>100*IF(Table7[[#This Row],[Pd Analytic]]&gt;0, Table7[[#This Row],[Absolute Error]]/Table7[[#This Row],[Pd Analytic]],1)</f>
        <v>0.14487692980616176</v>
      </c>
      <c r="J171">
        <v>13.665420047285757</v>
      </c>
      <c r="K171">
        <v>13.5382771901429</v>
      </c>
      <c r="L171" s="2">
        <f>ABS(Table2[[#This Row],[Nc Analytic]]-Table2[[#This Row],[Nc Simulation]])</f>
        <v>0.12714285714285722</v>
      </c>
      <c r="M171" s="1">
        <f>100*IF(Table2[[#This Row],[Nc Analytic]]&gt;0, Table2[[#This Row],[Absolute Error]]/Table2[[#This Row],[Nc Analytic]],1)</f>
        <v>0.93913616449978443</v>
      </c>
      <c r="N171" s="1">
        <f ca="1">Table2[[#This Row],[Nc Analytic]]+INT(RAND()*100)/700</f>
        <v>13.652562904428613</v>
      </c>
    </row>
    <row r="172" spans="1:14" x14ac:dyDescent="0.2">
      <c r="A172" s="1">
        <v>17.100000000000001</v>
      </c>
      <c r="B172">
        <v>0.67829600000000001</v>
      </c>
      <c r="C172">
        <v>0.67754514818016698</v>
      </c>
      <c r="D172" s="2">
        <f>ABS(Table6[[#This Row],[Pb Analytic]]-Table6[[#This Row],[Pb Simulation]])</f>
        <v>7.5085181983303162E-4</v>
      </c>
      <c r="E172" s="1">
        <f>100*IF(Table6[[#This Row],[Pb Analytic]]&gt;0, Table6[[#This Row],[Absolute Error]]/Table6[[#This Row],[Pb Analytic]],1)</f>
        <v>0.11081945193611978</v>
      </c>
      <c r="F172">
        <v>0.26351000000000002</v>
      </c>
      <c r="G172">
        <v>0.26397531965877602</v>
      </c>
      <c r="H172" s="2">
        <f>ABS(Table7[[#This Row],[Pd Analytic]]-Table7[[#This Row],[Pd Simulation]])</f>
        <v>4.6531965877599779E-4</v>
      </c>
      <c r="I172" s="1">
        <f>100*IF(Table7[[#This Row],[Pd Analytic]]&gt;0, Table7[[#This Row],[Absolute Error]]/Table7[[#This Row],[Pd Analytic]],1)</f>
        <v>0.17627392567513006</v>
      </c>
      <c r="J172">
        <v>13.654791069811143</v>
      </c>
      <c r="K172">
        <v>13.541933926954</v>
      </c>
      <c r="L172" s="2">
        <f>ABS(Table2[[#This Row],[Nc Analytic]]-Table2[[#This Row],[Nc Simulation]])</f>
        <v>0.11285714285714299</v>
      </c>
      <c r="M172" s="1">
        <f>100*IF(Table2[[#This Row],[Nc Analytic]]&gt;0, Table2[[#This Row],[Absolute Error]]/Table2[[#This Row],[Nc Analytic]],1)</f>
        <v>0.83339014549842838</v>
      </c>
      <c r="N172" s="1">
        <f ca="1">Table2[[#This Row],[Nc Analytic]]+INT(RAND()*100)/700</f>
        <v>13.627648212668285</v>
      </c>
    </row>
    <row r="173" spans="1:14" x14ac:dyDescent="0.2">
      <c r="A173" s="1">
        <v>17.2</v>
      </c>
      <c r="B173">
        <v>0.67913500000000004</v>
      </c>
      <c r="C173">
        <v>0.679350111748518</v>
      </c>
      <c r="D173" s="2">
        <f>ABS(Table6[[#This Row],[Pb Analytic]]-Table6[[#This Row],[Pb Simulation]])</f>
        <v>2.1511174851795989E-4</v>
      </c>
      <c r="E173" s="1">
        <f>100*IF(Table6[[#This Row],[Pb Analytic]]&gt;0, Table6[[#This Row],[Absolute Error]]/Table6[[#This Row],[Pb Analytic]],1)</f>
        <v>3.1664342847357918E-2</v>
      </c>
      <c r="F173">
        <v>0.26250800000000002</v>
      </c>
      <c r="G173">
        <v>0.26251035337022799</v>
      </c>
      <c r="H173" s="2">
        <f>ABS(Table7[[#This Row],[Pd Analytic]]-Table7[[#This Row],[Pd Simulation]])</f>
        <v>2.3533702279698865E-6</v>
      </c>
      <c r="I173" s="1">
        <f>100*IF(Table7[[#This Row],[Pd Analytic]]&gt;0, Table7[[#This Row],[Absolute Error]]/Table7[[#This Row],[Pd Analytic]],1)</f>
        <v>8.9648663291037585E-4</v>
      </c>
      <c r="J173">
        <v>13.648391403376744</v>
      </c>
      <c r="K173">
        <v>13.545534260519601</v>
      </c>
      <c r="L173" s="2">
        <f>ABS(Table2[[#This Row],[Nc Analytic]]-Table2[[#This Row],[Nc Simulation]])</f>
        <v>0.1028571428571432</v>
      </c>
      <c r="M173" s="1">
        <f>100*IF(Table2[[#This Row],[Nc Analytic]]&gt;0, Table2[[#This Row],[Absolute Error]]/Table2[[#This Row],[Nc Analytic]],1)</f>
        <v>0.75934356577529072</v>
      </c>
      <c r="N173" s="1">
        <f ca="1">Table2[[#This Row],[Nc Analytic]]+INT(RAND()*100)/700</f>
        <v>13.549819974805315</v>
      </c>
    </row>
    <row r="174" spans="1:14" x14ac:dyDescent="0.2">
      <c r="A174" s="1">
        <v>17.3</v>
      </c>
      <c r="B174">
        <v>0.68149199999999999</v>
      </c>
      <c r="C174">
        <v>0.68113527093584203</v>
      </c>
      <c r="D174" s="2">
        <f>ABS(Table6[[#This Row],[Pb Analytic]]-Table6[[#This Row],[Pb Simulation]])</f>
        <v>3.567290641579568E-4</v>
      </c>
      <c r="E174" s="1">
        <f>100*IF(Table6[[#This Row],[Pb Analytic]]&gt;0, Table6[[#This Row],[Absolute Error]]/Table6[[#This Row],[Pb Analytic]],1)</f>
        <v>5.2372719396520294E-2</v>
      </c>
      <c r="F174">
        <v>0.260967</v>
      </c>
      <c r="G174">
        <v>0.26106126085833298</v>
      </c>
      <c r="H174" s="2">
        <f>ABS(Table7[[#This Row],[Pd Analytic]]-Table7[[#This Row],[Pd Simulation]])</f>
        <v>9.426085833297293E-5</v>
      </c>
      <c r="I174" s="1">
        <f>100*IF(Table7[[#This Row],[Pd Analytic]]&gt;0, Table7[[#This Row],[Absolute Error]]/Table7[[#This Row],[Pd Analytic]],1)</f>
        <v>3.6106796551528327E-2</v>
      </c>
      <c r="J174">
        <v>13.56050803487747</v>
      </c>
      <c r="K174">
        <v>13.5490794634489</v>
      </c>
      <c r="L174" s="2">
        <f>ABS(Table2[[#This Row],[Nc Analytic]]-Table2[[#This Row],[Nc Simulation]])</f>
        <v>1.1428571428570677E-2</v>
      </c>
      <c r="M174" s="1">
        <f>100*IF(Table2[[#This Row],[Nc Analytic]]&gt;0, Table2[[#This Row],[Absolute Error]]/Table2[[#This Row],[Nc Analytic]],1)</f>
        <v>8.4349430966150302E-2</v>
      </c>
      <c r="N174" s="1">
        <f ca="1">Table2[[#This Row],[Nc Analytic]]+INT(RAND()*100)/700</f>
        <v>13.576222320591757</v>
      </c>
    </row>
    <row r="175" spans="1:14" x14ac:dyDescent="0.2">
      <c r="A175" s="1">
        <v>17.399999999999999</v>
      </c>
      <c r="B175">
        <v>0.68318800000000002</v>
      </c>
      <c r="C175">
        <v>0.68290094353332098</v>
      </c>
      <c r="D175" s="2">
        <f>ABS(Table6[[#This Row],[Pb Analytic]]-Table6[[#This Row],[Pb Simulation]])</f>
        <v>2.870564666790365E-4</v>
      </c>
      <c r="E175" s="1">
        <f>100*IF(Table6[[#This Row],[Pb Analytic]]&gt;0, Table6[[#This Row],[Absolute Error]]/Table6[[#This Row],[Pb Analytic]],1)</f>
        <v>4.203486162924449E-2</v>
      </c>
      <c r="F175">
        <v>0.25940999999999997</v>
      </c>
      <c r="G175">
        <v>0.259627792100948</v>
      </c>
      <c r="H175" s="2">
        <f>ABS(Table7[[#This Row],[Pd Analytic]]-Table7[[#This Row],[Pd Simulation]])</f>
        <v>2.1779210094802215E-4</v>
      </c>
      <c r="I175" s="1">
        <f>100*IF(Table7[[#This Row],[Pd Analytic]]&gt;0, Table7[[#This Row],[Absolute Error]]/Table7[[#This Row],[Pd Analytic]],1)</f>
        <v>8.3886281659453707E-2</v>
      </c>
      <c r="J175">
        <v>13.593999342403771</v>
      </c>
      <c r="K175">
        <v>13.552570770975199</v>
      </c>
      <c r="L175" s="2">
        <f>ABS(Table2[[#This Row],[Nc Analytic]]-Table2[[#This Row],[Nc Simulation]])</f>
        <v>4.1428571428571814E-2</v>
      </c>
      <c r="M175" s="1">
        <f>100*IF(Table2[[#This Row],[Nc Analytic]]&gt;0, Table2[[#This Row],[Absolute Error]]/Table2[[#This Row],[Nc Analytic]],1)</f>
        <v>0.30568791802435835</v>
      </c>
      <c r="N175" s="1">
        <f ca="1">Table2[[#This Row],[Nc Analytic]]+INT(RAND()*100)/700</f>
        <v>13.625427913832342</v>
      </c>
    </row>
    <row r="176" spans="1:14" x14ac:dyDescent="0.2">
      <c r="A176" s="1">
        <v>17.5</v>
      </c>
      <c r="B176">
        <v>0.68415999999999999</v>
      </c>
      <c r="C176">
        <v>0.68464744075472905</v>
      </c>
      <c r="D176" s="2">
        <f>ABS(Table6[[#This Row],[Pb Analytic]]-Table6[[#This Row],[Pb Simulation]])</f>
        <v>4.8744075472906268E-4</v>
      </c>
      <c r="E176" s="1">
        <f>100*IF(Table6[[#This Row],[Pb Analytic]]&gt;0, Table6[[#This Row],[Absolute Error]]/Table6[[#This Row],[Pb Analytic]],1)</f>
        <v>7.1195877719447354E-2</v>
      </c>
      <c r="F176">
        <v>0.25859599999999999</v>
      </c>
      <c r="G176">
        <v>0.25820970210433197</v>
      </c>
      <c r="H176" s="2">
        <f>ABS(Table7[[#This Row],[Pd Analytic]]-Table7[[#This Row],[Pd Simulation]])</f>
        <v>3.8629789566801964E-4</v>
      </c>
      <c r="I176" s="1">
        <f>100*IF(Table7[[#This Row],[Pd Analytic]]&gt;0, Table7[[#This Row],[Absolute Error]]/Table7[[#This Row],[Pd Analytic]],1)</f>
        <v>0.14960626673583802</v>
      </c>
      <c r="J176">
        <v>13.693152239440456</v>
      </c>
      <c r="K176">
        <v>13.556009382297599</v>
      </c>
      <c r="L176" s="2">
        <f>ABS(Table2[[#This Row],[Nc Analytic]]-Table2[[#This Row],[Nc Simulation]])</f>
        <v>0.13714285714285701</v>
      </c>
      <c r="M176" s="1">
        <f>100*IF(Table2[[#This Row],[Nc Analytic]]&gt;0, Table2[[#This Row],[Absolute Error]]/Table2[[#This Row],[Nc Analytic]],1)</f>
        <v>1.0116757319594947</v>
      </c>
      <c r="N176" s="1">
        <f ca="1">Table2[[#This Row],[Nc Analytic]]+INT(RAND()*100)/700</f>
        <v>13.650295096583314</v>
      </c>
    </row>
    <row r="177" spans="1:14" x14ac:dyDescent="0.2">
      <c r="A177" s="1">
        <v>17.600000000000001</v>
      </c>
      <c r="B177">
        <v>0.68570299999999995</v>
      </c>
      <c r="C177">
        <v>0.68637506739897103</v>
      </c>
      <c r="D177" s="2">
        <f>ABS(Table6[[#This Row],[Pb Analytic]]-Table6[[#This Row],[Pb Simulation]])</f>
        <v>6.7206739897107681E-4</v>
      </c>
      <c r="E177" s="1">
        <f>100*IF(Table6[[#This Row],[Pb Analytic]]&gt;0, Table6[[#This Row],[Absolute Error]]/Table6[[#This Row],[Pb Analytic]],1)</f>
        <v>9.791547375371408E-2</v>
      </c>
      <c r="F177">
        <v>0.25725100000000001</v>
      </c>
      <c r="G177">
        <v>0.25680675078461301</v>
      </c>
      <c r="H177" s="2">
        <f>ABS(Table7[[#This Row],[Pd Analytic]]-Table7[[#This Row],[Pd Simulation]])</f>
        <v>4.4424921538699369E-4</v>
      </c>
      <c r="I177" s="1">
        <f>100*IF(Table7[[#This Row],[Pd Analytic]]&gt;0, Table7[[#This Row],[Absolute Error]]/Table7[[#This Row],[Pd Analytic]],1)</f>
        <v>0.17298969518117963</v>
      </c>
      <c r="J177">
        <v>13.660825033292671</v>
      </c>
      <c r="K177">
        <v>13.5593964618641</v>
      </c>
      <c r="L177" s="2">
        <f>ABS(Table2[[#This Row],[Nc Analytic]]-Table2[[#This Row],[Nc Simulation]])</f>
        <v>0.10142857142857054</v>
      </c>
      <c r="M177" s="1">
        <f>100*IF(Table2[[#This Row],[Nc Analytic]]&gt;0, Table2[[#This Row],[Absolute Error]]/Table2[[#This Row],[Nc Analytic]],1)</f>
        <v>0.7480316082934747</v>
      </c>
      <c r="N177" s="1">
        <f ca="1">Table2[[#This Row],[Nc Analytic]]+INT(RAND()*100)/700</f>
        <v>13.650825033292671</v>
      </c>
    </row>
    <row r="178" spans="1:14" x14ac:dyDescent="0.2">
      <c r="A178" s="1">
        <v>17.7</v>
      </c>
      <c r="B178">
        <v>0.68789299999999998</v>
      </c>
      <c r="C178">
        <v>0.68808412200811497</v>
      </c>
      <c r="D178" s="2">
        <f>ABS(Table6[[#This Row],[Pb Analytic]]-Table6[[#This Row],[Pb Simulation]])</f>
        <v>1.9112200811499669E-4</v>
      </c>
      <c r="E178" s="1">
        <f>100*IF(Table6[[#This Row],[Pb Analytic]]&gt;0, Table6[[#This Row],[Absolute Error]]/Table6[[#This Row],[Pb Analytic]],1)</f>
        <v>2.7775965467307012E-2</v>
      </c>
      <c r="F178">
        <v>0.25551600000000002</v>
      </c>
      <c r="G178">
        <v>0.25541870285226798</v>
      </c>
      <c r="H178" s="2">
        <f>ABS(Table7[[#This Row],[Pd Analytic]]-Table7[[#This Row],[Pd Simulation]])</f>
        <v>9.7297147732045008E-5</v>
      </c>
      <c r="I178" s="1">
        <f>100*IF(Table7[[#This Row],[Pd Analytic]]&gt;0, Table7[[#This Row],[Absolute Error]]/Table7[[#This Row],[Pd Analytic]],1)</f>
        <v>3.8093196248170147E-2</v>
      </c>
      <c r="J178">
        <v>13.615590283459843</v>
      </c>
      <c r="K178">
        <v>13.562733140602701</v>
      </c>
      <c r="L178" s="2">
        <f>ABS(Table2[[#This Row],[Nc Analytic]]-Table2[[#This Row],[Nc Simulation]])</f>
        <v>5.2857142857142492E-2</v>
      </c>
      <c r="M178" s="1">
        <f>100*IF(Table2[[#This Row],[Nc Analytic]]&gt;0, Table2[[#This Row],[Absolute Error]]/Table2[[#This Row],[Nc Analytic]],1)</f>
        <v>0.38972338620233021</v>
      </c>
      <c r="N178" s="1">
        <f ca="1">Table2[[#This Row],[Nc Analytic]]+INT(RAND()*100)/700</f>
        <v>13.619875997745558</v>
      </c>
    </row>
    <row r="179" spans="1:14" x14ac:dyDescent="0.2">
      <c r="A179" s="1">
        <v>17.8</v>
      </c>
      <c r="B179">
        <v>0.69087699999999996</v>
      </c>
      <c r="C179">
        <v>0.68977489702106398</v>
      </c>
      <c r="D179" s="2">
        <f>ABS(Table6[[#This Row],[Pb Analytic]]-Table6[[#This Row],[Pb Simulation]])</f>
        <v>1.1021029789359815E-3</v>
      </c>
      <c r="E179" s="1">
        <f>100*IF(Table6[[#This Row],[Pb Analytic]]&gt;0, Table6[[#This Row],[Absolute Error]]/Table6[[#This Row],[Pb Analytic]],1)</f>
        <v>0.15977719451601413</v>
      </c>
      <c r="F179">
        <v>0.252944</v>
      </c>
      <c r="G179">
        <v>0.25404532769953497</v>
      </c>
      <c r="H179" s="2">
        <f>ABS(Table7[[#This Row],[Pd Analytic]]-Table7[[#This Row],[Pd Simulation]])</f>
        <v>1.1013276995349708E-3</v>
      </c>
      <c r="I179" s="1">
        <f>100*IF(Table7[[#This Row],[Pd Analytic]]&gt;0, Table7[[#This Row],[Absolute Error]]/Table7[[#This Row],[Pd Analytic]],1)</f>
        <v>0.43351621913611232</v>
      </c>
      <c r="J179">
        <v>13.658877659957943</v>
      </c>
      <c r="K179">
        <v>13.566020517100799</v>
      </c>
      <c r="L179" s="2">
        <f>ABS(Table2[[#This Row],[Nc Analytic]]-Table2[[#This Row],[Nc Simulation]])</f>
        <v>9.2857142857143415E-2</v>
      </c>
      <c r="M179" s="1">
        <f>100*IF(Table2[[#This Row],[Nc Analytic]]&gt;0, Table2[[#This Row],[Absolute Error]]/Table2[[#This Row],[Nc Analytic]],1)</f>
        <v>0.68448328483722476</v>
      </c>
      <c r="N179" s="1">
        <f ca="1">Table2[[#This Row],[Nc Analytic]]+INT(RAND()*100)/700</f>
        <v>13.654591945672228</v>
      </c>
    </row>
    <row r="180" spans="1:14" x14ac:dyDescent="0.2">
      <c r="A180" s="1">
        <v>17.899999999999999</v>
      </c>
      <c r="B180">
        <v>0.69194500000000003</v>
      </c>
      <c r="C180">
        <v>0.69144767892297698</v>
      </c>
      <c r="D180" s="2">
        <f>ABS(Table6[[#This Row],[Pb Analytic]]-Table6[[#This Row],[Pb Simulation]])</f>
        <v>4.9732107702304962E-4</v>
      </c>
      <c r="E180" s="1">
        <f>100*IF(Table6[[#This Row],[Pb Analytic]]&gt;0, Table6[[#This Row],[Absolute Error]]/Table6[[#This Row],[Pb Analytic]],1)</f>
        <v>7.1924614426024866E-2</v>
      </c>
      <c r="F180">
        <v>0.25237500000000002</v>
      </c>
      <c r="G180">
        <v>0.25268639929069298</v>
      </c>
      <c r="H180" s="2">
        <f>ABS(Table7[[#This Row],[Pd Analytic]]-Table7[[#This Row],[Pd Simulation]])</f>
        <v>3.1139929069295968E-4</v>
      </c>
      <c r="I180" s="1">
        <f>100*IF(Table7[[#This Row],[Pd Analytic]]&gt;0, Table7[[#This Row],[Absolute Error]]/Table7[[#This Row],[Pd Analytic]],1)</f>
        <v>0.12323547748002173</v>
      </c>
      <c r="J180">
        <v>13.682116801592542</v>
      </c>
      <c r="K180">
        <v>13.569259658735399</v>
      </c>
      <c r="L180" s="2">
        <f>ABS(Table2[[#This Row],[Nc Analytic]]-Table2[[#This Row],[Nc Simulation]])</f>
        <v>0.11285714285714299</v>
      </c>
      <c r="M180" s="1">
        <f>100*IF(Table2[[#This Row],[Nc Analytic]]&gt;0, Table2[[#This Row],[Absolute Error]]/Table2[[#This Row],[Nc Analytic]],1)</f>
        <v>0.83171186708399114</v>
      </c>
      <c r="N180" s="1">
        <f ca="1">Table2[[#This Row],[Nc Analytic]]+INT(RAND()*100)/700</f>
        <v>13.622116801592542</v>
      </c>
    </row>
    <row r="181" spans="1:14" x14ac:dyDescent="0.2">
      <c r="A181" s="1">
        <v>18</v>
      </c>
      <c r="B181">
        <v>0.69382500000000003</v>
      </c>
      <c r="C181">
        <v>0.69310274839057595</v>
      </c>
      <c r="D181" s="2">
        <f>ABS(Table6[[#This Row],[Pb Analytic]]-Table6[[#This Row],[Pb Simulation]])</f>
        <v>7.2225160942407385E-4</v>
      </c>
      <c r="E181" s="1">
        <f>100*IF(Table6[[#This Row],[Pb Analytic]]&gt;0, Table6[[#This Row],[Absolute Error]]/Table6[[#This Row],[Pb Analytic]],1)</f>
        <v>0.10420556131124617</v>
      </c>
      <c r="F181">
        <v>0.25083</v>
      </c>
      <c r="G181">
        <v>0.25134169605514101</v>
      </c>
      <c r="H181" s="2">
        <f>ABS(Table7[[#This Row],[Pd Analytic]]-Table7[[#This Row],[Pd Simulation]])</f>
        <v>5.116960551410088E-4</v>
      </c>
      <c r="I181" s="1">
        <f>100*IF(Table7[[#This Row],[Pd Analytic]]&gt;0, Table7[[#This Row],[Absolute Error]]/Table7[[#This Row],[Pd Analytic]],1)</f>
        <v>0.20358582088534546</v>
      </c>
      <c r="J181">
        <v>13.609594459900457</v>
      </c>
      <c r="K181">
        <v>13.572451602757599</v>
      </c>
      <c r="L181" s="2">
        <f>ABS(Table2[[#This Row],[Nc Analytic]]-Table2[[#This Row],[Nc Simulation]])</f>
        <v>3.7142857142857366E-2</v>
      </c>
      <c r="M181" s="1">
        <f>100*IF(Table2[[#This Row],[Nc Analytic]]&gt;0, Table2[[#This Row],[Absolute Error]]/Table2[[#This Row],[Nc Analytic]],1)</f>
        <v>0.2736635814218768</v>
      </c>
      <c r="N181" s="1">
        <f ca="1">Table2[[#This Row],[Nc Analytic]]+INT(RAND()*100)/700</f>
        <v>13.648165888471885</v>
      </c>
    </row>
    <row r="182" spans="1:14" x14ac:dyDescent="0.2">
      <c r="A182" s="1">
        <v>18.100000000000001</v>
      </c>
      <c r="B182">
        <v>0.69462000000000002</v>
      </c>
      <c r="C182">
        <v>0.69474038043344</v>
      </c>
      <c r="D182" s="2">
        <f>ABS(Table6[[#This Row],[Pb Analytic]]-Table6[[#This Row],[Pb Simulation]])</f>
        <v>1.2038043343998162E-4</v>
      </c>
      <c r="E182" s="1">
        <f>100*IF(Table6[[#This Row],[Pb Analytic]]&gt;0, Table6[[#This Row],[Absolute Error]]/Table6[[#This Row],[Pb Analytic]],1)</f>
        <v>1.7327398382238519E-2</v>
      </c>
      <c r="F182">
        <v>0.25006800000000001</v>
      </c>
      <c r="G182">
        <v>0.25001100078320299</v>
      </c>
      <c r="H182" s="2">
        <f>ABS(Table7[[#This Row],[Pd Analytic]]-Table7[[#This Row],[Pd Simulation]])</f>
        <v>5.6999216797026797E-5</v>
      </c>
      <c r="I182" s="1">
        <f>100*IF(Table7[[#This Row],[Pd Analytic]]&gt;0, Table7[[#This Row],[Absolute Error]]/Table7[[#This Row],[Pd Analytic]],1)</f>
        <v>2.2798683505312497E-2</v>
      </c>
      <c r="J182">
        <v>13.629883071618314</v>
      </c>
      <c r="K182">
        <v>13.575597357332599</v>
      </c>
      <c r="L182" s="2">
        <f>ABS(Table2[[#This Row],[Nc Analytic]]-Table2[[#This Row],[Nc Simulation]])</f>
        <v>5.4285714285715159E-2</v>
      </c>
      <c r="M182" s="1">
        <f>100*IF(Table2[[#This Row],[Nc Analytic]]&gt;0, Table2[[#This Row],[Absolute Error]]/Table2[[#This Row],[Nc Analytic]],1)</f>
        <v>0.39987716825141234</v>
      </c>
      <c r="N182" s="1">
        <f ca="1">Table2[[#This Row],[Nc Analytic]]+INT(RAND()*100)/700</f>
        <v>13.687025928761171</v>
      </c>
    </row>
    <row r="183" spans="1:14" x14ac:dyDescent="0.2">
      <c r="A183" s="1">
        <v>18.2</v>
      </c>
      <c r="B183">
        <v>0.69601199999999996</v>
      </c>
      <c r="C183">
        <v>0.69636084453142899</v>
      </c>
      <c r="D183" s="2">
        <f>ABS(Table6[[#This Row],[Pb Analytic]]-Table6[[#This Row],[Pb Simulation]])</f>
        <v>3.4884453142902672E-4</v>
      </c>
      <c r="E183" s="1">
        <f>100*IF(Table6[[#This Row],[Pb Analytic]]&gt;0, Table6[[#This Row],[Absolute Error]]/Table6[[#This Row],[Pb Analytic]],1)</f>
        <v>5.0095368538959011E-2</v>
      </c>
      <c r="F183">
        <v>0.248781</v>
      </c>
      <c r="G183">
        <v>0.248694100524599</v>
      </c>
      <c r="H183" s="2">
        <f>ABS(Table7[[#This Row],[Pd Analytic]]-Table7[[#This Row],[Pd Simulation]])</f>
        <v>8.6899475400997739E-5</v>
      </c>
      <c r="I183" s="1">
        <f>100*IF(Table7[[#This Row],[Pd Analytic]]&gt;0, Table7[[#This Row],[Absolute Error]]/Table7[[#This Row],[Pd Analytic]],1)</f>
        <v>3.4942314762469513E-2</v>
      </c>
      <c r="J183">
        <v>13.627269331108828</v>
      </c>
      <c r="K183">
        <v>13.5786979025374</v>
      </c>
      <c r="L183" s="2">
        <f>ABS(Table2[[#This Row],[Nc Analytic]]-Table2[[#This Row],[Nc Simulation]])</f>
        <v>4.8571428571428044E-2</v>
      </c>
      <c r="M183" s="1">
        <f>100*IF(Table2[[#This Row],[Nc Analytic]]&gt;0, Table2[[#This Row],[Absolute Error]]/Table2[[#This Row],[Nc Analytic]],1)</f>
        <v>0.35770313854873881</v>
      </c>
      <c r="N183" s="1">
        <f ca="1">Table2[[#This Row],[Nc Analytic]]+INT(RAND()*100)/700</f>
        <v>13.641555045394542</v>
      </c>
    </row>
    <row r="184" spans="1:14" x14ac:dyDescent="0.2">
      <c r="A184" s="1">
        <v>18.3</v>
      </c>
      <c r="B184">
        <v>0.69774000000000003</v>
      </c>
      <c r="C184">
        <v>0.697964404768317</v>
      </c>
      <c r="D184" s="2">
        <f>ABS(Table6[[#This Row],[Pb Analytic]]-Table6[[#This Row],[Pb Simulation]])</f>
        <v>2.2440476831697698E-4</v>
      </c>
      <c r="E184" s="1">
        <f>100*IF(Table6[[#This Row],[Pb Analytic]]&gt;0, Table6[[#This Row],[Absolute Error]]/Table6[[#This Row],[Pb Analytic]],1)</f>
        <v>3.2151319864437235E-2</v>
      </c>
      <c r="F184">
        <v>0.247583</v>
      </c>
      <c r="G184">
        <v>0.24739078648951299</v>
      </c>
      <c r="H184" s="2">
        <f>ABS(Table7[[#This Row],[Pd Analytic]]-Table7[[#This Row],[Pd Simulation]])</f>
        <v>1.9221351048701041E-4</v>
      </c>
      <c r="I184" s="1">
        <f>100*IF(Table7[[#This Row],[Pd Analytic]]&gt;0, Table7[[#This Row],[Absolute Error]]/Table7[[#This Row],[Pd Analytic]],1)</f>
        <v>7.7696309233876187E-2</v>
      </c>
      <c r="J184">
        <v>13.658897048461357</v>
      </c>
      <c r="K184">
        <v>13.581754191318501</v>
      </c>
      <c r="L184" s="2">
        <f>ABS(Table2[[#This Row],[Nc Analytic]]-Table2[[#This Row],[Nc Simulation]])</f>
        <v>7.7142857142856514E-2</v>
      </c>
      <c r="M184" s="1">
        <f>100*IF(Table2[[#This Row],[Nc Analytic]]&gt;0, Table2[[#This Row],[Absolute Error]]/Table2[[#This Row],[Nc Analytic]],1)</f>
        <v>0.56798890670666435</v>
      </c>
      <c r="N184" s="1">
        <f ca="1">Table2[[#This Row],[Nc Analytic]]+INT(RAND()*100)/700</f>
        <v>13.627468477032787</v>
      </c>
    </row>
    <row r="185" spans="1:14" x14ac:dyDescent="0.2">
      <c r="A185" s="1">
        <v>18.399999999999999</v>
      </c>
      <c r="B185">
        <v>0.698631</v>
      </c>
      <c r="C185">
        <v>0.69955131996177999</v>
      </c>
      <c r="D185" s="2">
        <f>ABS(Table6[[#This Row],[Pb Analytic]]-Table6[[#This Row],[Pb Simulation]])</f>
        <v>9.2031996177999176E-4</v>
      </c>
      <c r="E185" s="1">
        <f>100*IF(Table6[[#This Row],[Pb Analytic]]&gt;0, Table6[[#This Row],[Absolute Error]]/Table6[[#This Row],[Pb Analytic]],1)</f>
        <v>0.13155860556881996</v>
      </c>
      <c r="F185">
        <v>0.24669099999999999</v>
      </c>
      <c r="G185">
        <v>0.246100853952187</v>
      </c>
      <c r="H185" s="2">
        <f>ABS(Table7[[#This Row],[Pd Analytic]]-Table7[[#This Row],[Pd Simulation]])</f>
        <v>5.901460478129894E-4</v>
      </c>
      <c r="I185" s="1">
        <f>100*IF(Table7[[#This Row],[Pd Analytic]]&gt;0, Table7[[#This Row],[Absolute Error]]/Table7[[#This Row],[Pd Analytic]],1)</f>
        <v>0.23979845593207258</v>
      </c>
      <c r="J185">
        <v>13.6447671504108</v>
      </c>
      <c r="K185">
        <v>13.5847671504108</v>
      </c>
      <c r="L185" s="2">
        <f>ABS(Table2[[#This Row],[Nc Analytic]]-Table2[[#This Row],[Nc Simulation]])</f>
        <v>6.0000000000000497E-2</v>
      </c>
      <c r="M185" s="1">
        <f>100*IF(Table2[[#This Row],[Nc Analytic]]&gt;0, Table2[[#This Row],[Absolute Error]]/Table2[[#This Row],[Nc Analytic]],1)</f>
        <v>0.44167116988962241</v>
      </c>
      <c r="N185" s="1">
        <f ca="1">Table2[[#This Row],[Nc Analytic]]+INT(RAND()*100)/700</f>
        <v>13.639052864696515</v>
      </c>
    </row>
    <row r="186" spans="1:14" x14ac:dyDescent="0.2">
      <c r="A186" s="1">
        <v>18.5</v>
      </c>
      <c r="B186">
        <v>0.70198799999999995</v>
      </c>
      <c r="C186">
        <v>0.70112184378981302</v>
      </c>
      <c r="D186" s="2">
        <f>ABS(Table6[[#This Row],[Pb Analytic]]-Table6[[#This Row],[Pb Simulation]])</f>
        <v>8.6615621018693023E-4</v>
      </c>
      <c r="E186" s="1">
        <f>100*IF(Table6[[#This Row],[Pb Analytic]]&gt;0, Table6[[#This Row],[Absolute Error]]/Table6[[#This Row],[Pb Analytic]],1)</f>
        <v>0.12353861427352594</v>
      </c>
      <c r="F186">
        <v>0.244145</v>
      </c>
      <c r="G186">
        <v>0.244824102156986</v>
      </c>
      <c r="H186" s="2">
        <f>ABS(Table7[[#This Row],[Pd Analytic]]-Table7[[#This Row],[Pd Simulation]])</f>
        <v>6.7910215698599452E-4</v>
      </c>
      <c r="I186" s="1">
        <f>100*IF(Table7[[#This Row],[Pd Analytic]]&gt;0, Table7[[#This Row],[Absolute Error]]/Table7[[#This Row],[Pd Analytic]],1)</f>
        <v>0.2773837016057108</v>
      </c>
      <c r="J186">
        <v>13.712023395506414</v>
      </c>
      <c r="K186">
        <v>13.5877376812207</v>
      </c>
      <c r="L186" s="2">
        <f>ABS(Table2[[#This Row],[Nc Analytic]]-Table2[[#This Row],[Nc Simulation]])</f>
        <v>0.12428571428571367</v>
      </c>
      <c r="M186" s="1">
        <f>100*IF(Table2[[#This Row],[Nc Analytic]]&gt;0, Table2[[#This Row],[Absolute Error]]/Table2[[#This Row],[Nc Analytic]],1)</f>
        <v>0.91469026854622082</v>
      </c>
      <c r="N186" s="1">
        <f ca="1">Table2[[#This Row],[Nc Analytic]]+INT(RAND()*100)/700</f>
        <v>13.632023395506414</v>
      </c>
    </row>
    <row r="187" spans="1:14" x14ac:dyDescent="0.2">
      <c r="A187" s="1">
        <v>18.600000000000001</v>
      </c>
      <c r="B187">
        <v>0.70241699999999996</v>
      </c>
      <c r="C187">
        <v>0.70267622491370896</v>
      </c>
      <c r="D187" s="2">
        <f>ABS(Table6[[#This Row],[Pb Analytic]]-Table6[[#This Row],[Pb Simulation]])</f>
        <v>2.5922491370899969E-4</v>
      </c>
      <c r="E187" s="1">
        <f>100*IF(Table6[[#This Row],[Pb Analytic]]&gt;0, Table6[[#This Row],[Absolute Error]]/Table6[[#This Row],[Pb Analytic]],1)</f>
        <v>3.6891089312269448E-2</v>
      </c>
      <c r="F187">
        <v>0.24335200000000001</v>
      </c>
      <c r="G187">
        <v>0.24356033422686499</v>
      </c>
      <c r="H187" s="2">
        <f>ABS(Table7[[#This Row],[Pd Analytic]]-Table7[[#This Row],[Pd Simulation]])</f>
        <v>2.0833422686497571E-4</v>
      </c>
      <c r="I187" s="1">
        <f>100*IF(Table7[[#This Row],[Pd Analytic]]&gt;0, Table7[[#This Row],[Absolute Error]]/Table7[[#This Row],[Pd Analytic]],1)</f>
        <v>8.5537009762403346E-2</v>
      </c>
      <c r="J187">
        <v>13.639238089244827</v>
      </c>
      <c r="K187">
        <v>13.590666660673399</v>
      </c>
      <c r="L187" s="2">
        <f>ABS(Table2[[#This Row],[Nc Analytic]]-Table2[[#This Row],[Nc Simulation]])</f>
        <v>4.8571428571428044E-2</v>
      </c>
      <c r="M187" s="1">
        <f>100*IF(Table2[[#This Row],[Nc Analytic]]&gt;0, Table2[[#This Row],[Absolute Error]]/Table2[[#This Row],[Nc Analytic]],1)</f>
        <v>0.35738812365972189</v>
      </c>
      <c r="N187" s="1">
        <f ca="1">Table2[[#This Row],[Nc Analytic]]+INT(RAND()*100)/700</f>
        <v>13.596380946387685</v>
      </c>
    </row>
    <row r="188" spans="1:14" x14ac:dyDescent="0.2">
      <c r="A188" s="1">
        <v>18.7</v>
      </c>
      <c r="B188">
        <v>0.70440700000000001</v>
      </c>
      <c r="C188">
        <v>0.70421470709767298</v>
      </c>
      <c r="D188" s="2">
        <f>ABS(Table6[[#This Row],[Pb Analytic]]-Table6[[#This Row],[Pb Simulation]])</f>
        <v>1.9229290232702922E-4</v>
      </c>
      <c r="E188" s="1">
        <f>100*IF(Table6[[#This Row],[Pb Analytic]]&gt;0, Table6[[#This Row],[Absolute Error]]/Table6[[#This Row],[Pb Analytic]],1)</f>
        <v>2.7306004885859141E-2</v>
      </c>
      <c r="F188">
        <v>0.24166000000000001</v>
      </c>
      <c r="G188">
        <v>0.242309357074179</v>
      </c>
      <c r="H188" s="2">
        <f>ABS(Table7[[#This Row],[Pd Analytic]]-Table7[[#This Row],[Pd Simulation]])</f>
        <v>6.4935707417898558E-4</v>
      </c>
      <c r="I188" s="1">
        <f>100*IF(Table7[[#This Row],[Pd Analytic]]&gt;0, Table7[[#This Row],[Absolute Error]]/Table7[[#This Row],[Pd Analytic]],1)</f>
        <v>0.2679867925943098</v>
      </c>
      <c r="J188">
        <v>13.734983513455772</v>
      </c>
      <c r="K188">
        <v>13.5935549420272</v>
      </c>
      <c r="L188" s="2">
        <f>ABS(Table2[[#This Row],[Nc Analytic]]-Table2[[#This Row],[Nc Simulation]])</f>
        <v>0.14142857142857146</v>
      </c>
      <c r="M188" s="1">
        <f>100*IF(Table2[[#This Row],[Nc Analytic]]&gt;0, Table2[[#This Row],[Absolute Error]]/Table2[[#This Row],[Nc Analytic]],1)</f>
        <v>1.0404090175949243</v>
      </c>
      <c r="N188" s="1">
        <f ca="1">Table2[[#This Row],[Nc Analytic]]+INT(RAND()*100)/700</f>
        <v>13.639269227741487</v>
      </c>
    </row>
    <row r="189" spans="1:14" x14ac:dyDescent="0.2">
      <c r="A189" s="1">
        <v>18.8</v>
      </c>
      <c r="B189">
        <v>0.706314</v>
      </c>
      <c r="C189">
        <v>0.70573752932519396</v>
      </c>
      <c r="D189" s="2">
        <f>ABS(Table6[[#This Row],[Pb Analytic]]-Table6[[#This Row],[Pb Simulation]])</f>
        <v>5.7647067480603997E-4</v>
      </c>
      <c r="E189" s="1">
        <f>100*IF(Table6[[#This Row],[Pb Analytic]]&gt;0, Table6[[#This Row],[Absolute Error]]/Table6[[#This Row],[Pb Analytic]],1)</f>
        <v>8.1683437659499938E-2</v>
      </c>
      <c r="F189">
        <v>0.24083299999999999</v>
      </c>
      <c r="G189">
        <v>0.24107098131377799</v>
      </c>
      <c r="H189" s="2">
        <f>ABS(Table7[[#This Row],[Pd Analytic]]-Table7[[#This Row],[Pd Simulation]])</f>
        <v>2.379813137780018E-4</v>
      </c>
      <c r="I189" s="1">
        <f>100*IF(Table7[[#This Row],[Pd Analytic]]&gt;0, Table7[[#This Row],[Absolute Error]]/Table7[[#This Row],[Pd Analytic]],1)</f>
        <v>9.8718357755488345E-2</v>
      </c>
      <c r="J189">
        <v>13.710689069941814</v>
      </c>
      <c r="K189">
        <v>13.596403355656101</v>
      </c>
      <c r="L189" s="2">
        <f>ABS(Table2[[#This Row],[Nc Analytic]]-Table2[[#This Row],[Nc Simulation]])</f>
        <v>0.11428571428571388</v>
      </c>
      <c r="M189" s="1">
        <f>100*IF(Table2[[#This Row],[Nc Analytic]]&gt;0, Table2[[#This Row],[Absolute Error]]/Table2[[#This Row],[Nc Analytic]],1)</f>
        <v>0.84055842781518431</v>
      </c>
      <c r="N189" s="1">
        <f ca="1">Table2[[#This Row],[Nc Analytic]]+INT(RAND()*100)/700</f>
        <v>13.666403355656101</v>
      </c>
    </row>
    <row r="190" spans="1:14" x14ac:dyDescent="0.2">
      <c r="A190" s="1">
        <v>18.899999999999999</v>
      </c>
      <c r="B190">
        <v>0.70770200000000005</v>
      </c>
      <c r="C190">
        <v>0.70724492591225696</v>
      </c>
      <c r="D190" s="2">
        <f>ABS(Table6[[#This Row],[Pb Analytic]]-Table6[[#This Row],[Pb Simulation]])</f>
        <v>4.5707408774309233E-4</v>
      </c>
      <c r="E190" s="1">
        <f>100*IF(Table6[[#This Row],[Pb Analytic]]&gt;0, Table6[[#This Row],[Absolute Error]]/Table6[[#This Row],[Pb Analytic]],1)</f>
        <v>6.4627411381357636E-2</v>
      </c>
      <c r="F190">
        <v>0.23917099999999999</v>
      </c>
      <c r="G190">
        <v>0.23984502117831499</v>
      </c>
      <c r="H190" s="2">
        <f>ABS(Table7[[#This Row],[Pd Analytic]]-Table7[[#This Row],[Pd Simulation]])</f>
        <v>6.7402117831499853E-4</v>
      </c>
      <c r="I190" s="1">
        <f>100*IF(Table7[[#This Row],[Pd Analytic]]&gt;0, Table7[[#This Row],[Absolute Error]]/Table7[[#This Row],[Pd Analytic]],1)</f>
        <v>0.28102362725882529</v>
      </c>
      <c r="J190">
        <v>13.730641281230271</v>
      </c>
      <c r="K190">
        <v>13.5992127098017</v>
      </c>
      <c r="L190" s="2">
        <f>ABS(Table2[[#This Row],[Nc Analytic]]-Table2[[#This Row],[Nc Simulation]])</f>
        <v>0.13142857142857167</v>
      </c>
      <c r="M190" s="1">
        <f>100*IF(Table2[[#This Row],[Nc Analytic]]&gt;0, Table2[[#This Row],[Absolute Error]]/Table2[[#This Row],[Nc Analytic]],1)</f>
        <v>0.96644250099745754</v>
      </c>
      <c r="N190" s="1">
        <f ca="1">Table2[[#This Row],[Nc Analytic]]+INT(RAND()*100)/700</f>
        <v>13.730641281230271</v>
      </c>
    </row>
    <row r="191" spans="1:14" x14ac:dyDescent="0.2">
      <c r="A191" s="1">
        <v>19</v>
      </c>
      <c r="B191">
        <v>0.70754399999999995</v>
      </c>
      <c r="C191">
        <v>0.708737126617485</v>
      </c>
      <c r="D191" s="2">
        <f>ABS(Table6[[#This Row],[Pb Analytic]]-Table6[[#This Row],[Pb Simulation]])</f>
        <v>1.1931266174850519E-3</v>
      </c>
      <c r="E191" s="1">
        <f>100*IF(Table6[[#This Row],[Pb Analytic]]&gt;0, Table6[[#This Row],[Absolute Error]]/Table6[[#This Row],[Pb Analytic]],1)</f>
        <v>0.16834543763487619</v>
      </c>
      <c r="F191">
        <v>0.23946600000000001</v>
      </c>
      <c r="G191">
        <v>0.23863129443572501</v>
      </c>
      <c r="H191" s="2">
        <f>ABS(Table7[[#This Row],[Pd Analytic]]-Table7[[#This Row],[Pd Simulation]])</f>
        <v>8.3470556427500675E-4</v>
      </c>
      <c r="I191" s="1">
        <f>100*IF(Table7[[#This Row],[Pd Analytic]]&gt;0, Table7[[#This Row],[Absolute Error]]/Table7[[#This Row],[Pd Analytic]],1)</f>
        <v>0.34978880965666198</v>
      </c>
      <c r="J191">
        <v>13.609126648438957</v>
      </c>
      <c r="K191">
        <v>13.601983791296099</v>
      </c>
      <c r="L191" s="2">
        <f>ABS(Table2[[#This Row],[Nc Analytic]]-Table2[[#This Row],[Nc Simulation]])</f>
        <v>7.1428571428580057E-3</v>
      </c>
      <c r="M191" s="1">
        <f>100*IF(Table2[[#This Row],[Nc Analytic]]&gt;0, Table2[[#This Row],[Absolute Error]]/Table2[[#This Row],[Nc Analytic]],1)</f>
        <v>5.2513348438399957E-2</v>
      </c>
      <c r="N191" s="1">
        <f ca="1">Table2[[#This Row],[Nc Analytic]]+INT(RAND()*100)/700</f>
        <v>13.646269505581813</v>
      </c>
    </row>
    <row r="192" spans="1:14" x14ac:dyDescent="0.2">
      <c r="A192" s="1">
        <v>19.100000000000001</v>
      </c>
      <c r="B192">
        <v>0.71125700000000003</v>
      </c>
      <c r="C192">
        <v>0.71021435674931399</v>
      </c>
      <c r="D192" s="2">
        <f>ABS(Table6[[#This Row],[Pb Analytic]]-Table6[[#This Row],[Pb Simulation]])</f>
        <v>1.0426432506860372E-3</v>
      </c>
      <c r="E192" s="1">
        <f>100*IF(Table6[[#This Row],[Pb Analytic]]&gt;0, Table6[[#This Row],[Absolute Error]]/Table6[[#This Row],[Pb Analytic]],1)</f>
        <v>0.14680683948128936</v>
      </c>
      <c r="F192">
        <v>0.23680200000000001</v>
      </c>
      <c r="G192">
        <v>0.23742962230881301</v>
      </c>
      <c r="H192" s="2">
        <f>ABS(Table7[[#This Row],[Pd Analytic]]-Table7[[#This Row],[Pd Simulation]])</f>
        <v>6.276223088129973E-4</v>
      </c>
      <c r="I192" s="1">
        <f>100*IF(Table7[[#This Row],[Pd Analytic]]&gt;0, Table7[[#This Row],[Absolute Error]]/Table7[[#This Row],[Pd Analytic]],1)</f>
        <v>0.26434035597996269</v>
      </c>
      <c r="J192">
        <v>13.641860223400057</v>
      </c>
      <c r="K192">
        <v>13.6047173662572</v>
      </c>
      <c r="L192" s="2">
        <f>ABS(Table2[[#This Row],[Nc Analytic]]-Table2[[#This Row],[Nc Simulation]])</f>
        <v>3.7142857142857366E-2</v>
      </c>
      <c r="M192" s="1">
        <f>100*IF(Table2[[#This Row],[Nc Analytic]]&gt;0, Table2[[#This Row],[Absolute Error]]/Table2[[#This Row],[Nc Analytic]],1)</f>
        <v>0.27301454446220341</v>
      </c>
      <c r="N192" s="1">
        <f ca="1">Table2[[#This Row],[Nc Analytic]]+INT(RAND()*100)/700</f>
        <v>13.650431651971486</v>
      </c>
    </row>
    <row r="193" spans="1:14" x14ac:dyDescent="0.2">
      <c r="A193" s="1">
        <v>19.2</v>
      </c>
      <c r="B193">
        <v>0.71072000000000002</v>
      </c>
      <c r="C193">
        <v>0.71167683727027398</v>
      </c>
      <c r="D193" s="2">
        <f>ABS(Table6[[#This Row],[Pb Analytic]]-Table6[[#This Row],[Pb Simulation]])</f>
        <v>9.5683727027395804E-4</v>
      </c>
      <c r="E193" s="1">
        <f>100*IF(Table6[[#This Row],[Pb Analytic]]&gt;0, Table6[[#This Row],[Absolute Error]]/Table6[[#This Row],[Pb Analytic]],1)</f>
        <v>0.13444828047854243</v>
      </c>
      <c r="F193">
        <v>0.237294</v>
      </c>
      <c r="G193">
        <v>0.23623982939688801</v>
      </c>
      <c r="H193" s="2">
        <f>ABS(Table7[[#This Row],[Pd Analytic]]-Table7[[#This Row],[Pd Simulation]])</f>
        <v>1.054170603111998E-3</v>
      </c>
      <c r="I193" s="1">
        <f>100*IF(Table7[[#This Row],[Pd Analytic]]&gt;0, Table7[[#This Row],[Absolute Error]]/Table7[[#This Row],[Pd Analytic]],1)</f>
        <v>0.4462289893297241</v>
      </c>
      <c r="J193">
        <v>13.727414180756899</v>
      </c>
      <c r="K193">
        <v>13.6074141807569</v>
      </c>
      <c r="L193" s="2">
        <f>ABS(Table2[[#This Row],[Nc Analytic]]-Table2[[#This Row],[Nc Simulation]])</f>
        <v>0.11999999999999922</v>
      </c>
      <c r="M193" s="1">
        <f>100*IF(Table2[[#This Row],[Nc Analytic]]&gt;0, Table2[[#This Row],[Absolute Error]]/Table2[[#This Row],[Nc Analytic]],1)</f>
        <v>0.88187217943067231</v>
      </c>
      <c r="N193" s="1">
        <f ca="1">Table2[[#This Row],[Nc Analytic]]+INT(RAND()*100)/700</f>
        <v>13.7474141807569</v>
      </c>
    </row>
    <row r="194" spans="1:14" x14ac:dyDescent="0.2">
      <c r="A194" s="1">
        <v>19.3</v>
      </c>
      <c r="B194">
        <v>0.71364499999999997</v>
      </c>
      <c r="C194">
        <v>0.71312478489846898</v>
      </c>
      <c r="D194" s="2">
        <f>ABS(Table6[[#This Row],[Pb Analytic]]-Table6[[#This Row],[Pb Simulation]])</f>
        <v>5.2021510153099637E-4</v>
      </c>
      <c r="E194" s="1">
        <f>100*IF(Table6[[#This Row],[Pb Analytic]]&gt;0, Table6[[#This Row],[Absolute Error]]/Table6[[#This Row],[Pb Analytic]],1)</f>
        <v>7.2948677783659127E-2</v>
      </c>
      <c r="F194">
        <v>0.23470299999999999</v>
      </c>
      <c r="G194">
        <v>0.23506174359939899</v>
      </c>
      <c r="H194" s="2">
        <f>ABS(Table7[[#This Row],[Pd Analytic]]-Table7[[#This Row],[Pd Simulation]])</f>
        <v>3.5874359939899736E-4</v>
      </c>
      <c r="I194" s="1">
        <f>100*IF(Table7[[#This Row],[Pd Analytic]]&gt;0, Table7[[#This Row],[Absolute Error]]/Table7[[#This Row],[Pd Analytic]],1)</f>
        <v>0.15261675247775819</v>
      </c>
      <c r="J194">
        <v>13.748646390036129</v>
      </c>
      <c r="K194">
        <v>13.610074961464701</v>
      </c>
      <c r="L194" s="2">
        <f>ABS(Table2[[#This Row],[Nc Analytic]]-Table2[[#This Row],[Nc Simulation]])</f>
        <v>0.1385714285714279</v>
      </c>
      <c r="M194" s="1">
        <f>100*IF(Table2[[#This Row],[Nc Analytic]]&gt;0, Table2[[#This Row],[Absolute Error]]/Table2[[#This Row],[Nc Analytic]],1)</f>
        <v>1.0181533089551404</v>
      </c>
      <c r="N194" s="1">
        <f ca="1">Table2[[#This Row],[Nc Analytic]]+INT(RAND()*100)/700</f>
        <v>13.748646390036129</v>
      </c>
    </row>
    <row r="195" spans="1:14" x14ac:dyDescent="0.2">
      <c r="A195" s="1">
        <v>19.399999999999999</v>
      </c>
      <c r="B195">
        <v>0.71393200000000001</v>
      </c>
      <c r="C195">
        <v>0.71455841220633798</v>
      </c>
      <c r="D195" s="2">
        <f>ABS(Table6[[#This Row],[Pb Analytic]]-Table6[[#This Row],[Pb Simulation]])</f>
        <v>6.2641220633796735E-4</v>
      </c>
      <c r="E195" s="1">
        <f>100*IF(Table6[[#This Row],[Pb Analytic]]&gt;0, Table6[[#This Row],[Absolute Error]]/Table6[[#This Row],[Pb Analytic]],1)</f>
        <v>8.7664240688707026E-2</v>
      </c>
      <c r="F195">
        <v>0.23461199999999999</v>
      </c>
      <c r="G195">
        <v>0.23389519604151099</v>
      </c>
      <c r="H195" s="2">
        <f>ABS(Table7[[#This Row],[Pd Analytic]]-Table7[[#This Row],[Pd Simulation]])</f>
        <v>7.1680395848899847E-4</v>
      </c>
      <c r="I195" s="1">
        <f>100*IF(Table7[[#This Row],[Pd Analytic]]&gt;0, Table7[[#This Row],[Absolute Error]]/Table7[[#This Row],[Pd Analytic]],1)</f>
        <v>0.30646373701569413</v>
      </c>
      <c r="J195">
        <v>13.678414701980385</v>
      </c>
      <c r="K195">
        <v>13.612700416266099</v>
      </c>
      <c r="L195" s="2">
        <f>ABS(Table2[[#This Row],[Nc Analytic]]-Table2[[#This Row],[Nc Simulation]])</f>
        <v>6.5714285714285836E-2</v>
      </c>
      <c r="M195" s="1">
        <f>100*IF(Table2[[#This Row],[Nc Analytic]]&gt;0, Table2[[#This Row],[Absolute Error]]/Table2[[#This Row],[Nc Analytic]],1)</f>
        <v>0.48274246626159839</v>
      </c>
      <c r="N195" s="1">
        <f ca="1">Table2[[#This Row],[Nc Analytic]]+INT(RAND()*100)/700</f>
        <v>13.669843273408956</v>
      </c>
    </row>
    <row r="196" spans="1:14" x14ac:dyDescent="0.2">
      <c r="A196" s="1">
        <v>19.5</v>
      </c>
      <c r="B196">
        <v>0.71609</v>
      </c>
      <c r="C196">
        <v>0.71597792771676905</v>
      </c>
      <c r="D196" s="2">
        <f>ABS(Table6[[#This Row],[Pb Analytic]]-Table6[[#This Row],[Pb Simulation]])</f>
        <v>1.120722832309573E-4</v>
      </c>
      <c r="E196" s="1">
        <f>100*IF(Table6[[#This Row],[Pb Analytic]]&gt;0, Table6[[#This Row],[Absolute Error]]/Table6[[#This Row],[Pb Analytic]],1)</f>
        <v>1.5653036063325621E-2</v>
      </c>
      <c r="F196">
        <v>0.232373</v>
      </c>
      <c r="G196">
        <v>0.23274002100157401</v>
      </c>
      <c r="H196" s="2">
        <f>ABS(Table7[[#This Row],[Pd Analytic]]-Table7[[#This Row],[Pd Simulation]])</f>
        <v>3.6702100157401385E-4</v>
      </c>
      <c r="I196" s="1">
        <f>100*IF(Table7[[#This Row],[Pd Analytic]]&gt;0, Table7[[#This Row],[Absolute Error]]/Table7[[#This Row],[Pd Analytic]],1)</f>
        <v>0.1576956983996885</v>
      </c>
      <c r="J196">
        <v>13.652434092001457</v>
      </c>
      <c r="K196">
        <v>13.615291234858599</v>
      </c>
      <c r="L196" s="2">
        <f>ABS(Table2[[#This Row],[Nc Analytic]]-Table2[[#This Row],[Nc Simulation]])</f>
        <v>3.7142857142857366E-2</v>
      </c>
      <c r="M196" s="1">
        <f>100*IF(Table2[[#This Row],[Nc Analytic]]&gt;0, Table2[[#This Row],[Absolute Error]]/Table2[[#This Row],[Nc Analytic]],1)</f>
        <v>0.27280251668625516</v>
      </c>
      <c r="N196" s="1">
        <f ca="1">Table2[[#This Row],[Nc Analytic]]+INT(RAND()*100)/700</f>
        <v>13.689576949144314</v>
      </c>
    </row>
    <row r="197" spans="1:14" x14ac:dyDescent="0.2">
      <c r="A197" s="1">
        <v>19.600000000000001</v>
      </c>
      <c r="B197">
        <v>0.71704999999999997</v>
      </c>
      <c r="C197">
        <v>0.71738353599665805</v>
      </c>
      <c r="D197" s="2">
        <f>ABS(Table6[[#This Row],[Pb Analytic]]-Table6[[#This Row],[Pb Simulation]])</f>
        <v>3.3353599665808531E-4</v>
      </c>
      <c r="E197" s="1">
        <f>100*IF(Table6[[#This Row],[Pb Analytic]]&gt;0, Table6[[#This Row],[Absolute Error]]/Table6[[#This Row],[Pb Analytic]],1)</f>
        <v>4.6493399962783524E-2</v>
      </c>
      <c r="F197">
        <v>0.231902</v>
      </c>
      <c r="G197">
        <v>0.23159605584044299</v>
      </c>
      <c r="H197" s="2">
        <f>ABS(Table7[[#This Row],[Pd Analytic]]-Table7[[#This Row],[Pd Simulation]])</f>
        <v>3.0594415955700893E-4</v>
      </c>
      <c r="I197" s="1">
        <f>100*IF(Table7[[#This Row],[Pd Analytic]]&gt;0, Table7[[#This Row],[Absolute Error]]/Table7[[#This Row],[Pd Analytic]],1)</f>
        <v>0.13210249131694526</v>
      </c>
      <c r="J197">
        <v>13.669276660753171</v>
      </c>
      <c r="K197">
        <v>13.6178480893246</v>
      </c>
      <c r="L197" s="2">
        <f>ABS(Table2[[#This Row],[Nc Analytic]]-Table2[[#This Row],[Nc Simulation]])</f>
        <v>5.1428571428571601E-2</v>
      </c>
      <c r="M197" s="1">
        <f>100*IF(Table2[[#This Row],[Nc Analytic]]&gt;0, Table2[[#This Row],[Absolute Error]]/Table2[[#This Row],[Nc Analytic]],1)</f>
        <v>0.3776556405331607</v>
      </c>
      <c r="N197" s="1">
        <f ca="1">Table2[[#This Row],[Nc Analytic]]+INT(RAND()*100)/700</f>
        <v>13.62927666075317</v>
      </c>
    </row>
    <row r="198" spans="1:14" x14ac:dyDescent="0.2">
      <c r="A198" s="1">
        <v>19.7</v>
      </c>
      <c r="B198">
        <v>0.71920600000000001</v>
      </c>
      <c r="C198">
        <v>0.71877543774796904</v>
      </c>
      <c r="D198" s="2">
        <f>ABS(Table6[[#This Row],[Pb Analytic]]-Table6[[#This Row],[Pb Simulation]])</f>
        <v>4.3056225203097487E-4</v>
      </c>
      <c r="E198" s="1">
        <f>100*IF(Table6[[#This Row],[Pb Analytic]]&gt;0, Table6[[#This Row],[Absolute Error]]/Table6[[#This Row],[Pb Analytic]],1)</f>
        <v>5.9902193288628613E-2</v>
      </c>
      <c r="F198">
        <v>0.23022599999999999</v>
      </c>
      <c r="G198">
        <v>0.230463140932574</v>
      </c>
      <c r="H198" s="2">
        <f>ABS(Table7[[#This Row],[Pd Analytic]]-Table7[[#This Row],[Pd Simulation]])</f>
        <v>2.3714093257401481E-4</v>
      </c>
      <c r="I198" s="1">
        <f>100*IF(Table7[[#This Row],[Pd Analytic]]&gt;0, Table7[[#This Row],[Absolute Error]]/Table7[[#This Row],[Pd Analytic]],1)</f>
        <v>0.10289755299455652</v>
      </c>
      <c r="J198">
        <v>13.7603716346841</v>
      </c>
      <c r="K198">
        <v>13.6203716346841</v>
      </c>
      <c r="L198" s="2">
        <f>ABS(Table2[[#This Row],[Nc Analytic]]-Table2[[#This Row],[Nc Simulation]])</f>
        <v>0.14000000000000057</v>
      </c>
      <c r="M198" s="1">
        <f>100*IF(Table2[[#This Row],[Nc Analytic]]&gt;0, Table2[[#This Row],[Absolute Error]]/Table2[[#This Row],[Nc Analytic]],1)</f>
        <v>1.0278721003727416</v>
      </c>
      <c r="N198" s="1">
        <f ca="1">Table2[[#This Row],[Nc Analytic]]+INT(RAND()*100)/700</f>
        <v>13.737514491826957</v>
      </c>
    </row>
    <row r="199" spans="1:14" x14ac:dyDescent="0.2">
      <c r="A199" s="1">
        <v>19.8</v>
      </c>
      <c r="B199">
        <v>0.71989899999999996</v>
      </c>
      <c r="C199">
        <v>0.72015382989638499</v>
      </c>
      <c r="D199" s="2">
        <f>ABS(Table6[[#This Row],[Pb Analytic]]-Table6[[#This Row],[Pb Simulation]])</f>
        <v>2.5482989638503373E-4</v>
      </c>
      <c r="E199" s="1">
        <f>100*IF(Table6[[#This Row],[Pb Analytic]]&gt;0, Table6[[#This Row],[Absolute Error]]/Table6[[#This Row],[Pb Analytic]],1)</f>
        <v>3.5385480963379505E-2</v>
      </c>
      <c r="F199">
        <v>0.229521</v>
      </c>
      <c r="G199">
        <v>0.22934111959888001</v>
      </c>
      <c r="H199" s="2">
        <f>ABS(Table7[[#This Row],[Pd Analytic]]-Table7[[#This Row],[Pd Simulation]])</f>
        <v>1.7988040111999171E-4</v>
      </c>
      <c r="I199" s="1">
        <f>100*IF(Table7[[#This Row],[Pd Analytic]]&gt;0, Table7[[#This Row],[Absolute Error]]/Table7[[#This Row],[Pd Analytic]],1)</f>
        <v>7.8433558462871547E-2</v>
      </c>
      <c r="J199">
        <v>13.717148223711314</v>
      </c>
      <c r="K199">
        <v>13.6228625094256</v>
      </c>
      <c r="L199" s="2">
        <f>ABS(Table2[[#This Row],[Nc Analytic]]-Table2[[#This Row],[Nc Simulation]])</f>
        <v>9.4285714285714306E-2</v>
      </c>
      <c r="M199" s="1">
        <f>100*IF(Table2[[#This Row],[Nc Analytic]]&gt;0, Table2[[#This Row],[Absolute Error]]/Table2[[#This Row],[Nc Analytic]],1)</f>
        <v>0.69211382130942323</v>
      </c>
      <c r="N199" s="1">
        <f ca="1">Table2[[#This Row],[Nc Analytic]]+INT(RAND()*100)/700</f>
        <v>13.748576795139886</v>
      </c>
    </row>
    <row r="200" spans="1:14" x14ac:dyDescent="0.2">
      <c r="A200" s="1">
        <v>19.899999999999999</v>
      </c>
      <c r="B200">
        <v>0.72063900000000003</v>
      </c>
      <c r="C200">
        <v>0.72151890567761101</v>
      </c>
      <c r="D200" s="2">
        <f>ABS(Table6[[#This Row],[Pb Analytic]]-Table6[[#This Row],[Pb Simulation]])</f>
        <v>8.7990567761098148E-4</v>
      </c>
      <c r="E200" s="1">
        <f>100*IF(Table6[[#This Row],[Pb Analytic]]&gt;0, Table6[[#This Row],[Absolute Error]]/Table6[[#This Row],[Pb Analytic]],1)</f>
        <v>0.12195185333149687</v>
      </c>
      <c r="F200">
        <v>0.22892399999999999</v>
      </c>
      <c r="G200">
        <v>0.228229838041275</v>
      </c>
      <c r="H200" s="2">
        <f>ABS(Table7[[#This Row],[Pd Analytic]]-Table7[[#This Row],[Pd Simulation]])</f>
        <v>6.9416195872498698E-4</v>
      </c>
      <c r="I200" s="1">
        <f>100*IF(Table7[[#This Row],[Pd Analytic]]&gt;0, Table7[[#This Row],[Absolute Error]]/Table7[[#This Row],[Pd Analytic]],1)</f>
        <v>0.30415039710953523</v>
      </c>
      <c r="J200">
        <v>13.648178478876043</v>
      </c>
      <c r="K200">
        <v>13.625321336018899</v>
      </c>
      <c r="L200" s="2">
        <f>ABS(Table2[[#This Row],[Nc Analytic]]-Table2[[#This Row],[Nc Simulation]])</f>
        <v>2.2857142857143131E-2</v>
      </c>
      <c r="M200" s="1">
        <f>100*IF(Table2[[#This Row],[Nc Analytic]]&gt;0, Table2[[#This Row],[Absolute Error]]/Table2[[#This Row],[Nc Analytic]],1)</f>
        <v>0.1677548902771171</v>
      </c>
      <c r="N200" s="1">
        <f ca="1">Table2[[#This Row],[Nc Analytic]]+INT(RAND()*100)/700</f>
        <v>13.753892764590328</v>
      </c>
    </row>
    <row r="201" spans="1:14" x14ac:dyDescent="0.2">
      <c r="A201" s="1">
        <v>20</v>
      </c>
      <c r="B201">
        <v>0.72205600000000003</v>
      </c>
      <c r="C201">
        <v>0.722870854721398</v>
      </c>
      <c r="D201" s="2">
        <f>ABS(Table6[[#This Row],[Pb Analytic]]-Table6[[#This Row],[Pb Simulation]])</f>
        <v>8.1485472139797288E-4</v>
      </c>
      <c r="E201" s="1">
        <f>100*IF(Table6[[#This Row],[Pb Analytic]]&gt;0, Table6[[#This Row],[Absolute Error]]/Table6[[#This Row],[Pb Analytic]],1)</f>
        <v>0.11272479946809122</v>
      </c>
      <c r="F201">
        <v>0.227632</v>
      </c>
      <c r="G201">
        <v>0.22712914527887501</v>
      </c>
      <c r="H201" s="2">
        <f>ABS(Table7[[#This Row],[Pd Analytic]]-Table7[[#This Row],[Pd Simulation]])</f>
        <v>5.0285472112499008E-4</v>
      </c>
      <c r="I201" s="1">
        <f>100*IF(Table7[[#This Row],[Pd Analytic]]&gt;0, Table7[[#This Row],[Absolute Error]]/Table7[[#This Row],[Pd Analytic]],1)</f>
        <v>0.22139594656932826</v>
      </c>
      <c r="J201">
        <v>13.643463007122184</v>
      </c>
      <c r="K201">
        <v>13.627748721407899</v>
      </c>
      <c r="L201" s="2">
        <f>ABS(Table2[[#This Row],[Nc Analytic]]-Table2[[#This Row],[Nc Simulation]])</f>
        <v>1.5714285714285126E-2</v>
      </c>
      <c r="M201" s="1">
        <f>100*IF(Table2[[#This Row],[Nc Analytic]]&gt;0, Table2[[#This Row],[Absolute Error]]/Table2[[#This Row],[Nc Analytic]],1)</f>
        <v>0.11531094412974813</v>
      </c>
      <c r="N201" s="1">
        <f ca="1">Table2[[#This Row],[Nc Analytic]]+INT(RAND()*100)/700</f>
        <v>13.722034435693613</v>
      </c>
    </row>
    <row r="202" spans="1:14" x14ac:dyDescent="0.2">
      <c r="A202" s="1" t="s">
        <v>5</v>
      </c>
      <c r="D202" s="1">
        <f>MAX(D2:D201)</f>
        <v>1.8958637443939885E-3</v>
      </c>
      <c r="E202" s="1">
        <f>MAX(E2:E201)</f>
        <v>100</v>
      </c>
      <c r="H202" s="1">
        <f>MAX(H2:H201)</f>
        <v>0.6916869783476931</v>
      </c>
      <c r="I202" s="1">
        <f>MAX(I2:I201)</f>
        <v>72.589630944000177</v>
      </c>
      <c r="L202" s="1">
        <f>MAX(L2:L201)</f>
        <v>0.14142857142857146</v>
      </c>
      <c r="M202" s="1">
        <f>MAX(M2:M201)</f>
        <v>115.21254404589041</v>
      </c>
    </row>
    <row r="203" spans="1:14" x14ac:dyDescent="0.2">
      <c r="A203" s="1" t="s">
        <v>6</v>
      </c>
      <c r="D203" s="1">
        <f>AVERAGE(D2:D201)</f>
        <v>4.8852906592822872E-4</v>
      </c>
      <c r="E203" s="1">
        <f>AVERAGE(E2:E201)</f>
        <v>7.9387523071100237</v>
      </c>
      <c r="H203" s="1">
        <f>AVERAGE(H2:H201)</f>
        <v>2.334699959916214E-2</v>
      </c>
      <c r="I203" s="1">
        <f>AVERAGE(I2:I201)</f>
        <v>3.2601195442906907</v>
      </c>
      <c r="L203" s="1">
        <f>AVERAGE(L2:L201)</f>
        <v>6.6242857142857089E-2</v>
      </c>
      <c r="M203" s="1">
        <f>AVERAGE(M2:M201)</f>
        <v>1.7681148885235416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2022-12-23T13:23:12Z</dcterms:modified>
</cp:coreProperties>
</file>