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seulloa/Developer/fB_DCEMRI_analyser/ImageJ/"/>
    </mc:Choice>
  </mc:AlternateContent>
  <xr:revisionPtr revIDLastSave="0" documentId="13_ncr:1_{5D215911-801E-9D45-BBE2-E18BE5D4E34E}" xr6:coauthVersionLast="47" xr6:coauthVersionMax="47" xr10:uidLastSave="{00000000-0000-0000-0000-000000000000}"/>
  <bookViews>
    <workbookView xWindow="680" yWindow="4740" windowWidth="25800" windowHeight="17440" activeTab="1" xr2:uid="{784EE08C-D537-E047-A2C1-78486BAC95D6}"/>
  </bookViews>
  <sheets>
    <sheet name="LUT" sheetId="1" r:id="rId1"/>
    <sheet name="ROIdiction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2" i="2"/>
  <c r="J3" i="2"/>
  <c r="J2" i="2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6" i="1"/>
  <c r="J6" i="1"/>
  <c r="I6" i="1"/>
  <c r="H6" i="1"/>
  <c r="E3" i="1"/>
  <c r="E7" i="1" s="1"/>
  <c r="D3" i="1"/>
  <c r="D7" i="1" s="1"/>
  <c r="C3" i="1"/>
  <c r="C13" i="1" s="1"/>
  <c r="B3" i="1"/>
  <c r="B7" i="1" s="1"/>
  <c r="B9" i="2"/>
  <c r="E16" i="1" l="1"/>
  <c r="E15" i="1"/>
  <c r="E14" i="1"/>
  <c r="E6" i="1"/>
  <c r="E13" i="1"/>
  <c r="C12" i="1"/>
  <c r="C11" i="1"/>
  <c r="C10" i="1"/>
  <c r="C9" i="1"/>
  <c r="C8" i="1"/>
  <c r="C7" i="1"/>
  <c r="C15" i="1"/>
  <c r="C14" i="1"/>
  <c r="C6" i="1"/>
  <c r="C16" i="1"/>
  <c r="D16" i="1"/>
  <c r="D15" i="1"/>
  <c r="D14" i="1"/>
  <c r="D12" i="1"/>
  <c r="D10" i="1"/>
  <c r="D8" i="1"/>
  <c r="D6" i="1"/>
  <c r="D13" i="1"/>
  <c r="D11" i="1"/>
  <c r="D9" i="1"/>
  <c r="E12" i="1"/>
  <c r="E11" i="1"/>
  <c r="E9" i="1"/>
  <c r="E8" i="1"/>
  <c r="E10" i="1"/>
  <c r="B13" i="1"/>
  <c r="B12" i="1"/>
  <c r="B11" i="1"/>
  <c r="B6" i="1"/>
  <c r="B14" i="1"/>
  <c r="B10" i="1"/>
  <c r="B16" i="1"/>
  <c r="B9" i="1"/>
  <c r="B15" i="1"/>
  <c r="B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tc={9B8B7ADB-85AD-8C4C-BAAD-4175F7202FB8}</author>
    <author>tc={7AF4F91D-D79F-A84A-B55A-99592E9194E9}</author>
  </authors>
  <commentList>
    <comment ref="I1" authorId="0" shapeId="0" xr:uid="{9B8B7ADB-85AD-8C4C-BAAD-4175F7202FB8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have 2 characters</t>
      </text>
    </comment>
    <comment ref="L1" authorId="1" shapeId="0" xr:uid="{7AF4F91D-D79F-A84A-B55A-99592E9194E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Must have 2 characters
</t>
      </text>
    </comment>
  </commentList>
</comments>
</file>

<file path=xl/sharedStrings.xml><?xml version="1.0" encoding="utf-8"?>
<sst xmlns="http://schemas.openxmlformats.org/spreadsheetml/2006/main" count="61" uniqueCount="57">
  <si>
    <t>nROI = 10</t>
  </si>
  <si>
    <t>indROI (X)</t>
  </si>
  <si>
    <t>0≤ y ≤ 1</t>
  </si>
  <si>
    <t>A =</t>
  </si>
  <si>
    <t>LUT</t>
  </si>
  <si>
    <t>R</t>
  </si>
  <si>
    <t>G</t>
  </si>
  <si>
    <t>B</t>
  </si>
  <si>
    <t>B=</t>
  </si>
  <si>
    <t>Viridis (similar)</t>
  </si>
  <si>
    <t>https://waldyrious.net/viridis-palette-generator/</t>
  </si>
  <si>
    <t>y1=A*(exp(B*X)-1)</t>
  </si>
  <si>
    <t>y2=A*(1 - exp(-B*X))</t>
  </si>
  <si>
    <t>y3=A*(exp(B*(Xmax - X))-1)</t>
  </si>
  <si>
    <t>y4=A*(1 - exp(-B*(Xmax - X)))</t>
  </si>
  <si>
    <t>INT(y1)</t>
  </si>
  <si>
    <t>INT(y2)</t>
  </si>
  <si>
    <t>INT(y3)</t>
  </si>
  <si>
    <t>INT(y4)</t>
  </si>
  <si>
    <t>MAX =</t>
  </si>
  <si>
    <t xml:space="preserve">ROI Name format: </t>
  </si>
  <si>
    <t>s{sliceNro:03d}-Location-Landmark-{LandmarkIndex:03d}</t>
  </si>
  <si>
    <t>Slice</t>
  </si>
  <si>
    <t>Location</t>
  </si>
  <si>
    <t>Landmark</t>
  </si>
  <si>
    <t>Landmark Index</t>
  </si>
  <si>
    <t>Right Breast</t>
  </si>
  <si>
    <t>Tumour Tissue</t>
  </si>
  <si>
    <t>s055-RB-TT-001</t>
  </si>
  <si>
    <t>Example</t>
  </si>
  <si>
    <t>ROI name</t>
  </si>
  <si>
    <t>Location Name</t>
  </si>
  <si>
    <t>ROI value</t>
  </si>
  <si>
    <t>RB</t>
  </si>
  <si>
    <t>LB</t>
  </si>
  <si>
    <t>Left Breast</t>
  </si>
  <si>
    <t>ROI Value</t>
  </si>
  <si>
    <t>Blood Vessel</t>
  </si>
  <si>
    <t>Duct</t>
  </si>
  <si>
    <t>Glandular Tissue</t>
  </si>
  <si>
    <t>Fat Tissue</t>
  </si>
  <si>
    <t>Pectoralis Muscle</t>
  </si>
  <si>
    <t>Major Muscle</t>
  </si>
  <si>
    <t>Ligament</t>
  </si>
  <si>
    <t>Nipple</t>
  </si>
  <si>
    <t>Clip in Tumour</t>
  </si>
  <si>
    <t>TT</t>
  </si>
  <si>
    <t>BV</t>
  </si>
  <si>
    <t>DT</t>
  </si>
  <si>
    <t>GT</t>
  </si>
  <si>
    <t>FT</t>
  </si>
  <si>
    <t>PM</t>
  </si>
  <si>
    <t>MM</t>
  </si>
  <si>
    <t>LG</t>
  </si>
  <si>
    <t>NP</t>
  </si>
  <si>
    <t>CT</t>
  </si>
  <si>
    <t>JSON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</si>
</sst>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LUT!$B$5</c:f>
              <c:strCache>
                <c:ptCount val="1"/>
                <c:pt idx="0">
                  <c:v>y1=A*(exp(B*X)-1)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LUT!$A$6:$A$16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LUT!$B$6:$B$16</c:f>
              <c:numCache>
                <c:formatCode>0.0000</c:formatCode>
                <c:ptCount val="11"/>
                <c:pt idx="0">
                  <c:v>0</c:v>
                </c:pt>
                <c:pt idx="1">
                  <c:v>6.1207024560089175E-2</c:v>
                </c:pt>
                <c:pt idx="2">
                  <c:v>0.12885124808584156</c:v>
                </c:pt>
                <c:pt idx="3">
                  <c:v>0.2036096767023117</c:v>
                </c:pt>
                <c:pt idx="4">
                  <c:v>0.28623051789026871</c:v>
                </c:pt>
                <c:pt idx="5">
                  <c:v>0.37754066879814546</c:v>
                </c:pt>
                <c:pt idx="6">
                  <c:v>0.47845399210662964</c:v>
                </c:pt>
                <c:pt idx="7">
                  <c:v>0.58998046227353163</c:v>
                </c:pt>
                <c:pt idx="8">
                  <c:v>0.7132362736976231</c:v>
                </c:pt>
                <c:pt idx="9">
                  <c:v>0.84945501196734507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CC-F04F-9AF5-24AB93CCF239}"/>
            </c:ext>
          </c:extLst>
        </c:ser>
        <c:ser>
          <c:idx val="1"/>
          <c:order val="1"/>
          <c:tx>
            <c:strRef>
              <c:f>LUT!$C$5</c:f>
              <c:strCache>
                <c:ptCount val="1"/>
                <c:pt idx="0">
                  <c:v>y2=A*(1 - exp(-B*X))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LUT!$A$6:$A$16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LUT!$C$6:$C$16</c:f>
              <c:numCache>
                <c:formatCode>0.0000</c:formatCode>
                <c:ptCount val="11"/>
                <c:pt idx="0">
                  <c:v>0</c:v>
                </c:pt>
                <c:pt idx="1">
                  <c:v>0.15054498803265512</c:v>
                </c:pt>
                <c:pt idx="2">
                  <c:v>0.28676372630237712</c:v>
                </c:pt>
                <c:pt idx="3">
                  <c:v>0.41001953772646843</c:v>
                </c:pt>
                <c:pt idx="4">
                  <c:v>0.52154600789337047</c:v>
                </c:pt>
                <c:pt idx="5">
                  <c:v>0.62245933120185459</c:v>
                </c:pt>
                <c:pt idx="6">
                  <c:v>0.71376948210973146</c:v>
                </c:pt>
                <c:pt idx="7">
                  <c:v>0.79639032329768855</c:v>
                </c:pt>
                <c:pt idx="8">
                  <c:v>0.87114875191415853</c:v>
                </c:pt>
                <c:pt idx="9">
                  <c:v>0.93879297543991092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CC-F04F-9AF5-24AB93CCF239}"/>
            </c:ext>
          </c:extLst>
        </c:ser>
        <c:ser>
          <c:idx val="2"/>
          <c:order val="2"/>
          <c:tx>
            <c:strRef>
              <c:f>LUT!$D$5</c:f>
              <c:strCache>
                <c:ptCount val="1"/>
                <c:pt idx="0">
                  <c:v>y3=A*(exp(B*(Xmax - X))-1)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LUT!$A$6:$A$16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LUT!$D$6:$D$16</c:f>
              <c:numCache>
                <c:formatCode>0.0000</c:formatCode>
                <c:ptCount val="11"/>
                <c:pt idx="0">
                  <c:v>1</c:v>
                </c:pt>
                <c:pt idx="1">
                  <c:v>0.79035891784674051</c:v>
                </c:pt>
                <c:pt idx="2">
                  <c:v>0.61871931677931924</c:v>
                </c:pt>
                <c:pt idx="3">
                  <c:v>0.47819269693938526</c:v>
                </c:pt>
                <c:pt idx="4">
                  <c:v>0.36313923165033263</c:v>
                </c:pt>
                <c:pt idx="5">
                  <c:v>0.2689414213699951</c:v>
                </c:pt>
                <c:pt idx="6">
                  <c:v>0.19181877722087762</c:v>
                </c:pt>
                <c:pt idx="7">
                  <c:v>0.1286760966973054</c:v>
                </c:pt>
                <c:pt idx="8">
                  <c:v>7.6979242320878674E-2</c:v>
                </c:pt>
                <c:pt idx="9">
                  <c:v>3.4653437805504089E-2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CC-F04F-9AF5-24AB93CCF239}"/>
            </c:ext>
          </c:extLst>
        </c:ser>
        <c:ser>
          <c:idx val="3"/>
          <c:order val="3"/>
          <c:tx>
            <c:strRef>
              <c:f>LUT!$E$5</c:f>
              <c:strCache>
                <c:ptCount val="1"/>
                <c:pt idx="0">
                  <c:v>y4=A*(1 - exp(-B*(Xmax - X)))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LUT!$A$6:$A$16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LUT!$E$6:$E$16</c:f>
              <c:numCache>
                <c:formatCode>0.0000</c:formatCode>
                <c:ptCount val="11"/>
                <c:pt idx="0">
                  <c:v>1</c:v>
                </c:pt>
                <c:pt idx="1">
                  <c:v>0.96534656219449599</c:v>
                </c:pt>
                <c:pt idx="2">
                  <c:v>0.9230207576791214</c:v>
                </c:pt>
                <c:pt idx="3">
                  <c:v>0.87132390330269471</c:v>
                </c:pt>
                <c:pt idx="4">
                  <c:v>0.80818122277912263</c:v>
                </c:pt>
                <c:pt idx="5">
                  <c:v>0.7310585786300049</c:v>
                </c:pt>
                <c:pt idx="6">
                  <c:v>0.63686076834966754</c:v>
                </c:pt>
                <c:pt idx="7">
                  <c:v>0.52180730306061496</c:v>
                </c:pt>
                <c:pt idx="8">
                  <c:v>0.38128068322068071</c:v>
                </c:pt>
                <c:pt idx="9">
                  <c:v>0.20964108215325958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CC-F04F-9AF5-24AB93CCF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66543"/>
        <c:axId val="37868255"/>
      </c:scatterChart>
      <c:valAx>
        <c:axId val="3786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8255"/>
        <c:crosses val="autoZero"/>
        <c:crossBetween val="midCat"/>
      </c:valAx>
      <c:valAx>
        <c:axId val="3786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LUT!$H$18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LUT!$A$6:$A$16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LUT!$H$6:$H$16</c:f>
              <c:numCache>
                <c:formatCode>0</c:formatCode>
                <c:ptCount val="11"/>
                <c:pt idx="0">
                  <c:v>0</c:v>
                </c:pt>
                <c:pt idx="1">
                  <c:v>19</c:v>
                </c:pt>
                <c:pt idx="2">
                  <c:v>37</c:v>
                </c:pt>
                <c:pt idx="3">
                  <c:v>52</c:v>
                </c:pt>
                <c:pt idx="4">
                  <c:v>67</c:v>
                </c:pt>
                <c:pt idx="5">
                  <c:v>80</c:v>
                </c:pt>
                <c:pt idx="6">
                  <c:v>91</c:v>
                </c:pt>
                <c:pt idx="7">
                  <c:v>102</c:v>
                </c:pt>
                <c:pt idx="8">
                  <c:v>112</c:v>
                </c:pt>
                <c:pt idx="9">
                  <c:v>120</c:v>
                </c:pt>
                <c:pt idx="10">
                  <c:v>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CC-F04F-9AF5-24AB93CCF239}"/>
            </c:ext>
          </c:extLst>
        </c:ser>
        <c:ser>
          <c:idx val="1"/>
          <c:order val="1"/>
          <c:tx>
            <c:strRef>
              <c:f>LUT!$I$18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LUT!$A$6:$A$16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LUT!$I$6:$I$16</c:f>
              <c:numCache>
                <c:formatCode>0</c:formatCode>
                <c:ptCount val="11"/>
                <c:pt idx="0">
                  <c:v>255</c:v>
                </c:pt>
                <c:pt idx="1">
                  <c:v>202</c:v>
                </c:pt>
                <c:pt idx="2">
                  <c:v>158</c:v>
                </c:pt>
                <c:pt idx="3">
                  <c:v>122</c:v>
                </c:pt>
                <c:pt idx="4">
                  <c:v>93</c:v>
                </c:pt>
                <c:pt idx="5">
                  <c:v>69</c:v>
                </c:pt>
                <c:pt idx="6">
                  <c:v>49</c:v>
                </c:pt>
                <c:pt idx="7">
                  <c:v>33</c:v>
                </c:pt>
                <c:pt idx="8">
                  <c:v>20</c:v>
                </c:pt>
                <c:pt idx="9">
                  <c:v>9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CC-F04F-9AF5-24AB93CCF239}"/>
            </c:ext>
          </c:extLst>
        </c:ser>
        <c:ser>
          <c:idx val="2"/>
          <c:order val="2"/>
          <c:tx>
            <c:strRef>
              <c:f>LUT!$J$18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LUT!$A$6:$A$16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LUT!$J$6:$J$16</c:f>
              <c:numCache>
                <c:formatCode>0</c:formatCode>
                <c:ptCount val="11"/>
                <c:pt idx="0">
                  <c:v>255</c:v>
                </c:pt>
                <c:pt idx="1">
                  <c:v>246</c:v>
                </c:pt>
                <c:pt idx="2">
                  <c:v>235</c:v>
                </c:pt>
                <c:pt idx="3">
                  <c:v>222</c:v>
                </c:pt>
                <c:pt idx="4">
                  <c:v>206</c:v>
                </c:pt>
                <c:pt idx="5">
                  <c:v>186</c:v>
                </c:pt>
                <c:pt idx="6">
                  <c:v>162</c:v>
                </c:pt>
                <c:pt idx="7">
                  <c:v>133</c:v>
                </c:pt>
                <c:pt idx="8">
                  <c:v>97</c:v>
                </c:pt>
                <c:pt idx="9">
                  <c:v>53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CC-F04F-9AF5-24AB93CCF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66543"/>
        <c:axId val="37868255"/>
      </c:scatterChart>
      <c:valAx>
        <c:axId val="3786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8255"/>
        <c:crosses val="autoZero"/>
        <c:crossBetween val="midCat"/>
      </c:valAx>
      <c:valAx>
        <c:axId val="3786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18</xdr:row>
      <xdr:rowOff>31750</xdr:rowOff>
    </xdr:from>
    <xdr:to>
      <xdr:col>4</xdr:col>
      <xdr:colOff>1917700</xdr:colOff>
      <xdr:row>45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4DB2BD-DCFB-D467-64B5-625E74392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15</xdr:col>
      <xdr:colOff>146050</xdr:colOff>
      <xdr:row>45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BCC088-33A9-7F37-0619-2DF8623EC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se L. Ulloa" id="{6D2AB252-CE33-274F-A077-C38B28215766}" userId="Jose L. Ullo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4-03-23T02:30:49.44" personId="{6D2AB252-CE33-274F-A077-C38B28215766}" id="{9B8B7ADB-85AD-8C4C-BAAD-4175F7202FB8}">
    <text>Must have 2 characters</text>
  </threadedComment>
  <threadedComment ref="L1" dT="2024-03-23T02:30:40.99" personId="{6D2AB252-CE33-274F-A077-C38B28215766}" id="{7AF4F91D-D79F-A84A-B55A-99592E9194E9}">
    <text xml:space="preserve">Must have 2 characters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aldyrious.net/viridis-palette-generato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BBC57-1E26-5C4E-97AE-1447F3184673}">
  <dimension ref="A1:J18"/>
  <sheetViews>
    <sheetView topLeftCell="B8" workbookViewId="0">
      <selection activeCell="H4" sqref="H4"/>
    </sheetView>
  </sheetViews>
  <sheetFormatPr baseColWidth="10" defaultRowHeight="16" x14ac:dyDescent="0.2"/>
  <cols>
    <col min="1" max="1" width="9.33203125" bestFit="1" customWidth="1"/>
    <col min="2" max="2" width="16.5" bestFit="1" customWidth="1"/>
    <col min="3" max="3" width="17.83203125" bestFit="1" customWidth="1"/>
    <col min="4" max="4" width="23.6640625" bestFit="1" customWidth="1"/>
    <col min="5" max="5" width="25" bestFit="1" customWidth="1"/>
    <col min="6" max="6" width="13.33203125" bestFit="1" customWidth="1"/>
    <col min="7" max="10" width="7" bestFit="1" customWidth="1"/>
  </cols>
  <sheetData>
    <row r="1" spans="1:10" x14ac:dyDescent="0.2">
      <c r="A1" s="12" t="s">
        <v>10</v>
      </c>
      <c r="B1" s="13"/>
      <c r="C1" s="13"/>
      <c r="D1" s="13"/>
      <c r="E1" s="13"/>
    </row>
    <row r="2" spans="1:10" x14ac:dyDescent="0.2">
      <c r="A2" t="s">
        <v>0</v>
      </c>
      <c r="B2" s="11" t="s">
        <v>2</v>
      </c>
      <c r="C2" s="11"/>
      <c r="D2" s="11"/>
      <c r="E2" s="11"/>
      <c r="G2" s="1" t="s">
        <v>19</v>
      </c>
    </row>
    <row r="3" spans="1:10" x14ac:dyDescent="0.2">
      <c r="A3" s="1" t="s">
        <v>3</v>
      </c>
      <c r="B3">
        <f>1/(EXP(B4*$A16)-1)</f>
        <v>0.58197670686932645</v>
      </c>
      <c r="C3">
        <f>1/(1 - EXP(-C4*$A16))</f>
        <v>1.5819767068693265</v>
      </c>
      <c r="D3">
        <f>1/(EXP(D4*$A16)-1)</f>
        <v>0.15651764274966565</v>
      </c>
      <c r="E3">
        <f>1/(1 - EXP(-E4*$A16))</f>
        <v>1.1565176427496657</v>
      </c>
      <c r="G3">
        <v>255</v>
      </c>
      <c r="H3" s="2">
        <v>128</v>
      </c>
      <c r="I3">
        <v>255</v>
      </c>
      <c r="J3">
        <v>255</v>
      </c>
    </row>
    <row r="4" spans="1:10" x14ac:dyDescent="0.2">
      <c r="A4" s="1" t="s">
        <v>8</v>
      </c>
      <c r="B4">
        <v>0.1</v>
      </c>
      <c r="C4">
        <v>0.1</v>
      </c>
      <c r="D4">
        <v>0.2</v>
      </c>
      <c r="E4">
        <v>0.2</v>
      </c>
      <c r="G4" t="s">
        <v>4</v>
      </c>
    </row>
    <row r="5" spans="1:10" x14ac:dyDescent="0.2">
      <c r="A5" t="s">
        <v>1</v>
      </c>
      <c r="B5" t="s">
        <v>11</v>
      </c>
      <c r="C5" t="s">
        <v>12</v>
      </c>
      <c r="D5" t="s">
        <v>13</v>
      </c>
      <c r="E5" t="s">
        <v>14</v>
      </c>
      <c r="G5" t="s">
        <v>15</v>
      </c>
      <c r="H5" t="s">
        <v>16</v>
      </c>
      <c r="I5" t="s">
        <v>17</v>
      </c>
      <c r="J5" t="s">
        <v>18</v>
      </c>
    </row>
    <row r="6" spans="1:10" x14ac:dyDescent="0.2">
      <c r="A6">
        <v>0</v>
      </c>
      <c r="B6" s="10">
        <f>$B$3*(EXP($B$4*$A6)-1)</f>
        <v>0</v>
      </c>
      <c r="C6" s="10">
        <f>$C$3*(1 - EXP(-$C$4*$A6))</f>
        <v>0</v>
      </c>
      <c r="D6" s="10">
        <f>$D$3*(EXP($D$4*($A$16-$A6))-1)</f>
        <v>1</v>
      </c>
      <c r="E6" s="10">
        <f>$E$3*(1 - EXP(-$E$4*($A$16-$A6)))</f>
        <v>1</v>
      </c>
      <c r="G6" s="3">
        <f>ROUND($G$3*B6,0)</f>
        <v>0</v>
      </c>
      <c r="H6" s="3">
        <f>ROUND($H$3*C6,0)</f>
        <v>0</v>
      </c>
      <c r="I6" s="3">
        <f>ROUND($I$3*D6,0)</f>
        <v>255</v>
      </c>
      <c r="J6" s="3">
        <f>ROUND($J$3*E6,0)</f>
        <v>255</v>
      </c>
    </row>
    <row r="7" spans="1:10" x14ac:dyDescent="0.2">
      <c r="A7">
        <v>1</v>
      </c>
      <c r="B7" s="10">
        <f t="shared" ref="B7:B16" si="0">$B$3*(EXP($B$4*$A7)-1)</f>
        <v>6.1207024560089175E-2</v>
      </c>
      <c r="C7" s="10">
        <f t="shared" ref="C7:C16" si="1">$C$3*(1 - EXP(-$C$4*$A7))</f>
        <v>0.15054498803265512</v>
      </c>
      <c r="D7" s="10">
        <f t="shared" ref="D7:D16" si="2">$D$3*(EXP($D$4*($A$16-$A7))-1)</f>
        <v>0.79035891784674051</v>
      </c>
      <c r="E7" s="10">
        <f t="shared" ref="E7:E16" si="3">$E$3*(1 - EXP(-$E$4*($A$16-$A7)))</f>
        <v>0.96534656219449599</v>
      </c>
      <c r="G7" s="3">
        <f t="shared" ref="G7:G16" si="4">ROUND($G$3*B7,0)</f>
        <v>16</v>
      </c>
      <c r="H7" s="3">
        <f t="shared" ref="H7:H16" si="5">ROUND($H$3*C7,0)</f>
        <v>19</v>
      </c>
      <c r="I7" s="3">
        <f t="shared" ref="I7:I16" si="6">ROUND($I$3*D7,0)</f>
        <v>202</v>
      </c>
      <c r="J7" s="3">
        <f t="shared" ref="J7:J16" si="7">ROUND($J$3*E7,0)</f>
        <v>246</v>
      </c>
    </row>
    <row r="8" spans="1:10" x14ac:dyDescent="0.2">
      <c r="A8">
        <v>2</v>
      </c>
      <c r="B8" s="10">
        <f t="shared" si="0"/>
        <v>0.12885124808584156</v>
      </c>
      <c r="C8" s="10">
        <f t="shared" si="1"/>
        <v>0.28676372630237712</v>
      </c>
      <c r="D8" s="10">
        <f t="shared" si="2"/>
        <v>0.61871931677931924</v>
      </c>
      <c r="E8" s="10">
        <f t="shared" si="3"/>
        <v>0.9230207576791214</v>
      </c>
      <c r="G8" s="3">
        <f t="shared" si="4"/>
        <v>33</v>
      </c>
      <c r="H8" s="3">
        <f t="shared" si="5"/>
        <v>37</v>
      </c>
      <c r="I8" s="3">
        <f t="shared" si="6"/>
        <v>158</v>
      </c>
      <c r="J8" s="3">
        <f t="shared" si="7"/>
        <v>235</v>
      </c>
    </row>
    <row r="9" spans="1:10" x14ac:dyDescent="0.2">
      <c r="A9">
        <v>3</v>
      </c>
      <c r="B9" s="10">
        <f t="shared" si="0"/>
        <v>0.2036096767023117</v>
      </c>
      <c r="C9" s="10">
        <f t="shared" si="1"/>
        <v>0.41001953772646843</v>
      </c>
      <c r="D9" s="10">
        <f t="shared" si="2"/>
        <v>0.47819269693938526</v>
      </c>
      <c r="E9" s="10">
        <f t="shared" si="3"/>
        <v>0.87132390330269471</v>
      </c>
      <c r="G9" s="3">
        <f t="shared" si="4"/>
        <v>52</v>
      </c>
      <c r="H9" s="3">
        <f t="shared" si="5"/>
        <v>52</v>
      </c>
      <c r="I9" s="3">
        <f t="shared" si="6"/>
        <v>122</v>
      </c>
      <c r="J9" s="3">
        <f t="shared" si="7"/>
        <v>222</v>
      </c>
    </row>
    <row r="10" spans="1:10" x14ac:dyDescent="0.2">
      <c r="A10">
        <v>4</v>
      </c>
      <c r="B10" s="10">
        <f t="shared" si="0"/>
        <v>0.28623051789026871</v>
      </c>
      <c r="C10" s="10">
        <f t="shared" si="1"/>
        <v>0.52154600789337047</v>
      </c>
      <c r="D10" s="10">
        <f t="shared" si="2"/>
        <v>0.36313923165033263</v>
      </c>
      <c r="E10" s="10">
        <f t="shared" si="3"/>
        <v>0.80818122277912263</v>
      </c>
      <c r="G10" s="3">
        <f t="shared" si="4"/>
        <v>73</v>
      </c>
      <c r="H10" s="3">
        <f t="shared" si="5"/>
        <v>67</v>
      </c>
      <c r="I10" s="3">
        <f t="shared" si="6"/>
        <v>93</v>
      </c>
      <c r="J10" s="3">
        <f t="shared" si="7"/>
        <v>206</v>
      </c>
    </row>
    <row r="11" spans="1:10" x14ac:dyDescent="0.2">
      <c r="A11">
        <v>5</v>
      </c>
      <c r="B11" s="10">
        <f t="shared" si="0"/>
        <v>0.37754066879814546</v>
      </c>
      <c r="C11" s="10">
        <f t="shared" si="1"/>
        <v>0.62245933120185459</v>
      </c>
      <c r="D11" s="10">
        <f t="shared" si="2"/>
        <v>0.2689414213699951</v>
      </c>
      <c r="E11" s="10">
        <f t="shared" si="3"/>
        <v>0.7310585786300049</v>
      </c>
      <c r="G11" s="3">
        <f t="shared" si="4"/>
        <v>96</v>
      </c>
      <c r="H11" s="3">
        <f t="shared" si="5"/>
        <v>80</v>
      </c>
      <c r="I11" s="3">
        <f t="shared" si="6"/>
        <v>69</v>
      </c>
      <c r="J11" s="3">
        <f t="shared" si="7"/>
        <v>186</v>
      </c>
    </row>
    <row r="12" spans="1:10" x14ac:dyDescent="0.2">
      <c r="A12">
        <v>6</v>
      </c>
      <c r="B12" s="10">
        <f t="shared" si="0"/>
        <v>0.47845399210662964</v>
      </c>
      <c r="C12" s="10">
        <f t="shared" si="1"/>
        <v>0.71376948210973146</v>
      </c>
      <c r="D12" s="10">
        <f t="shared" si="2"/>
        <v>0.19181877722087762</v>
      </c>
      <c r="E12" s="10">
        <f t="shared" si="3"/>
        <v>0.63686076834966754</v>
      </c>
      <c r="G12" s="3">
        <f t="shared" si="4"/>
        <v>122</v>
      </c>
      <c r="H12" s="3">
        <f t="shared" si="5"/>
        <v>91</v>
      </c>
      <c r="I12" s="3">
        <f t="shared" si="6"/>
        <v>49</v>
      </c>
      <c r="J12" s="3">
        <f t="shared" si="7"/>
        <v>162</v>
      </c>
    </row>
    <row r="13" spans="1:10" x14ac:dyDescent="0.2">
      <c r="A13">
        <v>7</v>
      </c>
      <c r="B13" s="10">
        <f t="shared" si="0"/>
        <v>0.58998046227353163</v>
      </c>
      <c r="C13" s="10">
        <f t="shared" si="1"/>
        <v>0.79639032329768855</v>
      </c>
      <c r="D13" s="10">
        <f t="shared" si="2"/>
        <v>0.1286760966973054</v>
      </c>
      <c r="E13" s="10">
        <f t="shared" si="3"/>
        <v>0.52180730306061496</v>
      </c>
      <c r="G13" s="3">
        <f t="shared" si="4"/>
        <v>150</v>
      </c>
      <c r="H13" s="3">
        <f t="shared" si="5"/>
        <v>102</v>
      </c>
      <c r="I13" s="3">
        <f t="shared" si="6"/>
        <v>33</v>
      </c>
      <c r="J13" s="3">
        <f t="shared" si="7"/>
        <v>133</v>
      </c>
    </row>
    <row r="14" spans="1:10" x14ac:dyDescent="0.2">
      <c r="A14">
        <v>8</v>
      </c>
      <c r="B14" s="10">
        <f t="shared" si="0"/>
        <v>0.7132362736976231</v>
      </c>
      <c r="C14" s="10">
        <f t="shared" si="1"/>
        <v>0.87114875191415853</v>
      </c>
      <c r="D14" s="10">
        <f t="shared" si="2"/>
        <v>7.6979242320878674E-2</v>
      </c>
      <c r="E14" s="10">
        <f t="shared" si="3"/>
        <v>0.38128068322068071</v>
      </c>
      <c r="G14" s="3">
        <f t="shared" si="4"/>
        <v>182</v>
      </c>
      <c r="H14" s="3">
        <f t="shared" si="5"/>
        <v>112</v>
      </c>
      <c r="I14" s="3">
        <f t="shared" si="6"/>
        <v>20</v>
      </c>
      <c r="J14" s="3">
        <f t="shared" si="7"/>
        <v>97</v>
      </c>
    </row>
    <row r="15" spans="1:10" x14ac:dyDescent="0.2">
      <c r="A15">
        <v>9</v>
      </c>
      <c r="B15" s="10">
        <f t="shared" si="0"/>
        <v>0.84945501196734507</v>
      </c>
      <c r="C15" s="10">
        <f t="shared" si="1"/>
        <v>0.93879297543991092</v>
      </c>
      <c r="D15" s="10">
        <f t="shared" si="2"/>
        <v>3.4653437805504089E-2</v>
      </c>
      <c r="E15" s="10">
        <f t="shared" si="3"/>
        <v>0.20964108215325958</v>
      </c>
      <c r="G15" s="3">
        <f t="shared" si="4"/>
        <v>217</v>
      </c>
      <c r="H15" s="3">
        <f t="shared" si="5"/>
        <v>120</v>
      </c>
      <c r="I15" s="3">
        <f t="shared" si="6"/>
        <v>9</v>
      </c>
      <c r="J15" s="3">
        <f t="shared" si="7"/>
        <v>53</v>
      </c>
    </row>
    <row r="16" spans="1:10" x14ac:dyDescent="0.2">
      <c r="A16">
        <v>10</v>
      </c>
      <c r="B16" s="10">
        <f t="shared" si="0"/>
        <v>1</v>
      </c>
      <c r="C16" s="10">
        <f t="shared" si="1"/>
        <v>1</v>
      </c>
      <c r="D16" s="10">
        <f t="shared" si="2"/>
        <v>0</v>
      </c>
      <c r="E16" s="10">
        <f t="shared" si="3"/>
        <v>0</v>
      </c>
      <c r="G16" s="3">
        <f t="shared" si="4"/>
        <v>255</v>
      </c>
      <c r="H16" s="3">
        <f t="shared" si="5"/>
        <v>128</v>
      </c>
      <c r="I16" s="3">
        <f t="shared" si="6"/>
        <v>0</v>
      </c>
      <c r="J16" s="3">
        <f t="shared" si="7"/>
        <v>0</v>
      </c>
    </row>
    <row r="17" spans="6:10" x14ac:dyDescent="0.2">
      <c r="G17" s="2"/>
      <c r="H17" s="2"/>
      <c r="I17" s="2"/>
      <c r="J17" s="2"/>
    </row>
    <row r="18" spans="6:10" x14ac:dyDescent="0.2">
      <c r="F18" t="s">
        <v>9</v>
      </c>
      <c r="G18" s="2"/>
      <c r="H18" s="2" t="s">
        <v>7</v>
      </c>
      <c r="I18" s="2" t="s">
        <v>5</v>
      </c>
      <c r="J18" s="2" t="s">
        <v>6</v>
      </c>
    </row>
  </sheetData>
  <mergeCells count="2">
    <mergeCell ref="B2:E2"/>
    <mergeCell ref="A1:E1"/>
  </mergeCells>
  <hyperlinks>
    <hyperlink ref="A1" r:id="rId1" xr:uid="{F417D74A-FB23-0646-BCD3-B6047701ED5C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28E92-52CB-9349-BA79-794E10CE4FC3}">
  <dimension ref="A1:M11"/>
  <sheetViews>
    <sheetView tabSelected="1" topLeftCell="H1" zoomScale="247" workbookViewId="0">
      <selection activeCell="M2" sqref="M2:M11"/>
    </sheetView>
  </sheetViews>
  <sheetFormatPr baseColWidth="10" defaultRowHeight="16" x14ac:dyDescent="0.2"/>
  <cols>
    <col min="1" max="1" width="15.83203125" bestFit="1" customWidth="1"/>
    <col min="2" max="2" width="14" bestFit="1" customWidth="1"/>
    <col min="8" max="8" width="13.33203125" bestFit="1" customWidth="1"/>
    <col min="9" max="9" width="8.83203125" bestFit="1" customWidth="1"/>
    <col min="10" max="10" width="15.6640625" bestFit="1" customWidth="1"/>
    <col min="11" max="11" width="15.5" bestFit="1" customWidth="1"/>
    <col min="12" max="12" width="9" bestFit="1" customWidth="1"/>
  </cols>
  <sheetData>
    <row r="1" spans="1:13" ht="17" thickBot="1" x14ac:dyDescent="0.25">
      <c r="A1" t="s">
        <v>20</v>
      </c>
      <c r="B1" s="13" t="s">
        <v>21</v>
      </c>
      <c r="C1" s="13"/>
      <c r="D1" s="13"/>
      <c r="E1" s="13"/>
      <c r="F1" s="13"/>
      <c r="H1" s="6" t="s">
        <v>31</v>
      </c>
      <c r="I1" s="6" t="s">
        <v>32</v>
      </c>
      <c r="J1" s="15" t="s">
        <v>56</v>
      </c>
      <c r="K1" s="6" t="s">
        <v>24</v>
      </c>
      <c r="L1" s="6" t="s">
        <v>36</v>
      </c>
      <c r="M1" s="15" t="s">
        <v>56</v>
      </c>
    </row>
    <row r="2" spans="1:13" ht="17" thickTop="1" x14ac:dyDescent="0.2">
      <c r="H2" s="5" t="s">
        <v>26</v>
      </c>
      <c r="I2" s="8" t="s">
        <v>33</v>
      </c>
      <c r="J2" t="str">
        <f>""""&amp;LOWER(I2)&amp;""":"""&amp;LOWER(H2)&amp;""","</f>
        <v>"rb":"right breast",</v>
      </c>
      <c r="K2" s="5" t="s">
        <v>27</v>
      </c>
      <c r="L2" s="8" t="s">
        <v>46</v>
      </c>
      <c r="M2" t="str">
        <f>""""&amp;LOWER(L2)&amp;""":"""&amp;LOWER(K2)&amp;""","</f>
        <v>"tt":"tumour tissue",</v>
      </c>
    </row>
    <row r="3" spans="1:13" ht="17" thickBot="1" x14ac:dyDescent="0.25">
      <c r="A3" s="14" t="s">
        <v>29</v>
      </c>
      <c r="B3" s="14"/>
      <c r="H3" s="4" t="s">
        <v>35</v>
      </c>
      <c r="I3" s="9" t="s">
        <v>34</v>
      </c>
      <c r="J3" t="str">
        <f>""""&amp;LOWER(I3)&amp;""":"""&amp;LOWER(H3)&amp;""","</f>
        <v>"lb":"left breast",</v>
      </c>
      <c r="K3" s="4" t="s">
        <v>37</v>
      </c>
      <c r="L3" s="9" t="s">
        <v>47</v>
      </c>
      <c r="M3" t="str">
        <f t="shared" ref="M3:M11" si="0">""""&amp;LOWER(L3)&amp;""":"""&amp;LOWER(K3)&amp;""","</f>
        <v>"bv":"blood vessel",</v>
      </c>
    </row>
    <row r="4" spans="1:13" ht="17" thickTop="1" x14ac:dyDescent="0.2">
      <c r="A4" s="5" t="s">
        <v>22</v>
      </c>
      <c r="B4" s="8">
        <v>55</v>
      </c>
      <c r="H4" s="4"/>
      <c r="I4" s="9"/>
      <c r="K4" s="4" t="s">
        <v>38</v>
      </c>
      <c r="L4" s="9" t="s">
        <v>48</v>
      </c>
      <c r="M4" t="str">
        <f t="shared" si="0"/>
        <v>"dt":"duct",</v>
      </c>
    </row>
    <row r="5" spans="1:13" x14ac:dyDescent="0.2">
      <c r="A5" s="4" t="s">
        <v>23</v>
      </c>
      <c r="B5" s="9" t="s">
        <v>26</v>
      </c>
      <c r="H5" s="4"/>
      <c r="I5" s="9"/>
      <c r="K5" s="4" t="s">
        <v>39</v>
      </c>
      <c r="L5" s="9" t="s">
        <v>49</v>
      </c>
      <c r="M5" t="str">
        <f t="shared" si="0"/>
        <v>"gt":"glandular tissue",</v>
      </c>
    </row>
    <row r="6" spans="1:13" x14ac:dyDescent="0.2">
      <c r="A6" s="4" t="s">
        <v>24</v>
      </c>
      <c r="B6" s="9" t="s">
        <v>27</v>
      </c>
      <c r="H6" s="4"/>
      <c r="I6" s="9"/>
      <c r="K6" s="4" t="s">
        <v>40</v>
      </c>
      <c r="L6" s="9" t="s">
        <v>50</v>
      </c>
      <c r="M6" t="str">
        <f t="shared" si="0"/>
        <v>"ft":"fat tissue",</v>
      </c>
    </row>
    <row r="7" spans="1:13" ht="17" thickBot="1" x14ac:dyDescent="0.25">
      <c r="A7" s="6" t="s">
        <v>25</v>
      </c>
      <c r="B7" s="7">
        <v>1</v>
      </c>
      <c r="H7" s="4"/>
      <c r="I7" s="9"/>
      <c r="K7" s="4" t="s">
        <v>41</v>
      </c>
      <c r="L7" s="9" t="s">
        <v>51</v>
      </c>
      <c r="M7" t="str">
        <f t="shared" si="0"/>
        <v>"pm":"pectoralis muscle",</v>
      </c>
    </row>
    <row r="8" spans="1:13" ht="17" thickTop="1" x14ac:dyDescent="0.2">
      <c r="A8" s="5" t="s">
        <v>30</v>
      </c>
      <c r="B8" s="5" t="s">
        <v>28</v>
      </c>
      <c r="H8" s="4"/>
      <c r="I8" s="9"/>
      <c r="K8" s="4" t="s">
        <v>42</v>
      </c>
      <c r="L8" s="9" t="s">
        <v>52</v>
      </c>
      <c r="M8" t="str">
        <f t="shared" si="0"/>
        <v>"mm":"major muscle",</v>
      </c>
    </row>
    <row r="9" spans="1:13" x14ac:dyDescent="0.2">
      <c r="B9" t="str">
        <f>"s"&amp;TEXT(B4,"000")&amp;"-"&amp;VLOOKUP(B5,H2:I11,2,FALSE)&amp;"-"&amp;VLOOKUP(B6,K2:L11,2,FALSE)&amp;"-"&amp;TEXT(B7,"000")</f>
        <v>s055-RB-TT-001</v>
      </c>
      <c r="H9" s="4"/>
      <c r="I9" s="9"/>
      <c r="K9" s="4" t="s">
        <v>43</v>
      </c>
      <c r="L9" s="9" t="s">
        <v>53</v>
      </c>
      <c r="M9" t="str">
        <f t="shared" si="0"/>
        <v>"lg":"ligament",</v>
      </c>
    </row>
    <row r="10" spans="1:13" x14ac:dyDescent="0.2">
      <c r="H10" s="4"/>
      <c r="I10" s="9"/>
      <c r="K10" s="4" t="s">
        <v>44</v>
      </c>
      <c r="L10" s="9" t="s">
        <v>54</v>
      </c>
      <c r="M10" t="str">
        <f t="shared" si="0"/>
        <v>"np":"nipple",</v>
      </c>
    </row>
    <row r="11" spans="1:13" x14ac:dyDescent="0.2">
      <c r="H11" s="4"/>
      <c r="I11" s="9"/>
      <c r="K11" s="4" t="s">
        <v>45</v>
      </c>
      <c r="L11" s="9" t="s">
        <v>55</v>
      </c>
      <c r="M11" t="str">
        <f t="shared" si="0"/>
        <v>"ct":"clip in tumour",</v>
      </c>
    </row>
  </sheetData>
  <mergeCells count="2">
    <mergeCell ref="A3:B3"/>
    <mergeCell ref="B1:F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LUT</vt:lpstr>
      <vt:lpstr>ROIdictionary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L. Ulloa</dc:creator>
  <cp:lastModifiedBy>Jose L. Ulloa</cp:lastModifiedBy>
  <dcterms:created xsi:type="dcterms:W3CDTF">2024-03-20T14:36:30Z</dcterms:created>
  <dcterms:modified xsi:type="dcterms:W3CDTF">2024-03-24T01:52:21Z</dcterms:modified>
</cp:coreProperties>
</file>