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thu-trangnguyen/Documents/Projects/PEARL/Experimental results/"/>
    </mc:Choice>
  </mc:AlternateContent>
  <xr:revisionPtr revIDLastSave="0" documentId="13_ncr:1_{74219B5E-50FD-1048-8D09-C0000637E0C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trinsic analysi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4" i="3"/>
  <c r="F24" i="3"/>
  <c r="E24" i="3"/>
  <c r="D24" i="3"/>
  <c r="C24" i="3"/>
  <c r="G20" i="3"/>
  <c r="F20" i="3"/>
  <c r="E20" i="3"/>
  <c r="D20" i="3"/>
  <c r="C20" i="3"/>
  <c r="B20" i="3"/>
  <c r="E13" i="3"/>
  <c r="E7" i="3"/>
  <c r="E6" i="3"/>
</calcChain>
</file>

<file path=xl/sharedStrings.xml><?xml version="1.0" encoding="utf-8"?>
<sst xmlns="http://schemas.openxmlformats.org/spreadsheetml/2006/main" count="47" uniqueCount="25">
  <si>
    <t>Top-1</t>
  </si>
  <si>
    <t>-</t>
  </si>
  <si>
    <t>Dataset</t>
  </si>
  <si>
    <t>MRR</t>
  </si>
  <si>
    <t>Running time</t>
  </si>
  <si>
    <t>ON</t>
  </si>
  <si>
    <t>OFF</t>
  </si>
  <si>
    <t>n-gram</t>
  </si>
  <si>
    <t>Large corpus</t>
  </si>
  <si>
    <t>K</t>
  </si>
  <si>
    <t>Top-1 accuracy</t>
  </si>
  <si>
    <t>Top-3 accuracy</t>
  </si>
  <si>
    <t>Top-5 accuracy</t>
  </si>
  <si>
    <t>Top-10 accuracy</t>
  </si>
  <si>
    <t>GPT-2</t>
  </si>
  <si>
    <t>Impact of Valid candidate identification</t>
  </si>
  <si>
    <t>Impact of candidate reduction</t>
  </si>
  <si>
    <t>Impact of reducing threshold, RT</t>
  </si>
  <si>
    <t>Netbeans</t>
  </si>
  <si>
    <t>LSTM</t>
  </si>
  <si>
    <t>Running time (s)</t>
  </si>
  <si>
    <t>Impact of heavy-ranking stage</t>
  </si>
  <si>
    <t>Impact of static features</t>
  </si>
  <si>
    <t>Heavy-ranking stage model</t>
  </si>
  <si>
    <t>static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</si>
</sst>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EA4335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4" fillId="0" borderId="2" xfId="0" applyFont="1" applyBorder="1" applyAlignment="1"/>
    <xf numFmtId="0" fontId="1" fillId="0" borderId="2" xfId="0" applyFont="1" applyBorder="1" applyAlignment="1"/>
    <xf numFmtId="10" fontId="3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/>
    <xf numFmtId="0" fontId="3" fillId="0" borderId="1" xfId="0" applyFont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0" fontId="1" fillId="0" borderId="0" xfId="0" applyNumberFormat="1" applyFont="1"/>
    <xf numFmtId="0" fontId="1" fillId="0" borderId="1" xfId="0" applyFont="1" applyBorder="1" applyAlignment="1"/>
    <xf numFmtId="9" fontId="1" fillId="0" borderId="0" xfId="0" applyNumberFormat="1" applyFont="1"/>
    <xf numFmtId="0" fontId="3" fillId="4" borderId="5" xfId="0" applyFont="1" applyFill="1" applyBorder="1" applyAlignment="1"/>
    <xf numFmtId="0" fontId="3" fillId="4" borderId="4" xfId="0" applyFont="1" applyFill="1" applyBorder="1" applyAlignment="1"/>
    <xf numFmtId="0" fontId="3" fillId="4" borderId="4" xfId="0" applyFont="1" applyFill="1" applyBorder="1" applyAlignment="1">
      <alignment horizontal="right"/>
    </xf>
    <xf numFmtId="0" fontId="3" fillId="5" borderId="4" xfId="0" applyFont="1" applyFill="1" applyBorder="1" applyAlignment="1"/>
    <xf numFmtId="10" fontId="1" fillId="5" borderId="4" xfId="0" applyNumberFormat="1" applyFont="1" applyFill="1" applyBorder="1" applyAlignment="1"/>
    <xf numFmtId="2" fontId="1" fillId="5" borderId="4" xfId="0" applyNumberFormat="1" applyFont="1" applyFill="1" applyBorder="1" applyAlignment="1"/>
    <xf numFmtId="164" fontId="1" fillId="5" borderId="1" xfId="0" applyNumberFormat="1" applyFont="1" applyFill="1" applyBorder="1" applyAlignment="1"/>
    <xf numFmtId="0" fontId="1" fillId="0" borderId="0" xfId="0" applyFont="1"/>
    <xf numFmtId="10" fontId="7" fillId="0" borderId="0" xfId="0" applyNumberFormat="1" applyFont="1" applyAlignment="1">
      <alignment horizontal="right"/>
    </xf>
    <xf numFmtId="0" fontId="3" fillId="5" borderId="1" xfId="0" applyFont="1" applyFill="1" applyBorder="1" applyAlignment="1"/>
    <xf numFmtId="164" fontId="3" fillId="0" borderId="1" xfId="0" applyNumberFormat="1" applyFont="1" applyBorder="1" applyAlignment="1"/>
    <xf numFmtId="10" fontId="1" fillId="5" borderId="1" xfId="0" applyNumberFormat="1" applyFont="1" applyFill="1" applyBorder="1" applyAlignment="1"/>
    <xf numFmtId="2" fontId="1" fillId="5" borderId="1" xfId="0" applyNumberFormat="1" applyFont="1" applyFill="1" applyBorder="1" applyAlignment="1"/>
    <xf numFmtId="164" fontId="1" fillId="0" borderId="1" xfId="0" applyNumberFormat="1" applyFont="1" applyBorder="1" applyAlignment="1"/>
    <xf numFmtId="0" fontId="2" fillId="0" borderId="0" xfId="0" applyFont="1" applyAlignment="1"/>
    <xf numFmtId="10" fontId="1" fillId="0" borderId="1" xfId="0" applyNumberFormat="1" applyFont="1" applyBorder="1" applyAlignment="1">
      <alignment horizontal="right"/>
    </xf>
    <xf numFmtId="0" fontId="5" fillId="0" borderId="5" xfId="0" applyFont="1" applyBorder="1"/>
    <xf numFmtId="0" fontId="6" fillId="2" borderId="3" xfId="0" applyFont="1" applyFill="1" applyBorder="1" applyAlignment="1">
      <alignment vertical="center"/>
    </xf>
    <xf numFmtId="0" fontId="5" fillId="0" borderId="3" xfId="0" applyFont="1" applyBorder="1"/>
    <xf numFmtId="0" fontId="6" fillId="2" borderId="6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10" fontId="8" fillId="0" borderId="0" xfId="0" applyNumberFormat="1" applyFont="1" applyFill="1" applyBorder="1" applyAlignment="1"/>
    <xf numFmtId="10" fontId="1" fillId="0" borderId="0" xfId="0" applyNumberFormat="1" applyFont="1" applyFill="1" applyBorder="1" applyAlignment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/>
    <xf numFmtId="10" fontId="9" fillId="0" borderId="0" xfId="0" applyNumberFormat="1" applyFont="1" applyFill="1" applyBorder="1" applyAlignment="1"/>
    <xf numFmtId="0" fontId="2" fillId="6" borderId="1" xfId="0" applyFont="1" applyFill="1" applyBorder="1" applyAlignment="1"/>
    <xf numFmtId="164" fontId="1" fillId="0" borderId="0" xfId="0" applyNumberFormat="1" applyFont="1" applyBorder="1" applyAlignment="1">
      <alignment horizontal="right"/>
    </xf>
    <xf numFmtId="164" fontId="9" fillId="0" borderId="0" xfId="0" applyNumberFormat="1" applyFont="1" applyBorder="1" applyAlignment="1"/>
    <xf numFmtId="164" fontId="1" fillId="0" borderId="0" xfId="0" applyNumberFormat="1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right"/>
    </xf>
    <xf numFmtId="10" fontId="1" fillId="0" borderId="6" xfId="0" applyNumberFormat="1" applyFont="1" applyBorder="1" applyAlignment="1">
      <alignment horizontal="right"/>
    </xf>
    <xf numFmtId="10" fontId="1" fillId="0" borderId="6" xfId="0" applyNumberFormat="1" applyFont="1" applyBorder="1" applyAlignment="1"/>
    <xf numFmtId="0" fontId="1" fillId="0" borderId="7" xfId="0" applyFont="1" applyBorder="1" applyAlignment="1"/>
    <xf numFmtId="164" fontId="1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164" fontId="9" fillId="0" borderId="7" xfId="0" applyNumberFormat="1" applyFont="1" applyBorder="1" applyAlignment="1"/>
    <xf numFmtId="164" fontId="1" fillId="0" borderId="7" xfId="0" applyNumberFormat="1" applyFont="1" applyBorder="1" applyAlignment="1"/>
    <xf numFmtId="10" fontId="5" fillId="0" borderId="1" xfId="0" applyNumberFormat="1" applyFont="1" applyFill="1" applyBorder="1" applyAlignment="1"/>
    <xf numFmtId="10" fontId="5" fillId="0" borderId="6" xfId="0" applyNumberFormat="1" applyFont="1" applyFill="1" applyBorder="1" applyAlignment="1"/>
    <xf numFmtId="0" fontId="4" fillId="0" borderId="2" xfId="0" applyFont="1" applyFill="1" applyBorder="1" applyAlignment="1"/>
    <xf numFmtId="0" fontId="1" fillId="0" borderId="2" xfId="0" applyFont="1" applyFill="1" applyBorder="1" applyAlignment="1"/>
    <xf numFmtId="0" fontId="3" fillId="5" borderId="5" xfId="0" applyFont="1" applyFill="1" applyBorder="1" applyAlignment="1"/>
    <xf numFmtId="10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3" fillId="0" borderId="5" xfId="0" applyNumberFormat="1" applyFont="1" applyBorder="1" applyAlignment="1"/>
    <xf numFmtId="0" fontId="3" fillId="4" borderId="7" xfId="0" applyFont="1" applyFill="1" applyBorder="1" applyAlignment="1"/>
    <xf numFmtId="0" fontId="3" fillId="4" borderId="7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2" fillId="0" borderId="2" xfId="0" applyFont="1" applyFill="1" applyBorder="1" applyAlignment="1"/>
    <xf numFmtId="0" fontId="5" fillId="0" borderId="2" xfId="0" applyFont="1" applyFill="1" applyBorder="1" applyAlignment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65"/>
  <sheetViews>
    <sheetView tabSelected="1" topLeftCell="A35" workbookViewId="0">
      <selection activeCell="I43" sqref="I43"/>
    </sheetView>
  </sheetViews>
  <sheetFormatPr baseColWidth="10" defaultColWidth="14.5" defaultRowHeight="15.75" customHeight="1" x14ac:dyDescent="0.15"/>
  <cols>
    <col min="1" max="1" width="28.83203125" customWidth="1"/>
    <col min="3" max="10" width="14" customWidth="1"/>
  </cols>
  <sheetData>
    <row r="3" spans="1:7" ht="15.75" customHeight="1" x14ac:dyDescent="0.2">
      <c r="A3" s="33" t="s">
        <v>15</v>
      </c>
      <c r="B3" s="32"/>
      <c r="C3" s="32"/>
      <c r="D3" s="32"/>
      <c r="E3" s="32"/>
    </row>
    <row r="4" spans="1:7" ht="15.75" customHeight="1" x14ac:dyDescent="0.15">
      <c r="A4" s="1"/>
      <c r="B4" s="2"/>
      <c r="C4" s="30"/>
      <c r="D4" s="31"/>
      <c r="E4" s="31"/>
    </row>
    <row r="5" spans="1:7" x14ac:dyDescent="0.2">
      <c r="A5" s="10" t="s">
        <v>2</v>
      </c>
      <c r="B5" s="11"/>
      <c r="C5" s="12" t="s">
        <v>0</v>
      </c>
      <c r="D5" s="12" t="s">
        <v>3</v>
      </c>
      <c r="E5" s="12" t="s">
        <v>4</v>
      </c>
    </row>
    <row r="6" spans="1:7" x14ac:dyDescent="0.2">
      <c r="A6" s="29" t="s">
        <v>8</v>
      </c>
      <c r="B6" s="13" t="s">
        <v>5</v>
      </c>
      <c r="C6" s="14">
        <v>0.69956705689999998</v>
      </c>
      <c r="D6" s="15">
        <v>0.75627093507377297</v>
      </c>
      <c r="E6" s="16">
        <f>0.383563011974137+0.0209210891623016+0.04</f>
        <v>0.4444841011364386</v>
      </c>
    </row>
    <row r="7" spans="1:7" x14ac:dyDescent="0.2">
      <c r="A7" s="26"/>
      <c r="B7" s="13" t="s">
        <v>6</v>
      </c>
      <c r="C7" s="14">
        <v>0.47497953669999998</v>
      </c>
      <c r="D7" s="6">
        <v>0.50944457473537597</v>
      </c>
      <c r="E7" s="16">
        <f>0.809446771529293</f>
        <v>0.80944677152929301</v>
      </c>
    </row>
    <row r="10" spans="1:7" ht="15.75" customHeight="1" x14ac:dyDescent="0.2">
      <c r="A10" s="33" t="s">
        <v>16</v>
      </c>
      <c r="B10" s="32"/>
      <c r="C10" s="32"/>
      <c r="D10" s="32"/>
      <c r="E10" s="32"/>
    </row>
    <row r="11" spans="1:7" ht="15.75" customHeight="1" x14ac:dyDescent="0.15">
      <c r="A11" s="1"/>
      <c r="B11" s="2"/>
      <c r="C11" s="30"/>
      <c r="D11" s="31"/>
      <c r="E11" s="31"/>
    </row>
    <row r="12" spans="1:7" x14ac:dyDescent="0.2">
      <c r="A12" s="10" t="s">
        <v>2</v>
      </c>
      <c r="B12" s="11"/>
      <c r="C12" s="12" t="s">
        <v>0</v>
      </c>
      <c r="D12" s="12" t="s">
        <v>3</v>
      </c>
      <c r="E12" s="12" t="s">
        <v>4</v>
      </c>
    </row>
    <row r="13" spans="1:7" x14ac:dyDescent="0.2">
      <c r="A13" s="29" t="s">
        <v>8</v>
      </c>
      <c r="B13" s="13" t="s">
        <v>5</v>
      </c>
      <c r="C13" s="14">
        <v>0.69956705689999998</v>
      </c>
      <c r="D13" s="15">
        <v>0.75627093507377297</v>
      </c>
      <c r="E13" s="16">
        <f>0.383563011974137+0.0209210891623016+0.04</f>
        <v>0.4444841011364386</v>
      </c>
      <c r="F13" s="9"/>
      <c r="G13" s="17"/>
    </row>
    <row r="14" spans="1:7" x14ac:dyDescent="0.2">
      <c r="A14" s="26"/>
      <c r="B14" s="13" t="s">
        <v>6</v>
      </c>
      <c r="C14" s="14">
        <v>0.61983283600000005</v>
      </c>
      <c r="D14" s="15">
        <v>0.68915022627265798</v>
      </c>
      <c r="E14" s="16">
        <v>2.4235382940271402</v>
      </c>
    </row>
    <row r="17" spans="1:9" ht="15.75" customHeight="1" x14ac:dyDescent="0.2">
      <c r="A17" s="33" t="s">
        <v>17</v>
      </c>
      <c r="B17" s="32"/>
      <c r="C17" s="32"/>
      <c r="D17" s="32"/>
      <c r="E17" s="32"/>
      <c r="F17" s="32"/>
      <c r="G17" s="32"/>
    </row>
    <row r="18" spans="1:9" ht="15.75" customHeight="1" x14ac:dyDescent="0.15">
      <c r="A18" s="24"/>
    </row>
    <row r="19" spans="1:9" ht="15.75" customHeight="1" x14ac:dyDescent="0.15">
      <c r="A19" s="43" t="s">
        <v>9</v>
      </c>
      <c r="B19" s="43">
        <v>5</v>
      </c>
      <c r="C19" s="43">
        <v>10</v>
      </c>
      <c r="D19" s="43">
        <v>20</v>
      </c>
      <c r="E19" s="43">
        <v>30</v>
      </c>
      <c r="F19" s="43">
        <v>40</v>
      </c>
      <c r="G19" s="43">
        <v>50</v>
      </c>
    </row>
    <row r="20" spans="1:9" ht="13" x14ac:dyDescent="0.15">
      <c r="A20" s="8" t="s">
        <v>10</v>
      </c>
      <c r="B20" s="25">
        <f>(0.627971186+0.6209132915)/2</f>
        <v>0.62444223874999993</v>
      </c>
      <c r="C20" s="25">
        <f>(0.6421290818+0.6333697719)/2</f>
        <v>0.63774942684999991</v>
      </c>
      <c r="D20" s="25">
        <f>(0.6514396629+0.6419864228)/2</f>
        <v>0.64671304284999998</v>
      </c>
      <c r="E20" s="25">
        <f>(0.6560171057+0.6460375348)/2</f>
        <v>0.6510273202500001</v>
      </c>
      <c r="F20" s="4">
        <f>(0.6582694982+0.6484626903)/2</f>
        <v>0.65336609425000003</v>
      </c>
      <c r="G20" s="59">
        <f>(0.6595980984+0.6501529501)/2</f>
        <v>0.65487552424999995</v>
      </c>
    </row>
    <row r="21" spans="1:9" ht="15.75" customHeight="1" x14ac:dyDescent="0.15">
      <c r="A21" s="8" t="s">
        <v>11</v>
      </c>
      <c r="B21" s="25">
        <f>(0.7592223537+0.7462589221)/2</f>
        <v>0.75274063790000001</v>
      </c>
      <c r="C21" s="25">
        <f>(0.7712108945+0.7543703323)/2</f>
        <v>0.76279061339999998</v>
      </c>
      <c r="D21" s="25">
        <f>(0.7816113429+0.7627940731)/2</f>
        <v>0.77220270800000002</v>
      </c>
      <c r="E21" s="25">
        <f>(0.7874239688+0.7675249635)/2</f>
        <v>0.77747446614999993</v>
      </c>
      <c r="F21" s="4">
        <f>(0.7903510411+0.7704737321)/2</f>
        <v>0.78041238660000001</v>
      </c>
      <c r="G21" s="59">
        <f>(0.7922712836+0.7725957431)/2</f>
        <v>0.78243351335</v>
      </c>
    </row>
    <row r="22" spans="1:9" ht="15" x14ac:dyDescent="0.2">
      <c r="A22" s="8" t="s">
        <v>12</v>
      </c>
      <c r="B22" s="25">
        <f>(0.7948143074+0.7810011115)/2</f>
        <v>0.78790770944999999</v>
      </c>
      <c r="C22" s="25">
        <f>(0.8023292022+0.7854380437)/2</f>
        <v>0.79388362295000003</v>
      </c>
      <c r="D22" s="25">
        <f>(0.8109754832+0.7922633866)/2</f>
        <v>0.80161943489999998</v>
      </c>
      <c r="E22" s="25">
        <f>(0.8163833012+0.7964982225)/2</f>
        <v>0.80644076185000002</v>
      </c>
      <c r="F22" s="4">
        <f>(0.8196321438+0.7991989638)/2</f>
        <v>0.80941555380000008</v>
      </c>
      <c r="G22" s="59">
        <f>(0.8216146644+0.8014403954)/2</f>
        <v>0.81152752989999999</v>
      </c>
      <c r="H22" s="18"/>
      <c r="I22" s="18"/>
    </row>
    <row r="23" spans="1:9" ht="15.75" customHeight="1" x14ac:dyDescent="0.15">
      <c r="A23" s="47" t="s">
        <v>13</v>
      </c>
      <c r="B23" s="51">
        <f>(0.8280293122+0.8115543961)/2</f>
        <v>0.81979185415</v>
      </c>
      <c r="C23" s="51">
        <f>(0.8297627203+0.8124913879)/2</f>
        <v>0.82112705409999998</v>
      </c>
      <c r="D23" s="51">
        <f>(0.8352535758+0.8164598242)/2</f>
        <v>0.8258567</v>
      </c>
      <c r="E23" s="51">
        <f>(0.8390836811+0.8193075446)/2</f>
        <v>0.82919561284999999</v>
      </c>
      <c r="F23" s="52">
        <f>(0.8417097424+0.8216132796)/2</f>
        <v>0.83166151099999996</v>
      </c>
      <c r="G23" s="60">
        <f>(0.8433704926+0.8233954014)/2</f>
        <v>0.83338294700000004</v>
      </c>
    </row>
    <row r="24" spans="1:9" ht="13" x14ac:dyDescent="0.15">
      <c r="A24" s="53" t="s">
        <v>4</v>
      </c>
      <c r="B24" s="54" t="s">
        <v>1</v>
      </c>
      <c r="C24" s="55">
        <f>(0.295870244195522+0.259468318982455)/2+0.0239210891623016+0.04</f>
        <v>0.34159037075129012</v>
      </c>
      <c r="D24" s="56">
        <f>(0.351753974045934+0.333310216409888)/2+0.0239210891623016+0.04</f>
        <v>0.40645318439021261</v>
      </c>
      <c r="E24" s="56">
        <f>(0.370334290897527+0.337867129229664)/2+0.0239210891623016+0.04</f>
        <v>0.41802179922589711</v>
      </c>
      <c r="F24" s="57">
        <f>(0.414963749591282+0.3849658073126)/2+0.0239210891623016+0.04</f>
        <v>0.46388586761424261</v>
      </c>
      <c r="G24" s="58">
        <f>(0.461205554246172+0.426161937390751)/2+0.0239210891623016+0.04</f>
        <v>0.50760483498076314</v>
      </c>
    </row>
    <row r="25" spans="1:9" ht="13" x14ac:dyDescent="0.15">
      <c r="A25" s="48"/>
      <c r="B25" s="49"/>
      <c r="C25" s="50"/>
      <c r="D25" s="44"/>
      <c r="E25" s="44"/>
      <c r="F25" s="45"/>
      <c r="G25" s="46"/>
    </row>
    <row r="26" spans="1:9" ht="13" x14ac:dyDescent="0.15">
      <c r="A26" s="48"/>
      <c r="B26" s="49"/>
      <c r="C26" s="50"/>
      <c r="D26" s="44"/>
      <c r="E26" s="44"/>
      <c r="F26" s="45"/>
      <c r="G26" s="46"/>
    </row>
    <row r="27" spans="1:9" ht="16" x14ac:dyDescent="0.2">
      <c r="A27" s="71" t="s">
        <v>21</v>
      </c>
      <c r="B27" s="70"/>
      <c r="C27" s="70"/>
      <c r="D27" s="70"/>
      <c r="E27" s="70"/>
      <c r="F27" s="45"/>
      <c r="G27" s="46"/>
    </row>
    <row r="28" spans="1:9" ht="13" x14ac:dyDescent="0.15">
      <c r="F28" s="45"/>
      <c r="G28" s="46"/>
    </row>
    <row r="29" spans="1:9" ht="15" x14ac:dyDescent="0.2">
      <c r="A29" s="67"/>
      <c r="B29" s="67"/>
      <c r="C29" s="68" t="s">
        <v>0</v>
      </c>
      <c r="D29" s="68" t="s">
        <v>3</v>
      </c>
      <c r="E29" s="68" t="s">
        <v>20</v>
      </c>
      <c r="F29" s="45"/>
      <c r="G29" s="46"/>
    </row>
    <row r="30" spans="1:9" ht="15" x14ac:dyDescent="0.2">
      <c r="A30" s="27" t="s">
        <v>18</v>
      </c>
      <c r="B30" s="63" t="s">
        <v>14</v>
      </c>
      <c r="C30" s="64">
        <v>0.70709999999999995</v>
      </c>
      <c r="D30" s="65">
        <v>0.76</v>
      </c>
      <c r="E30" s="66">
        <v>0.73199999999999998</v>
      </c>
      <c r="F30" s="45"/>
      <c r="G30" s="46"/>
    </row>
    <row r="31" spans="1:9" ht="15" x14ac:dyDescent="0.2">
      <c r="A31" s="28"/>
      <c r="B31" s="19" t="s">
        <v>6</v>
      </c>
      <c r="C31" s="3">
        <v>0.65369999999999995</v>
      </c>
      <c r="D31" s="5">
        <v>0.72</v>
      </c>
      <c r="E31" s="20">
        <v>0.125</v>
      </c>
    </row>
    <row r="32" spans="1:9" ht="15" x14ac:dyDescent="0.2">
      <c r="A32" s="28"/>
      <c r="B32" s="19" t="s">
        <v>19</v>
      </c>
      <c r="C32" s="3">
        <v>0.49259999999999998</v>
      </c>
      <c r="D32" s="5">
        <v>0.61</v>
      </c>
      <c r="E32" s="20">
        <v>0.189</v>
      </c>
    </row>
    <row r="33" spans="1:7" ht="15" x14ac:dyDescent="0.2">
      <c r="A33" s="26"/>
      <c r="B33" s="19" t="s">
        <v>7</v>
      </c>
      <c r="C33" s="21">
        <v>0.36890000000000001</v>
      </c>
      <c r="D33" s="22">
        <v>0.51</v>
      </c>
      <c r="E33" s="23">
        <v>0.13700000000000001</v>
      </c>
    </row>
    <row r="34" spans="1:7" ht="13" x14ac:dyDescent="0.15">
      <c r="A34" s="48"/>
      <c r="B34" s="49"/>
      <c r="C34" s="50"/>
      <c r="D34" s="44"/>
      <c r="E34" s="44"/>
    </row>
    <row r="35" spans="1:7" ht="13" x14ac:dyDescent="0.15">
      <c r="A35" s="48"/>
      <c r="B35" s="49"/>
      <c r="C35" s="50"/>
      <c r="D35" s="44"/>
      <c r="E35" s="44"/>
    </row>
    <row r="36" spans="1:7" ht="15.75" customHeight="1" x14ac:dyDescent="0.2">
      <c r="A36" s="82" t="s">
        <v>22</v>
      </c>
      <c r="B36" s="81"/>
      <c r="C36" s="81"/>
      <c r="D36" s="81"/>
      <c r="E36" s="44"/>
    </row>
    <row r="37" spans="1:7" s="78" customFormat="1" ht="15.75" customHeight="1" x14ac:dyDescent="0.15">
      <c r="A37" s="61"/>
      <c r="B37" s="62"/>
      <c r="C37" s="79"/>
      <c r="D37" s="80"/>
    </row>
    <row r="38" spans="1:7" s="36" customFormat="1" ht="15.75" customHeight="1" x14ac:dyDescent="0.2">
      <c r="A38" s="10" t="s">
        <v>23</v>
      </c>
      <c r="B38" s="11" t="s">
        <v>24</v>
      </c>
      <c r="C38" s="12" t="s">
        <v>0</v>
      </c>
      <c r="D38" s="12" t="s">
        <v>3</v>
      </c>
      <c r="E38"/>
      <c r="F38"/>
      <c r="G38"/>
    </row>
    <row r="39" spans="1:7" s="36" customFormat="1" ht="15.75" customHeight="1" x14ac:dyDescent="0.2">
      <c r="A39" s="29" t="s">
        <v>14</v>
      </c>
      <c r="B39" s="13" t="s">
        <v>5</v>
      </c>
      <c r="C39" s="14">
        <v>0.69956705689999998</v>
      </c>
      <c r="D39" s="15">
        <v>0.75627093507377297</v>
      </c>
      <c r="E39" s="7"/>
      <c r="F39"/>
      <c r="G39"/>
    </row>
    <row r="40" spans="1:7" s="36" customFormat="1" ht="15.75" customHeight="1" x14ac:dyDescent="0.2">
      <c r="A40" s="26"/>
      <c r="B40" s="13" t="s">
        <v>6</v>
      </c>
      <c r="C40" s="14">
        <v>0.69471765649999995</v>
      </c>
      <c r="D40" s="15">
        <v>0.75118771778878601</v>
      </c>
      <c r="E40"/>
      <c r="F40"/>
      <c r="G40"/>
    </row>
    <row r="41" spans="1:7" s="36" customFormat="1" ht="15.75" customHeight="1" x14ac:dyDescent="0.2">
      <c r="A41" s="29" t="s">
        <v>19</v>
      </c>
      <c r="B41" s="13" t="s">
        <v>5</v>
      </c>
      <c r="C41" s="14"/>
      <c r="D41" s="15"/>
      <c r="E41"/>
      <c r="F41"/>
      <c r="G41"/>
    </row>
    <row r="42" spans="1:7" s="36" customFormat="1" ht="15.75" customHeight="1" x14ac:dyDescent="0.2">
      <c r="A42" s="26"/>
      <c r="B42" s="13" t="s">
        <v>6</v>
      </c>
      <c r="C42" s="14"/>
      <c r="D42" s="15"/>
      <c r="E42"/>
      <c r="F42"/>
      <c r="G42"/>
    </row>
    <row r="43" spans="1:7" s="36" customFormat="1" ht="15.75" customHeight="1" x14ac:dyDescent="0.2">
      <c r="A43" s="29" t="s">
        <v>7</v>
      </c>
      <c r="B43" s="13" t="s">
        <v>5</v>
      </c>
      <c r="C43" s="14"/>
      <c r="D43" s="15"/>
      <c r="E43"/>
      <c r="F43"/>
      <c r="G43"/>
    </row>
    <row r="44" spans="1:7" s="36" customFormat="1" ht="15.75" customHeight="1" x14ac:dyDescent="0.2">
      <c r="A44" s="26"/>
      <c r="B44" s="13" t="s">
        <v>6</v>
      </c>
      <c r="C44" s="14"/>
      <c r="D44" s="15"/>
      <c r="E44" s="69"/>
      <c r="F44"/>
      <c r="G44"/>
    </row>
    <row r="45" spans="1:7" s="36" customFormat="1" ht="15.75" customHeight="1" x14ac:dyDescent="0.2">
      <c r="A45" s="72"/>
      <c r="B45" s="72"/>
      <c r="C45" s="73"/>
      <c r="D45" s="73"/>
      <c r="E45" s="73"/>
      <c r="F45"/>
      <c r="G45"/>
    </row>
    <row r="46" spans="1:7" s="36" customFormat="1" ht="15.75" customHeight="1" x14ac:dyDescent="0.2">
      <c r="A46" s="77"/>
      <c r="B46" s="72"/>
      <c r="C46" s="74"/>
      <c r="D46" s="73"/>
      <c r="E46" s="75"/>
      <c r="F46" s="35"/>
      <c r="G46" s="35"/>
    </row>
    <row r="47" spans="1:7" ht="15.75" customHeight="1" x14ac:dyDescent="0.2">
      <c r="A47" s="69"/>
      <c r="B47" s="72"/>
      <c r="C47" s="74"/>
      <c r="D47" s="73"/>
      <c r="E47" s="75"/>
      <c r="F47" s="37"/>
      <c r="G47" s="37"/>
    </row>
    <row r="48" spans="1:7" ht="15.75" customHeight="1" x14ac:dyDescent="0.2">
      <c r="A48" s="69"/>
      <c r="B48" s="72"/>
      <c r="C48" s="39"/>
      <c r="D48" s="76"/>
      <c r="E48" s="41"/>
      <c r="F48" s="39"/>
      <c r="G48" s="39"/>
    </row>
    <row r="49" spans="1:7" ht="15.75" customHeight="1" x14ac:dyDescent="0.2">
      <c r="A49" s="77"/>
      <c r="B49" s="72"/>
      <c r="C49" s="74"/>
      <c r="D49" s="73"/>
      <c r="E49" s="75"/>
      <c r="F49" s="41"/>
      <c r="G49" s="41"/>
    </row>
    <row r="50" spans="1:7" ht="15.75" customHeight="1" x14ac:dyDescent="0.2">
      <c r="A50" s="69"/>
      <c r="B50" s="72"/>
      <c r="C50" s="74"/>
      <c r="D50" s="73"/>
      <c r="E50" s="75"/>
      <c r="F50" s="39"/>
      <c r="G50" s="39"/>
    </row>
    <row r="51" spans="1:7" ht="15.75" customHeight="1" x14ac:dyDescent="0.2">
      <c r="A51" s="69"/>
      <c r="B51" s="72"/>
      <c r="C51" s="39"/>
      <c r="D51" s="76"/>
      <c r="E51" s="41"/>
      <c r="F51" s="39"/>
      <c r="G51" s="39"/>
    </row>
    <row r="52" spans="1:7" ht="15.75" customHeight="1" x14ac:dyDescent="0.2">
      <c r="A52" s="77"/>
      <c r="B52" s="72"/>
      <c r="C52" s="74"/>
      <c r="D52" s="73"/>
      <c r="E52" s="75"/>
      <c r="F52" s="39"/>
      <c r="G52" s="39"/>
    </row>
    <row r="53" spans="1:7" ht="15" x14ac:dyDescent="0.2">
      <c r="A53" s="69"/>
      <c r="B53" s="72"/>
      <c r="C53" s="74"/>
      <c r="D53" s="73"/>
      <c r="E53" s="75"/>
      <c r="F53" s="38"/>
      <c r="G53" s="38"/>
    </row>
    <row r="54" spans="1:7" ht="15" x14ac:dyDescent="0.2">
      <c r="A54" s="69"/>
      <c r="B54" s="72"/>
      <c r="C54" s="39"/>
      <c r="D54" s="76"/>
      <c r="E54" s="40"/>
      <c r="F54" s="36"/>
      <c r="G54" s="36"/>
    </row>
    <row r="55" spans="1:7" ht="13" x14ac:dyDescent="0.15"/>
    <row r="57" spans="1:7" ht="15.75" customHeight="1" x14ac:dyDescent="0.15">
      <c r="A57" s="34"/>
      <c r="B57" s="35"/>
      <c r="C57" s="35"/>
      <c r="D57" s="35"/>
      <c r="E57" s="35"/>
    </row>
    <row r="58" spans="1:7" ht="15.75" customHeight="1" x14ac:dyDescent="0.15">
      <c r="A58" s="37"/>
      <c r="B58" s="37"/>
      <c r="C58" s="37"/>
      <c r="D58" s="37"/>
      <c r="E58" s="37"/>
    </row>
    <row r="59" spans="1:7" ht="15.75" customHeight="1" x14ac:dyDescent="0.15">
      <c r="A59" s="37"/>
      <c r="B59" s="35"/>
      <c r="C59" s="38"/>
      <c r="D59" s="39"/>
      <c r="E59" s="39"/>
    </row>
    <row r="60" spans="1:7" ht="15.75" customHeight="1" x14ac:dyDescent="0.15">
      <c r="A60" s="37"/>
      <c r="B60" s="35"/>
      <c r="C60" s="40"/>
      <c r="D60" s="41"/>
      <c r="E60" s="40"/>
    </row>
    <row r="61" spans="1:7" ht="15.75" customHeight="1" x14ac:dyDescent="0.15">
      <c r="A61" s="35"/>
      <c r="B61" s="35"/>
      <c r="C61" s="39"/>
      <c r="D61" s="39"/>
      <c r="E61" s="39"/>
    </row>
    <row r="62" spans="1:7" ht="15.75" customHeight="1" x14ac:dyDescent="0.15">
      <c r="A62" s="37"/>
      <c r="B62" s="35"/>
      <c r="C62" s="38"/>
      <c r="D62" s="42"/>
      <c r="E62" s="39"/>
    </row>
    <row r="63" spans="1:7" ht="15.75" customHeight="1" x14ac:dyDescent="0.15">
      <c r="A63" s="37"/>
      <c r="B63" s="35"/>
      <c r="C63" s="38"/>
      <c r="D63" s="42"/>
      <c r="E63" s="39"/>
    </row>
    <row r="64" spans="1:7" ht="15.75" customHeight="1" x14ac:dyDescent="0.15">
      <c r="A64" s="37"/>
      <c r="B64" s="35"/>
      <c r="C64" s="39"/>
      <c r="D64" s="42"/>
      <c r="E64" s="42"/>
    </row>
    <row r="65" spans="1:5" ht="15.75" customHeight="1" x14ac:dyDescent="0.15">
      <c r="A65" s="36"/>
      <c r="B65" s="36"/>
      <c r="C65" s="36"/>
      <c r="D65" s="36"/>
      <c r="E65" s="36"/>
    </row>
  </sheetData>
  <mergeCells count="13">
    <mergeCell ref="A3:E3"/>
    <mergeCell ref="A10:E10"/>
    <mergeCell ref="A17:G17"/>
    <mergeCell ref="A30:A33"/>
    <mergeCell ref="A27:E27"/>
    <mergeCell ref="C4:E4"/>
    <mergeCell ref="A6:A7"/>
    <mergeCell ref="C11:E11"/>
    <mergeCell ref="A13:A14"/>
    <mergeCell ref="A39:A40"/>
    <mergeCell ref="A36:D36"/>
    <mergeCell ref="A41:A42"/>
    <mergeCell ref="A43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Intrinsic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Thu-Trang Nguyen</cp:lastModifiedBy>
  <dcterms:modified xsi:type="dcterms:W3CDTF">2022-03-10T15:56:22Z</dcterms:modified>
</cp:coreProperties>
</file>