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1Hi informatica ricordy &amp; lorenzetti\"/>
    </mc:Choice>
  </mc:AlternateContent>
  <bookViews>
    <workbookView xWindow="0" yWindow="600" windowWidth="28800" windowHeight="12285" tabRatio="780" activeTab="9"/>
  </bookViews>
  <sheets>
    <sheet name="Funzione SE (1)" sheetId="1" r:id="rId1"/>
    <sheet name="Funzione SE  (2)" sheetId="6" r:id="rId2"/>
    <sheet name="Funzione SE  (3)" sheetId="7" r:id="rId3"/>
    <sheet name="Funzione SE  (4)" sheetId="8" r:id="rId4"/>
    <sheet name="Funzione SE  (5)" sheetId="9" r:id="rId5"/>
    <sheet name="Funzione SE  (6)" sheetId="10" r:id="rId6"/>
    <sheet name="Funzione SE  (7)" sheetId="11" r:id="rId7"/>
    <sheet name="Funzione SE  (8)" sheetId="17" r:id="rId8"/>
    <sheet name="Funzione SE  (9)" sheetId="13" r:id="rId9"/>
    <sheet name="Funzione SE  (10)" sheetId="14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4" l="1"/>
  <c r="D5" i="14"/>
  <c r="D6" i="14"/>
  <c r="D7" i="14"/>
  <c r="D8" i="14"/>
  <c r="D9" i="14"/>
  <c r="D10" i="14"/>
  <c r="D11" i="14"/>
  <c r="D12" i="14"/>
  <c r="D3" i="14"/>
  <c r="D4" i="13"/>
  <c r="D5" i="13"/>
  <c r="D6" i="13"/>
  <c r="D7" i="13"/>
  <c r="D8" i="13"/>
  <c r="D9" i="13"/>
  <c r="D10" i="13"/>
  <c r="D11" i="13"/>
  <c r="D12" i="13"/>
  <c r="D3" i="13"/>
  <c r="E4" i="11"/>
  <c r="E5" i="11"/>
  <c r="E6" i="11"/>
  <c r="E7" i="11"/>
  <c r="E8" i="11"/>
  <c r="E9" i="11"/>
  <c r="E10" i="11"/>
  <c r="E11" i="11"/>
  <c r="E12" i="11"/>
  <c r="E3" i="11"/>
  <c r="G4" i="10"/>
  <c r="G5" i="10"/>
  <c r="G6" i="10"/>
  <c r="G7" i="10"/>
  <c r="G8" i="10"/>
  <c r="G9" i="10"/>
  <c r="G10" i="10"/>
  <c r="G11" i="10"/>
  <c r="G12" i="10"/>
  <c r="G3" i="10"/>
  <c r="E4" i="8"/>
  <c r="E5" i="8"/>
  <c r="E6" i="8"/>
  <c r="E7" i="8"/>
  <c r="E8" i="8"/>
  <c r="E3" i="8"/>
  <c r="D4" i="8"/>
  <c r="D5" i="8"/>
  <c r="D6" i="8"/>
  <c r="D7" i="8"/>
  <c r="D8" i="8"/>
  <c r="D3" i="8"/>
  <c r="H4" i="7"/>
  <c r="H5" i="7"/>
  <c r="H6" i="7"/>
  <c r="H7" i="7"/>
  <c r="H8" i="7"/>
  <c r="H3" i="7"/>
  <c r="F3" i="7"/>
  <c r="F4" i="6"/>
  <c r="F5" i="6"/>
  <c r="F6" i="6"/>
  <c r="F7" i="6"/>
  <c r="F8" i="6"/>
  <c r="F3" i="6"/>
  <c r="D3" i="1"/>
  <c r="D4" i="1"/>
  <c r="D5" i="1"/>
  <c r="D6" i="1"/>
  <c r="D8" i="1"/>
  <c r="D7" i="1"/>
  <c r="D12" i="17" l="1"/>
  <c r="F12" i="17" s="1"/>
  <c r="D11" i="17"/>
  <c r="F11" i="17" s="1"/>
  <c r="D10" i="17"/>
  <c r="F10" i="17" s="1"/>
  <c r="D9" i="17"/>
  <c r="F9" i="17" s="1"/>
  <c r="D8" i="17"/>
  <c r="F8" i="17" s="1"/>
  <c r="D7" i="17"/>
  <c r="F7" i="17" s="1"/>
  <c r="D6" i="17"/>
  <c r="F6" i="17" s="1"/>
  <c r="D5" i="17"/>
  <c r="F5" i="17" s="1"/>
  <c r="D4" i="17"/>
  <c r="F4" i="17" s="1"/>
  <c r="D3" i="17"/>
  <c r="F3" i="17" s="1"/>
  <c r="D12" i="9"/>
  <c r="E12" i="9" s="1"/>
  <c r="D11" i="9"/>
  <c r="E11" i="9" s="1"/>
  <c r="D10" i="9"/>
  <c r="E10" i="9" s="1"/>
  <c r="D9" i="9"/>
  <c r="E9" i="9" s="1"/>
  <c r="D8" i="9"/>
  <c r="E8" i="9" s="1"/>
  <c r="D7" i="9"/>
  <c r="E7" i="9" s="1"/>
  <c r="D6" i="9"/>
  <c r="E6" i="9" s="1"/>
  <c r="D5" i="9"/>
  <c r="E5" i="9" s="1"/>
  <c r="D4" i="9"/>
  <c r="E4" i="9" s="1"/>
  <c r="D3" i="9"/>
  <c r="E3" i="9" s="1"/>
  <c r="F8" i="7"/>
  <c r="F7" i="7"/>
  <c r="F6" i="7"/>
  <c r="F5" i="7"/>
  <c r="F4" i="7"/>
  <c r="H4" i="6"/>
  <c r="H5" i="6"/>
  <c r="H6" i="6"/>
  <c r="H7" i="6"/>
  <c r="H8" i="6"/>
  <c r="H3" i="6"/>
</calcChain>
</file>

<file path=xl/sharedStrings.xml><?xml version="1.0" encoding="utf-8"?>
<sst xmlns="http://schemas.openxmlformats.org/spreadsheetml/2006/main" count="158" uniqueCount="59">
  <si>
    <t>Abitanti</t>
  </si>
  <si>
    <t>piccola, media, grande</t>
  </si>
  <si>
    <t>Venezia</t>
  </si>
  <si>
    <t>Verona</t>
  </si>
  <si>
    <t>Padova</t>
  </si>
  <si>
    <t>Vicenza</t>
  </si>
  <si>
    <t>Treviso</t>
  </si>
  <si>
    <t>Rovigo</t>
  </si>
  <si>
    <t>gennaio</t>
  </si>
  <si>
    <t>febbraio</t>
  </si>
  <si>
    <t>marzo</t>
  </si>
  <si>
    <t>codice</t>
  </si>
  <si>
    <t>somma</t>
  </si>
  <si>
    <t>Rossi</t>
  </si>
  <si>
    <t xml:space="preserve">Bianchi </t>
  </si>
  <si>
    <t>Verdi</t>
  </si>
  <si>
    <t>Blu</t>
  </si>
  <si>
    <t>Rosa</t>
  </si>
  <si>
    <t>Neri</t>
  </si>
  <si>
    <t>incentivo</t>
  </si>
  <si>
    <t>Ereditieri</t>
  </si>
  <si>
    <t>Percentuale Eredità</t>
  </si>
  <si>
    <t>Somma ricevuta</t>
  </si>
  <si>
    <t>CCB-Borsa</t>
  </si>
  <si>
    <t>Ereditiere 1</t>
  </si>
  <si>
    <t>Ereditiere 2</t>
  </si>
  <si>
    <t>Ereditiere 3</t>
  </si>
  <si>
    <t>Ereditiere 4</t>
  </si>
  <si>
    <t>Ereditiere 5</t>
  </si>
  <si>
    <t>Ereditiere 6</t>
  </si>
  <si>
    <t>Totale eredità</t>
  </si>
  <si>
    <t>Nome</t>
  </si>
  <si>
    <t>Data 
nascita</t>
  </si>
  <si>
    <t>Età</t>
  </si>
  <si>
    <t>IDONEO</t>
  </si>
  <si>
    <t>Beatrice</t>
  </si>
  <si>
    <t>Renzo</t>
  </si>
  <si>
    <t>Rossella</t>
  </si>
  <si>
    <t>Flavio</t>
  </si>
  <si>
    <t>Sonia</t>
  </si>
  <si>
    <t>Ettore</t>
  </si>
  <si>
    <t>Valter</t>
  </si>
  <si>
    <t>Vanessa</t>
  </si>
  <si>
    <t>Andrea</t>
  </si>
  <si>
    <t>Fabiana</t>
  </si>
  <si>
    <t>Data 
assunzione</t>
  </si>
  <si>
    <t>Anzianità lavorativa</t>
  </si>
  <si>
    <t>Settore</t>
  </si>
  <si>
    <t>Commerciale</t>
  </si>
  <si>
    <t>Amministrazione</t>
  </si>
  <si>
    <t>Logistica</t>
  </si>
  <si>
    <t>Esperienza
lavorativa</t>
  </si>
  <si>
    <t>Luca</t>
  </si>
  <si>
    <t>Direzione</t>
  </si>
  <si>
    <t>Federica</t>
  </si>
  <si>
    <t>Data scadenza 
certificazione</t>
  </si>
  <si>
    <t>Certificazione scaduta SI/NO</t>
  </si>
  <si>
    <t>data oggi è</t>
  </si>
  <si>
    <t>Giorni di proroga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</si>
</sst>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_-&quot;€&quot;\ * #,##0.00_-;\-&quot;€&quot;\ * #,##0.00_-;_-&quot;€&quot;\ * &quot;-&quot;??_-;_-@_-"/>
    <numFmt numFmtId="166" formatCode="_-* #,##0_-;\-* #,##0_-;_-* &quot;-&quot;??_-;_-@_-"/>
    <numFmt numFmtId="167" formatCode="#,##0\ &quot;€&quot;"/>
    <numFmt numFmtId="174" formatCode="_-* #,##0\ [$€-410]_-;\-* #,##0\ [$€-410]_-;_-* &quot;-&quot;??\ [$€-410]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333333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2" borderId="2" xfId="0" applyFont="1" applyFill="1" applyBorder="1" applyAlignment="1">
      <alignment vertical="center" wrapText="1"/>
    </xf>
    <xf numFmtId="166" fontId="0" fillId="0" borderId="1" xfId="1" applyNumberFormat="1" applyFont="1" applyBorder="1"/>
    <xf numFmtId="0" fontId="4" fillId="0" borderId="1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1" xfId="2" applyFont="1" applyBorder="1"/>
    <xf numFmtId="165" fontId="0" fillId="0" borderId="1" xfId="0" applyNumberFormat="1" applyBorder="1"/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4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14" fontId="6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9" fontId="4" fillId="0" borderId="1" xfId="0" applyNumberFormat="1" applyFont="1" applyBorder="1"/>
    <xf numFmtId="10" fontId="0" fillId="0" borderId="0" xfId="0" applyNumberFormat="1"/>
    <xf numFmtId="0" fontId="4" fillId="0" borderId="0" xfId="0" applyFont="1"/>
    <xf numFmtId="167" fontId="0" fillId="0" borderId="1" xfId="0" applyNumberFormat="1" applyBorder="1" applyAlignment="1">
      <alignment horizontal="center"/>
    </xf>
    <xf numFmtId="165" fontId="8" fillId="0" borderId="1" xfId="2" applyFont="1" applyBorder="1"/>
    <xf numFmtId="174" fontId="4" fillId="0" borderId="1" xfId="2" applyNumberFormat="1" applyFont="1" applyBorder="1"/>
    <xf numFmtId="0" fontId="5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right" vertical="center"/>
    </xf>
    <xf numFmtId="0" fontId="8" fillId="0" borderId="1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D8" sqref="D8"/>
    </sheetView>
  </sheetViews>
  <sheetFormatPr defaultRowHeight="15" x14ac:dyDescent="0.25"/>
  <cols>
    <col min="4" max="4" width="21.140625" bestFit="1" customWidth="1"/>
  </cols>
  <sheetData>
    <row r="2" spans="2:4" x14ac:dyDescent="0.25">
      <c r="C2" s="1" t="s">
        <v>0</v>
      </c>
      <c r="D2" s="2" t="s">
        <v>1</v>
      </c>
    </row>
    <row r="3" spans="2:4" x14ac:dyDescent="0.25">
      <c r="B3" s="3" t="s">
        <v>2</v>
      </c>
      <c r="C3" s="4">
        <v>264579</v>
      </c>
      <c r="D3" s="2" t="str">
        <f t="shared" ref="D3:D6" si="0">IF(C3&lt;100000,"Piccola",IF(C3&lt;200000,"Media","Grande"))</f>
        <v>Grande</v>
      </c>
    </row>
    <row r="4" spans="2:4" x14ac:dyDescent="0.25">
      <c r="B4" s="3" t="s">
        <v>3</v>
      </c>
      <c r="C4" s="4">
        <v>260125</v>
      </c>
      <c r="D4" s="2" t="str">
        <f t="shared" si="0"/>
        <v>Grande</v>
      </c>
    </row>
    <row r="5" spans="2:4" x14ac:dyDescent="0.25">
      <c r="B5" s="3" t="s">
        <v>4</v>
      </c>
      <c r="C5" s="4">
        <v>211210</v>
      </c>
      <c r="D5" s="2" t="str">
        <f t="shared" si="0"/>
        <v>Grande</v>
      </c>
    </row>
    <row r="6" spans="2:4" x14ac:dyDescent="0.25">
      <c r="B6" s="3" t="s">
        <v>5</v>
      </c>
      <c r="C6" s="4">
        <v>113599</v>
      </c>
      <c r="D6" s="2" t="str">
        <f t="shared" si="0"/>
        <v>Media</v>
      </c>
    </row>
    <row r="7" spans="2:4" x14ac:dyDescent="0.25">
      <c r="B7" s="3" t="s">
        <v>6</v>
      </c>
      <c r="C7" s="4">
        <v>83652</v>
      </c>
      <c r="D7" s="2" t="str">
        <f>IF(C7&lt;100000,"Piccola",IF(C7&lt;200000,"Media","Grande"))</f>
        <v>Piccola</v>
      </c>
    </row>
    <row r="8" spans="2:4" x14ac:dyDescent="0.25">
      <c r="B8" s="3" t="s">
        <v>7</v>
      </c>
      <c r="C8" s="4">
        <v>52170</v>
      </c>
      <c r="D8" s="2" t="str">
        <f>IF(C8&lt;100000,"Piccola",IF(C8&lt;200000,"Media","Grande"))</f>
        <v>Piccola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D14" sqref="D14"/>
    </sheetView>
  </sheetViews>
  <sheetFormatPr defaultRowHeight="15" x14ac:dyDescent="0.25"/>
  <cols>
    <col min="2" max="2" width="16.5703125" customWidth="1"/>
    <col min="3" max="3" width="18.42578125" customWidth="1"/>
    <col min="4" max="4" width="22.28515625" customWidth="1"/>
    <col min="5" max="5" width="12.42578125" customWidth="1"/>
    <col min="6" max="6" width="14" customWidth="1"/>
    <col min="7" max="7" width="11.28515625" bestFit="1" customWidth="1"/>
    <col min="8" max="8" width="10.7109375" bestFit="1" customWidth="1"/>
  </cols>
  <sheetData>
    <row r="2" spans="2:7" ht="24" x14ac:dyDescent="0.25">
      <c r="B2" s="14" t="s">
        <v>31</v>
      </c>
      <c r="C2" s="15" t="s">
        <v>55</v>
      </c>
      <c r="D2" s="15" t="s">
        <v>56</v>
      </c>
      <c r="F2" s="15" t="s">
        <v>57</v>
      </c>
      <c r="G2" s="21">
        <v>44157</v>
      </c>
    </row>
    <row r="3" spans="2:7" x14ac:dyDescent="0.25">
      <c r="B3" s="16" t="s">
        <v>35</v>
      </c>
      <c r="C3" s="22">
        <v>44882</v>
      </c>
      <c r="D3" s="31" t="str">
        <f>IF((C3+$C$14)&lt;$G$2,"SI","NO")</f>
        <v>NO</v>
      </c>
    </row>
    <row r="4" spans="2:7" x14ac:dyDescent="0.25">
      <c r="B4" s="16" t="s">
        <v>36</v>
      </c>
      <c r="C4" s="22">
        <v>43422</v>
      </c>
      <c r="D4" s="31" t="str">
        <f t="shared" ref="D4:D12" si="0">IF((C4+$C$14)&lt;$G$2,"SI","NO")</f>
        <v>SI</v>
      </c>
    </row>
    <row r="5" spans="2:7" x14ac:dyDescent="0.25">
      <c r="B5" s="16" t="s">
        <v>37</v>
      </c>
      <c r="C5" s="22">
        <v>43483</v>
      </c>
      <c r="D5" s="31" t="str">
        <f t="shared" si="0"/>
        <v>SI</v>
      </c>
    </row>
    <row r="6" spans="2:7" x14ac:dyDescent="0.25">
      <c r="B6" s="16" t="s">
        <v>38</v>
      </c>
      <c r="C6" s="22">
        <v>43270</v>
      </c>
      <c r="D6" s="31" t="str">
        <f t="shared" si="0"/>
        <v>SI</v>
      </c>
    </row>
    <row r="7" spans="2:7" x14ac:dyDescent="0.25">
      <c r="B7" s="16" t="s">
        <v>39</v>
      </c>
      <c r="C7" s="22">
        <v>44366</v>
      </c>
      <c r="D7" s="31" t="str">
        <f t="shared" si="0"/>
        <v>NO</v>
      </c>
    </row>
    <row r="8" spans="2:7" x14ac:dyDescent="0.25">
      <c r="B8" s="16" t="s">
        <v>40</v>
      </c>
      <c r="C8" s="22">
        <v>43636</v>
      </c>
      <c r="D8" s="31" t="str">
        <f t="shared" si="0"/>
        <v>SI</v>
      </c>
    </row>
    <row r="9" spans="2:7" x14ac:dyDescent="0.25">
      <c r="B9" s="16" t="s">
        <v>52</v>
      </c>
      <c r="C9" s="22">
        <v>44367</v>
      </c>
      <c r="D9" s="31" t="str">
        <f t="shared" si="0"/>
        <v>NO</v>
      </c>
    </row>
    <row r="10" spans="2:7" x14ac:dyDescent="0.25">
      <c r="B10" s="16" t="s">
        <v>54</v>
      </c>
      <c r="C10" s="22">
        <v>43344</v>
      </c>
      <c r="D10" s="31" t="str">
        <f t="shared" si="0"/>
        <v>SI</v>
      </c>
    </row>
    <row r="11" spans="2:7" x14ac:dyDescent="0.25">
      <c r="B11" s="16" t="s">
        <v>43</v>
      </c>
      <c r="C11" s="22">
        <v>44184</v>
      </c>
      <c r="D11" s="31" t="str">
        <f t="shared" si="0"/>
        <v>NO</v>
      </c>
    </row>
    <row r="12" spans="2:7" x14ac:dyDescent="0.25">
      <c r="B12" s="16" t="s">
        <v>44</v>
      </c>
      <c r="C12" s="22">
        <v>44366</v>
      </c>
      <c r="D12" s="31" t="str">
        <f t="shared" si="0"/>
        <v>NO</v>
      </c>
    </row>
    <row r="13" spans="2:7" ht="17.25" customHeight="1" x14ac:dyDescent="0.25"/>
    <row r="14" spans="2:7" ht="16.5" customHeight="1" x14ac:dyDescent="0.25">
      <c r="B14" s="29" t="s">
        <v>58</v>
      </c>
      <c r="C14" s="30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F10" sqref="F10"/>
    </sheetView>
  </sheetViews>
  <sheetFormatPr defaultRowHeight="15" x14ac:dyDescent="0.25"/>
  <cols>
    <col min="2" max="2" width="7.7109375" bestFit="1" customWidth="1"/>
    <col min="3" max="5" width="11.85546875" bestFit="1" customWidth="1"/>
    <col min="6" max="6" width="10.5703125" customWidth="1"/>
    <col min="7" max="7" width="10.42578125" customWidth="1"/>
    <col min="8" max="8" width="16.140625" customWidth="1"/>
  </cols>
  <sheetData>
    <row r="2" spans="2:8" x14ac:dyDescent="0.25">
      <c r="B2" s="2"/>
      <c r="C2" s="6" t="s">
        <v>8</v>
      </c>
      <c r="D2" s="6" t="s">
        <v>9</v>
      </c>
      <c r="E2" s="6" t="s">
        <v>10</v>
      </c>
      <c r="F2" s="7" t="s">
        <v>11</v>
      </c>
      <c r="H2" s="8" t="s">
        <v>12</v>
      </c>
    </row>
    <row r="3" spans="2:8" x14ac:dyDescent="0.25">
      <c r="B3" s="6" t="s">
        <v>13</v>
      </c>
      <c r="C3" s="9">
        <v>12000</v>
      </c>
      <c r="D3" s="9">
        <v>11000</v>
      </c>
      <c r="E3" s="9">
        <v>18000</v>
      </c>
      <c r="F3" s="2">
        <f>IF(H3&gt;60000,1,IF(H3&gt;50000,2,3))</f>
        <v>3</v>
      </c>
      <c r="H3" s="10">
        <f>SUM(C3:E3)</f>
        <v>41000</v>
      </c>
    </row>
    <row r="4" spans="2:8" x14ac:dyDescent="0.25">
      <c r="B4" s="6" t="s">
        <v>14</v>
      </c>
      <c r="C4" s="9">
        <v>17500</v>
      </c>
      <c r="D4" s="9">
        <v>19000</v>
      </c>
      <c r="E4" s="9">
        <v>21000</v>
      </c>
      <c r="F4" s="2">
        <f t="shared" ref="F4:F8" si="0">IF(H4&gt;60000,1,IF(H4&gt;50000,2,3))</f>
        <v>2</v>
      </c>
      <c r="H4" s="10">
        <f t="shared" ref="H4:H8" si="1">SUM(C4:E4)</f>
        <v>57500</v>
      </c>
    </row>
    <row r="5" spans="2:8" x14ac:dyDescent="0.25">
      <c r="B5" s="6" t="s">
        <v>15</v>
      </c>
      <c r="C5" s="9">
        <v>16200</v>
      </c>
      <c r="D5" s="9">
        <v>18000</v>
      </c>
      <c r="E5" s="9">
        <v>23700</v>
      </c>
      <c r="F5" s="2">
        <f t="shared" si="0"/>
        <v>2</v>
      </c>
      <c r="H5" s="10">
        <f t="shared" si="1"/>
        <v>57900</v>
      </c>
    </row>
    <row r="6" spans="2:8" x14ac:dyDescent="0.25">
      <c r="B6" s="6" t="s">
        <v>16</v>
      </c>
      <c r="C6" s="9">
        <v>9000</v>
      </c>
      <c r="D6" s="9">
        <v>14000</v>
      </c>
      <c r="E6" s="9">
        <v>18200</v>
      </c>
      <c r="F6" s="2">
        <f t="shared" si="0"/>
        <v>3</v>
      </c>
      <c r="H6" s="10">
        <f t="shared" si="1"/>
        <v>41200</v>
      </c>
    </row>
    <row r="7" spans="2:8" x14ac:dyDescent="0.25">
      <c r="B7" s="6" t="s">
        <v>17</v>
      </c>
      <c r="C7" s="9">
        <v>18900</v>
      </c>
      <c r="D7" s="9">
        <v>19500</v>
      </c>
      <c r="E7" s="9">
        <v>24900</v>
      </c>
      <c r="F7" s="2">
        <f t="shared" si="0"/>
        <v>1</v>
      </c>
      <c r="H7" s="10">
        <f t="shared" si="1"/>
        <v>63300</v>
      </c>
    </row>
    <row r="8" spans="2:8" x14ac:dyDescent="0.25">
      <c r="B8" s="6" t="s">
        <v>18</v>
      </c>
      <c r="C8" s="9">
        <v>19300</v>
      </c>
      <c r="D8" s="9">
        <v>14500</v>
      </c>
      <c r="E8" s="9">
        <v>1300</v>
      </c>
      <c r="F8" s="2">
        <f t="shared" si="0"/>
        <v>3</v>
      </c>
      <c r="H8" s="10">
        <f t="shared" si="1"/>
        <v>35100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I11" sqref="I11"/>
    </sheetView>
  </sheetViews>
  <sheetFormatPr defaultRowHeight="15" x14ac:dyDescent="0.25"/>
  <cols>
    <col min="2" max="2" width="7.7109375" bestFit="1" customWidth="1"/>
    <col min="3" max="5" width="11.85546875" bestFit="1" customWidth="1"/>
    <col min="6" max="6" width="9.42578125" customWidth="1"/>
    <col min="7" max="7" width="9.85546875" customWidth="1"/>
    <col min="8" max="8" width="11.85546875" bestFit="1" customWidth="1"/>
  </cols>
  <sheetData>
    <row r="2" spans="2:8" x14ac:dyDescent="0.25">
      <c r="B2" s="2"/>
      <c r="C2" s="6" t="s">
        <v>8</v>
      </c>
      <c r="D2" s="6" t="s">
        <v>9</v>
      </c>
      <c r="E2" s="6" t="s">
        <v>10</v>
      </c>
      <c r="F2" s="7" t="s">
        <v>11</v>
      </c>
      <c r="H2" s="8" t="s">
        <v>19</v>
      </c>
    </row>
    <row r="3" spans="2:8" x14ac:dyDescent="0.25">
      <c r="B3" s="6" t="s">
        <v>13</v>
      </c>
      <c r="C3" s="9">
        <v>12000</v>
      </c>
      <c r="D3" s="9">
        <v>11000</v>
      </c>
      <c r="E3" s="9">
        <v>18000</v>
      </c>
      <c r="F3" s="2">
        <f>IF(SUM(C3:E3)&lt;=50000,3,IF(SUM(C3:E3)&lt;=60000,2,1))</f>
        <v>3</v>
      </c>
      <c r="H3" s="27">
        <f>IF(F3=1,(SUM(C3:E3)*2/100),IF(F3=2,(SUM(C3:E3)*1/100),0))</f>
        <v>0</v>
      </c>
    </row>
    <row r="4" spans="2:8" x14ac:dyDescent="0.25">
      <c r="B4" s="6" t="s">
        <v>14</v>
      </c>
      <c r="C4" s="9">
        <v>17500</v>
      </c>
      <c r="D4" s="9">
        <v>19000</v>
      </c>
      <c r="E4" s="9">
        <v>21000</v>
      </c>
      <c r="F4" s="2">
        <f t="shared" ref="F4:F6" si="0">IF(SUM(C4:E4)&lt;=50000,3,IF(SUM(C4:E4)&lt;=60000,2,1))</f>
        <v>2</v>
      </c>
      <c r="H4" s="27">
        <f t="shared" ref="H4:H8" si="1">IF(F4=1,(SUM(C4:E4)*2/100),IF(F4=2,(SUM(C4:E4)*1/100),0))</f>
        <v>575</v>
      </c>
    </row>
    <row r="5" spans="2:8" x14ac:dyDescent="0.25">
      <c r="B5" s="6" t="s">
        <v>15</v>
      </c>
      <c r="C5" s="9">
        <v>16200</v>
      </c>
      <c r="D5" s="9">
        <v>18000</v>
      </c>
      <c r="E5" s="9">
        <v>23700</v>
      </c>
      <c r="F5" s="2">
        <f t="shared" si="0"/>
        <v>2</v>
      </c>
      <c r="H5" s="27">
        <f t="shared" si="1"/>
        <v>579</v>
      </c>
    </row>
    <row r="6" spans="2:8" x14ac:dyDescent="0.25">
      <c r="B6" s="6" t="s">
        <v>16</v>
      </c>
      <c r="C6" s="9">
        <v>9000</v>
      </c>
      <c r="D6" s="9">
        <v>14000</v>
      </c>
      <c r="E6" s="9">
        <v>18200</v>
      </c>
      <c r="F6" s="2">
        <f t="shared" si="0"/>
        <v>3</v>
      </c>
      <c r="H6" s="27">
        <f t="shared" si="1"/>
        <v>0</v>
      </c>
    </row>
    <row r="7" spans="2:8" x14ac:dyDescent="0.25">
      <c r="B7" s="6" t="s">
        <v>17</v>
      </c>
      <c r="C7" s="9">
        <v>18900</v>
      </c>
      <c r="D7" s="9">
        <v>19500</v>
      </c>
      <c r="E7" s="9">
        <v>24900</v>
      </c>
      <c r="F7" s="2">
        <f>IF(SUM(C7:E7)&lt;=50000,3,IF(SUM(C7:E7)&lt;=60000,2,1))</f>
        <v>1</v>
      </c>
      <c r="H7" s="27">
        <f t="shared" si="1"/>
        <v>1266</v>
      </c>
    </row>
    <row r="8" spans="2:8" x14ac:dyDescent="0.25">
      <c r="B8" s="6" t="s">
        <v>18</v>
      </c>
      <c r="C8" s="9">
        <v>19300</v>
      </c>
      <c r="D8" s="9">
        <v>14500</v>
      </c>
      <c r="E8" s="9">
        <v>1300</v>
      </c>
      <c r="F8" s="2">
        <f>IF(SUM(C8:E8)&lt;=50000,3,IF(SUM(C8:E8)&lt;=60000,2,1))</f>
        <v>3</v>
      </c>
      <c r="H8" s="27">
        <f t="shared" si="1"/>
        <v>0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E3" sqref="E3"/>
    </sheetView>
  </sheetViews>
  <sheetFormatPr defaultRowHeight="15" x14ac:dyDescent="0.25"/>
  <cols>
    <col min="2" max="2" width="11.7109375" bestFit="1" customWidth="1"/>
    <col min="3" max="3" width="14.42578125" customWidth="1"/>
    <col min="4" max="4" width="17.28515625" customWidth="1"/>
    <col min="5" max="5" width="12.85546875" bestFit="1" customWidth="1"/>
  </cols>
  <sheetData>
    <row r="2" spans="2:5" ht="51" x14ac:dyDescent="0.25">
      <c r="B2" s="1" t="s">
        <v>20</v>
      </c>
      <c r="C2" s="11" t="s">
        <v>21</v>
      </c>
      <c r="D2" s="11" t="s">
        <v>22</v>
      </c>
      <c r="E2" s="11" t="s">
        <v>23</v>
      </c>
    </row>
    <row r="3" spans="2:5" x14ac:dyDescent="0.25">
      <c r="B3" s="5" t="s">
        <v>24</v>
      </c>
      <c r="C3" s="23">
        <v>0.25</v>
      </c>
      <c r="D3" s="28">
        <f>$C$11*C3</f>
        <v>62500</v>
      </c>
      <c r="E3" s="12" t="str">
        <f>IF(D3&lt;30000,"Borsa","CCB")</f>
        <v>CCB</v>
      </c>
    </row>
    <row r="4" spans="2:5" x14ac:dyDescent="0.25">
      <c r="B4" s="5" t="s">
        <v>25</v>
      </c>
      <c r="C4" s="23">
        <v>0.1</v>
      </c>
      <c r="D4" s="28">
        <f t="shared" ref="D4:D8" si="0">$C$11*C4</f>
        <v>25000</v>
      </c>
      <c r="E4" s="12" t="str">
        <f t="shared" ref="E4:E8" si="1">IF(D4&lt;30000,"Borsa","CCB")</f>
        <v>Borsa</v>
      </c>
    </row>
    <row r="5" spans="2:5" x14ac:dyDescent="0.25">
      <c r="B5" s="5" t="s">
        <v>26</v>
      </c>
      <c r="C5" s="23">
        <v>0.15</v>
      </c>
      <c r="D5" s="28">
        <f t="shared" si="0"/>
        <v>37500</v>
      </c>
      <c r="E5" s="12" t="str">
        <f t="shared" si="1"/>
        <v>CCB</v>
      </c>
    </row>
    <row r="6" spans="2:5" x14ac:dyDescent="0.25">
      <c r="B6" s="5" t="s">
        <v>27</v>
      </c>
      <c r="C6" s="23">
        <v>0.35</v>
      </c>
      <c r="D6" s="28">
        <f t="shared" si="0"/>
        <v>87500</v>
      </c>
      <c r="E6" s="12" t="str">
        <f t="shared" si="1"/>
        <v>CCB</v>
      </c>
    </row>
    <row r="7" spans="2:5" x14ac:dyDescent="0.25">
      <c r="B7" s="5" t="s">
        <v>28</v>
      </c>
      <c r="C7" s="23">
        <v>7.0000000000000007E-2</v>
      </c>
      <c r="D7" s="28">
        <f t="shared" si="0"/>
        <v>17500</v>
      </c>
      <c r="E7" s="12" t="str">
        <f t="shared" si="1"/>
        <v>Borsa</v>
      </c>
    </row>
    <row r="8" spans="2:5" x14ac:dyDescent="0.25">
      <c r="B8" s="5" t="s">
        <v>29</v>
      </c>
      <c r="C8" s="23">
        <v>0.08</v>
      </c>
      <c r="D8" s="28">
        <f t="shared" si="0"/>
        <v>20000</v>
      </c>
      <c r="E8" s="12" t="str">
        <f t="shared" si="1"/>
        <v>Borsa</v>
      </c>
    </row>
    <row r="9" spans="2:5" x14ac:dyDescent="0.25">
      <c r="C9" s="24"/>
      <c r="D9" s="24"/>
    </row>
    <row r="10" spans="2:5" x14ac:dyDescent="0.25">
      <c r="B10" s="25"/>
      <c r="C10" s="13"/>
      <c r="D10" s="13"/>
    </row>
    <row r="11" spans="2:5" x14ac:dyDescent="0.25">
      <c r="B11" s="5" t="s">
        <v>30</v>
      </c>
      <c r="C11" s="26">
        <v>250000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E4" sqref="E4"/>
    </sheetView>
  </sheetViews>
  <sheetFormatPr defaultRowHeight="15" x14ac:dyDescent="0.25"/>
  <cols>
    <col min="2" max="2" width="9.85546875" customWidth="1"/>
    <col min="3" max="3" width="12.85546875" customWidth="1"/>
    <col min="4" max="4" width="8.7109375" customWidth="1"/>
  </cols>
  <sheetData>
    <row r="2" spans="2:5" ht="24" x14ac:dyDescent="0.25">
      <c r="B2" s="14" t="s">
        <v>31</v>
      </c>
      <c r="C2" s="15" t="s">
        <v>32</v>
      </c>
      <c r="D2" s="14" t="s">
        <v>33</v>
      </c>
      <c r="E2" s="15" t="s">
        <v>34</v>
      </c>
    </row>
    <row r="3" spans="2:5" x14ac:dyDescent="0.25">
      <c r="B3" s="16" t="s">
        <v>35</v>
      </c>
      <c r="C3" s="17">
        <v>33326</v>
      </c>
      <c r="D3" s="18">
        <f t="shared" ref="D3:D12" ca="1" si="0">DATEDIF(C3,TODAY(),"Y")</f>
        <v>31</v>
      </c>
      <c r="E3" s="18" t="str">
        <f ca="1">IF(AND(D3&gt;=30,D3&lt;40),"SI","NO")</f>
        <v>SI</v>
      </c>
    </row>
    <row r="4" spans="2:5" x14ac:dyDescent="0.25">
      <c r="B4" s="16" t="s">
        <v>36</v>
      </c>
      <c r="C4" s="17">
        <v>30075</v>
      </c>
      <c r="D4" s="18">
        <f t="shared" ca="1" si="0"/>
        <v>40</v>
      </c>
      <c r="E4" s="18" t="str">
        <f t="shared" ref="E4:E12" ca="1" si="1">IF(AND(D4&gt;=30,D4&lt;40),"SI","NO")</f>
        <v>NO</v>
      </c>
    </row>
    <row r="5" spans="2:5" x14ac:dyDescent="0.25">
      <c r="B5" s="16" t="s">
        <v>37</v>
      </c>
      <c r="C5" s="17">
        <v>30742</v>
      </c>
      <c r="D5" s="18">
        <f t="shared" ca="1" si="0"/>
        <v>39</v>
      </c>
      <c r="E5" s="18" t="str">
        <f t="shared" ca="1" si="1"/>
        <v>SI</v>
      </c>
    </row>
    <row r="6" spans="2:5" x14ac:dyDescent="0.25">
      <c r="B6" s="16" t="s">
        <v>38</v>
      </c>
      <c r="C6" s="17">
        <v>34754</v>
      </c>
      <c r="D6" s="18">
        <f t="shared" ca="1" si="0"/>
        <v>28</v>
      </c>
      <c r="E6" s="18" t="str">
        <f t="shared" ca="1" si="1"/>
        <v>NO</v>
      </c>
    </row>
    <row r="7" spans="2:5" x14ac:dyDescent="0.25">
      <c r="B7" s="16" t="s">
        <v>39</v>
      </c>
      <c r="C7" s="17">
        <v>31573</v>
      </c>
      <c r="D7" s="18">
        <f t="shared" ca="1" si="0"/>
        <v>36</v>
      </c>
      <c r="E7" s="18" t="str">
        <f t="shared" ca="1" si="1"/>
        <v>SI</v>
      </c>
    </row>
    <row r="8" spans="2:5" x14ac:dyDescent="0.25">
      <c r="B8" s="16" t="s">
        <v>40</v>
      </c>
      <c r="C8" s="17">
        <v>25455</v>
      </c>
      <c r="D8" s="18">
        <f t="shared" ca="1" si="0"/>
        <v>53</v>
      </c>
      <c r="E8" s="18" t="str">
        <f t="shared" ca="1" si="1"/>
        <v>NO</v>
      </c>
    </row>
    <row r="9" spans="2:5" x14ac:dyDescent="0.25">
      <c r="B9" s="16" t="s">
        <v>41</v>
      </c>
      <c r="C9" s="17">
        <v>22801</v>
      </c>
      <c r="D9" s="18">
        <f t="shared" ca="1" si="0"/>
        <v>60</v>
      </c>
      <c r="E9" s="18" t="str">
        <f t="shared" ca="1" si="1"/>
        <v>NO</v>
      </c>
    </row>
    <row r="10" spans="2:5" x14ac:dyDescent="0.25">
      <c r="B10" s="16" t="s">
        <v>42</v>
      </c>
      <c r="C10" s="17">
        <v>29688</v>
      </c>
      <c r="D10" s="18">
        <f t="shared" ca="1" si="0"/>
        <v>41</v>
      </c>
      <c r="E10" s="18" t="str">
        <f t="shared" ca="1" si="1"/>
        <v>NO</v>
      </c>
    </row>
    <row r="11" spans="2:5" x14ac:dyDescent="0.25">
      <c r="B11" s="16" t="s">
        <v>43</v>
      </c>
      <c r="C11" s="17">
        <v>30773</v>
      </c>
      <c r="D11" s="18">
        <f t="shared" ca="1" si="0"/>
        <v>38</v>
      </c>
      <c r="E11" s="18" t="str">
        <f t="shared" ca="1" si="1"/>
        <v>SI</v>
      </c>
    </row>
    <row r="12" spans="2:5" x14ac:dyDescent="0.25">
      <c r="B12" s="16" t="s">
        <v>44</v>
      </c>
      <c r="C12" s="17">
        <v>30277</v>
      </c>
      <c r="D12" s="18">
        <f t="shared" ca="1" si="0"/>
        <v>40</v>
      </c>
      <c r="E12" s="18" t="str">
        <f t="shared" ca="1" si="1"/>
        <v>NO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I16" sqref="I16"/>
    </sheetView>
  </sheetViews>
  <sheetFormatPr defaultRowHeight="15" x14ac:dyDescent="0.25"/>
  <cols>
    <col min="2" max="2" width="9.85546875" customWidth="1"/>
    <col min="3" max="3" width="12.85546875" customWidth="1"/>
    <col min="4" max="4" width="11.28515625" bestFit="1" customWidth="1"/>
    <col min="5" max="5" width="9.7109375" customWidth="1"/>
    <col min="6" max="6" width="8.85546875" bestFit="1" customWidth="1"/>
  </cols>
  <sheetData>
    <row r="2" spans="2:7" ht="24" x14ac:dyDescent="0.25">
      <c r="B2" s="14" t="s">
        <v>31</v>
      </c>
      <c r="C2" s="15" t="s">
        <v>32</v>
      </c>
      <c r="D2" s="15" t="s">
        <v>45</v>
      </c>
      <c r="E2" s="14" t="s">
        <v>33</v>
      </c>
      <c r="F2" s="15" t="s">
        <v>46</v>
      </c>
      <c r="G2" s="15" t="s">
        <v>34</v>
      </c>
    </row>
    <row r="3" spans="2:7" x14ac:dyDescent="0.25">
      <c r="B3" s="16" t="s">
        <v>35</v>
      </c>
      <c r="C3" s="17">
        <v>29674</v>
      </c>
      <c r="D3" s="17">
        <v>38353</v>
      </c>
      <c r="E3" s="18">
        <v>39</v>
      </c>
      <c r="F3" s="18">
        <v>15</v>
      </c>
      <c r="G3" s="18" t="str">
        <f>IF(AND(E3&lt;=40,F3&gt;=8),"SI","NO")</f>
        <v>SI</v>
      </c>
    </row>
    <row r="4" spans="2:7" x14ac:dyDescent="0.25">
      <c r="B4" s="16" t="s">
        <v>36</v>
      </c>
      <c r="C4" s="17">
        <v>28979</v>
      </c>
      <c r="D4" s="17">
        <v>39814</v>
      </c>
      <c r="E4" s="18">
        <v>41</v>
      </c>
      <c r="F4" s="18">
        <v>11</v>
      </c>
      <c r="G4" s="18" t="str">
        <f t="shared" ref="G4:G12" si="0">IF(AND(E4&lt;=40,F4&gt;=8),"SI","NO")</f>
        <v>NO</v>
      </c>
    </row>
    <row r="5" spans="2:7" x14ac:dyDescent="0.25">
      <c r="B5" s="16" t="s">
        <v>37</v>
      </c>
      <c r="C5" s="17">
        <v>27089</v>
      </c>
      <c r="D5" s="17">
        <v>35431</v>
      </c>
      <c r="E5" s="18">
        <v>46</v>
      </c>
      <c r="F5" s="18">
        <v>23</v>
      </c>
      <c r="G5" s="18" t="str">
        <f t="shared" si="0"/>
        <v>NO</v>
      </c>
    </row>
    <row r="6" spans="2:7" x14ac:dyDescent="0.25">
      <c r="B6" s="16" t="s">
        <v>38</v>
      </c>
      <c r="C6" s="17">
        <v>31102</v>
      </c>
      <c r="D6" s="17">
        <v>40909</v>
      </c>
      <c r="E6" s="18">
        <v>35</v>
      </c>
      <c r="F6" s="18">
        <v>8</v>
      </c>
      <c r="G6" s="18" t="str">
        <f t="shared" si="0"/>
        <v>SI</v>
      </c>
    </row>
    <row r="7" spans="2:7" x14ac:dyDescent="0.25">
      <c r="B7" s="16" t="s">
        <v>39</v>
      </c>
      <c r="C7" s="17">
        <v>27921</v>
      </c>
      <c r="D7" s="17">
        <v>37174</v>
      </c>
      <c r="E7" s="18">
        <v>44</v>
      </c>
      <c r="F7" s="18">
        <v>19</v>
      </c>
      <c r="G7" s="18" t="str">
        <f t="shared" si="0"/>
        <v>NO</v>
      </c>
    </row>
    <row r="8" spans="2:7" x14ac:dyDescent="0.25">
      <c r="B8" s="16" t="s">
        <v>40</v>
      </c>
      <c r="C8" s="17">
        <v>21802</v>
      </c>
      <c r="D8" s="17">
        <v>32599</v>
      </c>
      <c r="E8" s="18">
        <v>61</v>
      </c>
      <c r="F8" s="18">
        <v>31</v>
      </c>
      <c r="G8" s="18" t="str">
        <f t="shared" si="0"/>
        <v>NO</v>
      </c>
    </row>
    <row r="9" spans="2:7" x14ac:dyDescent="0.25">
      <c r="B9" s="16" t="s">
        <v>41</v>
      </c>
      <c r="C9" s="17">
        <v>22801</v>
      </c>
      <c r="D9" s="17">
        <v>33725</v>
      </c>
      <c r="E9" s="18">
        <v>58</v>
      </c>
      <c r="F9" s="18">
        <v>28</v>
      </c>
      <c r="G9" s="18" t="str">
        <f t="shared" si="0"/>
        <v>NO</v>
      </c>
    </row>
    <row r="10" spans="2:7" x14ac:dyDescent="0.25">
      <c r="B10" s="16" t="s">
        <v>42</v>
      </c>
      <c r="C10" s="17">
        <v>29688</v>
      </c>
      <c r="D10" s="17">
        <v>38838</v>
      </c>
      <c r="E10" s="18">
        <v>39</v>
      </c>
      <c r="F10" s="18">
        <v>14</v>
      </c>
      <c r="G10" s="18" t="str">
        <f t="shared" si="0"/>
        <v>SI</v>
      </c>
    </row>
    <row r="11" spans="2:7" x14ac:dyDescent="0.25">
      <c r="B11" s="16" t="s">
        <v>43</v>
      </c>
      <c r="C11" s="17">
        <v>30773</v>
      </c>
      <c r="D11" s="17">
        <v>40179</v>
      </c>
      <c r="E11" s="18">
        <v>36</v>
      </c>
      <c r="F11" s="18">
        <v>10</v>
      </c>
      <c r="G11" s="18" t="str">
        <f t="shared" si="0"/>
        <v>SI</v>
      </c>
    </row>
    <row r="12" spans="2:7" x14ac:dyDescent="0.25">
      <c r="B12" s="16" t="s">
        <v>44</v>
      </c>
      <c r="C12" s="17">
        <v>30277</v>
      </c>
      <c r="D12" s="17">
        <v>40909</v>
      </c>
      <c r="E12" s="18">
        <v>38</v>
      </c>
      <c r="F12" s="18">
        <v>8</v>
      </c>
      <c r="G12" s="18" t="str">
        <f t="shared" si="0"/>
        <v>SI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E4" sqref="E4"/>
    </sheetView>
  </sheetViews>
  <sheetFormatPr defaultRowHeight="15" x14ac:dyDescent="0.25"/>
  <cols>
    <col min="2" max="2" width="9.85546875" customWidth="1"/>
    <col min="3" max="3" width="11.28515625" bestFit="1" customWidth="1"/>
    <col min="4" max="4" width="16.28515625" bestFit="1" customWidth="1"/>
    <col min="5" max="5" width="11.28515625" customWidth="1"/>
  </cols>
  <sheetData>
    <row r="2" spans="2:5" ht="24" x14ac:dyDescent="0.25">
      <c r="B2" s="14" t="s">
        <v>31</v>
      </c>
      <c r="C2" s="15" t="s">
        <v>45</v>
      </c>
      <c r="D2" s="14" t="s">
        <v>47</v>
      </c>
      <c r="E2" s="15" t="s">
        <v>34</v>
      </c>
    </row>
    <row r="3" spans="2:5" x14ac:dyDescent="0.25">
      <c r="B3" s="16" t="s">
        <v>35</v>
      </c>
      <c r="C3" s="17">
        <v>38353</v>
      </c>
      <c r="D3" s="18" t="s">
        <v>48</v>
      </c>
      <c r="E3" s="19" t="str">
        <f>IF(OR(D3="Commerciale",D3="Amministrazione"),"SI","NO")</f>
        <v>SI</v>
      </c>
    </row>
    <row r="4" spans="2:5" x14ac:dyDescent="0.25">
      <c r="B4" s="16" t="s">
        <v>36</v>
      </c>
      <c r="C4" s="17">
        <v>39814</v>
      </c>
      <c r="D4" s="18" t="s">
        <v>49</v>
      </c>
      <c r="E4" s="19" t="str">
        <f t="shared" ref="E4:E12" si="0">IF(OR(D4="Commerciale",D4="Amministrazione"),"SI","NO")</f>
        <v>SI</v>
      </c>
    </row>
    <row r="5" spans="2:5" x14ac:dyDescent="0.25">
      <c r="B5" s="16" t="s">
        <v>37</v>
      </c>
      <c r="C5" s="17">
        <v>35431</v>
      </c>
      <c r="D5" s="18" t="s">
        <v>48</v>
      </c>
      <c r="E5" s="19" t="str">
        <f t="shared" si="0"/>
        <v>SI</v>
      </c>
    </row>
    <row r="6" spans="2:5" x14ac:dyDescent="0.25">
      <c r="B6" s="16" t="s">
        <v>38</v>
      </c>
      <c r="C6" s="17">
        <v>40909</v>
      </c>
      <c r="D6" s="18" t="s">
        <v>50</v>
      </c>
      <c r="E6" s="19" t="str">
        <f t="shared" si="0"/>
        <v>NO</v>
      </c>
    </row>
    <row r="7" spans="2:5" x14ac:dyDescent="0.25">
      <c r="B7" s="16" t="s">
        <v>39</v>
      </c>
      <c r="C7" s="17">
        <v>37174</v>
      </c>
      <c r="D7" s="18" t="s">
        <v>49</v>
      </c>
      <c r="E7" s="19" t="str">
        <f t="shared" si="0"/>
        <v>SI</v>
      </c>
    </row>
    <row r="8" spans="2:5" x14ac:dyDescent="0.25">
      <c r="B8" s="16" t="s">
        <v>40</v>
      </c>
      <c r="C8" s="17">
        <v>32599</v>
      </c>
      <c r="D8" s="18" t="s">
        <v>50</v>
      </c>
      <c r="E8" s="19" t="str">
        <f t="shared" si="0"/>
        <v>NO</v>
      </c>
    </row>
    <row r="9" spans="2:5" x14ac:dyDescent="0.25">
      <c r="B9" s="16" t="s">
        <v>41</v>
      </c>
      <c r="C9" s="17">
        <v>33725</v>
      </c>
      <c r="D9" s="18" t="s">
        <v>48</v>
      </c>
      <c r="E9" s="19" t="str">
        <f t="shared" si="0"/>
        <v>SI</v>
      </c>
    </row>
    <row r="10" spans="2:5" x14ac:dyDescent="0.25">
      <c r="B10" s="16" t="s">
        <v>42</v>
      </c>
      <c r="C10" s="17">
        <v>38838</v>
      </c>
      <c r="D10" s="18" t="s">
        <v>48</v>
      </c>
      <c r="E10" s="19" t="str">
        <f t="shared" si="0"/>
        <v>SI</v>
      </c>
    </row>
    <row r="11" spans="2:5" x14ac:dyDescent="0.25">
      <c r="B11" s="16" t="s">
        <v>43</v>
      </c>
      <c r="C11" s="17">
        <v>40179</v>
      </c>
      <c r="D11" s="18" t="s">
        <v>50</v>
      </c>
      <c r="E11" s="19" t="str">
        <f t="shared" si="0"/>
        <v>NO</v>
      </c>
    </row>
    <row r="12" spans="2:5" x14ac:dyDescent="0.25">
      <c r="B12" s="16" t="s">
        <v>44</v>
      </c>
      <c r="C12" s="17">
        <v>40909</v>
      </c>
      <c r="D12" s="18" t="s">
        <v>49</v>
      </c>
      <c r="E12" s="19" t="str">
        <f t="shared" si="0"/>
        <v>SI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N2" sqref="N2"/>
    </sheetView>
  </sheetViews>
  <sheetFormatPr defaultRowHeight="15" x14ac:dyDescent="0.25"/>
  <cols>
    <col min="2" max="2" width="9.85546875" customWidth="1"/>
    <col min="3" max="3" width="11.28515625" bestFit="1" customWidth="1"/>
    <col min="4" max="4" width="10" bestFit="1" customWidth="1"/>
    <col min="5" max="5" width="16.28515625" bestFit="1" customWidth="1"/>
    <col min="6" max="6" width="15.42578125" customWidth="1"/>
  </cols>
  <sheetData>
    <row r="2" spans="2:6" ht="24" x14ac:dyDescent="0.25">
      <c r="B2" s="14" t="s">
        <v>31</v>
      </c>
      <c r="C2" s="15" t="s">
        <v>45</v>
      </c>
      <c r="D2" s="15" t="s">
        <v>51</v>
      </c>
      <c r="E2" s="14" t="s">
        <v>47</v>
      </c>
      <c r="F2" s="15" t="s">
        <v>34</v>
      </c>
    </row>
    <row r="3" spans="2:6" x14ac:dyDescent="0.25">
      <c r="B3" s="16" t="s">
        <v>35</v>
      </c>
      <c r="C3" s="17">
        <v>42005</v>
      </c>
      <c r="D3" s="18">
        <f t="shared" ref="D3:D12" ca="1" si="0">DATEDIF(C3,TODAY(),"Y")</f>
        <v>8</v>
      </c>
      <c r="E3" s="18" t="s">
        <v>48</v>
      </c>
      <c r="F3" s="19" t="str">
        <f ca="1">IF(OR(D3&gt;=15,E3="Commerciale"),"SI","NO")</f>
        <v>SI</v>
      </c>
    </row>
    <row r="4" spans="2:6" x14ac:dyDescent="0.25">
      <c r="B4" s="16" t="s">
        <v>36</v>
      </c>
      <c r="C4" s="17">
        <v>39814</v>
      </c>
      <c r="D4" s="18">
        <f t="shared" ca="1" si="0"/>
        <v>14</v>
      </c>
      <c r="E4" s="18" t="s">
        <v>49</v>
      </c>
      <c r="F4" s="19" t="str">
        <f t="shared" ref="F4:F12" ca="1" si="1">IF(OR(D4&gt;=15,E4="Commerciale"),"SI","NO")</f>
        <v>NO</v>
      </c>
    </row>
    <row r="5" spans="2:6" x14ac:dyDescent="0.25">
      <c r="B5" s="16" t="s">
        <v>37</v>
      </c>
      <c r="C5" s="17">
        <v>35431</v>
      </c>
      <c r="D5" s="18">
        <f t="shared" ca="1" si="0"/>
        <v>26</v>
      </c>
      <c r="E5" s="18" t="s">
        <v>48</v>
      </c>
      <c r="F5" s="19" t="str">
        <f t="shared" ca="1" si="1"/>
        <v>SI</v>
      </c>
    </row>
    <row r="6" spans="2:6" x14ac:dyDescent="0.25">
      <c r="B6" s="16" t="s">
        <v>38</v>
      </c>
      <c r="C6" s="17">
        <v>40909</v>
      </c>
      <c r="D6" s="18">
        <f t="shared" ca="1" si="0"/>
        <v>11</v>
      </c>
      <c r="E6" s="18" t="s">
        <v>50</v>
      </c>
      <c r="F6" s="19" t="str">
        <f t="shared" ca="1" si="1"/>
        <v>NO</v>
      </c>
    </row>
    <row r="7" spans="2:6" x14ac:dyDescent="0.25">
      <c r="B7" s="16" t="s">
        <v>39</v>
      </c>
      <c r="C7" s="17">
        <v>37174</v>
      </c>
      <c r="D7" s="18">
        <f t="shared" ca="1" si="0"/>
        <v>21</v>
      </c>
      <c r="E7" s="18" t="s">
        <v>49</v>
      </c>
      <c r="F7" s="19" t="str">
        <f t="shared" ca="1" si="1"/>
        <v>SI</v>
      </c>
    </row>
    <row r="8" spans="2:6" x14ac:dyDescent="0.25">
      <c r="B8" s="16" t="s">
        <v>40</v>
      </c>
      <c r="C8" s="17">
        <v>32599</v>
      </c>
      <c r="D8" s="18">
        <f t="shared" ca="1" si="0"/>
        <v>33</v>
      </c>
      <c r="E8" s="18" t="s">
        <v>50</v>
      </c>
      <c r="F8" s="19" t="str">
        <f t="shared" ca="1" si="1"/>
        <v>SI</v>
      </c>
    </row>
    <row r="9" spans="2:6" x14ac:dyDescent="0.25">
      <c r="B9" s="16" t="s">
        <v>41</v>
      </c>
      <c r="C9" s="17">
        <v>33725</v>
      </c>
      <c r="D9" s="18">
        <f t="shared" ca="1" si="0"/>
        <v>30</v>
      </c>
      <c r="E9" s="18" t="s">
        <v>48</v>
      </c>
      <c r="F9" s="19" t="str">
        <f t="shared" ca="1" si="1"/>
        <v>SI</v>
      </c>
    </row>
    <row r="10" spans="2:6" x14ac:dyDescent="0.25">
      <c r="B10" s="16" t="s">
        <v>42</v>
      </c>
      <c r="C10" s="17">
        <v>38838</v>
      </c>
      <c r="D10" s="18">
        <f t="shared" ca="1" si="0"/>
        <v>16</v>
      </c>
      <c r="E10" s="18" t="s">
        <v>48</v>
      </c>
      <c r="F10" s="19" t="str">
        <f t="shared" ca="1" si="1"/>
        <v>SI</v>
      </c>
    </row>
    <row r="11" spans="2:6" x14ac:dyDescent="0.25">
      <c r="B11" s="16" t="s">
        <v>43</v>
      </c>
      <c r="C11" s="17">
        <v>40179</v>
      </c>
      <c r="D11" s="18">
        <f t="shared" ca="1" si="0"/>
        <v>13</v>
      </c>
      <c r="E11" s="18" t="s">
        <v>50</v>
      </c>
      <c r="F11" s="19" t="str">
        <f t="shared" ca="1" si="1"/>
        <v>NO</v>
      </c>
    </row>
    <row r="12" spans="2:6" x14ac:dyDescent="0.25">
      <c r="B12" s="16" t="s">
        <v>44</v>
      </c>
      <c r="C12" s="17">
        <v>40909</v>
      </c>
      <c r="D12" s="18">
        <f t="shared" ca="1" si="0"/>
        <v>11</v>
      </c>
      <c r="E12" s="18" t="s">
        <v>49</v>
      </c>
      <c r="F12" s="19" t="str">
        <f t="shared" ca="1" si="1"/>
        <v>NO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D10" sqref="D10"/>
    </sheetView>
  </sheetViews>
  <sheetFormatPr defaultRowHeight="15" x14ac:dyDescent="0.25"/>
  <cols>
    <col min="2" max="2" width="9.85546875" customWidth="1"/>
    <col min="3" max="3" width="16.28515625" bestFit="1" customWidth="1"/>
    <col min="4" max="4" width="16.7109375" customWidth="1"/>
  </cols>
  <sheetData>
    <row r="2" spans="2:4" x14ac:dyDescent="0.25">
      <c r="B2" s="14" t="s">
        <v>31</v>
      </c>
      <c r="C2" s="14" t="s">
        <v>47</v>
      </c>
      <c r="D2" s="15" t="s">
        <v>34</v>
      </c>
    </row>
    <row r="3" spans="2:4" x14ac:dyDescent="0.25">
      <c r="B3" s="16" t="s">
        <v>35</v>
      </c>
      <c r="C3" s="18" t="s">
        <v>48</v>
      </c>
      <c r="D3" s="20" t="str">
        <f>IF(NOT(C3="Direzione"),"SI","NO")</f>
        <v>SI</v>
      </c>
    </row>
    <row r="4" spans="2:4" x14ac:dyDescent="0.25">
      <c r="B4" s="16" t="s">
        <v>36</v>
      </c>
      <c r="C4" s="18" t="s">
        <v>49</v>
      </c>
      <c r="D4" s="20" t="str">
        <f t="shared" ref="D4:D12" si="0">IF(NOT(C4="Direzione"),"SI","NO")</f>
        <v>SI</v>
      </c>
    </row>
    <row r="5" spans="2:4" x14ac:dyDescent="0.25">
      <c r="B5" s="16" t="s">
        <v>37</v>
      </c>
      <c r="C5" s="18" t="s">
        <v>48</v>
      </c>
      <c r="D5" s="20" t="str">
        <f t="shared" si="0"/>
        <v>SI</v>
      </c>
    </row>
    <row r="6" spans="2:4" x14ac:dyDescent="0.25">
      <c r="B6" s="16" t="s">
        <v>38</v>
      </c>
      <c r="C6" s="18" t="s">
        <v>50</v>
      </c>
      <c r="D6" s="20" t="str">
        <f t="shared" si="0"/>
        <v>SI</v>
      </c>
    </row>
    <row r="7" spans="2:4" x14ac:dyDescent="0.25">
      <c r="B7" s="16" t="s">
        <v>39</v>
      </c>
      <c r="C7" s="18" t="s">
        <v>49</v>
      </c>
      <c r="D7" s="20" t="str">
        <f t="shared" si="0"/>
        <v>SI</v>
      </c>
    </row>
    <row r="8" spans="2:4" x14ac:dyDescent="0.25">
      <c r="B8" s="16" t="s">
        <v>40</v>
      </c>
      <c r="C8" s="18" t="s">
        <v>50</v>
      </c>
      <c r="D8" s="20" t="str">
        <f t="shared" si="0"/>
        <v>SI</v>
      </c>
    </row>
    <row r="9" spans="2:4" x14ac:dyDescent="0.25">
      <c r="B9" s="16" t="s">
        <v>52</v>
      </c>
      <c r="C9" s="18" t="s">
        <v>53</v>
      </c>
      <c r="D9" s="20" t="str">
        <f t="shared" si="0"/>
        <v>NO</v>
      </c>
    </row>
    <row r="10" spans="2:4" x14ac:dyDescent="0.25">
      <c r="B10" s="16" t="s">
        <v>54</v>
      </c>
      <c r="C10" s="18" t="s">
        <v>53</v>
      </c>
      <c r="D10" s="20" t="str">
        <f t="shared" si="0"/>
        <v>NO</v>
      </c>
    </row>
    <row r="11" spans="2:4" x14ac:dyDescent="0.25">
      <c r="B11" s="16" t="s">
        <v>43</v>
      </c>
      <c r="C11" s="18" t="s">
        <v>50</v>
      </c>
      <c r="D11" s="20" t="str">
        <f t="shared" si="0"/>
        <v>SI</v>
      </c>
    </row>
    <row r="12" spans="2:4" x14ac:dyDescent="0.25">
      <c r="B12" s="16" t="s">
        <v>44</v>
      </c>
      <c r="C12" s="18" t="s">
        <v>49</v>
      </c>
      <c r="D12" s="20" t="str">
        <f t="shared" si="0"/>
        <v>SI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A627875E537343BB18EDEB766DB04B" ma:contentTypeVersion="4" ma:contentTypeDescription="Creare un nuovo documento." ma:contentTypeScope="" ma:versionID="ba4b89cf23f745ced72a99ea2c69442b">
  <xsd:schema xmlns:xsd="http://www.w3.org/2001/XMLSchema" xmlns:xs="http://www.w3.org/2001/XMLSchema" xmlns:p="http://schemas.microsoft.com/office/2006/metadata/properties" xmlns:ns2="65e3a214-4040-4967-9c37-9b9f1ed881e3" targetNamespace="http://schemas.microsoft.com/office/2006/metadata/properties" ma:root="true" ma:fieldsID="b1fa8458e59c5337a167142a5f49a927" ns2:_="">
    <xsd:import namespace="65e3a214-4040-4967-9c37-9b9f1ed881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3a214-4040-4967-9c37-9b9f1ed881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88D778-4150-4E8D-8F05-4C86BA8C2B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e3a214-4040-4967-9c37-9b9f1ed881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AE9D37-DDC1-4C33-8D87-A82F06E307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BE07EE-FCA9-4E00-AA3B-BC48FE73DFA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Funzione SE (1)</vt:lpstr>
      <vt:lpstr>Funzione SE  (2)</vt:lpstr>
      <vt:lpstr>Funzione SE  (3)</vt:lpstr>
      <vt:lpstr>Funzione SE  (4)</vt:lpstr>
      <vt:lpstr>Funzione SE  (5)</vt:lpstr>
      <vt:lpstr>Funzione SE  (6)</vt:lpstr>
      <vt:lpstr>Funzione SE  (7)</vt:lpstr>
      <vt:lpstr>Funzione SE  (8)</vt:lpstr>
      <vt:lpstr>Funzione SE  (9)</vt:lpstr>
      <vt:lpstr>Funzione SE  (10)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valter borsato</dc:creator>
  <cp:keywords/>
  <dc:description/>
  <cp:lastModifiedBy>Alerobysteandre Alerobysteandre</cp:lastModifiedBy>
  <cp:revision/>
  <dcterms:created xsi:type="dcterms:W3CDTF">2020-11-22T09:03:17Z</dcterms:created>
  <dcterms:modified xsi:type="dcterms:W3CDTF">2023-03-21T21:12:44Z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0x0101004FA627875E537343BB18EDEB766DB04B</vt:lpwstr>
  </property>
</Properties>
</file>